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defaultThemeVersion="124226"/>
  <mc:AlternateContent xmlns:mc="http://schemas.openxmlformats.org/markup-compatibility/2006">
    <mc:Choice Requires="x15">
      <x15ac:absPath xmlns:x15ac="http://schemas.microsoft.com/office/spreadsheetml/2010/11/ac" url="C:\Users\anima\OneDrive\Desktop\Models\eps-brazil-cpl2\InputData\trans\BNVFE\"/>
    </mc:Choice>
  </mc:AlternateContent>
  <xr:revisionPtr revIDLastSave="0" documentId="13_ncr:1_{7CB99CA4-A84D-4C1C-896B-B2F6ECC4774E}" xr6:coauthVersionLast="47" xr6:coauthVersionMax="47" xr10:uidLastSave="{00000000-0000-0000-0000-000000000000}"/>
  <bookViews>
    <workbookView xWindow="-98" yWindow="-98" windowWidth="21795" windowHeight="12975" firstSheet="15" activeTab="19"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Fuel Economy Stds" sheetId="40" r:id="rId19"/>
    <sheet name="Calculations Etc" sheetId="18" r:id="rId20"/>
    <sheet name="BNVFE-LDVs-psgr" sheetId="2" r:id="rId21"/>
    <sheet name="BNVFE-LDVs-frgt" sheetId="5" r:id="rId22"/>
    <sheet name="BNVFE-HDVs-psgr" sheetId="6" r:id="rId23"/>
    <sheet name="BNVFE-HDVs-frgt" sheetId="7" r:id="rId24"/>
    <sheet name="BNVFE-aircraft-psgr" sheetId="8" r:id="rId25"/>
    <sheet name="BNVFE-aircraft-frgt" sheetId="9" r:id="rId26"/>
    <sheet name="BNVFE-rail-psgr" sheetId="10" r:id="rId27"/>
    <sheet name="BNVFE-rail-frgt" sheetId="11" r:id="rId28"/>
    <sheet name="BNVFE-ships-psgr" sheetId="12" r:id="rId29"/>
    <sheet name="BNVFE-ships-frgt" sheetId="13" r:id="rId30"/>
    <sheet name="BNVFE-motorbikes-psgr" sheetId="14" r:id="rId31"/>
    <sheet name="BNVFE-motorbikes-frgt" sheetId="15" r:id="rId32"/>
    <sheet name="BNVFE_data for BHNVFEAL" sheetId="24" r:id="rId33"/>
  </sheets>
  <externalReferences>
    <externalReference r:id="rId34"/>
    <externalReference r:id="rId35"/>
    <externalReference r:id="rId36"/>
    <externalReference r:id="rId37"/>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18">#REF!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18">#REF!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K144" i="16" l="1"/>
  <c r="AL144" i="16"/>
  <c r="AM144" i="16"/>
  <c r="AN144" i="16"/>
  <c r="AO144" i="16"/>
  <c r="AP144" i="16" s="1"/>
  <c r="AQ144" i="16" s="1"/>
  <c r="AR144" i="16" s="1"/>
  <c r="AS144" i="16" s="1"/>
  <c r="AT144" i="16" s="1"/>
  <c r="AU144" i="16" s="1"/>
  <c r="AV144" i="16" s="1"/>
  <c r="AW144" i="16" s="1"/>
  <c r="AX144" i="16" s="1"/>
  <c r="AY144" i="16" s="1"/>
  <c r="AZ144" i="16" s="1"/>
  <c r="BA144" i="16" s="1"/>
  <c r="BB144" i="16" s="1"/>
  <c r="BC144" i="16" s="1"/>
  <c r="BD144" i="16" s="1"/>
  <c r="BF15" i="16"/>
  <c r="AI2" i="24"/>
  <c r="AJ2" i="24"/>
  <c r="AK2" i="24"/>
  <c r="AL2" i="24"/>
  <c r="AM2" i="24"/>
  <c r="AN2" i="24"/>
  <c r="AO2" i="24"/>
  <c r="AP2" i="24"/>
  <c r="AQ2" i="24"/>
  <c r="AR2" i="24"/>
  <c r="AS2" i="24"/>
  <c r="AT2" i="24"/>
  <c r="AU2" i="24"/>
  <c r="AV2" i="24"/>
  <c r="AW2" i="24"/>
  <c r="AX2" i="24"/>
  <c r="AY2" i="24"/>
  <c r="AZ2" i="24"/>
  <c r="BA2" i="24"/>
  <c r="BB2" i="24"/>
  <c r="AI3" i="24"/>
  <c r="AJ3" i="24"/>
  <c r="AK3" i="24"/>
  <c r="AL3" i="24"/>
  <c r="AM3" i="24"/>
  <c r="AN3" i="24"/>
  <c r="AO3" i="24"/>
  <c r="AP3" i="24"/>
  <c r="AQ3" i="24"/>
  <c r="AR3" i="24"/>
  <c r="AS3" i="24"/>
  <c r="AT3" i="24"/>
  <c r="AU3" i="24"/>
  <c r="AV3" i="24"/>
  <c r="AW3" i="24"/>
  <c r="AX3" i="24"/>
  <c r="AY3" i="24"/>
  <c r="AZ3" i="24"/>
  <c r="BA3" i="24"/>
  <c r="BB3" i="24"/>
  <c r="AI4" i="24"/>
  <c r="AJ4" i="24"/>
  <c r="AK4" i="24"/>
  <c r="AL4" i="24"/>
  <c r="AM4" i="24"/>
  <c r="AN4" i="24"/>
  <c r="AO4" i="24"/>
  <c r="AP4" i="24"/>
  <c r="AQ4" i="24"/>
  <c r="AR4" i="24"/>
  <c r="AS4" i="24"/>
  <c r="AT4" i="24"/>
  <c r="AU4" i="24"/>
  <c r="AV4" i="24"/>
  <c r="AW4" i="24"/>
  <c r="AX4" i="24"/>
  <c r="AY4" i="24"/>
  <c r="AZ4" i="24"/>
  <c r="BA4" i="24"/>
  <c r="BB4" i="24"/>
  <c r="AI5" i="24"/>
  <c r="AJ5" i="24"/>
  <c r="AK5" i="24"/>
  <c r="AL5" i="24"/>
  <c r="AM5" i="24"/>
  <c r="AN5" i="24"/>
  <c r="AO5" i="24"/>
  <c r="AP5" i="24"/>
  <c r="AQ5" i="24"/>
  <c r="AR5" i="24"/>
  <c r="AS5" i="24"/>
  <c r="AT5" i="24"/>
  <c r="AU5" i="24"/>
  <c r="AV5" i="24"/>
  <c r="AW5" i="24"/>
  <c r="AX5" i="24"/>
  <c r="AY5" i="24"/>
  <c r="AZ5" i="24"/>
  <c r="BA5" i="24"/>
  <c r="BB5" i="24"/>
  <c r="AI6" i="24"/>
  <c r="AJ6" i="24"/>
  <c r="AK6" i="24"/>
  <c r="AL6" i="24"/>
  <c r="AM6" i="24"/>
  <c r="AN6" i="24"/>
  <c r="AO6" i="24"/>
  <c r="AP6" i="24"/>
  <c r="AQ6" i="24"/>
  <c r="AR6" i="24"/>
  <c r="AS6" i="24"/>
  <c r="AT6" i="24"/>
  <c r="AU6" i="24"/>
  <c r="AV6" i="24"/>
  <c r="AW6" i="24"/>
  <c r="AX6" i="24"/>
  <c r="AY6" i="24"/>
  <c r="AZ6" i="24"/>
  <c r="BA6" i="24"/>
  <c r="BB6" i="24"/>
  <c r="AI7" i="24"/>
  <c r="AJ7" i="24"/>
  <c r="AK7" i="24"/>
  <c r="AL7" i="24"/>
  <c r="AM7" i="24"/>
  <c r="AN7" i="24"/>
  <c r="AO7" i="24"/>
  <c r="AP7" i="24"/>
  <c r="AQ7" i="24"/>
  <c r="AR7" i="24"/>
  <c r="AS7" i="24"/>
  <c r="AT7" i="24"/>
  <c r="AU7" i="24"/>
  <c r="AV7" i="24"/>
  <c r="AW7" i="24"/>
  <c r="AX7" i="24"/>
  <c r="AY7" i="24"/>
  <c r="AZ7" i="24"/>
  <c r="BA7" i="24"/>
  <c r="BB7" i="24"/>
  <c r="AI8" i="24"/>
  <c r="AJ8" i="24"/>
  <c r="AK8" i="24"/>
  <c r="AL8" i="24"/>
  <c r="AM8" i="24"/>
  <c r="AN8" i="24"/>
  <c r="AO8" i="24"/>
  <c r="AP8" i="24"/>
  <c r="AQ8" i="24"/>
  <c r="AR8" i="24"/>
  <c r="AS8" i="24"/>
  <c r="AT8" i="24"/>
  <c r="AU8" i="24"/>
  <c r="AV8" i="24"/>
  <c r="AW8" i="24"/>
  <c r="AX8" i="24"/>
  <c r="AY8" i="24"/>
  <c r="AZ8" i="24"/>
  <c r="BA8" i="24"/>
  <c r="BB8" i="24"/>
  <c r="AI9" i="24"/>
  <c r="AJ9" i="24"/>
  <c r="AK9" i="24"/>
  <c r="AL9" i="24"/>
  <c r="AM9" i="24"/>
  <c r="AN9" i="24"/>
  <c r="AO9" i="24"/>
  <c r="AP9" i="24"/>
  <c r="AQ9" i="24"/>
  <c r="AR9" i="24"/>
  <c r="AS9" i="24"/>
  <c r="AT9" i="24"/>
  <c r="AU9" i="24"/>
  <c r="AV9" i="24"/>
  <c r="AW9" i="24"/>
  <c r="AX9" i="24"/>
  <c r="AY9" i="24"/>
  <c r="AZ9" i="24"/>
  <c r="BA9" i="24"/>
  <c r="BB9" i="24"/>
  <c r="AI10" i="24"/>
  <c r="AJ10" i="24"/>
  <c r="AK10" i="24"/>
  <c r="AL10" i="24"/>
  <c r="AM10" i="24"/>
  <c r="AN10" i="24"/>
  <c r="AO10" i="24"/>
  <c r="AP10" i="24"/>
  <c r="AQ10" i="24"/>
  <c r="AR10" i="24"/>
  <c r="AS10" i="24"/>
  <c r="AT10" i="24"/>
  <c r="AU10" i="24"/>
  <c r="AV10" i="24"/>
  <c r="AW10" i="24"/>
  <c r="AX10" i="24"/>
  <c r="AY10" i="24"/>
  <c r="AZ10" i="24"/>
  <c r="BA10" i="24"/>
  <c r="BB10" i="24"/>
  <c r="AI11" i="24"/>
  <c r="AJ11" i="24"/>
  <c r="AK11" i="24"/>
  <c r="AL11" i="24"/>
  <c r="AM11" i="24"/>
  <c r="AN11" i="24"/>
  <c r="AO11" i="24"/>
  <c r="AP11" i="24"/>
  <c r="AQ11" i="24"/>
  <c r="AR11" i="24"/>
  <c r="AS11" i="24"/>
  <c r="AT11" i="24"/>
  <c r="AU11" i="24"/>
  <c r="AV11" i="24"/>
  <c r="AW11" i="24"/>
  <c r="AX11" i="24"/>
  <c r="AY11" i="24"/>
  <c r="AZ11" i="24"/>
  <c r="BA11" i="24"/>
  <c r="BB11" i="24"/>
  <c r="AI12" i="24"/>
  <c r="AJ12" i="24"/>
  <c r="AK12" i="24"/>
  <c r="AL12" i="24"/>
  <c r="AM12" i="24"/>
  <c r="AN12" i="24"/>
  <c r="AO12" i="24"/>
  <c r="AP12" i="24"/>
  <c r="AQ12" i="24"/>
  <c r="AR12" i="24"/>
  <c r="AS12" i="24"/>
  <c r="AT12" i="24"/>
  <c r="AU12" i="24"/>
  <c r="AV12" i="24"/>
  <c r="AW12" i="24"/>
  <c r="AX12" i="24"/>
  <c r="AY12" i="24"/>
  <c r="AZ12" i="24"/>
  <c r="BA12" i="24"/>
  <c r="BB12" i="24"/>
  <c r="AI13" i="24"/>
  <c r="AJ13" i="24"/>
  <c r="AK13" i="24"/>
  <c r="AL13" i="24"/>
  <c r="AM13" i="24"/>
  <c r="AN13" i="24"/>
  <c r="AO13" i="24"/>
  <c r="AP13" i="24"/>
  <c r="AQ13" i="24"/>
  <c r="AR13" i="24"/>
  <c r="AS13" i="24"/>
  <c r="AT13" i="24"/>
  <c r="AU13" i="24"/>
  <c r="AV13" i="24"/>
  <c r="AW13" i="24"/>
  <c r="AX13" i="24"/>
  <c r="AY13" i="24"/>
  <c r="AZ13" i="24"/>
  <c r="BA13" i="24"/>
  <c r="BB13" i="24"/>
  <c r="AI14" i="24"/>
  <c r="AJ14" i="24"/>
  <c r="AK14" i="24"/>
  <c r="AL14" i="24"/>
  <c r="AM14" i="24"/>
  <c r="AN14" i="24"/>
  <c r="AO14" i="24"/>
  <c r="AP14" i="24"/>
  <c r="AQ14" i="24"/>
  <c r="AR14" i="24"/>
  <c r="AS14" i="24"/>
  <c r="AT14" i="24"/>
  <c r="AU14" i="24"/>
  <c r="AV14" i="24"/>
  <c r="AW14" i="24"/>
  <c r="AX14" i="24"/>
  <c r="AY14" i="24"/>
  <c r="AZ14" i="24"/>
  <c r="BA14" i="24"/>
  <c r="BB14" i="24"/>
  <c r="AI2" i="14"/>
  <c r="AL2" i="14"/>
  <c r="AM2" i="14"/>
  <c r="AO2" i="14"/>
  <c r="AP2" i="14"/>
  <c r="AQ2" i="14"/>
  <c r="AR2" i="14"/>
  <c r="AS2" i="14"/>
  <c r="AT2" i="14"/>
  <c r="AW2" i="14"/>
  <c r="AZ2" i="14"/>
  <c r="AI3" i="14"/>
  <c r="AJ3" i="14"/>
  <c r="AK3" i="14"/>
  <c r="AL3" i="14"/>
  <c r="AM3" i="14"/>
  <c r="AN3" i="14"/>
  <c r="AP3" i="14"/>
  <c r="AQ3" i="14"/>
  <c r="AW3" i="14"/>
  <c r="AX3" i="14"/>
  <c r="AY3" i="14"/>
  <c r="AZ3" i="14"/>
  <c r="AG4" i="14"/>
  <c r="AG2" i="14" s="1"/>
  <c r="AH4" i="14"/>
  <c r="AH2" i="14" s="1"/>
  <c r="AI4" i="14"/>
  <c r="AJ4" i="14"/>
  <c r="AJ2" i="14" s="1"/>
  <c r="AK4" i="14"/>
  <c r="AK6" i="14" s="1"/>
  <c r="AL4" i="14"/>
  <c r="AL7" i="14" s="1"/>
  <c r="AM4" i="14"/>
  <c r="AM8" i="14" s="1"/>
  <c r="AN4" i="14"/>
  <c r="AN8" i="14" s="1"/>
  <c r="AO4" i="14"/>
  <c r="AO3" i="14" s="1"/>
  <c r="AP4" i="14"/>
  <c r="AQ4" i="14"/>
  <c r="AQ5" i="14" s="1"/>
  <c r="AR4" i="14"/>
  <c r="AR5" i="14" s="1"/>
  <c r="AS4" i="14"/>
  <c r="AS7" i="14" s="1"/>
  <c r="AT4" i="14"/>
  <c r="AT7" i="14" s="1"/>
  <c r="AU4" i="14"/>
  <c r="AU2" i="14" s="1"/>
  <c r="AV4" i="14"/>
  <c r="AV2" i="14" s="1"/>
  <c r="AW4" i="14"/>
  <c r="AX4" i="14"/>
  <c r="AX2" i="14" s="1"/>
  <c r="AY4" i="14"/>
  <c r="AY6" i="14" s="1"/>
  <c r="AZ4" i="14"/>
  <c r="AZ7" i="14" s="1"/>
  <c r="AI5" i="14"/>
  <c r="AL5" i="14"/>
  <c r="AM5" i="14"/>
  <c r="AN5" i="14"/>
  <c r="AO5" i="14"/>
  <c r="AP5" i="14"/>
  <c r="AW5" i="14"/>
  <c r="AZ5" i="14"/>
  <c r="AI6" i="14"/>
  <c r="AJ6" i="14"/>
  <c r="AL6" i="14"/>
  <c r="AM6" i="14"/>
  <c r="AP6" i="14"/>
  <c r="AW6" i="14"/>
  <c r="AX6" i="14"/>
  <c r="AZ6" i="14"/>
  <c r="AI7" i="14"/>
  <c r="AJ7" i="14"/>
  <c r="AM7" i="14"/>
  <c r="AN7" i="14"/>
  <c r="AO7" i="14"/>
  <c r="AP7" i="14"/>
  <c r="AQ7" i="14"/>
  <c r="AR7" i="14"/>
  <c r="AW7" i="14"/>
  <c r="AX7" i="14"/>
  <c r="AI8" i="14"/>
  <c r="AJ8" i="14"/>
  <c r="AK8" i="14"/>
  <c r="AL8" i="14"/>
  <c r="AO8" i="14"/>
  <c r="AP8" i="14"/>
  <c r="AW8" i="14"/>
  <c r="AX8" i="14"/>
  <c r="AY8" i="14"/>
  <c r="AZ8" i="14"/>
  <c r="AG5" i="13"/>
  <c r="AG2" i="13" s="1"/>
  <c r="AG8" i="13"/>
  <c r="AG2" i="12"/>
  <c r="AH2" i="12" s="1"/>
  <c r="AI2" i="12" s="1"/>
  <c r="AJ2" i="12" s="1"/>
  <c r="AK2" i="12" s="1"/>
  <c r="AL2" i="12" s="1"/>
  <c r="AM2" i="12" s="1"/>
  <c r="AN2" i="12" s="1"/>
  <c r="AO2" i="12" s="1"/>
  <c r="AP2" i="12" s="1"/>
  <c r="AQ2" i="12" s="1"/>
  <c r="AR2" i="12" s="1"/>
  <c r="AS2" i="12" s="1"/>
  <c r="AT2" i="12" s="1"/>
  <c r="AU2" i="12" s="1"/>
  <c r="AV2" i="12" s="1"/>
  <c r="AW2" i="12" s="1"/>
  <c r="AX2" i="12" s="1"/>
  <c r="AY2" i="12" s="1"/>
  <c r="AZ2" i="12" s="1"/>
  <c r="AG3" i="12"/>
  <c r="AH3" i="12" s="1"/>
  <c r="AI3" i="12" s="1"/>
  <c r="AJ3" i="12" s="1"/>
  <c r="AK3" i="12" s="1"/>
  <c r="AL3" i="12" s="1"/>
  <c r="AM3" i="12" s="1"/>
  <c r="AN3" i="12" s="1"/>
  <c r="AO3" i="12" s="1"/>
  <c r="AP3" i="12" s="1"/>
  <c r="AQ3" i="12" s="1"/>
  <c r="AR3" i="12" s="1"/>
  <c r="AS3" i="12" s="1"/>
  <c r="AT3" i="12" s="1"/>
  <c r="AU3" i="12" s="1"/>
  <c r="AV3" i="12" s="1"/>
  <c r="AW3" i="12" s="1"/>
  <c r="AX3" i="12" s="1"/>
  <c r="AY3" i="12" s="1"/>
  <c r="AZ3" i="12" s="1"/>
  <c r="AG4" i="12"/>
  <c r="AH4" i="12"/>
  <c r="AI4" i="12" s="1"/>
  <c r="AJ4" i="12" s="1"/>
  <c r="AK4" i="12" s="1"/>
  <c r="AL4" i="12" s="1"/>
  <c r="AM4" i="12" s="1"/>
  <c r="AN4" i="12" s="1"/>
  <c r="AO4" i="12" s="1"/>
  <c r="AP4" i="12" s="1"/>
  <c r="AQ4" i="12" s="1"/>
  <c r="AR4" i="12" s="1"/>
  <c r="AS4" i="12" s="1"/>
  <c r="AT4" i="12" s="1"/>
  <c r="AU4" i="12" s="1"/>
  <c r="AV4" i="12" s="1"/>
  <c r="AW4" i="12" s="1"/>
  <c r="AX4" i="12" s="1"/>
  <c r="AY4" i="12" s="1"/>
  <c r="AZ4" i="12" s="1"/>
  <c r="AG5" i="12"/>
  <c r="AH5" i="12"/>
  <c r="AI5" i="12" s="1"/>
  <c r="AJ5" i="12" s="1"/>
  <c r="AK5" i="12" s="1"/>
  <c r="AL5" i="12" s="1"/>
  <c r="AM5" i="12" s="1"/>
  <c r="AN5" i="12" s="1"/>
  <c r="AO5" i="12" s="1"/>
  <c r="AP5" i="12" s="1"/>
  <c r="AQ5" i="12" s="1"/>
  <c r="AR5" i="12" s="1"/>
  <c r="AS5" i="12" s="1"/>
  <c r="AT5" i="12" s="1"/>
  <c r="AU5" i="12" s="1"/>
  <c r="AV5" i="12" s="1"/>
  <c r="AW5" i="12" s="1"/>
  <c r="AX5" i="12" s="1"/>
  <c r="AY5" i="12" s="1"/>
  <c r="AZ5" i="12" s="1"/>
  <c r="AG6" i="12"/>
  <c r="AH6" i="12"/>
  <c r="AI6" i="12"/>
  <c r="AJ6" i="12"/>
  <c r="AK6" i="12" s="1"/>
  <c r="AL6" i="12" s="1"/>
  <c r="AM6" i="12" s="1"/>
  <c r="AN6" i="12" s="1"/>
  <c r="AO6" i="12" s="1"/>
  <c r="AP6" i="12" s="1"/>
  <c r="AQ6" i="12" s="1"/>
  <c r="AR6" i="12" s="1"/>
  <c r="AS6" i="12" s="1"/>
  <c r="AT6" i="12" s="1"/>
  <c r="AU6" i="12" s="1"/>
  <c r="AV6" i="12" s="1"/>
  <c r="AW6" i="12" s="1"/>
  <c r="AX6" i="12" s="1"/>
  <c r="AY6" i="12" s="1"/>
  <c r="AZ6" i="12" s="1"/>
  <c r="AG7" i="12"/>
  <c r="AH7" i="12"/>
  <c r="AI7" i="12" s="1"/>
  <c r="AJ7" i="12" s="1"/>
  <c r="AK7" i="12" s="1"/>
  <c r="AL7" i="12" s="1"/>
  <c r="AM7" i="12" s="1"/>
  <c r="AN7" i="12" s="1"/>
  <c r="AO7" i="12" s="1"/>
  <c r="AP7" i="12" s="1"/>
  <c r="AQ7" i="12" s="1"/>
  <c r="AR7" i="12" s="1"/>
  <c r="AS7" i="12" s="1"/>
  <c r="AT7" i="12" s="1"/>
  <c r="AU7" i="12" s="1"/>
  <c r="AV7" i="12" s="1"/>
  <c r="AW7" i="12" s="1"/>
  <c r="AX7" i="12" s="1"/>
  <c r="AY7" i="12" s="1"/>
  <c r="AZ7" i="12" s="1"/>
  <c r="AG8" i="12"/>
  <c r="AH8" i="12"/>
  <c r="AI8" i="12"/>
  <c r="AJ8" i="12"/>
  <c r="AK8" i="12"/>
  <c r="AL8" i="12"/>
  <c r="AM8" i="12" s="1"/>
  <c r="AN8" i="12" s="1"/>
  <c r="AO8" i="12" s="1"/>
  <c r="AP8" i="12" s="1"/>
  <c r="AQ8" i="12" s="1"/>
  <c r="AR8" i="12" s="1"/>
  <c r="AS8" i="12" s="1"/>
  <c r="AT8" i="12" s="1"/>
  <c r="AU8" i="12" s="1"/>
  <c r="AV8" i="12" s="1"/>
  <c r="AW8" i="12" s="1"/>
  <c r="AX8" i="12" s="1"/>
  <c r="AY8" i="12" s="1"/>
  <c r="AZ8" i="12" s="1"/>
  <c r="AG8" i="11"/>
  <c r="AH8" i="11"/>
  <c r="AI8" i="11"/>
  <c r="AJ8" i="11"/>
  <c r="AK8" i="11"/>
  <c r="AL8" i="11"/>
  <c r="AM8" i="11"/>
  <c r="AN8" i="11"/>
  <c r="AO8" i="11"/>
  <c r="AP8" i="11"/>
  <c r="AQ8" i="11"/>
  <c r="AR8" i="11"/>
  <c r="AS8" i="11"/>
  <c r="AT8" i="11"/>
  <c r="AU8" i="11"/>
  <c r="AV8" i="11"/>
  <c r="AW8" i="11"/>
  <c r="AX8" i="11"/>
  <c r="AY8" i="11"/>
  <c r="AZ8" i="11"/>
  <c r="AG2" i="11"/>
  <c r="AH2" i="11"/>
  <c r="AI2" i="11"/>
  <c r="AJ2" i="11"/>
  <c r="AK2" i="11"/>
  <c r="AL2" i="11"/>
  <c r="AM2" i="11"/>
  <c r="AN2" i="11"/>
  <c r="AO2" i="11"/>
  <c r="AP2" i="11"/>
  <c r="AQ2" i="11"/>
  <c r="AR2" i="11"/>
  <c r="AS2" i="11"/>
  <c r="AT2" i="11"/>
  <c r="AU2" i="11"/>
  <c r="AV2" i="11"/>
  <c r="AW2" i="11"/>
  <c r="AX2" i="11"/>
  <c r="AY2" i="11"/>
  <c r="AZ2" i="11"/>
  <c r="AW5" i="11"/>
  <c r="AX5" i="11"/>
  <c r="AY5" i="11"/>
  <c r="AZ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AR5" i="11"/>
  <c r="AS5" i="11"/>
  <c r="AT5" i="11"/>
  <c r="AU5" i="11"/>
  <c r="AV5" i="11"/>
  <c r="C5" i="11"/>
  <c r="B5" i="11"/>
  <c r="AG2" i="10"/>
  <c r="AH2" i="10"/>
  <c r="AI2" i="10"/>
  <c r="AJ2" i="10"/>
  <c r="AK2" i="10"/>
  <c r="AL2" i="10"/>
  <c r="AM2" i="10"/>
  <c r="AN2" i="10"/>
  <c r="AO2" i="10"/>
  <c r="AP2" i="10"/>
  <c r="AQ2" i="10"/>
  <c r="AR2" i="10"/>
  <c r="AS2" i="10"/>
  <c r="AT2" i="10"/>
  <c r="AU2" i="10"/>
  <c r="AV2" i="10"/>
  <c r="AW2" i="10"/>
  <c r="AX2" i="10"/>
  <c r="AY2" i="10"/>
  <c r="AZ2" i="10"/>
  <c r="AG5" i="10"/>
  <c r="AH5" i="10"/>
  <c r="AI5" i="10"/>
  <c r="AI8" i="10" s="1"/>
  <c r="AJ5" i="10"/>
  <c r="AJ8" i="10" s="1"/>
  <c r="AK5" i="10"/>
  <c r="AK8" i="10" s="1"/>
  <c r="AL5" i="10"/>
  <c r="AL8" i="10" s="1"/>
  <c r="AM5" i="10"/>
  <c r="AM8" i="10" s="1"/>
  <c r="AN5" i="10"/>
  <c r="AN8" i="10" s="1"/>
  <c r="AO5" i="10"/>
  <c r="AP5" i="10"/>
  <c r="AQ5" i="10"/>
  <c r="AR5" i="10"/>
  <c r="AS5" i="10"/>
  <c r="AT5" i="10"/>
  <c r="AU5" i="10"/>
  <c r="AV5" i="10"/>
  <c r="AW5" i="10"/>
  <c r="AW8" i="10" s="1"/>
  <c r="AX5" i="10"/>
  <c r="AX8" i="10" s="1"/>
  <c r="AY5" i="10"/>
  <c r="AY8" i="10" s="1"/>
  <c r="AZ5" i="10"/>
  <c r="AZ8" i="10" s="1"/>
  <c r="AG8" i="10"/>
  <c r="AH8" i="10"/>
  <c r="AO8" i="10"/>
  <c r="AP8" i="10"/>
  <c r="AQ8" i="10"/>
  <c r="AR8" i="10"/>
  <c r="AS8" i="10"/>
  <c r="AT8" i="10"/>
  <c r="AU8" i="10"/>
  <c r="AV8" i="10"/>
  <c r="AO2" i="9"/>
  <c r="AP2" i="9"/>
  <c r="AQ2" i="9"/>
  <c r="AR2" i="9"/>
  <c r="AS2" i="9"/>
  <c r="AT2" i="9"/>
  <c r="AG5" i="9"/>
  <c r="AG2" i="9" s="1"/>
  <c r="AH5" i="9"/>
  <c r="AH2" i="9" s="1"/>
  <c r="AI5" i="9"/>
  <c r="AI8" i="9" s="1"/>
  <c r="AJ5" i="9"/>
  <c r="AJ8" i="9" s="1"/>
  <c r="AK5" i="9"/>
  <c r="AK8" i="9" s="1"/>
  <c r="AL5" i="9"/>
  <c r="AL8" i="9" s="1"/>
  <c r="AM5" i="9"/>
  <c r="AM2" i="9" s="1"/>
  <c r="AN5" i="9"/>
  <c r="AN8" i="9" s="1"/>
  <c r="AO5" i="9"/>
  <c r="AP5" i="9"/>
  <c r="AQ5" i="9"/>
  <c r="AR5" i="9"/>
  <c r="AS5" i="9"/>
  <c r="AT5" i="9"/>
  <c r="AU5" i="9"/>
  <c r="AU2" i="9" s="1"/>
  <c r="AV5" i="9"/>
  <c r="AV2" i="9" s="1"/>
  <c r="AW5" i="9"/>
  <c r="AW8" i="9" s="1"/>
  <c r="AX5" i="9"/>
  <c r="AX8" i="9" s="1"/>
  <c r="AY5" i="9"/>
  <c r="AY8" i="9" s="1"/>
  <c r="AZ5" i="9"/>
  <c r="AZ8" i="9" s="1"/>
  <c r="AG8" i="9"/>
  <c r="AH8" i="9"/>
  <c r="AO8" i="9"/>
  <c r="AP8" i="9"/>
  <c r="AQ8" i="9"/>
  <c r="AR8" i="9"/>
  <c r="AS8" i="9"/>
  <c r="AT8" i="9"/>
  <c r="AU8" i="9"/>
  <c r="AV8" i="9"/>
  <c r="AG2" i="8"/>
  <c r="AO2" i="8"/>
  <c r="AP2" i="8"/>
  <c r="AQ2" i="8"/>
  <c r="AR2" i="8"/>
  <c r="AS2" i="8"/>
  <c r="AT2" i="8"/>
  <c r="AU2" i="8"/>
  <c r="AG5" i="8"/>
  <c r="AH5" i="8"/>
  <c r="AH2" i="8" s="1"/>
  <c r="AI5" i="8"/>
  <c r="AI8" i="8" s="1"/>
  <c r="AJ5" i="8"/>
  <c r="AJ8" i="8" s="1"/>
  <c r="AK5" i="8"/>
  <c r="AK8" i="8" s="1"/>
  <c r="AL5" i="8"/>
  <c r="AL8" i="8" s="1"/>
  <c r="AM5" i="8"/>
  <c r="AM8" i="8" s="1"/>
  <c r="AN5" i="8"/>
  <c r="AN8" i="8" s="1"/>
  <c r="AO5" i="8"/>
  <c r="AO8" i="8" s="1"/>
  <c r="AP5" i="8"/>
  <c r="AQ5" i="8"/>
  <c r="AR5" i="8"/>
  <c r="AS5" i="8"/>
  <c r="AT5" i="8"/>
  <c r="AU5" i="8"/>
  <c r="AV5" i="8"/>
  <c r="AV2" i="8" s="1"/>
  <c r="AW5" i="8"/>
  <c r="AW8" i="8" s="1"/>
  <c r="AX5" i="8"/>
  <c r="AX8" i="8" s="1"/>
  <c r="AY5" i="8"/>
  <c r="AY8" i="8" s="1"/>
  <c r="AZ5" i="8"/>
  <c r="AZ8" i="8" s="1"/>
  <c r="AG8" i="8"/>
  <c r="AH8" i="8"/>
  <c r="AP8" i="8"/>
  <c r="AQ8" i="8"/>
  <c r="AR8" i="8"/>
  <c r="AS8" i="8"/>
  <c r="AT8" i="8"/>
  <c r="AU8" i="8"/>
  <c r="AV8" i="8"/>
  <c r="AG2" i="7"/>
  <c r="AH2" i="7"/>
  <c r="AI2" i="7"/>
  <c r="AJ2" i="7"/>
  <c r="AK2" i="7"/>
  <c r="AL2" i="7"/>
  <c r="AM2" i="7"/>
  <c r="AN2" i="7"/>
  <c r="AO2" i="7"/>
  <c r="AP2" i="7"/>
  <c r="AQ2" i="7"/>
  <c r="AR2" i="7"/>
  <c r="AS2" i="7"/>
  <c r="AT2" i="7"/>
  <c r="AU2" i="7"/>
  <c r="AV2" i="7"/>
  <c r="AW2" i="7"/>
  <c r="AX2" i="7"/>
  <c r="AY2" i="7"/>
  <c r="AZ2" i="7"/>
  <c r="AG3" i="7"/>
  <c r="AH3" i="7"/>
  <c r="AI3" i="7"/>
  <c r="AJ3" i="7"/>
  <c r="AJ3" i="6" s="1"/>
  <c r="AK3" i="7"/>
  <c r="AL3" i="7"/>
  <c r="AM3" i="7"/>
  <c r="AN3" i="7"/>
  <c r="AO3" i="7"/>
  <c r="AP3" i="7"/>
  <c r="AQ3" i="7"/>
  <c r="AR3" i="7"/>
  <c r="AS3" i="7"/>
  <c r="AT3" i="7"/>
  <c r="AT3" i="6" s="1"/>
  <c r="AU3" i="7"/>
  <c r="AV3" i="7"/>
  <c r="AW3" i="7"/>
  <c r="AX3" i="7"/>
  <c r="AX3" i="6" s="1"/>
  <c r="AY3" i="7"/>
  <c r="AZ3" i="7"/>
  <c r="AG4" i="7"/>
  <c r="AH4" i="7"/>
  <c r="AI4" i="7"/>
  <c r="AJ4" i="7"/>
  <c r="AK4" i="7"/>
  <c r="AL4" i="7"/>
  <c r="AM4" i="7"/>
  <c r="AN4" i="7"/>
  <c r="AO4" i="7"/>
  <c r="AP4" i="7"/>
  <c r="AQ4" i="7"/>
  <c r="AR4" i="7"/>
  <c r="AS4" i="7"/>
  <c r="AT4" i="7"/>
  <c r="AU4" i="7"/>
  <c r="AV4" i="7"/>
  <c r="AW4" i="7"/>
  <c r="AX4" i="7"/>
  <c r="AY4" i="7"/>
  <c r="AZ4" i="7"/>
  <c r="AG5" i="7"/>
  <c r="AH5" i="7"/>
  <c r="AI5" i="7"/>
  <c r="AJ5" i="7"/>
  <c r="AK5" i="7"/>
  <c r="AL5" i="7"/>
  <c r="AM5" i="7"/>
  <c r="AN5" i="7"/>
  <c r="AO5" i="7"/>
  <c r="AP5" i="7"/>
  <c r="AQ5" i="7"/>
  <c r="AR5" i="7"/>
  <c r="AS5" i="7"/>
  <c r="AT5" i="7"/>
  <c r="AU5" i="7"/>
  <c r="AV5" i="7"/>
  <c r="AW5" i="7"/>
  <c r="AX5" i="7"/>
  <c r="AY5" i="7"/>
  <c r="AZ5" i="7"/>
  <c r="AG6" i="7"/>
  <c r="AH6" i="7"/>
  <c r="AI6" i="7"/>
  <c r="AJ6" i="7"/>
  <c r="AK6" i="7"/>
  <c r="AL6" i="7"/>
  <c r="AM6" i="7"/>
  <c r="AN6" i="7"/>
  <c r="AO6" i="7"/>
  <c r="AP6" i="7"/>
  <c r="AQ6" i="7"/>
  <c r="AR6" i="7"/>
  <c r="AS6" i="7"/>
  <c r="AT6" i="7"/>
  <c r="AU6" i="7"/>
  <c r="AV6" i="7"/>
  <c r="AW6" i="7"/>
  <c r="AX6" i="7"/>
  <c r="AY6" i="7"/>
  <c r="AZ6" i="7"/>
  <c r="AG7" i="7"/>
  <c r="AH7" i="7"/>
  <c r="AI7" i="7"/>
  <c r="AJ7" i="7"/>
  <c r="AK7" i="7"/>
  <c r="AL7" i="7"/>
  <c r="AM7" i="7"/>
  <c r="AN7" i="7"/>
  <c r="AO7" i="7"/>
  <c r="AP7" i="7"/>
  <c r="AQ7" i="7"/>
  <c r="AR7" i="7"/>
  <c r="AS7" i="7"/>
  <c r="AT7" i="7"/>
  <c r="AU7" i="7"/>
  <c r="AV7" i="7"/>
  <c r="AW7" i="7"/>
  <c r="AX7" i="7"/>
  <c r="AY7" i="7"/>
  <c r="AZ7" i="7"/>
  <c r="AG8" i="7"/>
  <c r="AH8" i="7"/>
  <c r="AI8" i="7"/>
  <c r="AJ8" i="7"/>
  <c r="AK8" i="7"/>
  <c r="AL8" i="7"/>
  <c r="AM8" i="7"/>
  <c r="AN8" i="7"/>
  <c r="AO8" i="7"/>
  <c r="AP8" i="7"/>
  <c r="AQ8" i="7"/>
  <c r="AR8" i="7"/>
  <c r="AS8" i="7"/>
  <c r="AT8" i="7"/>
  <c r="AU8" i="7"/>
  <c r="AV8" i="7"/>
  <c r="AW8" i="7"/>
  <c r="AX8" i="7"/>
  <c r="AY8" i="7"/>
  <c r="AZ8" i="7"/>
  <c r="AG2" i="6"/>
  <c r="AH2" i="6"/>
  <c r="AI2" i="6"/>
  <c r="AJ2" i="6"/>
  <c r="AK2" i="6"/>
  <c r="AL2" i="6"/>
  <c r="AM2" i="6"/>
  <c r="AN2" i="6"/>
  <c r="AO2" i="6"/>
  <c r="AP2" i="6"/>
  <c r="AQ2" i="6"/>
  <c r="AR2" i="6"/>
  <c r="AS2" i="6"/>
  <c r="AT2" i="6"/>
  <c r="AU2" i="6"/>
  <c r="AV2" i="6"/>
  <c r="AW2" i="6"/>
  <c r="AX2" i="6"/>
  <c r="AY2" i="6"/>
  <c r="AZ2" i="6"/>
  <c r="AG3" i="6"/>
  <c r="AH3" i="6"/>
  <c r="AI3" i="6"/>
  <c r="AK3" i="6"/>
  <c r="AL3" i="6"/>
  <c r="AM3" i="6"/>
  <c r="AN3" i="6"/>
  <c r="AO3" i="6"/>
  <c r="AP3" i="6"/>
  <c r="AQ3" i="6"/>
  <c r="AR3" i="6"/>
  <c r="AS3" i="6"/>
  <c r="AU3" i="6"/>
  <c r="AV3" i="6"/>
  <c r="AW3" i="6"/>
  <c r="AY3" i="6"/>
  <c r="AZ3" i="6"/>
  <c r="AG4" i="6"/>
  <c r="AH4" i="6"/>
  <c r="AI4" i="6"/>
  <c r="AJ4" i="6"/>
  <c r="AK4" i="6"/>
  <c r="AL4" i="6"/>
  <c r="AM4" i="6"/>
  <c r="AN4" i="6"/>
  <c r="AO4" i="6"/>
  <c r="AP4" i="6"/>
  <c r="AQ4" i="6"/>
  <c r="AR4" i="6"/>
  <c r="AS4" i="6"/>
  <c r="AT4" i="6"/>
  <c r="AU4" i="6"/>
  <c r="AV4" i="6"/>
  <c r="AW4" i="6"/>
  <c r="AX4" i="6"/>
  <c r="AY4" i="6"/>
  <c r="AZ4" i="6"/>
  <c r="AG5" i="6"/>
  <c r="AH5" i="6"/>
  <c r="AI5" i="6"/>
  <c r="AJ5" i="6"/>
  <c r="AK5" i="6"/>
  <c r="AL5" i="6"/>
  <c r="AM5" i="6"/>
  <c r="AN5" i="6"/>
  <c r="AO5" i="6"/>
  <c r="AP5" i="6"/>
  <c r="AQ5" i="6"/>
  <c r="AR5" i="6"/>
  <c r="AS5" i="6"/>
  <c r="AT5" i="6"/>
  <c r="AU5" i="6"/>
  <c r="AV5" i="6"/>
  <c r="AW5" i="6"/>
  <c r="AX5" i="6"/>
  <c r="AY5" i="6"/>
  <c r="AZ5" i="6"/>
  <c r="AG6" i="6"/>
  <c r="AH6" i="6"/>
  <c r="AI6" i="6"/>
  <c r="AJ6" i="6"/>
  <c r="AK6" i="6"/>
  <c r="AL6" i="6"/>
  <c r="AM6" i="6"/>
  <c r="AN6" i="6"/>
  <c r="AO6" i="6"/>
  <c r="AP6" i="6"/>
  <c r="AQ6" i="6"/>
  <c r="AR6" i="6"/>
  <c r="AS6" i="6"/>
  <c r="AT6" i="6"/>
  <c r="AU6" i="6"/>
  <c r="AV6" i="6"/>
  <c r="AW6" i="6"/>
  <c r="AX6" i="6"/>
  <c r="AY6" i="6"/>
  <c r="AZ6" i="6"/>
  <c r="AG7" i="6"/>
  <c r="AH7" i="6"/>
  <c r="AI7" i="6"/>
  <c r="AJ7" i="6"/>
  <c r="AK7" i="6"/>
  <c r="AL7" i="6"/>
  <c r="AM7" i="6"/>
  <c r="AN7" i="6"/>
  <c r="AO7" i="6"/>
  <c r="AP7" i="6"/>
  <c r="AQ7" i="6"/>
  <c r="AR7" i="6"/>
  <c r="AS7" i="6"/>
  <c r="AT7" i="6"/>
  <c r="AU7" i="6"/>
  <c r="AV7" i="6"/>
  <c r="AW7" i="6"/>
  <c r="AX7" i="6"/>
  <c r="AY7" i="6"/>
  <c r="AZ7" i="6"/>
  <c r="AG8" i="6"/>
  <c r="AH8" i="6"/>
  <c r="AI8" i="6"/>
  <c r="AJ8" i="6"/>
  <c r="AK8" i="6"/>
  <c r="AL8" i="6"/>
  <c r="AM8" i="6"/>
  <c r="AN8" i="6"/>
  <c r="AO8" i="6"/>
  <c r="AP8" i="6"/>
  <c r="AQ8" i="6"/>
  <c r="AR8" i="6"/>
  <c r="AS8" i="6"/>
  <c r="AT8" i="6"/>
  <c r="AU8" i="6"/>
  <c r="AV8" i="6"/>
  <c r="AW8" i="6"/>
  <c r="AX8" i="6"/>
  <c r="AY8" i="6"/>
  <c r="AZ8" i="6"/>
  <c r="AG2" i="5"/>
  <c r="AH2" i="5"/>
  <c r="AI2" i="5"/>
  <c r="AJ2" i="5"/>
  <c r="AK2" i="5"/>
  <c r="AL2" i="5"/>
  <c r="AM2" i="5"/>
  <c r="AN2" i="5"/>
  <c r="AN6" i="5" s="1"/>
  <c r="AO2" i="5"/>
  <c r="AP2" i="5"/>
  <c r="AQ2" i="5"/>
  <c r="AR2" i="5"/>
  <c r="AS2" i="5"/>
  <c r="AT2" i="5"/>
  <c r="AU2" i="5"/>
  <c r="AV2" i="5"/>
  <c r="AW2" i="5"/>
  <c r="AX2" i="5"/>
  <c r="AY2" i="5"/>
  <c r="AZ2" i="5"/>
  <c r="AG3" i="5"/>
  <c r="AH3" i="5"/>
  <c r="AI3" i="5"/>
  <c r="AJ3" i="5"/>
  <c r="AK3" i="5"/>
  <c r="AL3" i="5"/>
  <c r="AM3" i="5"/>
  <c r="AN3" i="5"/>
  <c r="AO3" i="5"/>
  <c r="AP3" i="5"/>
  <c r="AQ3" i="5"/>
  <c r="AR3" i="5"/>
  <c r="AS3" i="5"/>
  <c r="AT3" i="5"/>
  <c r="AU3" i="5"/>
  <c r="AV3" i="5"/>
  <c r="AW3" i="5"/>
  <c r="AX3" i="5"/>
  <c r="AY3" i="5"/>
  <c r="AZ3" i="5"/>
  <c r="AG4" i="5"/>
  <c r="AG6" i="5" s="1"/>
  <c r="AH4" i="5"/>
  <c r="AH6" i="5" s="1"/>
  <c r="AI4" i="5"/>
  <c r="AJ4" i="5"/>
  <c r="AK4" i="5"/>
  <c r="AK6" i="5" s="1"/>
  <c r="AL4" i="5"/>
  <c r="AL6" i="5" s="1"/>
  <c r="AM4" i="5"/>
  <c r="AN4" i="5"/>
  <c r="AO4" i="5"/>
  <c r="AO6" i="5" s="1"/>
  <c r="AP4" i="5"/>
  <c r="AP6" i="5" s="1"/>
  <c r="AQ4" i="5"/>
  <c r="AQ6" i="5" s="1"/>
  <c r="AR4" i="5"/>
  <c r="AR6" i="5" s="1"/>
  <c r="AS4" i="5"/>
  <c r="AS6" i="5" s="1"/>
  <c r="AT4" i="5"/>
  <c r="AT6" i="5" s="1"/>
  <c r="AU4" i="5"/>
  <c r="AU6" i="5" s="1"/>
  <c r="AV4" i="5"/>
  <c r="AV6" i="5" s="1"/>
  <c r="AW4" i="5"/>
  <c r="AX4" i="5"/>
  <c r="AY4" i="5"/>
  <c r="AY6" i="5" s="1"/>
  <c r="AZ4" i="5"/>
  <c r="AZ6" i="5" s="1"/>
  <c r="AG5" i="5"/>
  <c r="AH5" i="5"/>
  <c r="AI5" i="5"/>
  <c r="AJ5" i="5"/>
  <c r="AK5" i="5"/>
  <c r="AL5" i="5"/>
  <c r="AM5" i="5"/>
  <c r="AN5" i="5"/>
  <c r="AO5" i="5"/>
  <c r="AP5" i="5"/>
  <c r="AQ5" i="5"/>
  <c r="AR5" i="5"/>
  <c r="AS5" i="5"/>
  <c r="AT5" i="5"/>
  <c r="AU5" i="5"/>
  <c r="AV5" i="5"/>
  <c r="AW5" i="5"/>
  <c r="AX5" i="5"/>
  <c r="AY5" i="5"/>
  <c r="AZ5" i="5"/>
  <c r="AI6" i="5"/>
  <c r="AJ6" i="5"/>
  <c r="AM6" i="5"/>
  <c r="AW6" i="5"/>
  <c r="AX6" i="5"/>
  <c r="AG7" i="5"/>
  <c r="AH7" i="5"/>
  <c r="AI7" i="5"/>
  <c r="AJ7" i="5"/>
  <c r="AK7" i="5"/>
  <c r="AL7" i="5"/>
  <c r="AM7" i="5"/>
  <c r="AN7" i="5"/>
  <c r="AO7" i="5"/>
  <c r="AP7" i="5"/>
  <c r="AQ7" i="5"/>
  <c r="AR7" i="5"/>
  <c r="AS7" i="5"/>
  <c r="AT7" i="5"/>
  <c r="AU7" i="5"/>
  <c r="AV7" i="5"/>
  <c r="AW7" i="5"/>
  <c r="AX7" i="5"/>
  <c r="AY7" i="5"/>
  <c r="AZ7" i="5"/>
  <c r="AG8" i="5"/>
  <c r="AH8" i="5"/>
  <c r="AI8" i="5"/>
  <c r="AJ8" i="5"/>
  <c r="AK8" i="5"/>
  <c r="AL8" i="5"/>
  <c r="AM8" i="5"/>
  <c r="AN8" i="5"/>
  <c r="AO8" i="5"/>
  <c r="AP8" i="5"/>
  <c r="AQ8" i="5"/>
  <c r="AR8" i="5"/>
  <c r="AS8" i="5"/>
  <c r="AT8" i="5"/>
  <c r="AU8" i="5"/>
  <c r="AV8" i="5"/>
  <c r="AW8" i="5"/>
  <c r="AX8" i="5"/>
  <c r="AY8" i="5"/>
  <c r="AZ8" i="5"/>
  <c r="AG2" i="2"/>
  <c r="AH2" i="2"/>
  <c r="AI2" i="2"/>
  <c r="AI9" i="40" s="1"/>
  <c r="AI51" i="40" s="1"/>
  <c r="AJ2" i="2"/>
  <c r="AJ9" i="40" s="1"/>
  <c r="AJ51" i="40" s="1"/>
  <c r="AK2" i="2"/>
  <c r="AL2" i="2"/>
  <c r="AM2" i="2"/>
  <c r="AN2" i="2"/>
  <c r="AO2" i="2"/>
  <c r="AP2" i="2"/>
  <c r="AQ2" i="2"/>
  <c r="AR2" i="2"/>
  <c r="AR9" i="40" s="1"/>
  <c r="AR51" i="40" s="1"/>
  <c r="AS2" i="2"/>
  <c r="AS9" i="40" s="1"/>
  <c r="AS51" i="40" s="1"/>
  <c r="AT2" i="2"/>
  <c r="AT9" i="40" s="1"/>
  <c r="AT51" i="40" s="1"/>
  <c r="AU2" i="2"/>
  <c r="AV2" i="2"/>
  <c r="AW2" i="2"/>
  <c r="AW9" i="40" s="1"/>
  <c r="AW51" i="40" s="1"/>
  <c r="AX2" i="2"/>
  <c r="AX9" i="40" s="1"/>
  <c r="AX51" i="40" s="1"/>
  <c r="AY2" i="2"/>
  <c r="AZ2" i="2"/>
  <c r="AG3" i="2"/>
  <c r="AH3" i="2"/>
  <c r="AI3" i="2"/>
  <c r="AJ3" i="2"/>
  <c r="AK3" i="2"/>
  <c r="AL3" i="2"/>
  <c r="AL10" i="40" s="1"/>
  <c r="AL52" i="40" s="1"/>
  <c r="AM3" i="2"/>
  <c r="AM10" i="40" s="1"/>
  <c r="AM52" i="40" s="1"/>
  <c r="AN3" i="2"/>
  <c r="AN10" i="40" s="1"/>
  <c r="AN52" i="40" s="1"/>
  <c r="AO3" i="2"/>
  <c r="AP3" i="2"/>
  <c r="AQ3" i="2"/>
  <c r="AQ10" i="40" s="1"/>
  <c r="AQ52" i="40" s="1"/>
  <c r="AR3" i="2"/>
  <c r="AR10" i="40" s="1"/>
  <c r="AR52" i="40" s="1"/>
  <c r="AS3" i="2"/>
  <c r="AT3" i="2"/>
  <c r="AU3" i="2"/>
  <c r="AV3" i="2"/>
  <c r="AW3" i="2"/>
  <c r="AX3" i="2"/>
  <c r="AY3" i="2"/>
  <c r="AZ3" i="2"/>
  <c r="AZ10" i="40" s="1"/>
  <c r="AZ52" i="40" s="1"/>
  <c r="AG4" i="2"/>
  <c r="AH4" i="2"/>
  <c r="AI4" i="2"/>
  <c r="AJ4" i="2"/>
  <c r="AK4" i="2"/>
  <c r="AL4" i="2"/>
  <c r="AM4" i="2"/>
  <c r="AN4" i="2"/>
  <c r="AO4" i="2"/>
  <c r="AP4" i="2"/>
  <c r="AQ4" i="2"/>
  <c r="AR4" i="2"/>
  <c r="AS4" i="2"/>
  <c r="AT4" i="2"/>
  <c r="AU4" i="2"/>
  <c r="AV4" i="2"/>
  <c r="AW4" i="2"/>
  <c r="AX4" i="2"/>
  <c r="AY4" i="2"/>
  <c r="AZ4" i="2"/>
  <c r="AG5" i="2"/>
  <c r="AH5" i="2"/>
  <c r="AI5" i="2"/>
  <c r="AJ5" i="2"/>
  <c r="AK5" i="2"/>
  <c r="AL5" i="2"/>
  <c r="AM5" i="2"/>
  <c r="AN5" i="2"/>
  <c r="AO5" i="2"/>
  <c r="AO12" i="40" s="1"/>
  <c r="AO54" i="40" s="1"/>
  <c r="AP5" i="2"/>
  <c r="AP12" i="40" s="1"/>
  <c r="AP54" i="40" s="1"/>
  <c r="AQ5" i="2"/>
  <c r="AR5" i="2"/>
  <c r="AS5" i="2"/>
  <c r="AS12" i="40" s="1"/>
  <c r="AS54" i="40" s="1"/>
  <c r="AT5" i="2"/>
  <c r="AT12" i="40" s="1"/>
  <c r="AT54" i="40" s="1"/>
  <c r="AU5" i="2"/>
  <c r="AV5" i="2"/>
  <c r="AW5" i="2"/>
  <c r="AX5" i="2"/>
  <c r="AY5" i="2"/>
  <c r="AZ5" i="2"/>
  <c r="AG6" i="2"/>
  <c r="AH6" i="2"/>
  <c r="AI6" i="2"/>
  <c r="AI13" i="40" s="1"/>
  <c r="AI55" i="40" s="1"/>
  <c r="AJ6" i="2"/>
  <c r="AJ13" i="40" s="1"/>
  <c r="AJ55" i="40" s="1"/>
  <c r="AK6" i="2"/>
  <c r="AL6" i="2"/>
  <c r="AM6" i="2"/>
  <c r="AM13" i="40" s="1"/>
  <c r="AM55" i="40" s="1"/>
  <c r="AN6" i="2"/>
  <c r="AN13" i="40" s="1"/>
  <c r="AN55" i="40" s="1"/>
  <c r="AO6" i="2"/>
  <c r="AP6" i="2"/>
  <c r="AQ6" i="2"/>
  <c r="AR6" i="2"/>
  <c r="AS6" i="2"/>
  <c r="AT6" i="2"/>
  <c r="AU6" i="2"/>
  <c r="AV6" i="2"/>
  <c r="AW6" i="2"/>
  <c r="AW13" i="40" s="1"/>
  <c r="AW55" i="40" s="1"/>
  <c r="AX6" i="2"/>
  <c r="AX13" i="40" s="1"/>
  <c r="AX55" i="40" s="1"/>
  <c r="AY6" i="2"/>
  <c r="AZ6" i="2"/>
  <c r="AG7" i="2"/>
  <c r="AG14" i="40" s="1"/>
  <c r="AG56" i="40" s="1"/>
  <c r="AH7" i="2"/>
  <c r="AH14" i="40" s="1"/>
  <c r="AH56" i="40" s="1"/>
  <c r="AI7" i="2"/>
  <c r="AJ7" i="2"/>
  <c r="AK7" i="2"/>
  <c r="AL7" i="2"/>
  <c r="AM7" i="2"/>
  <c r="AN7" i="2"/>
  <c r="AO7" i="2"/>
  <c r="AP7" i="2"/>
  <c r="AQ7" i="2"/>
  <c r="AQ14" i="40" s="1"/>
  <c r="AQ56" i="40" s="1"/>
  <c r="AR7" i="2"/>
  <c r="AR14" i="40" s="1"/>
  <c r="AR56" i="40" s="1"/>
  <c r="AS7" i="2"/>
  <c r="AT7" i="2"/>
  <c r="AU7" i="2"/>
  <c r="AU14" i="40" s="1"/>
  <c r="AU56" i="40" s="1"/>
  <c r="AV7" i="2"/>
  <c r="AV14" i="40" s="1"/>
  <c r="AV56" i="40" s="1"/>
  <c r="AW7" i="2"/>
  <c r="AX7" i="2"/>
  <c r="AY7" i="2"/>
  <c r="AZ7" i="2"/>
  <c r="AG8" i="2"/>
  <c r="AH8" i="2"/>
  <c r="AI8" i="2"/>
  <c r="AJ8" i="2"/>
  <c r="AK8" i="2"/>
  <c r="AK15" i="40" s="1"/>
  <c r="AK57" i="40" s="1"/>
  <c r="AL8" i="2"/>
  <c r="AL15" i="40" s="1"/>
  <c r="AL57" i="40" s="1"/>
  <c r="AM8" i="2"/>
  <c r="AN8" i="2"/>
  <c r="AO8" i="2"/>
  <c r="AO15" i="40" s="1"/>
  <c r="AO57" i="40" s="1"/>
  <c r="AP8" i="2"/>
  <c r="AP15" i="40" s="1"/>
  <c r="AP57" i="40" s="1"/>
  <c r="AQ8" i="2"/>
  <c r="AR8" i="2"/>
  <c r="AS8" i="2"/>
  <c r="AT8" i="2"/>
  <c r="AU8" i="2"/>
  <c r="AV8" i="2"/>
  <c r="AW8" i="2"/>
  <c r="AX8" i="2"/>
  <c r="AY8" i="2"/>
  <c r="AY15" i="40" s="1"/>
  <c r="AY57" i="40" s="1"/>
  <c r="AZ8" i="2"/>
  <c r="AZ15" i="40" s="1"/>
  <c r="AZ57" i="40" s="1"/>
  <c r="AG97" i="18"/>
  <c r="AH97" i="18"/>
  <c r="AI97" i="18"/>
  <c r="AJ97" i="18"/>
  <c r="AK97" i="18"/>
  <c r="AL97" i="18"/>
  <c r="AM97" i="18"/>
  <c r="AN97" i="18"/>
  <c r="AO97" i="18"/>
  <c r="AP97" i="18"/>
  <c r="AQ97" i="18"/>
  <c r="AR97" i="18"/>
  <c r="AS97" i="18"/>
  <c r="AT97" i="18"/>
  <c r="AU97" i="18"/>
  <c r="AV97" i="18"/>
  <c r="AW97" i="18"/>
  <c r="AX97" i="18"/>
  <c r="AY97" i="18"/>
  <c r="AZ97" i="18"/>
  <c r="AG94" i="18"/>
  <c r="AH94" i="18"/>
  <c r="AI94" i="18"/>
  <c r="AJ94" i="18"/>
  <c r="AK94" i="18"/>
  <c r="AL94" i="18"/>
  <c r="AM94" i="18"/>
  <c r="AN94" i="18"/>
  <c r="AO94" i="18"/>
  <c r="AP94" i="18"/>
  <c r="AQ94" i="18"/>
  <c r="AR94" i="18"/>
  <c r="AS94" i="18"/>
  <c r="AT94" i="18"/>
  <c r="AU94" i="18"/>
  <c r="AV94" i="18"/>
  <c r="AW94" i="18"/>
  <c r="AX94" i="18"/>
  <c r="AY94" i="18"/>
  <c r="AZ94" i="18"/>
  <c r="AG95" i="18"/>
  <c r="AH95" i="18"/>
  <c r="AI95" i="18"/>
  <c r="AJ95" i="18"/>
  <c r="AK95" i="18"/>
  <c r="AL95" i="18"/>
  <c r="AM95" i="18"/>
  <c r="AN95" i="18"/>
  <c r="AO95" i="18"/>
  <c r="AP95" i="18"/>
  <c r="AQ95" i="18"/>
  <c r="AR95" i="18"/>
  <c r="AS95" i="18"/>
  <c r="AT95" i="18"/>
  <c r="AU95" i="18"/>
  <c r="AV95" i="18"/>
  <c r="AW95" i="18"/>
  <c r="AX95" i="18"/>
  <c r="AY95" i="18"/>
  <c r="AZ95"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AG93" i="18"/>
  <c r="AH93" i="18"/>
  <c r="AI93" i="18"/>
  <c r="AJ93" i="18"/>
  <c r="AK93" i="18"/>
  <c r="AL93" i="18"/>
  <c r="AM93" i="18"/>
  <c r="AN93" i="18"/>
  <c r="AO93" i="18"/>
  <c r="AP93" i="18"/>
  <c r="AQ93" i="18"/>
  <c r="AR93" i="18"/>
  <c r="AS93" i="18"/>
  <c r="AT93" i="18"/>
  <c r="AU93" i="18"/>
  <c r="AV93" i="18"/>
  <c r="AW93" i="18"/>
  <c r="AX93" i="18"/>
  <c r="AY93" i="18"/>
  <c r="AZ93"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J76" i="18"/>
  <c r="AK76" i="18"/>
  <c r="AL76" i="18"/>
  <c r="AM76" i="18"/>
  <c r="AN76" i="18"/>
  <c r="AO76" i="18"/>
  <c r="AP76" i="18"/>
  <c r="AQ76" i="18"/>
  <c r="AR76" i="18"/>
  <c r="AS76" i="18"/>
  <c r="AT76" i="18"/>
  <c r="AU76" i="18"/>
  <c r="AV76" i="18"/>
  <c r="AW76" i="18"/>
  <c r="AX76" i="18"/>
  <c r="AY76" i="18"/>
  <c r="AZ76" i="18"/>
  <c r="BA76" i="18"/>
  <c r="BB76" i="18"/>
  <c r="BC76" i="18"/>
  <c r="F76" i="18"/>
  <c r="E76" i="18"/>
  <c r="G78" i="18"/>
  <c r="H78" i="18"/>
  <c r="I78" i="18"/>
  <c r="J78" i="18"/>
  <c r="K78" i="18"/>
  <c r="L78" i="18"/>
  <c r="M78" i="18"/>
  <c r="N78" i="18"/>
  <c r="O78" i="18"/>
  <c r="P78" i="18"/>
  <c r="Q78" i="18"/>
  <c r="R78" i="18"/>
  <c r="S78" i="18"/>
  <c r="T78" i="18"/>
  <c r="U78" i="18"/>
  <c r="V78" i="18"/>
  <c r="W78" i="18"/>
  <c r="X78" i="18"/>
  <c r="Y78" i="18"/>
  <c r="Z78" i="18"/>
  <c r="AA78" i="18"/>
  <c r="AB78" i="18"/>
  <c r="AC78" i="18"/>
  <c r="AD78" i="18"/>
  <c r="AE78" i="18"/>
  <c r="AF78" i="18"/>
  <c r="AG78" i="18"/>
  <c r="AH78" i="18"/>
  <c r="AI78" i="18"/>
  <c r="AJ78" i="18"/>
  <c r="AK78" i="18"/>
  <c r="AK80" i="18" s="1"/>
  <c r="AK82" i="18" s="1"/>
  <c r="AL78" i="18"/>
  <c r="AL80" i="18" s="1"/>
  <c r="AL82" i="18" s="1"/>
  <c r="AM78" i="18"/>
  <c r="AM80" i="18" s="1"/>
  <c r="AN78" i="18"/>
  <c r="AO78" i="18"/>
  <c r="AP78" i="18"/>
  <c r="AQ78" i="18"/>
  <c r="AR78" i="18"/>
  <c r="AS78" i="18"/>
  <c r="AT78" i="18"/>
  <c r="AU78" i="18"/>
  <c r="AU80" i="18" s="1"/>
  <c r="AV78" i="18"/>
  <c r="AV80" i="18" s="1"/>
  <c r="AW78" i="18"/>
  <c r="AX78" i="18"/>
  <c r="AY78" i="18"/>
  <c r="AY80" i="18" s="1"/>
  <c r="AZ78" i="18"/>
  <c r="AZ80" i="18" s="1"/>
  <c r="BA78" i="18"/>
  <c r="BA80" i="18" s="1"/>
  <c r="BB78" i="18"/>
  <c r="BC78" i="18"/>
  <c r="F78" i="18"/>
  <c r="E78" i="18"/>
  <c r="G77" i="18"/>
  <c r="H77" i="18"/>
  <c r="I77" i="18"/>
  <c r="J77" i="18"/>
  <c r="K77" i="18"/>
  <c r="L77" i="18"/>
  <c r="M77" i="18"/>
  <c r="N77" i="18"/>
  <c r="O77" i="18"/>
  <c r="P77" i="18"/>
  <c r="Q77" i="18"/>
  <c r="R77" i="18"/>
  <c r="S77" i="18"/>
  <c r="T77" i="18"/>
  <c r="U77" i="18"/>
  <c r="V77" i="18"/>
  <c r="W77" i="18"/>
  <c r="X77" i="18"/>
  <c r="Y77" i="18"/>
  <c r="Z77" i="18"/>
  <c r="AA77" i="18"/>
  <c r="AB77" i="18"/>
  <c r="AC77" i="18"/>
  <c r="AD77" i="18"/>
  <c r="AE77" i="18"/>
  <c r="AF77" i="18"/>
  <c r="AG77" i="18"/>
  <c r="AH77" i="18"/>
  <c r="AI77" i="18"/>
  <c r="AJ77" i="18"/>
  <c r="AK77" i="18"/>
  <c r="AL77" i="18"/>
  <c r="AM77" i="18"/>
  <c r="AN77" i="18"/>
  <c r="AO77" i="18"/>
  <c r="AP77" i="18"/>
  <c r="AP79" i="18" s="1"/>
  <c r="AP82" i="18" s="1"/>
  <c r="AQ77" i="18"/>
  <c r="AQ79" i="18" s="1"/>
  <c r="AR77" i="18"/>
  <c r="AR79" i="18" s="1"/>
  <c r="AS77" i="18"/>
  <c r="AS79" i="18" s="1"/>
  <c r="AT77" i="18"/>
  <c r="AT79" i="18" s="1"/>
  <c r="AU77" i="18"/>
  <c r="AU79" i="18" s="1"/>
  <c r="AV77" i="18"/>
  <c r="AV79" i="18" s="1"/>
  <c r="AW77" i="18"/>
  <c r="AX77" i="18"/>
  <c r="AY77" i="18"/>
  <c r="AZ77" i="18"/>
  <c r="BA77" i="18"/>
  <c r="BB77" i="18"/>
  <c r="BC77" i="18"/>
  <c r="F77" i="18"/>
  <c r="E77" i="18"/>
  <c r="AJ79" i="18"/>
  <c r="AK79" i="18"/>
  <c r="AL79" i="18"/>
  <c r="AM79" i="18"/>
  <c r="AN79" i="18"/>
  <c r="AO79" i="18"/>
  <c r="AW79" i="18"/>
  <c r="AW82" i="18" s="1"/>
  <c r="AX79" i="18"/>
  <c r="AY79" i="18"/>
  <c r="AZ79" i="18"/>
  <c r="BA79" i="18"/>
  <c r="BB79" i="18"/>
  <c r="BB82" i="18" s="1"/>
  <c r="BC79" i="18"/>
  <c r="AJ80" i="18"/>
  <c r="AN80" i="18"/>
  <c r="AO80" i="18"/>
  <c r="AP80" i="18"/>
  <c r="AQ80" i="18"/>
  <c r="AR80" i="18"/>
  <c r="AS80" i="18"/>
  <c r="AT80" i="18"/>
  <c r="AW80" i="18"/>
  <c r="AX80" i="18"/>
  <c r="BB80" i="18"/>
  <c r="BC80" i="18"/>
  <c r="AO82" i="18"/>
  <c r="AJ68" i="18"/>
  <c r="AK68" i="18"/>
  <c r="AL68" i="18"/>
  <c r="AM68" i="18"/>
  <c r="AN68" i="18"/>
  <c r="AO68" i="18"/>
  <c r="AP68" i="18"/>
  <c r="AQ68" i="18"/>
  <c r="AR68" i="18"/>
  <c r="AS68" i="18"/>
  <c r="AT68" i="18"/>
  <c r="AU68" i="18"/>
  <c r="AV68" i="18"/>
  <c r="AW68" i="18"/>
  <c r="AX68" i="18"/>
  <c r="AY68" i="18"/>
  <c r="AZ68" i="18"/>
  <c r="BA68" i="18"/>
  <c r="BB68" i="18"/>
  <c r="BC68" i="18"/>
  <c r="AJ69" i="18"/>
  <c r="AK69" i="18"/>
  <c r="AL69" i="18"/>
  <c r="AM69" i="18"/>
  <c r="AN69" i="18"/>
  <c r="AO69" i="18"/>
  <c r="AP69" i="18"/>
  <c r="AQ69" i="18"/>
  <c r="AR69" i="18"/>
  <c r="AS69" i="18"/>
  <c r="AT69" i="18"/>
  <c r="AU69" i="18"/>
  <c r="AV69" i="18"/>
  <c r="AW69" i="18"/>
  <c r="AX69" i="18"/>
  <c r="AY69" i="18"/>
  <c r="AZ69" i="18"/>
  <c r="BA69" i="18"/>
  <c r="BB69" i="18"/>
  <c r="BC69" i="18"/>
  <c r="G65" i="18"/>
  <c r="H65" i="18"/>
  <c r="I65" i="18"/>
  <c r="J65" i="18"/>
  <c r="K65" i="18"/>
  <c r="L65" i="18"/>
  <c r="M65" i="18"/>
  <c r="N65" i="18"/>
  <c r="O65" i="18"/>
  <c r="P65" i="18"/>
  <c r="Q65" i="18"/>
  <c r="R65" i="18"/>
  <c r="S65" i="18"/>
  <c r="T65" i="18"/>
  <c r="U65" i="18"/>
  <c r="V65" i="18"/>
  <c r="W65" i="18"/>
  <c r="X65" i="18"/>
  <c r="Y65" i="18"/>
  <c r="Z65" i="18"/>
  <c r="AA65" i="18"/>
  <c r="AB65" i="18"/>
  <c r="AC65" i="18"/>
  <c r="AD65" i="18"/>
  <c r="AE65" i="18"/>
  <c r="AF65" i="18"/>
  <c r="AG65" i="18"/>
  <c r="AH65" i="18"/>
  <c r="AI65" i="18"/>
  <c r="AJ65" i="18"/>
  <c r="AK65" i="18"/>
  <c r="AL65" i="18"/>
  <c r="AL67" i="18" s="1"/>
  <c r="AM65" i="18"/>
  <c r="AM67" i="18" s="1"/>
  <c r="AN65" i="18"/>
  <c r="AO65" i="18"/>
  <c r="AP65" i="18"/>
  <c r="AQ65" i="18"/>
  <c r="AR65" i="18"/>
  <c r="AS65" i="18"/>
  <c r="AT65" i="18"/>
  <c r="AU65" i="18"/>
  <c r="AU67" i="18" s="1"/>
  <c r="AV65" i="18"/>
  <c r="AV67" i="18" s="1"/>
  <c r="AW65" i="18"/>
  <c r="AX65" i="18"/>
  <c r="AY65" i="18"/>
  <c r="AZ65" i="18"/>
  <c r="AZ67" i="18" s="1"/>
  <c r="BA65" i="18"/>
  <c r="BA67" i="18" s="1"/>
  <c r="BB65" i="18"/>
  <c r="BC65" i="18"/>
  <c r="F65" i="18"/>
  <c r="E65" i="18"/>
  <c r="G64" i="18"/>
  <c r="H64" i="18"/>
  <c r="I64" i="18"/>
  <c r="J64" i="18"/>
  <c r="K64" i="18"/>
  <c r="L64" i="18"/>
  <c r="M64" i="18"/>
  <c r="N64" i="18"/>
  <c r="O64" i="18"/>
  <c r="P64" i="18"/>
  <c r="Q64" i="18"/>
  <c r="R64" i="18"/>
  <c r="S64" i="18"/>
  <c r="T64" i="18"/>
  <c r="U64" i="18"/>
  <c r="V64" i="18"/>
  <c r="W64" i="18"/>
  <c r="X64" i="18"/>
  <c r="Y64" i="18"/>
  <c r="Z64" i="18"/>
  <c r="AA64" i="18"/>
  <c r="AB64" i="18"/>
  <c r="AC64" i="18"/>
  <c r="AD64" i="18"/>
  <c r="AE64" i="18"/>
  <c r="AF64" i="18"/>
  <c r="AG64" i="18"/>
  <c r="AH64" i="18"/>
  <c r="AI64" i="18"/>
  <c r="AJ64" i="18"/>
  <c r="AK64" i="18"/>
  <c r="AL64" i="18"/>
  <c r="AM64" i="18"/>
  <c r="AM66" i="18" s="1"/>
  <c r="AN64" i="18"/>
  <c r="AO64" i="18"/>
  <c r="AO66" i="18" s="1"/>
  <c r="AP64" i="18"/>
  <c r="AQ64" i="18"/>
  <c r="AR64" i="18"/>
  <c r="AS64" i="18"/>
  <c r="AT64" i="18"/>
  <c r="AT66" i="18" s="1"/>
  <c r="AU64" i="18"/>
  <c r="AU66" i="18" s="1"/>
  <c r="AV64" i="18"/>
  <c r="AV66" i="18" s="1"/>
  <c r="AW64" i="18"/>
  <c r="AX64" i="18"/>
  <c r="AY64" i="18"/>
  <c r="AZ64" i="18"/>
  <c r="BA64" i="18"/>
  <c r="BA66" i="18" s="1"/>
  <c r="BB64" i="18"/>
  <c r="BC64" i="18"/>
  <c r="BC66" i="18" s="1"/>
  <c r="E64" i="18"/>
  <c r="F64" i="18"/>
  <c r="AJ66" i="18"/>
  <c r="AK66" i="18"/>
  <c r="AL66" i="18"/>
  <c r="AN66" i="18"/>
  <c r="AP66" i="18"/>
  <c r="AQ66" i="18"/>
  <c r="AR66" i="18"/>
  <c r="AS66" i="18"/>
  <c r="AW66" i="18"/>
  <c r="AX66" i="18"/>
  <c r="AY66" i="18"/>
  <c r="AZ66" i="18"/>
  <c r="BB66" i="18"/>
  <c r="AJ67" i="18"/>
  <c r="AK67" i="18"/>
  <c r="AN67" i="18"/>
  <c r="AO67" i="18"/>
  <c r="AP67" i="18"/>
  <c r="AQ67" i="18"/>
  <c r="AR67" i="18"/>
  <c r="AS67" i="18"/>
  <c r="AT67" i="18"/>
  <c r="AW67" i="18"/>
  <c r="AX67" i="18"/>
  <c r="AY67" i="18"/>
  <c r="BB67" i="18"/>
  <c r="BC67" i="18"/>
  <c r="BA63" i="18"/>
  <c r="BB63" i="18"/>
  <c r="BC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AJ63" i="18"/>
  <c r="AK63" i="18"/>
  <c r="AL63" i="18"/>
  <c r="AM63" i="18"/>
  <c r="AN63" i="18"/>
  <c r="AO63" i="18"/>
  <c r="AP63" i="18"/>
  <c r="AQ63" i="18"/>
  <c r="AR63" i="18"/>
  <c r="AS63" i="18"/>
  <c r="AT63" i="18"/>
  <c r="AU63" i="18"/>
  <c r="AV63" i="18"/>
  <c r="AW63" i="18"/>
  <c r="AX63" i="18"/>
  <c r="AY63" i="18"/>
  <c r="AZ63" i="18"/>
  <c r="F63" i="18"/>
  <c r="E63" i="18"/>
  <c r="AG58" i="18"/>
  <c r="AH58" i="18"/>
  <c r="AI58" i="18"/>
  <c r="AJ58" i="18"/>
  <c r="AK58" i="18"/>
  <c r="AL58" i="18"/>
  <c r="AM58" i="18"/>
  <c r="AN58" i="18"/>
  <c r="AO58" i="18"/>
  <c r="AP58" i="18"/>
  <c r="AQ58" i="18"/>
  <c r="AR58" i="18"/>
  <c r="AS58" i="18"/>
  <c r="AT58" i="18"/>
  <c r="AU58" i="18"/>
  <c r="AV58" i="18"/>
  <c r="AW58" i="18"/>
  <c r="AX58" i="18"/>
  <c r="AY58" i="18"/>
  <c r="AZ58" i="18"/>
  <c r="AG56" i="18"/>
  <c r="AH56" i="18"/>
  <c r="AI56" i="18"/>
  <c r="AJ56" i="18"/>
  <c r="AK56" i="18"/>
  <c r="AL56" i="18"/>
  <c r="AM56" i="18"/>
  <c r="AN56" i="18"/>
  <c r="AO56" i="18"/>
  <c r="AP56" i="18"/>
  <c r="AQ56" i="18"/>
  <c r="AR56" i="18"/>
  <c r="AS56" i="18"/>
  <c r="AT56" i="18"/>
  <c r="AU56" i="18"/>
  <c r="AV56" i="18"/>
  <c r="AW56" i="18"/>
  <c r="AX56" i="18"/>
  <c r="AY56" i="18"/>
  <c r="AZ56" i="18"/>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AG54" i="18"/>
  <c r="AH54" i="18"/>
  <c r="AI54" i="18"/>
  <c r="AJ54" i="18"/>
  <c r="AK54" i="18"/>
  <c r="AL54" i="18"/>
  <c r="AM54" i="18"/>
  <c r="AN54" i="18"/>
  <c r="AO54" i="18"/>
  <c r="AP54" i="18"/>
  <c r="AQ54" i="18"/>
  <c r="AR54" i="18"/>
  <c r="AS54" i="18"/>
  <c r="AT54" i="18"/>
  <c r="AU54" i="18"/>
  <c r="AV54" i="18"/>
  <c r="AW54" i="18"/>
  <c r="AX54" i="18"/>
  <c r="AY54" i="18"/>
  <c r="AZ54" i="18"/>
  <c r="C55" i="18"/>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AG55" i="18"/>
  <c r="AH55" i="18"/>
  <c r="AI55" i="18"/>
  <c r="AJ55" i="18"/>
  <c r="AK55" i="18"/>
  <c r="AL55" i="18"/>
  <c r="AM55" i="18"/>
  <c r="AN55" i="18"/>
  <c r="AO55" i="18"/>
  <c r="AP55" i="18"/>
  <c r="AQ55" i="18"/>
  <c r="AR55" i="18"/>
  <c r="AS55" i="18"/>
  <c r="AT55" i="18"/>
  <c r="AU55" i="18"/>
  <c r="AV55" i="18"/>
  <c r="AW55" i="18"/>
  <c r="AX55" i="18"/>
  <c r="AY55" i="18"/>
  <c r="AZ55" i="18"/>
  <c r="B55" i="18"/>
  <c r="B54" i="18"/>
  <c r="AG51" i="18"/>
  <c r="AH51" i="18"/>
  <c r="AI51" i="18"/>
  <c r="AJ51" i="18"/>
  <c r="AK51" i="18"/>
  <c r="AL51" i="18"/>
  <c r="AM51" i="18"/>
  <c r="AN51" i="18"/>
  <c r="AO51" i="18"/>
  <c r="AP51" i="18"/>
  <c r="AQ51" i="18"/>
  <c r="AR51" i="18"/>
  <c r="AS51" i="18"/>
  <c r="AT51" i="18"/>
  <c r="AU51" i="18"/>
  <c r="AV51" i="18"/>
  <c r="AW51" i="18"/>
  <c r="AX51" i="18"/>
  <c r="AY51" i="18"/>
  <c r="AZ51" i="18"/>
  <c r="AG52" i="18"/>
  <c r="AH52" i="18"/>
  <c r="AI52" i="18"/>
  <c r="AJ52" i="18"/>
  <c r="AK52" i="18"/>
  <c r="AL52" i="18"/>
  <c r="AM52" i="18"/>
  <c r="AN52" i="18"/>
  <c r="AO52" i="18"/>
  <c r="AP52" i="18"/>
  <c r="AQ52" i="18"/>
  <c r="AR52" i="18"/>
  <c r="AS52" i="18"/>
  <c r="AT52" i="18"/>
  <c r="AU52" i="18"/>
  <c r="AV52" i="18"/>
  <c r="AW52" i="18"/>
  <c r="AX52" i="18"/>
  <c r="AY52" i="18"/>
  <c r="AZ52" i="18"/>
  <c r="C49" i="18"/>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AG49" i="18"/>
  <c r="AH49" i="18"/>
  <c r="AI49" i="18"/>
  <c r="AJ49" i="18"/>
  <c r="AK49" i="18"/>
  <c r="AL49" i="18"/>
  <c r="AM49" i="18"/>
  <c r="AN49" i="18"/>
  <c r="AO49" i="18"/>
  <c r="AP49" i="18"/>
  <c r="AQ49" i="18"/>
  <c r="AR49" i="18"/>
  <c r="AS49" i="18"/>
  <c r="AT49" i="18"/>
  <c r="AU49" i="18"/>
  <c r="AV49" i="18"/>
  <c r="AW49" i="18"/>
  <c r="AX49" i="18"/>
  <c r="AY49" i="18"/>
  <c r="AZ49" i="18"/>
  <c r="C50"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AG50" i="18"/>
  <c r="AH50" i="18"/>
  <c r="AI50" i="18"/>
  <c r="AJ50" i="18"/>
  <c r="AK50" i="18"/>
  <c r="AL50" i="18"/>
  <c r="AM50" i="18"/>
  <c r="AN50" i="18"/>
  <c r="AO50" i="18"/>
  <c r="AP50" i="18"/>
  <c r="AQ50" i="18"/>
  <c r="AR50" i="18"/>
  <c r="AS50" i="18"/>
  <c r="AT50" i="18"/>
  <c r="AU50" i="18"/>
  <c r="AV50" i="18"/>
  <c r="AW50" i="18"/>
  <c r="AX50" i="18"/>
  <c r="AY50" i="18"/>
  <c r="AZ50" i="18"/>
  <c r="B50" i="18"/>
  <c r="B49" i="18"/>
  <c r="AG46" i="18"/>
  <c r="AH46" i="18"/>
  <c r="AI46" i="18"/>
  <c r="AJ46" i="18"/>
  <c r="AK46" i="18"/>
  <c r="AL46" i="18"/>
  <c r="AM46" i="18"/>
  <c r="AN46" i="18"/>
  <c r="AO46" i="18"/>
  <c r="AP46" i="18"/>
  <c r="AQ46" i="18"/>
  <c r="AR46" i="18"/>
  <c r="AS46" i="18"/>
  <c r="AT46" i="18"/>
  <c r="AU46" i="18"/>
  <c r="AV46" i="18"/>
  <c r="AW46" i="18"/>
  <c r="AX46" i="18"/>
  <c r="AY46" i="18"/>
  <c r="AZ46" i="18"/>
  <c r="AG47" i="18"/>
  <c r="AH47" i="18"/>
  <c r="AI47" i="18"/>
  <c r="AJ47" i="18"/>
  <c r="AK47" i="18"/>
  <c r="AL47" i="18"/>
  <c r="AM47" i="18"/>
  <c r="AN47" i="18"/>
  <c r="AO47" i="18"/>
  <c r="AP47" i="18"/>
  <c r="AQ47" i="18"/>
  <c r="AR47" i="18"/>
  <c r="AS47" i="18"/>
  <c r="AT47" i="18"/>
  <c r="AU47" i="18"/>
  <c r="AV47" i="18"/>
  <c r="AW47" i="18"/>
  <c r="AX47" i="18"/>
  <c r="AY47" i="18"/>
  <c r="AZ47"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AG44" i="18"/>
  <c r="AH44" i="18"/>
  <c r="AI44" i="18"/>
  <c r="AJ44" i="18"/>
  <c r="AK44" i="18"/>
  <c r="AL44" i="18"/>
  <c r="AM44" i="18"/>
  <c r="AN44" i="18"/>
  <c r="AO44" i="18"/>
  <c r="AP44" i="18"/>
  <c r="AQ44" i="18"/>
  <c r="AR44" i="18"/>
  <c r="AS44" i="18"/>
  <c r="AT44" i="18"/>
  <c r="AU44" i="18"/>
  <c r="AV44" i="18"/>
  <c r="AW44" i="18"/>
  <c r="AX44" i="18"/>
  <c r="AY44" i="18"/>
  <c r="AZ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G45" i="18"/>
  <c r="AH45" i="18"/>
  <c r="AI45" i="18"/>
  <c r="AJ45" i="18"/>
  <c r="AK45" i="18"/>
  <c r="AL45" i="18"/>
  <c r="AM45" i="18"/>
  <c r="AN45" i="18"/>
  <c r="AO45" i="18"/>
  <c r="AP45" i="18"/>
  <c r="AQ45" i="18"/>
  <c r="AR45" i="18"/>
  <c r="AS45" i="18"/>
  <c r="AT45" i="18"/>
  <c r="AU45" i="18"/>
  <c r="AV45" i="18"/>
  <c r="AW45" i="18"/>
  <c r="AX45" i="18"/>
  <c r="AY45" i="18"/>
  <c r="AZ45" i="18"/>
  <c r="B45" i="18"/>
  <c r="B44"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AH8" i="18"/>
  <c r="AI8" i="18"/>
  <c r="AJ8" i="18"/>
  <c r="AK8" i="18"/>
  <c r="AL8" i="18"/>
  <c r="AM8" i="18"/>
  <c r="AN8" i="18"/>
  <c r="AO8" i="18"/>
  <c r="AP8" i="18"/>
  <c r="AQ8" i="18"/>
  <c r="AR8" i="18"/>
  <c r="AS8" i="18"/>
  <c r="AT8" i="18"/>
  <c r="AU8" i="18"/>
  <c r="AV8" i="18"/>
  <c r="AW8" i="18"/>
  <c r="AX8" i="18"/>
  <c r="AY8" i="18"/>
  <c r="AZ8" i="18"/>
  <c r="C8" i="18"/>
  <c r="B8"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M5" i="18" s="1"/>
  <c r="AN3" i="18"/>
  <c r="AN5" i="18" s="1"/>
  <c r="AO3" i="18"/>
  <c r="AP3" i="18"/>
  <c r="AQ3" i="18"/>
  <c r="AQ5" i="18" s="1"/>
  <c r="AR3" i="18"/>
  <c r="AS3" i="18"/>
  <c r="AT3" i="18"/>
  <c r="AU3" i="18"/>
  <c r="AV3" i="18"/>
  <c r="AW3" i="18"/>
  <c r="AW5" i="18" s="1"/>
  <c r="AX3" i="18"/>
  <c r="AY3" i="18"/>
  <c r="AZ3" i="18"/>
  <c r="D3" i="18"/>
  <c r="C3" i="18"/>
  <c r="AH5" i="18"/>
  <c r="AK5" i="18"/>
  <c r="AV5" i="18"/>
  <c r="AY5" i="18"/>
  <c r="AL5" i="18"/>
  <c r="AZ5" i="18"/>
  <c r="B3" i="18"/>
  <c r="AG2" i="18"/>
  <c r="AH2" i="18"/>
  <c r="AI2" i="18"/>
  <c r="AJ2" i="18"/>
  <c r="AK2" i="18"/>
  <c r="AL2" i="18"/>
  <c r="AM2" i="18"/>
  <c r="AN2" i="18"/>
  <c r="AO2" i="18"/>
  <c r="AP2" i="18"/>
  <c r="AQ2" i="18"/>
  <c r="AR2" i="18"/>
  <c r="AS2" i="18"/>
  <c r="AT2" i="18"/>
  <c r="AU2" i="18"/>
  <c r="AV2" i="18"/>
  <c r="AW2" i="18"/>
  <c r="AX2" i="18"/>
  <c r="AY2" i="18"/>
  <c r="AZ2" i="18"/>
  <c r="AI5" i="18"/>
  <c r="AG4" i="18"/>
  <c r="AH4" i="18"/>
  <c r="AI4" i="18"/>
  <c r="AJ4" i="18"/>
  <c r="AK4" i="18"/>
  <c r="AL4" i="18"/>
  <c r="AM4" i="18"/>
  <c r="AN4" i="18"/>
  <c r="AO4" i="18"/>
  <c r="AP4" i="18"/>
  <c r="AQ4" i="18"/>
  <c r="AR4" i="18"/>
  <c r="AS4" i="18"/>
  <c r="AT4" i="18"/>
  <c r="AU4" i="18"/>
  <c r="AV4" i="18"/>
  <c r="AW4" i="18"/>
  <c r="AX4" i="18"/>
  <c r="AY4" i="18"/>
  <c r="AZ4" i="18"/>
  <c r="AG7" i="18"/>
  <c r="AH7" i="18"/>
  <c r="AI7" i="18"/>
  <c r="AJ7" i="18"/>
  <c r="AK7" i="18"/>
  <c r="AL7" i="18"/>
  <c r="AM7" i="18"/>
  <c r="AN7" i="18"/>
  <c r="AO7" i="18"/>
  <c r="AP7" i="18"/>
  <c r="AQ7" i="18"/>
  <c r="AR7" i="18"/>
  <c r="AS7" i="18"/>
  <c r="AT7" i="18"/>
  <c r="AU7" i="18"/>
  <c r="AV7" i="18"/>
  <c r="AW7" i="18"/>
  <c r="AX7" i="18"/>
  <c r="AY7" i="18"/>
  <c r="AZ7" i="18"/>
  <c r="AG9" i="18"/>
  <c r="AH9" i="18"/>
  <c r="AI9" i="18"/>
  <c r="AJ9" i="18"/>
  <c r="AK9" i="18"/>
  <c r="AL9" i="18"/>
  <c r="AM9" i="18"/>
  <c r="AN9" i="18"/>
  <c r="AO9" i="18"/>
  <c r="AP9" i="18"/>
  <c r="AQ9" i="18"/>
  <c r="AR9" i="18"/>
  <c r="AS9" i="18"/>
  <c r="AT9" i="18"/>
  <c r="AU9" i="18"/>
  <c r="AV9" i="18"/>
  <c r="AW9" i="18"/>
  <c r="AX9" i="18"/>
  <c r="AY9" i="18"/>
  <c r="AZ9" i="18"/>
  <c r="AZ89" i="18"/>
  <c r="AZ90" i="18"/>
  <c r="AZ91" i="18"/>
  <c r="AG89" i="18"/>
  <c r="AH89" i="18"/>
  <c r="AI89" i="18"/>
  <c r="AJ89" i="18"/>
  <c r="AK89" i="18"/>
  <c r="AL89" i="18"/>
  <c r="AM89" i="18"/>
  <c r="AN89" i="18"/>
  <c r="AO89" i="18"/>
  <c r="AP89" i="18"/>
  <c r="AQ89" i="18"/>
  <c r="AR89" i="18"/>
  <c r="AS89" i="18"/>
  <c r="AT89" i="18"/>
  <c r="AU89" i="18"/>
  <c r="AV89" i="18"/>
  <c r="AW89" i="18"/>
  <c r="AX89" i="18"/>
  <c r="AY89" i="18"/>
  <c r="AG90" i="18"/>
  <c r="AH90" i="18"/>
  <c r="AI90" i="18"/>
  <c r="AJ90" i="18"/>
  <c r="AK90" i="18"/>
  <c r="AL90" i="18"/>
  <c r="AM90" i="18"/>
  <c r="AN90" i="18"/>
  <c r="AO90" i="18"/>
  <c r="AP90" i="18"/>
  <c r="AQ90" i="18"/>
  <c r="AR90" i="18"/>
  <c r="AS90" i="18"/>
  <c r="AT90" i="18"/>
  <c r="AU90" i="18"/>
  <c r="AV90" i="18"/>
  <c r="AW90" i="18"/>
  <c r="AX90" i="18"/>
  <c r="AY90" i="18"/>
  <c r="AG91" i="18"/>
  <c r="AH91" i="18"/>
  <c r="AI91" i="18"/>
  <c r="AJ91" i="18"/>
  <c r="AK91" i="18"/>
  <c r="AL91" i="18"/>
  <c r="AM91" i="18"/>
  <c r="AN91" i="18"/>
  <c r="AO91" i="18"/>
  <c r="AP91" i="18"/>
  <c r="AQ91" i="18"/>
  <c r="AR91" i="18"/>
  <c r="AS91" i="18"/>
  <c r="AT91" i="18"/>
  <c r="AU91" i="18"/>
  <c r="AV91" i="18"/>
  <c r="AW91" i="18"/>
  <c r="AX91" i="18"/>
  <c r="AY91" i="18"/>
  <c r="AH23" i="40"/>
  <c r="AI23" i="40" s="1"/>
  <c r="AJ23" i="40" s="1"/>
  <c r="AK23" i="40" s="1"/>
  <c r="AL23" i="40" s="1"/>
  <c r="AM23" i="40" s="1"/>
  <c r="AN23" i="40" s="1"/>
  <c r="AO23" i="40" s="1"/>
  <c r="AP23" i="40" s="1"/>
  <c r="AQ23" i="40" s="1"/>
  <c r="AR23" i="40" s="1"/>
  <c r="AS23" i="40" s="1"/>
  <c r="AT23" i="40" s="1"/>
  <c r="AU23" i="40" s="1"/>
  <c r="AV23" i="40" s="1"/>
  <c r="AW23" i="40" s="1"/>
  <c r="AX23" i="40" s="1"/>
  <c r="AY23" i="40" s="1"/>
  <c r="AZ23" i="40" s="1"/>
  <c r="AG23" i="40"/>
  <c r="AI20" i="40"/>
  <c r="AJ20" i="40"/>
  <c r="AK20" i="40" s="1"/>
  <c r="AL20" i="40" s="1"/>
  <c r="AM20" i="40" s="1"/>
  <c r="AN20" i="40" s="1"/>
  <c r="AO20" i="40" s="1"/>
  <c r="AP20" i="40" s="1"/>
  <c r="AQ20" i="40" s="1"/>
  <c r="AR20" i="40" s="1"/>
  <c r="AS20" i="40" s="1"/>
  <c r="AT20" i="40" s="1"/>
  <c r="AU20" i="40" s="1"/>
  <c r="AV20" i="40" s="1"/>
  <c r="AW20" i="40" s="1"/>
  <c r="AX20" i="40" s="1"/>
  <c r="AY20" i="40" s="1"/>
  <c r="AZ20" i="40" s="1"/>
  <c r="AH20" i="40"/>
  <c r="AG20" i="40"/>
  <c r="AG61" i="40"/>
  <c r="AH61" i="40"/>
  <c r="AI61" i="40"/>
  <c r="AJ61" i="40"/>
  <c r="AK61" i="40"/>
  <c r="AL61" i="40"/>
  <c r="AM61" i="40"/>
  <c r="AN61" i="40"/>
  <c r="AO61" i="40"/>
  <c r="AP61" i="40"/>
  <c r="AQ61" i="40"/>
  <c r="AR61" i="40"/>
  <c r="AS61" i="40"/>
  <c r="AT61" i="40"/>
  <c r="AU61" i="40"/>
  <c r="AV61" i="40"/>
  <c r="AW61" i="40"/>
  <c r="AX61" i="40"/>
  <c r="AY61" i="40"/>
  <c r="AZ61" i="40"/>
  <c r="AF9" i="40"/>
  <c r="AG12" i="40"/>
  <c r="AH12" i="40"/>
  <c r="AI12" i="40"/>
  <c r="AI54" i="40" s="1"/>
  <c r="AJ12" i="40"/>
  <c r="AJ54" i="40" s="1"/>
  <c r="AK12" i="40"/>
  <c r="AK54" i="40" s="1"/>
  <c r="AL12" i="40"/>
  <c r="AL54" i="40" s="1"/>
  <c r="AM12" i="40"/>
  <c r="AM54" i="40" s="1"/>
  <c r="AN12" i="40"/>
  <c r="AN54" i="40" s="1"/>
  <c r="AQ12" i="40"/>
  <c r="AQ54" i="40" s="1"/>
  <c r="AR12" i="40"/>
  <c r="AR54" i="40" s="1"/>
  <c r="AU12" i="40"/>
  <c r="AV12" i="40"/>
  <c r="AW12" i="40"/>
  <c r="AX12" i="40"/>
  <c r="AY12" i="40"/>
  <c r="AY54" i="40" s="1"/>
  <c r="AZ12" i="40"/>
  <c r="AG13" i="40"/>
  <c r="AH13" i="40"/>
  <c r="AH55" i="40" s="1"/>
  <c r="AK13" i="40"/>
  <c r="AK55" i="40" s="1"/>
  <c r="AL13" i="40"/>
  <c r="AL55" i="40" s="1"/>
  <c r="AO13" i="40"/>
  <c r="AP13" i="40"/>
  <c r="AP55" i="40" s="1"/>
  <c r="AQ13" i="40"/>
  <c r="AR13" i="40"/>
  <c r="AS13" i="40"/>
  <c r="AS55" i="40" s="1"/>
  <c r="AT13" i="40"/>
  <c r="AT55" i="40" s="1"/>
  <c r="AU13" i="40"/>
  <c r="AU55" i="40" s="1"/>
  <c r="AV13" i="40"/>
  <c r="AV55" i="40" s="1"/>
  <c r="AY13" i="40"/>
  <c r="AY55" i="40" s="1"/>
  <c r="AZ13" i="40"/>
  <c r="AZ55" i="40" s="1"/>
  <c r="AI14" i="40"/>
  <c r="AJ14" i="40"/>
  <c r="AK14" i="40"/>
  <c r="AL14" i="40"/>
  <c r="AM14" i="40"/>
  <c r="AM56" i="40" s="1"/>
  <c r="AN14" i="40"/>
  <c r="AN56" i="40" s="1"/>
  <c r="AO14" i="40"/>
  <c r="AO56" i="40" s="1"/>
  <c r="AP14" i="40"/>
  <c r="AP56" i="40" s="1"/>
  <c r="AS14" i="40"/>
  <c r="AS56" i="40" s="1"/>
  <c r="AT14" i="40"/>
  <c r="AT56" i="40" s="1"/>
  <c r="AW14" i="40"/>
  <c r="AX14" i="40"/>
  <c r="AY14" i="40"/>
  <c r="AY56" i="40" s="1"/>
  <c r="AZ14" i="40"/>
  <c r="AZ56" i="40" s="1"/>
  <c r="AG15" i="40"/>
  <c r="AG57" i="40" s="1"/>
  <c r="AH15" i="40"/>
  <c r="AH57" i="40" s="1"/>
  <c r="AI15" i="40"/>
  <c r="AI57" i="40" s="1"/>
  <c r="AJ15" i="40"/>
  <c r="AJ57" i="40" s="1"/>
  <c r="AM15" i="40"/>
  <c r="AM57" i="40" s="1"/>
  <c r="AN15" i="40"/>
  <c r="AN57" i="40" s="1"/>
  <c r="AQ15" i="40"/>
  <c r="AR15" i="40"/>
  <c r="AR57" i="40" s="1"/>
  <c r="AS15" i="40"/>
  <c r="AS57" i="40" s="1"/>
  <c r="AT15" i="40"/>
  <c r="AT57" i="40" s="1"/>
  <c r="AU15" i="40"/>
  <c r="AU57" i="40" s="1"/>
  <c r="AV15" i="40"/>
  <c r="AV57" i="40" s="1"/>
  <c r="AW15" i="40"/>
  <c r="AW57" i="40" s="1"/>
  <c r="AX15" i="40"/>
  <c r="AX57" i="40" s="1"/>
  <c r="AH11" i="40"/>
  <c r="AI11" i="40" s="1"/>
  <c r="AG9" i="40"/>
  <c r="AG51" i="40" s="1"/>
  <c r="AH9" i="40"/>
  <c r="AH51" i="40" s="1"/>
  <c r="AK9" i="40"/>
  <c r="AK51" i="40" s="1"/>
  <c r="AL9" i="40"/>
  <c r="AL51" i="40" s="1"/>
  <c r="AM9" i="40"/>
  <c r="AM51" i="40" s="1"/>
  <c r="AN9" i="40"/>
  <c r="AN51" i="40" s="1"/>
  <c r="AO9" i="40"/>
  <c r="AO51" i="40" s="1"/>
  <c r="AP9" i="40"/>
  <c r="AP51" i="40" s="1"/>
  <c r="AQ9" i="40"/>
  <c r="AQ51" i="40" s="1"/>
  <c r="AU9" i="40"/>
  <c r="AU51" i="40" s="1"/>
  <c r="AV9" i="40"/>
  <c r="AV51" i="40" s="1"/>
  <c r="AY9" i="40"/>
  <c r="AY51" i="40" s="1"/>
  <c r="AZ9" i="40"/>
  <c r="AZ51" i="40" s="1"/>
  <c r="AG10" i="40"/>
  <c r="AH10" i="40"/>
  <c r="AH52" i="40" s="1"/>
  <c r="AI10" i="40"/>
  <c r="AI52" i="40" s="1"/>
  <c r="AJ10" i="40"/>
  <c r="AJ52" i="40" s="1"/>
  <c r="AK10" i="40"/>
  <c r="AK52" i="40" s="1"/>
  <c r="AO10" i="40"/>
  <c r="AO52" i="40" s="1"/>
  <c r="AP10" i="40"/>
  <c r="AP52" i="40" s="1"/>
  <c r="AS10" i="40"/>
  <c r="AT10" i="40"/>
  <c r="AT52" i="40" s="1"/>
  <c r="AU10" i="40"/>
  <c r="AV10" i="40"/>
  <c r="AV52" i="40" s="1"/>
  <c r="AW10" i="40"/>
  <c r="AW52" i="40" s="1"/>
  <c r="AX10" i="40"/>
  <c r="AX52" i="40" s="1"/>
  <c r="AY10" i="40"/>
  <c r="AY52" i="40" s="1"/>
  <c r="AG11" i="40"/>
  <c r="AG52" i="40"/>
  <c r="AS52" i="40"/>
  <c r="AU52" i="40"/>
  <c r="AG53" i="40"/>
  <c r="AH53" i="40"/>
  <c r="AG54" i="40"/>
  <c r="AH54" i="40"/>
  <c r="AU54" i="40"/>
  <c r="AV54" i="40"/>
  <c r="AW54" i="40"/>
  <c r="AX54" i="40"/>
  <c r="AZ54" i="40"/>
  <c r="AG55" i="40"/>
  <c r="AO55" i="40"/>
  <c r="AQ55" i="40"/>
  <c r="AR55" i="40"/>
  <c r="AI56" i="40"/>
  <c r="AJ56" i="40"/>
  <c r="AK56" i="40"/>
  <c r="AL56" i="40"/>
  <c r="AW56" i="40"/>
  <c r="AX56" i="40"/>
  <c r="AQ57" i="40"/>
  <c r="AG82" i="31"/>
  <c r="AH82" i="31"/>
  <c r="AI82" i="31"/>
  <c r="AJ82" i="31"/>
  <c r="AK82" i="31"/>
  <c r="AL82" i="31"/>
  <c r="AM82" i="31"/>
  <c r="AN82" i="31"/>
  <c r="AO82" i="31"/>
  <c r="AP82" i="31"/>
  <c r="AQ82" i="31"/>
  <c r="AR82" i="31"/>
  <c r="AS82" i="31"/>
  <c r="AT82" i="31"/>
  <c r="AU82" i="31"/>
  <c r="AV82" i="31"/>
  <c r="AW82" i="31"/>
  <c r="AX82" i="31"/>
  <c r="AY82" i="31"/>
  <c r="AZ82" i="31"/>
  <c r="AG83" i="31"/>
  <c r="AH83" i="31"/>
  <c r="AI83" i="31"/>
  <c r="AJ83" i="31"/>
  <c r="AK83" i="31"/>
  <c r="AL83" i="31"/>
  <c r="AM83" i="31"/>
  <c r="AN83" i="31"/>
  <c r="AO83" i="31"/>
  <c r="AP83" i="31"/>
  <c r="AQ83" i="31"/>
  <c r="AR83" i="31"/>
  <c r="AS83" i="31"/>
  <c r="AT83" i="31"/>
  <c r="AU83" i="31"/>
  <c r="AV83" i="31"/>
  <c r="AW83" i="31"/>
  <c r="AX83" i="31"/>
  <c r="AY83" i="31"/>
  <c r="AZ83" i="31"/>
  <c r="AG84" i="31"/>
  <c r="AH84" i="31"/>
  <c r="AI84" i="31"/>
  <c r="AJ84" i="31"/>
  <c r="AK84" i="31"/>
  <c r="AL84" i="31"/>
  <c r="AM84" i="31"/>
  <c r="AN84" i="31"/>
  <c r="AO84" i="31"/>
  <c r="AP84" i="31"/>
  <c r="AQ84" i="31"/>
  <c r="AR84" i="31"/>
  <c r="AS84" i="31"/>
  <c r="AT84" i="31"/>
  <c r="AU84" i="31"/>
  <c r="AV84" i="31"/>
  <c r="AW84" i="31"/>
  <c r="AX84" i="31"/>
  <c r="AY84" i="31"/>
  <c r="AZ84" i="31"/>
  <c r="AG85" i="31"/>
  <c r="AH85" i="31"/>
  <c r="AI85" i="31"/>
  <c r="AJ85" i="31"/>
  <c r="AK85" i="31"/>
  <c r="AL85" i="31"/>
  <c r="AM85" i="31"/>
  <c r="AN85" i="31"/>
  <c r="AO85" i="31"/>
  <c r="AP85" i="31"/>
  <c r="AQ85" i="31"/>
  <c r="AR85" i="31"/>
  <c r="AS85" i="31"/>
  <c r="AT85" i="31"/>
  <c r="AU85" i="31"/>
  <c r="AV85" i="31"/>
  <c r="AW85" i="31"/>
  <c r="AX85" i="31"/>
  <c r="AY85" i="31"/>
  <c r="AZ85" i="31"/>
  <c r="AG86" i="31"/>
  <c r="AH86" i="31"/>
  <c r="AI86" i="31"/>
  <c r="AJ86" i="31"/>
  <c r="AK86" i="31"/>
  <c r="AL86" i="31"/>
  <c r="AM86" i="31"/>
  <c r="AN86" i="31"/>
  <c r="AO86" i="31"/>
  <c r="AP86" i="31"/>
  <c r="AQ86" i="31"/>
  <c r="AR86" i="31"/>
  <c r="AS86" i="31"/>
  <c r="AT86" i="31"/>
  <c r="AU86" i="31"/>
  <c r="AV86" i="31"/>
  <c r="AW86" i="31"/>
  <c r="AX86" i="31"/>
  <c r="AY86" i="31"/>
  <c r="AZ86" i="31"/>
  <c r="AG87" i="31"/>
  <c r="AH87" i="31"/>
  <c r="AI87" i="31"/>
  <c r="AJ87" i="31"/>
  <c r="AK87" i="31"/>
  <c r="AL87" i="31"/>
  <c r="AM87" i="31"/>
  <c r="AN87" i="31"/>
  <c r="AO87" i="31"/>
  <c r="AP87" i="31"/>
  <c r="AQ87" i="31"/>
  <c r="AR87" i="31"/>
  <c r="AS87" i="31"/>
  <c r="AT87" i="31"/>
  <c r="AU87" i="31"/>
  <c r="AV87" i="31"/>
  <c r="AW87" i="31"/>
  <c r="AX87" i="31"/>
  <c r="AY87" i="31"/>
  <c r="AZ87" i="31"/>
  <c r="AG88" i="31"/>
  <c r="AH88" i="31"/>
  <c r="AI88" i="31"/>
  <c r="AJ88" i="31"/>
  <c r="AK88" i="31"/>
  <c r="AL88" i="31"/>
  <c r="AM88" i="31"/>
  <c r="AN88" i="31"/>
  <c r="AO88" i="31"/>
  <c r="AP88" i="31"/>
  <c r="AQ88" i="31"/>
  <c r="AR88" i="31"/>
  <c r="AS88" i="31"/>
  <c r="AT88" i="31"/>
  <c r="AU88" i="31"/>
  <c r="AV88" i="31"/>
  <c r="AW88" i="31"/>
  <c r="AX88" i="31"/>
  <c r="AY88" i="31"/>
  <c r="AZ88" i="31"/>
  <c r="AG89" i="31"/>
  <c r="AH89" i="31"/>
  <c r="AI89" i="31"/>
  <c r="AJ89" i="31"/>
  <c r="AK89" i="31"/>
  <c r="AL89" i="31"/>
  <c r="AM89" i="31"/>
  <c r="AN89" i="31"/>
  <c r="AO89" i="31"/>
  <c r="AP89" i="31"/>
  <c r="AQ89" i="31"/>
  <c r="AR89" i="31"/>
  <c r="AS89" i="31"/>
  <c r="AT89" i="31"/>
  <c r="AU89" i="31"/>
  <c r="AV89" i="31"/>
  <c r="AW89" i="31"/>
  <c r="AX89" i="31"/>
  <c r="AY89" i="31"/>
  <c r="AZ89" i="31"/>
  <c r="AG90" i="31"/>
  <c r="AH90" i="31"/>
  <c r="AI90" i="31"/>
  <c r="AJ90" i="31"/>
  <c r="AK90" i="31"/>
  <c r="AL90" i="31"/>
  <c r="AM90" i="31"/>
  <c r="AN90" i="31"/>
  <c r="AO90" i="31"/>
  <c r="AP90" i="31"/>
  <c r="AQ90" i="31"/>
  <c r="AR90" i="31"/>
  <c r="AS90" i="31"/>
  <c r="AT90" i="31"/>
  <c r="AU90" i="31"/>
  <c r="AV90" i="31"/>
  <c r="AW90" i="31"/>
  <c r="AX90" i="31"/>
  <c r="AY90" i="31"/>
  <c r="AZ90" i="31"/>
  <c r="AG91" i="31"/>
  <c r="AH91" i="31"/>
  <c r="AI91" i="31"/>
  <c r="AJ91" i="31"/>
  <c r="AK91" i="31"/>
  <c r="AL91" i="31"/>
  <c r="AM91" i="31"/>
  <c r="AN91" i="31"/>
  <c r="AO91" i="31"/>
  <c r="AP91" i="31"/>
  <c r="AQ91" i="31"/>
  <c r="AR91" i="31"/>
  <c r="AS91" i="31"/>
  <c r="AT91" i="31"/>
  <c r="AU91" i="31"/>
  <c r="AV91" i="31"/>
  <c r="AW91" i="31"/>
  <c r="AX91" i="31"/>
  <c r="AY91" i="31"/>
  <c r="AZ91" i="31"/>
  <c r="AG92" i="31"/>
  <c r="AH92" i="31"/>
  <c r="AI92" i="31"/>
  <c r="AJ92" i="31"/>
  <c r="AK92" i="31"/>
  <c r="AL92" i="31"/>
  <c r="AM92" i="31"/>
  <c r="AN92" i="31"/>
  <c r="AO92" i="31"/>
  <c r="AP92" i="31"/>
  <c r="AQ92" i="31"/>
  <c r="AR92" i="31"/>
  <c r="AS92" i="31"/>
  <c r="AT92" i="31"/>
  <c r="AU92" i="31"/>
  <c r="AV92" i="31"/>
  <c r="AW92" i="31"/>
  <c r="AX92" i="31"/>
  <c r="AY92" i="31"/>
  <c r="AZ92" i="31"/>
  <c r="AG93" i="31"/>
  <c r="AH93" i="31"/>
  <c r="AI93" i="31"/>
  <c r="AJ93" i="31"/>
  <c r="AK93" i="31"/>
  <c r="AL93" i="31"/>
  <c r="AM93" i="31"/>
  <c r="AN93" i="31"/>
  <c r="AO93" i="31"/>
  <c r="AP93" i="31"/>
  <c r="AQ93" i="31"/>
  <c r="AR93" i="31"/>
  <c r="AS93" i="31"/>
  <c r="AT93" i="31"/>
  <c r="AU93" i="31"/>
  <c r="AV93" i="31"/>
  <c r="AW93" i="31"/>
  <c r="AX93" i="31"/>
  <c r="AY93" i="31"/>
  <c r="AZ93" i="31"/>
  <c r="AG94" i="31"/>
  <c r="AH94" i="31"/>
  <c r="AI94" i="31"/>
  <c r="AJ94" i="31"/>
  <c r="AK94" i="31"/>
  <c r="AL94" i="31"/>
  <c r="AM94" i="31"/>
  <c r="AN94" i="31"/>
  <c r="AO94" i="31"/>
  <c r="AP94" i="31"/>
  <c r="AQ94" i="31"/>
  <c r="AR94" i="31"/>
  <c r="AS94" i="31"/>
  <c r="AT94" i="31"/>
  <c r="AU94" i="31"/>
  <c r="AV94" i="31"/>
  <c r="AW94" i="31"/>
  <c r="AX94" i="31"/>
  <c r="AY94" i="31"/>
  <c r="AZ94" i="31"/>
  <c r="AG95" i="31"/>
  <c r="AH95" i="31"/>
  <c r="AI95" i="31"/>
  <c r="AJ95" i="31"/>
  <c r="AK95" i="31"/>
  <c r="AL95" i="31"/>
  <c r="AM95" i="31"/>
  <c r="AN95" i="31"/>
  <c r="AO95" i="31"/>
  <c r="AP95" i="31"/>
  <c r="AQ95" i="31"/>
  <c r="AR95" i="31"/>
  <c r="AS95" i="31"/>
  <c r="AT95" i="31"/>
  <c r="AU95" i="31"/>
  <c r="AV95" i="31"/>
  <c r="AW95" i="31"/>
  <c r="AX95" i="31"/>
  <c r="AY95" i="31"/>
  <c r="AZ95" i="31"/>
  <c r="AG96" i="31"/>
  <c r="AH96" i="31"/>
  <c r="AI96" i="31"/>
  <c r="AJ96" i="31"/>
  <c r="AK96" i="31"/>
  <c r="AL96" i="31"/>
  <c r="AM96" i="31"/>
  <c r="AN96" i="31"/>
  <c r="AO96" i="31"/>
  <c r="AP96" i="31"/>
  <c r="AQ96" i="31"/>
  <c r="AR96" i="31"/>
  <c r="AS96" i="31"/>
  <c r="AT96" i="31"/>
  <c r="AU96" i="31"/>
  <c r="AV96" i="31"/>
  <c r="AW96" i="31"/>
  <c r="AX96" i="31"/>
  <c r="AY96" i="31"/>
  <c r="AZ96" i="31"/>
  <c r="AG97" i="31"/>
  <c r="AH97" i="31"/>
  <c r="AI97" i="31"/>
  <c r="AJ97" i="31"/>
  <c r="AK97" i="31"/>
  <c r="AL97" i="31"/>
  <c r="AM97" i="31"/>
  <c r="AN97" i="31"/>
  <c r="AO97" i="31"/>
  <c r="AP97" i="31"/>
  <c r="AQ97" i="31"/>
  <c r="AR97" i="31"/>
  <c r="AS97" i="31"/>
  <c r="AT97" i="31"/>
  <c r="AU97" i="31"/>
  <c r="AV97" i="31"/>
  <c r="AW97" i="31"/>
  <c r="AX97" i="31"/>
  <c r="AY97" i="31"/>
  <c r="AZ97" i="31"/>
  <c r="AG98" i="31"/>
  <c r="AH98" i="31"/>
  <c r="AI98" i="31"/>
  <c r="AJ98" i="31"/>
  <c r="AK98" i="31"/>
  <c r="AL98" i="31"/>
  <c r="AM98" i="31"/>
  <c r="AN98" i="31"/>
  <c r="AO98" i="31"/>
  <c r="AP98" i="31"/>
  <c r="AQ98" i="31"/>
  <c r="AR98" i="31"/>
  <c r="AS98" i="31"/>
  <c r="AT98" i="31"/>
  <c r="AU98" i="31"/>
  <c r="AV98" i="31"/>
  <c r="AW98" i="31"/>
  <c r="AX98" i="31"/>
  <c r="AY98" i="31"/>
  <c r="AZ98" i="31"/>
  <c r="AG99" i="31"/>
  <c r="AH99" i="31"/>
  <c r="AI99" i="31"/>
  <c r="AJ99" i="31"/>
  <c r="AK99" i="31"/>
  <c r="AL99" i="31"/>
  <c r="AM99" i="31"/>
  <c r="AN99" i="31"/>
  <c r="AO99" i="31"/>
  <c r="AP99" i="31"/>
  <c r="AQ99" i="31"/>
  <c r="AR99" i="31"/>
  <c r="AS99" i="31"/>
  <c r="AT99" i="31"/>
  <c r="AU99" i="31"/>
  <c r="AV99" i="31"/>
  <c r="AW99" i="31"/>
  <c r="AX99" i="31"/>
  <c r="AY99" i="31"/>
  <c r="AZ99" i="31"/>
  <c r="AG100" i="31"/>
  <c r="AH100" i="31"/>
  <c r="AI100" i="31"/>
  <c r="AJ100" i="31"/>
  <c r="AK100" i="31"/>
  <c r="AL100" i="31"/>
  <c r="AM100" i="31"/>
  <c r="AN100" i="31"/>
  <c r="AO100" i="31"/>
  <c r="AP100" i="31"/>
  <c r="AQ100" i="31"/>
  <c r="AR100" i="31"/>
  <c r="AS100" i="31"/>
  <c r="AT100" i="31"/>
  <c r="AU100" i="31"/>
  <c r="AV100" i="31"/>
  <c r="AW100" i="31"/>
  <c r="AX100" i="31"/>
  <c r="AY100" i="31"/>
  <c r="AZ100" i="31"/>
  <c r="AG101" i="31"/>
  <c r="AH101" i="31"/>
  <c r="AI101" i="31"/>
  <c r="AJ101" i="31"/>
  <c r="AK101" i="31"/>
  <c r="AL101" i="31"/>
  <c r="AM101" i="31"/>
  <c r="AN101" i="31"/>
  <c r="AO101" i="31"/>
  <c r="AP101" i="31"/>
  <c r="AQ101" i="31"/>
  <c r="AR101" i="31"/>
  <c r="AS101" i="31"/>
  <c r="AT101" i="31"/>
  <c r="AU101" i="31"/>
  <c r="AV101" i="31"/>
  <c r="AW101" i="31"/>
  <c r="AX101" i="31"/>
  <c r="AY101" i="31"/>
  <c r="AZ101" i="31"/>
  <c r="AG102" i="31"/>
  <c r="AH102" i="31"/>
  <c r="AI102" i="31"/>
  <c r="AJ102" i="31"/>
  <c r="AK102" i="31"/>
  <c r="AL102" i="31"/>
  <c r="AM102" i="31"/>
  <c r="AN102" i="31"/>
  <c r="AO102" i="31"/>
  <c r="AP102" i="31"/>
  <c r="AQ102" i="31"/>
  <c r="AR102" i="31"/>
  <c r="AS102" i="31"/>
  <c r="AT102" i="31"/>
  <c r="AU102" i="31"/>
  <c r="AV102" i="31"/>
  <c r="AW102" i="31"/>
  <c r="AX102" i="31"/>
  <c r="AY102" i="31"/>
  <c r="AZ102" i="31"/>
  <c r="AG103" i="31"/>
  <c r="AH103" i="31"/>
  <c r="AI103" i="31"/>
  <c r="AJ103" i="31"/>
  <c r="AK103" i="31"/>
  <c r="AL103" i="31"/>
  <c r="AM103" i="31"/>
  <c r="AN103" i="31"/>
  <c r="AO103" i="31"/>
  <c r="AP103" i="31"/>
  <c r="AQ103" i="31"/>
  <c r="AR103" i="31"/>
  <c r="AS103" i="31"/>
  <c r="AT103" i="31"/>
  <c r="AU103" i="31"/>
  <c r="AV103" i="31"/>
  <c r="AW103" i="31"/>
  <c r="AX103" i="31"/>
  <c r="AY103" i="31"/>
  <c r="AZ103" i="31"/>
  <c r="AG104" i="31"/>
  <c r="AH104" i="31"/>
  <c r="AI104" i="31"/>
  <c r="AJ104" i="31"/>
  <c r="AK104" i="31"/>
  <c r="AL104" i="31"/>
  <c r="AM104" i="31"/>
  <c r="AN104" i="31"/>
  <c r="AO104" i="31"/>
  <c r="AP104" i="31"/>
  <c r="AQ104" i="31"/>
  <c r="AR104" i="31"/>
  <c r="AS104" i="31"/>
  <c r="AT104" i="31"/>
  <c r="AU104" i="31"/>
  <c r="AV104" i="31"/>
  <c r="AW104" i="31"/>
  <c r="AX104" i="31"/>
  <c r="AY104" i="31"/>
  <c r="AZ104" i="31"/>
  <c r="AG105" i="31"/>
  <c r="AH105" i="31"/>
  <c r="AI105" i="31"/>
  <c r="AJ105" i="31"/>
  <c r="AK105" i="31"/>
  <c r="AL105" i="31"/>
  <c r="AM105" i="31"/>
  <c r="AN105" i="31"/>
  <c r="AO105" i="31"/>
  <c r="AP105" i="31"/>
  <c r="AQ105" i="31"/>
  <c r="AR105" i="31"/>
  <c r="AS105" i="31"/>
  <c r="AT105" i="31"/>
  <c r="AU105" i="31"/>
  <c r="AV105" i="31"/>
  <c r="AW105" i="31"/>
  <c r="AX105" i="31"/>
  <c r="AY105" i="31"/>
  <c r="AZ105" i="31"/>
  <c r="AG106" i="31"/>
  <c r="AH106" i="31"/>
  <c r="AI106" i="31"/>
  <c r="AJ106" i="31"/>
  <c r="AK106" i="31"/>
  <c r="AL106" i="31"/>
  <c r="AM106" i="31"/>
  <c r="AN106" i="31"/>
  <c r="AO106" i="31"/>
  <c r="AP106" i="31"/>
  <c r="AQ106" i="31"/>
  <c r="AR106" i="31"/>
  <c r="AS106" i="31"/>
  <c r="AT106" i="31"/>
  <c r="AU106" i="31"/>
  <c r="AV106" i="31"/>
  <c r="AW106" i="31"/>
  <c r="AX106" i="31"/>
  <c r="AY106" i="31"/>
  <c r="AZ106" i="31"/>
  <c r="AG107" i="31"/>
  <c r="AH107" i="31"/>
  <c r="AI107" i="31"/>
  <c r="AJ107" i="31"/>
  <c r="AK107" i="31"/>
  <c r="AL107" i="31"/>
  <c r="AM107" i="31"/>
  <c r="AN107" i="31"/>
  <c r="AO107" i="31"/>
  <c r="AP107" i="31"/>
  <c r="AQ107" i="31"/>
  <c r="AR107" i="31"/>
  <c r="AS107" i="31"/>
  <c r="AT107" i="31"/>
  <c r="AU107" i="31"/>
  <c r="AV107" i="31"/>
  <c r="AW107" i="31"/>
  <c r="AX107" i="31"/>
  <c r="AY107" i="31"/>
  <c r="AZ107" i="31"/>
  <c r="AG108" i="31"/>
  <c r="AH108" i="31"/>
  <c r="AI108" i="31"/>
  <c r="AJ108" i="31"/>
  <c r="AK108" i="31"/>
  <c r="AL108" i="31"/>
  <c r="AM108" i="31"/>
  <c r="AN108" i="31"/>
  <c r="AO108" i="31"/>
  <c r="AP108" i="31"/>
  <c r="AQ108" i="31"/>
  <c r="AR108" i="31"/>
  <c r="AS108" i="31"/>
  <c r="AT108" i="31"/>
  <c r="AU108" i="31"/>
  <c r="AV108" i="31"/>
  <c r="AW108" i="31"/>
  <c r="AX108" i="31"/>
  <c r="AY108" i="31"/>
  <c r="AZ108" i="31"/>
  <c r="AG109" i="31"/>
  <c r="AH109" i="31"/>
  <c r="AI109" i="31"/>
  <c r="AJ109" i="31"/>
  <c r="AK109" i="31"/>
  <c r="AL109" i="31"/>
  <c r="AM109" i="31"/>
  <c r="AN109" i="31"/>
  <c r="AO109" i="31"/>
  <c r="AP109" i="31"/>
  <c r="AQ109" i="31"/>
  <c r="AR109" i="31"/>
  <c r="AS109" i="31"/>
  <c r="AT109" i="31"/>
  <c r="AU109" i="31"/>
  <c r="AV109" i="31"/>
  <c r="AW109" i="31"/>
  <c r="AX109" i="31"/>
  <c r="AY109" i="31"/>
  <c r="AZ109" i="31"/>
  <c r="AG110" i="31"/>
  <c r="AH110" i="31"/>
  <c r="AI110" i="31"/>
  <c r="AJ110" i="31"/>
  <c r="AK110" i="31"/>
  <c r="AL110" i="31"/>
  <c r="AM110" i="31"/>
  <c r="AN110" i="31"/>
  <c r="AO110" i="31"/>
  <c r="AP110" i="31"/>
  <c r="AQ110" i="31"/>
  <c r="AR110" i="31"/>
  <c r="AS110" i="31"/>
  <c r="AT110" i="31"/>
  <c r="AU110" i="31"/>
  <c r="AV110" i="31"/>
  <c r="AW110" i="31"/>
  <c r="AX110" i="31"/>
  <c r="AY110" i="31"/>
  <c r="AZ110" i="31"/>
  <c r="AG111" i="31"/>
  <c r="AH111" i="31"/>
  <c r="AI111" i="31"/>
  <c r="AJ111" i="31"/>
  <c r="AK111" i="31"/>
  <c r="AL111" i="31"/>
  <c r="AM111" i="31"/>
  <c r="AN111" i="31"/>
  <c r="AO111" i="31"/>
  <c r="AP111" i="31"/>
  <c r="AQ111" i="31"/>
  <c r="AR111" i="31"/>
  <c r="AS111" i="31"/>
  <c r="AT111" i="31"/>
  <c r="AU111" i="31"/>
  <c r="AV111" i="31"/>
  <c r="AW111" i="31"/>
  <c r="AX111" i="31"/>
  <c r="AY111" i="31"/>
  <c r="AZ111" i="31"/>
  <c r="AG112" i="31"/>
  <c r="AH112" i="31"/>
  <c r="AI112" i="31"/>
  <c r="AJ112" i="31"/>
  <c r="AK112" i="31"/>
  <c r="AL112" i="31"/>
  <c r="AM112" i="31"/>
  <c r="AN112" i="31"/>
  <c r="AO112" i="31"/>
  <c r="AP112" i="31"/>
  <c r="AQ112" i="31"/>
  <c r="AR112" i="31"/>
  <c r="AS112" i="31"/>
  <c r="AT112" i="31"/>
  <c r="AU112" i="31"/>
  <c r="AV112" i="31"/>
  <c r="AW112" i="31"/>
  <c r="AX112" i="31"/>
  <c r="AY112" i="31"/>
  <c r="AZ112" i="31"/>
  <c r="AG113" i="31"/>
  <c r="AH113" i="31"/>
  <c r="AI113" i="31"/>
  <c r="AJ113" i="31"/>
  <c r="AK113" i="31"/>
  <c r="AL113" i="31"/>
  <c r="AM113" i="31"/>
  <c r="AN113" i="31"/>
  <c r="AO113" i="31"/>
  <c r="AP113" i="31"/>
  <c r="AQ113" i="31"/>
  <c r="AR113" i="31"/>
  <c r="AS113" i="31"/>
  <c r="AT113" i="31"/>
  <c r="AU113" i="31"/>
  <c r="AV113" i="31"/>
  <c r="AW113" i="31"/>
  <c r="AX113" i="31"/>
  <c r="AY113" i="31"/>
  <c r="AZ113" i="31"/>
  <c r="AG114" i="31"/>
  <c r="AH114" i="31"/>
  <c r="AI114" i="31"/>
  <c r="AJ114" i="31"/>
  <c r="AK114" i="31"/>
  <c r="AL114" i="31"/>
  <c r="AM114" i="31"/>
  <c r="AN114" i="31"/>
  <c r="AO114" i="31"/>
  <c r="AP114" i="31"/>
  <c r="AQ114" i="31"/>
  <c r="AR114" i="31"/>
  <c r="AS114" i="31"/>
  <c r="AT114" i="31"/>
  <c r="AU114" i="31"/>
  <c r="AV114" i="31"/>
  <c r="AW114" i="31"/>
  <c r="AX114" i="31"/>
  <c r="AY114" i="31"/>
  <c r="AZ114" i="31"/>
  <c r="AG115" i="31"/>
  <c r="AH115" i="31"/>
  <c r="AI115" i="31"/>
  <c r="AJ115" i="31"/>
  <c r="AK115" i="31"/>
  <c r="AL115" i="31"/>
  <c r="AM115" i="31"/>
  <c r="AN115" i="31"/>
  <c r="AO115" i="31"/>
  <c r="AP115" i="31"/>
  <c r="AQ115" i="31"/>
  <c r="AR115" i="31"/>
  <c r="AS115" i="31"/>
  <c r="AT115" i="31"/>
  <c r="AU115" i="31"/>
  <c r="AV115" i="31"/>
  <c r="AW115" i="31"/>
  <c r="AX115" i="31"/>
  <c r="AY115" i="31"/>
  <c r="AZ115" i="31"/>
  <c r="AG116" i="31"/>
  <c r="AH116" i="31"/>
  <c r="AI116" i="31"/>
  <c r="AJ116" i="31"/>
  <c r="AK116" i="31"/>
  <c r="AL116" i="31"/>
  <c r="AM116" i="31"/>
  <c r="AN116" i="31"/>
  <c r="AO116" i="31"/>
  <c r="AP116" i="31"/>
  <c r="AQ116" i="31"/>
  <c r="AR116" i="31"/>
  <c r="AS116" i="31"/>
  <c r="AT116" i="31"/>
  <c r="AU116" i="31"/>
  <c r="AV116" i="31"/>
  <c r="AW116" i="31"/>
  <c r="AX116" i="31"/>
  <c r="AY116" i="31"/>
  <c r="AZ116" i="31"/>
  <c r="AG117" i="31"/>
  <c r="AH117" i="31"/>
  <c r="AI117" i="31"/>
  <c r="AJ117" i="31"/>
  <c r="AK117" i="31"/>
  <c r="AL117" i="31"/>
  <c r="AM117" i="31"/>
  <c r="AN117" i="31"/>
  <c r="AO117" i="31"/>
  <c r="AP117" i="31"/>
  <c r="AQ117" i="31"/>
  <c r="AR117" i="31"/>
  <c r="AS117" i="31"/>
  <c r="AT117" i="31"/>
  <c r="AU117" i="31"/>
  <c r="AV117" i="31"/>
  <c r="AW117" i="31"/>
  <c r="AX117" i="31"/>
  <c r="AY117" i="31"/>
  <c r="AZ117" i="31"/>
  <c r="AG118" i="31"/>
  <c r="AH118" i="31"/>
  <c r="AI118" i="31"/>
  <c r="AJ118" i="31"/>
  <c r="AK118" i="31"/>
  <c r="AL118" i="31"/>
  <c r="AM118" i="31"/>
  <c r="AN118" i="31"/>
  <c r="AO118" i="31"/>
  <c r="AP118" i="31"/>
  <c r="AQ118" i="31"/>
  <c r="AR118" i="31"/>
  <c r="AS118" i="31"/>
  <c r="AT118" i="31"/>
  <c r="AU118" i="31"/>
  <c r="AV118" i="31"/>
  <c r="AW118" i="31"/>
  <c r="AX118" i="31"/>
  <c r="AY118" i="31"/>
  <c r="AZ118" i="31"/>
  <c r="AG119" i="31"/>
  <c r="AH119" i="31"/>
  <c r="AI119" i="31"/>
  <c r="AJ119" i="31"/>
  <c r="AK119" i="31"/>
  <c r="AL119" i="31"/>
  <c r="AM119" i="31"/>
  <c r="AN119" i="31"/>
  <c r="AO119" i="31"/>
  <c r="AP119" i="31"/>
  <c r="AQ119" i="31"/>
  <c r="AR119" i="31"/>
  <c r="AS119" i="31"/>
  <c r="AT119" i="31"/>
  <c r="AU119" i="31"/>
  <c r="AV119" i="31"/>
  <c r="AW119" i="31"/>
  <c r="AX119" i="31"/>
  <c r="AY119" i="31"/>
  <c r="AZ119" i="31"/>
  <c r="AH46" i="31"/>
  <c r="AH42" i="31"/>
  <c r="AI42" i="31"/>
  <c r="AJ42" i="31"/>
  <c r="AK42" i="31"/>
  <c r="AL42" i="31"/>
  <c r="AM42" i="31"/>
  <c r="AN42" i="31"/>
  <c r="AO42" i="31"/>
  <c r="AP42" i="31"/>
  <c r="AQ42" i="31"/>
  <c r="AR42" i="31"/>
  <c r="AS42" i="31"/>
  <c r="AT42" i="31"/>
  <c r="AU42" i="31"/>
  <c r="AV42" i="31"/>
  <c r="AW42" i="31"/>
  <c r="AX42" i="31"/>
  <c r="AY42" i="31"/>
  <c r="AZ42" i="31"/>
  <c r="BA42" i="31"/>
  <c r="AH43" i="31"/>
  <c r="AI43" i="31"/>
  <c r="AJ43" i="31"/>
  <c r="AK43" i="31"/>
  <c r="AL43" i="31"/>
  <c r="AM43" i="31"/>
  <c r="AN43" i="31"/>
  <c r="AO43" i="31"/>
  <c r="AP43" i="31"/>
  <c r="AQ43" i="31"/>
  <c r="AR43" i="31"/>
  <c r="AS43" i="31"/>
  <c r="AT43" i="31"/>
  <c r="AU43" i="31"/>
  <c r="AV43" i="31"/>
  <c r="AW43" i="31"/>
  <c r="AX43" i="31"/>
  <c r="AY43" i="31"/>
  <c r="AZ43" i="31"/>
  <c r="BA43" i="31"/>
  <c r="AH44" i="31"/>
  <c r="AI44" i="31"/>
  <c r="AJ44" i="31"/>
  <c r="AK44" i="31"/>
  <c r="AL44" i="31"/>
  <c r="AM44" i="31"/>
  <c r="AN44" i="31"/>
  <c r="AO44" i="31"/>
  <c r="AP44" i="31"/>
  <c r="AQ44" i="31"/>
  <c r="AR44" i="31"/>
  <c r="AS44" i="31"/>
  <c r="AT44" i="31"/>
  <c r="AU44" i="31"/>
  <c r="AV44" i="31"/>
  <c r="AW44" i="31"/>
  <c r="AX44" i="31"/>
  <c r="AY44" i="31"/>
  <c r="AZ44" i="31"/>
  <c r="BA44" i="31"/>
  <c r="AH45" i="31"/>
  <c r="AI45" i="31"/>
  <c r="AJ45" i="31"/>
  <c r="AK45" i="31"/>
  <c r="AL45" i="31"/>
  <c r="AM45" i="31"/>
  <c r="AN45" i="31"/>
  <c r="AO45" i="31"/>
  <c r="AP45" i="31"/>
  <c r="AQ45" i="31"/>
  <c r="AR45" i="31"/>
  <c r="AS45" i="31"/>
  <c r="AT45" i="31"/>
  <c r="AU45" i="31"/>
  <c r="AV45" i="31"/>
  <c r="AW45" i="31"/>
  <c r="AX45" i="31"/>
  <c r="AY45" i="31"/>
  <c r="AZ45" i="31"/>
  <c r="BA45" i="31"/>
  <c r="AI46" i="31"/>
  <c r="AJ46" i="31"/>
  <c r="AH47" i="31"/>
  <c r="AI47" i="31"/>
  <c r="AJ47" i="31"/>
  <c r="AK47" i="31"/>
  <c r="AL47" i="31"/>
  <c r="AM47" i="31"/>
  <c r="AN47" i="31"/>
  <c r="AO47" i="31"/>
  <c r="AP47" i="31"/>
  <c r="AQ47" i="31"/>
  <c r="AR47" i="31"/>
  <c r="AS47" i="31"/>
  <c r="AT47" i="31"/>
  <c r="AU47" i="31"/>
  <c r="AV47" i="31"/>
  <c r="AW47" i="31"/>
  <c r="AX47" i="31"/>
  <c r="AY47" i="31"/>
  <c r="AZ47" i="31"/>
  <c r="BA47" i="31"/>
  <c r="AH48" i="31"/>
  <c r="AI48" i="31"/>
  <c r="AJ48" i="31"/>
  <c r="AK48" i="31"/>
  <c r="AL48" i="31"/>
  <c r="AM48" i="31"/>
  <c r="AN48" i="31"/>
  <c r="AO48" i="31"/>
  <c r="AP48" i="31"/>
  <c r="AQ48" i="31"/>
  <c r="AR48" i="31"/>
  <c r="AS48" i="31"/>
  <c r="AT48" i="31"/>
  <c r="AU48" i="31"/>
  <c r="AV48" i="31"/>
  <c r="AW48" i="31"/>
  <c r="AX48" i="31"/>
  <c r="AY48" i="31"/>
  <c r="AZ48" i="31"/>
  <c r="BA48" i="31"/>
  <c r="AH49" i="31"/>
  <c r="AI49" i="31"/>
  <c r="AJ49" i="31"/>
  <c r="AK49" i="31"/>
  <c r="AL49" i="31"/>
  <c r="AM49" i="31"/>
  <c r="AN49" i="31"/>
  <c r="AO49" i="31"/>
  <c r="AP49" i="31"/>
  <c r="AQ49" i="31"/>
  <c r="AR49" i="31"/>
  <c r="AS49" i="31"/>
  <c r="AT49" i="31"/>
  <c r="AU49" i="31"/>
  <c r="AV49" i="31"/>
  <c r="AW49" i="31"/>
  <c r="AX49" i="31"/>
  <c r="AY49" i="31"/>
  <c r="AZ49" i="31"/>
  <c r="BA49" i="31"/>
  <c r="AH50" i="31"/>
  <c r="AI50" i="31"/>
  <c r="AJ50" i="31"/>
  <c r="AK50" i="31"/>
  <c r="AL50" i="31"/>
  <c r="AM50" i="31"/>
  <c r="AN50" i="31"/>
  <c r="AO50" i="31"/>
  <c r="AP50" i="31"/>
  <c r="AQ50" i="31"/>
  <c r="AR50" i="31"/>
  <c r="AS50" i="31"/>
  <c r="AT50" i="31"/>
  <c r="AU50" i="31"/>
  <c r="AV50" i="31"/>
  <c r="AW50" i="31"/>
  <c r="AX50" i="31"/>
  <c r="AY50" i="31"/>
  <c r="AZ50" i="31"/>
  <c r="BA50" i="31"/>
  <c r="AH51" i="31"/>
  <c r="AI51" i="31"/>
  <c r="AJ51" i="31"/>
  <c r="AK51" i="31"/>
  <c r="AL51" i="31"/>
  <c r="AM51" i="31"/>
  <c r="AN51" i="31"/>
  <c r="AO51" i="31"/>
  <c r="AP51" i="31"/>
  <c r="AQ51" i="31"/>
  <c r="AR51" i="31"/>
  <c r="AS51" i="31"/>
  <c r="AT51" i="31"/>
  <c r="AU51" i="31"/>
  <c r="AV51" i="31"/>
  <c r="AW51" i="31"/>
  <c r="AX51" i="31"/>
  <c r="AY51" i="31"/>
  <c r="AZ51" i="31"/>
  <c r="BA51" i="31"/>
  <c r="AH52" i="31"/>
  <c r="AI52" i="31"/>
  <c r="AJ52" i="31"/>
  <c r="AK52" i="31"/>
  <c r="AL52" i="31"/>
  <c r="AM52" i="31"/>
  <c r="AN52" i="31"/>
  <c r="AO52" i="31"/>
  <c r="AP52" i="31"/>
  <c r="AQ52" i="31"/>
  <c r="AR52" i="31"/>
  <c r="AS52" i="31"/>
  <c r="AT52" i="31"/>
  <c r="AU52" i="31"/>
  <c r="AV52" i="31"/>
  <c r="AW52" i="31"/>
  <c r="AX52" i="31"/>
  <c r="AY52" i="31"/>
  <c r="AZ52" i="31"/>
  <c r="BA52" i="31"/>
  <c r="AH53" i="31"/>
  <c r="AI53" i="31"/>
  <c r="AJ53" i="31"/>
  <c r="AK53" i="31"/>
  <c r="AL53" i="31"/>
  <c r="AM53" i="31"/>
  <c r="AN53" i="31"/>
  <c r="AO53" i="31"/>
  <c r="AP53" i="31"/>
  <c r="AQ53" i="31"/>
  <c r="AR53" i="31"/>
  <c r="AS53" i="31"/>
  <c r="AT53" i="31"/>
  <c r="AU53" i="31"/>
  <c r="AV53" i="31"/>
  <c r="AW53" i="31"/>
  <c r="AX53" i="31"/>
  <c r="AY53" i="31"/>
  <c r="AZ53" i="31"/>
  <c r="BA53" i="31"/>
  <c r="AH54" i="31"/>
  <c r="AI54" i="31"/>
  <c r="AJ54" i="31"/>
  <c r="AK54" i="31"/>
  <c r="AL54" i="31"/>
  <c r="AM54" i="31"/>
  <c r="AN54" i="31"/>
  <c r="AO54" i="31"/>
  <c r="AP54" i="31"/>
  <c r="AQ54" i="31"/>
  <c r="AR54" i="31"/>
  <c r="AS54" i="31"/>
  <c r="AT54" i="31"/>
  <c r="AU54" i="31"/>
  <c r="AV54" i="31"/>
  <c r="AW54" i="31"/>
  <c r="AX54" i="31"/>
  <c r="AY54" i="31"/>
  <c r="AZ54" i="31"/>
  <c r="BA54" i="31"/>
  <c r="AH55" i="31"/>
  <c r="AI55" i="31"/>
  <c r="AJ55" i="31"/>
  <c r="AK55" i="31"/>
  <c r="AL55" i="31"/>
  <c r="AM55" i="31"/>
  <c r="AN55" i="31"/>
  <c r="AO55" i="31"/>
  <c r="AP55" i="31"/>
  <c r="AQ55" i="31"/>
  <c r="AR55" i="31"/>
  <c r="AS55" i="31"/>
  <c r="AT55" i="31"/>
  <c r="AU55" i="31"/>
  <c r="AV55" i="31"/>
  <c r="AW55" i="31"/>
  <c r="AX55" i="31"/>
  <c r="AY55" i="31"/>
  <c r="AZ55" i="31"/>
  <c r="BA55" i="31"/>
  <c r="AH56" i="31"/>
  <c r="AI56" i="31"/>
  <c r="AJ56" i="31"/>
  <c r="AK56" i="31"/>
  <c r="AL56" i="31"/>
  <c r="AM56" i="31"/>
  <c r="AN56" i="31"/>
  <c r="AO56" i="31"/>
  <c r="AP56" i="31"/>
  <c r="AQ56" i="31"/>
  <c r="AR56" i="31"/>
  <c r="AS56" i="31"/>
  <c r="AT56" i="31"/>
  <c r="AU56" i="31"/>
  <c r="AV56" i="31"/>
  <c r="AW56" i="31"/>
  <c r="AX56" i="31"/>
  <c r="AY56" i="31"/>
  <c r="AZ56" i="31"/>
  <c r="BA56" i="31"/>
  <c r="AH57" i="31"/>
  <c r="AI57" i="31"/>
  <c r="AJ57" i="31"/>
  <c r="AK57" i="31"/>
  <c r="AL57" i="31"/>
  <c r="AM57" i="31"/>
  <c r="AN57" i="31"/>
  <c r="AO57" i="31"/>
  <c r="AP57" i="31"/>
  <c r="AQ57" i="31"/>
  <c r="AR57" i="31"/>
  <c r="AS57" i="31"/>
  <c r="AT57" i="31"/>
  <c r="AU57" i="31"/>
  <c r="AV57" i="31"/>
  <c r="AW57" i="31"/>
  <c r="AX57" i="31"/>
  <c r="AY57" i="31"/>
  <c r="AZ57" i="31"/>
  <c r="BA57" i="31"/>
  <c r="AH58" i="31"/>
  <c r="AI58" i="31"/>
  <c r="AJ58" i="31"/>
  <c r="AK58" i="31"/>
  <c r="AL58" i="31"/>
  <c r="AM58" i="31"/>
  <c r="AN58" i="31"/>
  <c r="AO58" i="31"/>
  <c r="AP58" i="31"/>
  <c r="AQ58" i="31"/>
  <c r="AR58" i="31"/>
  <c r="AS58" i="31"/>
  <c r="AT58" i="31"/>
  <c r="AU58" i="31"/>
  <c r="AV58" i="31"/>
  <c r="AW58" i="31"/>
  <c r="AX58" i="31"/>
  <c r="AY58" i="31"/>
  <c r="AZ58" i="31"/>
  <c r="BA58" i="31"/>
  <c r="AH59" i="31"/>
  <c r="AI59" i="31"/>
  <c r="AJ59" i="31"/>
  <c r="AK59" i="31"/>
  <c r="AL59" i="31"/>
  <c r="AM59" i="31"/>
  <c r="AN59" i="31"/>
  <c r="AO59" i="31"/>
  <c r="AP59" i="31"/>
  <c r="AQ59" i="31"/>
  <c r="AR59" i="31"/>
  <c r="AS59" i="31"/>
  <c r="AT59" i="31"/>
  <c r="AU59" i="31"/>
  <c r="AV59" i="31"/>
  <c r="AW59" i="31"/>
  <c r="AX59" i="31"/>
  <c r="AY59" i="31"/>
  <c r="AZ59" i="31"/>
  <c r="BA59" i="31"/>
  <c r="AH60" i="31"/>
  <c r="AI60" i="31"/>
  <c r="AJ60" i="31"/>
  <c r="AK60" i="31"/>
  <c r="AL60" i="31"/>
  <c r="AM60" i="31"/>
  <c r="AN60" i="31"/>
  <c r="AO60" i="31"/>
  <c r="AP60" i="31"/>
  <c r="AQ60" i="31"/>
  <c r="AR60" i="31"/>
  <c r="AS60" i="31"/>
  <c r="AT60" i="31"/>
  <c r="AU60" i="31"/>
  <c r="AV60" i="31"/>
  <c r="AW60" i="31"/>
  <c r="AX60" i="31"/>
  <c r="AY60" i="31"/>
  <c r="AZ60" i="31"/>
  <c r="BA60" i="31"/>
  <c r="AH61" i="31"/>
  <c r="AI61" i="31"/>
  <c r="AJ61" i="31"/>
  <c r="AK61" i="31"/>
  <c r="AL61" i="31"/>
  <c r="AM61" i="31"/>
  <c r="AN61" i="31"/>
  <c r="AO61" i="31"/>
  <c r="AP61" i="31"/>
  <c r="AQ61" i="31"/>
  <c r="AR61" i="31"/>
  <c r="AS61" i="31"/>
  <c r="AT61" i="31"/>
  <c r="AU61" i="31"/>
  <c r="AV61" i="31"/>
  <c r="AW61" i="31"/>
  <c r="AX61" i="31"/>
  <c r="AY61" i="31"/>
  <c r="AZ61" i="31"/>
  <c r="BA61" i="31"/>
  <c r="AH62" i="31"/>
  <c r="AI62" i="31"/>
  <c r="AJ62" i="31"/>
  <c r="AK62" i="31"/>
  <c r="AL62" i="31"/>
  <c r="AM62" i="31"/>
  <c r="AN62" i="31"/>
  <c r="AO62" i="31"/>
  <c r="AP62" i="31"/>
  <c r="AQ62" i="31"/>
  <c r="AR62" i="31"/>
  <c r="AS62" i="31"/>
  <c r="AT62" i="31"/>
  <c r="AU62" i="31"/>
  <c r="AV62" i="31"/>
  <c r="AW62" i="31"/>
  <c r="AX62" i="31"/>
  <c r="AY62" i="31"/>
  <c r="AZ62" i="31"/>
  <c r="BA62" i="31"/>
  <c r="AH63" i="31"/>
  <c r="AI63" i="31"/>
  <c r="AJ63" i="31"/>
  <c r="AK63" i="31"/>
  <c r="AL63" i="31"/>
  <c r="AM63" i="31"/>
  <c r="AN63" i="31"/>
  <c r="AO63" i="31"/>
  <c r="AP63" i="31"/>
  <c r="AQ63" i="31"/>
  <c r="AR63" i="31"/>
  <c r="AS63" i="31"/>
  <c r="AT63" i="31"/>
  <c r="AU63" i="31"/>
  <c r="AV63" i="31"/>
  <c r="AW63" i="31"/>
  <c r="AX63" i="31"/>
  <c r="AY63" i="31"/>
  <c r="AZ63" i="31"/>
  <c r="BA63" i="31"/>
  <c r="AH64" i="31"/>
  <c r="AI64" i="31"/>
  <c r="AJ64" i="31"/>
  <c r="AK64" i="31"/>
  <c r="AL64" i="31"/>
  <c r="AM64" i="31"/>
  <c r="AN64" i="31"/>
  <c r="AO64" i="31"/>
  <c r="AP64" i="31"/>
  <c r="AQ64" i="31"/>
  <c r="AR64" i="31"/>
  <c r="AS64" i="31"/>
  <c r="AT64" i="31"/>
  <c r="AU64" i="31"/>
  <c r="AV64" i="31"/>
  <c r="AW64" i="31"/>
  <c r="AX64" i="31"/>
  <c r="AY64" i="31"/>
  <c r="AZ64" i="31"/>
  <c r="BA64" i="31"/>
  <c r="AH65" i="31"/>
  <c r="AI65" i="31"/>
  <c r="AJ65" i="31"/>
  <c r="AK65" i="31"/>
  <c r="AL65" i="31"/>
  <c r="AM65" i="31"/>
  <c r="AN65" i="31"/>
  <c r="AO65" i="31"/>
  <c r="AP65" i="31"/>
  <c r="AQ65" i="31"/>
  <c r="AR65" i="31"/>
  <c r="AS65" i="31"/>
  <c r="AT65" i="31"/>
  <c r="AU65" i="31"/>
  <c r="AV65" i="31"/>
  <c r="AW65" i="31"/>
  <c r="AX65" i="31"/>
  <c r="AY65" i="31"/>
  <c r="AZ65" i="31"/>
  <c r="BA65" i="31"/>
  <c r="AH66" i="31"/>
  <c r="AI66" i="31"/>
  <c r="AJ66" i="31"/>
  <c r="AK66" i="31"/>
  <c r="AL66" i="31"/>
  <c r="AM66" i="31"/>
  <c r="AN66" i="31"/>
  <c r="AO66" i="31"/>
  <c r="AP66" i="31"/>
  <c r="AQ66" i="31"/>
  <c r="AR66" i="31"/>
  <c r="AS66" i="31"/>
  <c r="AT66" i="31"/>
  <c r="AU66" i="31"/>
  <c r="AV66" i="31"/>
  <c r="AW66" i="31"/>
  <c r="AX66" i="31"/>
  <c r="AY66" i="31"/>
  <c r="AZ66" i="31"/>
  <c r="BA66" i="31"/>
  <c r="AH67" i="31"/>
  <c r="AI67" i="31"/>
  <c r="AJ67" i="31"/>
  <c r="AK67" i="31"/>
  <c r="AL67" i="31"/>
  <c r="AM67" i="31"/>
  <c r="AN67" i="31"/>
  <c r="AO67" i="31"/>
  <c r="AP67" i="31"/>
  <c r="AQ67" i="31"/>
  <c r="AR67" i="31"/>
  <c r="AS67" i="31"/>
  <c r="AT67" i="31"/>
  <c r="AU67" i="31"/>
  <c r="AV67" i="31"/>
  <c r="AW67" i="31"/>
  <c r="AX67" i="31"/>
  <c r="AY67" i="31"/>
  <c r="AZ67" i="31"/>
  <c r="BA67" i="31"/>
  <c r="AH68" i="31"/>
  <c r="AI68" i="31"/>
  <c r="AJ68" i="31"/>
  <c r="AK68" i="31"/>
  <c r="AL68" i="31"/>
  <c r="AM68" i="31"/>
  <c r="AN68" i="31"/>
  <c r="AO68" i="31"/>
  <c r="AP68" i="31"/>
  <c r="AQ68" i="31"/>
  <c r="AR68" i="31"/>
  <c r="AS68" i="31"/>
  <c r="AT68" i="31"/>
  <c r="AU68" i="31"/>
  <c r="AV68" i="31"/>
  <c r="AW68" i="31"/>
  <c r="AX68" i="31"/>
  <c r="AY68" i="31"/>
  <c r="AZ68" i="31"/>
  <c r="BA68" i="31"/>
  <c r="AH69" i="31"/>
  <c r="AI69" i="31"/>
  <c r="AJ69" i="31"/>
  <c r="AK69" i="31"/>
  <c r="AL69" i="31"/>
  <c r="AM69" i="31"/>
  <c r="AN69" i="31"/>
  <c r="AO69" i="31"/>
  <c r="AP69" i="31"/>
  <c r="AQ69" i="31"/>
  <c r="AR69" i="31"/>
  <c r="AS69" i="31"/>
  <c r="AT69" i="31"/>
  <c r="AU69" i="31"/>
  <c r="AV69" i="31"/>
  <c r="AW69" i="31"/>
  <c r="AX69" i="31"/>
  <c r="AY69" i="31"/>
  <c r="AZ69" i="31"/>
  <c r="BA69" i="31"/>
  <c r="AH70" i="31"/>
  <c r="AI70" i="31"/>
  <c r="AJ70" i="31"/>
  <c r="AK70" i="31"/>
  <c r="AL70" i="31"/>
  <c r="AM70" i="31"/>
  <c r="AN70" i="31"/>
  <c r="AO70" i="31"/>
  <c r="AP70" i="31"/>
  <c r="AQ70" i="31"/>
  <c r="AR70" i="31"/>
  <c r="AS70" i="31"/>
  <c r="AT70" i="31"/>
  <c r="AU70" i="31"/>
  <c r="AV70" i="31"/>
  <c r="AW70" i="31"/>
  <c r="AX70" i="31"/>
  <c r="AY70" i="31"/>
  <c r="AZ70" i="31"/>
  <c r="BA70" i="31"/>
  <c r="AH71" i="31"/>
  <c r="AI71" i="31"/>
  <c r="AJ71" i="31"/>
  <c r="AK71" i="31"/>
  <c r="AL71" i="31"/>
  <c r="AM71" i="31"/>
  <c r="AN71" i="31"/>
  <c r="AO71" i="31"/>
  <c r="AP71" i="31"/>
  <c r="AQ71" i="31"/>
  <c r="AR71" i="31"/>
  <c r="AS71" i="31"/>
  <c r="AT71" i="31"/>
  <c r="AU71" i="31"/>
  <c r="AV71" i="31"/>
  <c r="AW71" i="31"/>
  <c r="AX71" i="31"/>
  <c r="AY71" i="31"/>
  <c r="AZ71" i="31"/>
  <c r="BA71" i="31"/>
  <c r="AH72" i="31"/>
  <c r="AI72" i="31"/>
  <c r="AJ72" i="31"/>
  <c r="AK72" i="31"/>
  <c r="AL72" i="31"/>
  <c r="AM72" i="31"/>
  <c r="AN72" i="31"/>
  <c r="AO72" i="31"/>
  <c r="AP72" i="31"/>
  <c r="AQ72" i="31"/>
  <c r="AR72" i="31"/>
  <c r="AS72" i="31"/>
  <c r="AT72" i="31"/>
  <c r="AU72" i="31"/>
  <c r="AV72" i="31"/>
  <c r="AW72" i="31"/>
  <c r="AX72" i="31"/>
  <c r="AY72" i="31"/>
  <c r="AZ72" i="31"/>
  <c r="BA72" i="31"/>
  <c r="AH73" i="31"/>
  <c r="AI73" i="31"/>
  <c r="AJ73" i="31"/>
  <c r="AK73" i="31"/>
  <c r="AL73" i="31"/>
  <c r="AM73" i="31"/>
  <c r="AN73" i="31"/>
  <c r="AO73" i="31"/>
  <c r="AP73" i="31"/>
  <c r="AQ73" i="31"/>
  <c r="AR73" i="31"/>
  <c r="AS73" i="31"/>
  <c r="AT73" i="31"/>
  <c r="AU73" i="31"/>
  <c r="AV73" i="31"/>
  <c r="AW73" i="31"/>
  <c r="AX73" i="31"/>
  <c r="AY73" i="31"/>
  <c r="AZ73" i="31"/>
  <c r="BA73" i="31"/>
  <c r="AH74" i="31"/>
  <c r="AI74" i="31"/>
  <c r="AJ74" i="31"/>
  <c r="AK74" i="31"/>
  <c r="AL74" i="31"/>
  <c r="AM74" i="31"/>
  <c r="AN74" i="31"/>
  <c r="AO74" i="31"/>
  <c r="AP74" i="31"/>
  <c r="AQ74" i="31"/>
  <c r="AR74" i="31"/>
  <c r="AS74" i="31"/>
  <c r="AT74" i="31"/>
  <c r="AU74" i="31"/>
  <c r="AV74" i="31"/>
  <c r="AW74" i="31"/>
  <c r="AX74" i="31"/>
  <c r="AY74" i="31"/>
  <c r="AZ74" i="31"/>
  <c r="BA74" i="31"/>
  <c r="AH75" i="31"/>
  <c r="AI75" i="31"/>
  <c r="AJ75" i="31"/>
  <c r="AK75" i="31"/>
  <c r="AL75" i="31"/>
  <c r="AM75" i="31"/>
  <c r="AN75" i="31"/>
  <c r="AO75" i="31"/>
  <c r="AP75" i="31"/>
  <c r="AQ75" i="31"/>
  <c r="AR75" i="31"/>
  <c r="AS75" i="31"/>
  <c r="AT75" i="31"/>
  <c r="AU75" i="31"/>
  <c r="AV75" i="31"/>
  <c r="AW75" i="31"/>
  <c r="AX75" i="31"/>
  <c r="AY75" i="31"/>
  <c r="AZ75" i="31"/>
  <c r="BA75" i="31"/>
  <c r="AH76" i="31"/>
  <c r="AI76" i="31"/>
  <c r="AJ76" i="31"/>
  <c r="AK76" i="31"/>
  <c r="AL76" i="31"/>
  <c r="AM76" i="31"/>
  <c r="AN76" i="31"/>
  <c r="AO76" i="31"/>
  <c r="AP76" i="31"/>
  <c r="AQ76" i="31"/>
  <c r="AR76" i="31"/>
  <c r="AS76" i="31"/>
  <c r="AT76" i="31"/>
  <c r="AU76" i="31"/>
  <c r="AV76" i="31"/>
  <c r="AW76" i="31"/>
  <c r="AX76" i="31"/>
  <c r="AY76" i="31"/>
  <c r="AZ76" i="31"/>
  <c r="BA76" i="31"/>
  <c r="AH77" i="31"/>
  <c r="AI77" i="31"/>
  <c r="AJ77" i="31"/>
  <c r="AK77" i="31"/>
  <c r="AL77" i="31"/>
  <c r="AM77" i="31"/>
  <c r="AN77" i="31"/>
  <c r="AO77" i="31"/>
  <c r="AP77" i="31"/>
  <c r="AQ77" i="31"/>
  <c r="AR77" i="31"/>
  <c r="AS77" i="31"/>
  <c r="AT77" i="31"/>
  <c r="AU77" i="31"/>
  <c r="AV77" i="31"/>
  <c r="AW77" i="31"/>
  <c r="AX77" i="31"/>
  <c r="AY77" i="31"/>
  <c r="AZ77" i="31"/>
  <c r="BA77" i="31"/>
  <c r="AH78" i="31"/>
  <c r="AI78" i="31"/>
  <c r="AJ78" i="31"/>
  <c r="AK78" i="31"/>
  <c r="AL78" i="31"/>
  <c r="AM78" i="31"/>
  <c r="AN78" i="31"/>
  <c r="AO78" i="31"/>
  <c r="AP78" i="31"/>
  <c r="AQ78" i="31"/>
  <c r="AR78" i="31"/>
  <c r="AS78" i="31"/>
  <c r="AT78" i="31"/>
  <c r="AU78" i="31"/>
  <c r="AV78" i="31"/>
  <c r="AW78" i="31"/>
  <c r="AX78" i="31"/>
  <c r="AY78" i="31"/>
  <c r="AZ78" i="31"/>
  <c r="BA78" i="31"/>
  <c r="AH79" i="31"/>
  <c r="AI79" i="31"/>
  <c r="AJ79" i="31"/>
  <c r="AK79" i="31"/>
  <c r="AL79" i="31"/>
  <c r="AM79" i="31"/>
  <c r="AN79" i="31"/>
  <c r="AO79" i="31"/>
  <c r="AP79" i="31"/>
  <c r="AQ79" i="31"/>
  <c r="AR79" i="31"/>
  <c r="AS79" i="31"/>
  <c r="AT79" i="31"/>
  <c r="AU79" i="31"/>
  <c r="AV79" i="31"/>
  <c r="AW79" i="31"/>
  <c r="AX79" i="31"/>
  <c r="AY79" i="31"/>
  <c r="AZ79" i="31"/>
  <c r="BA79" i="31"/>
  <c r="AN45" i="25"/>
  <c r="AO45" i="25" s="1"/>
  <c r="AM45" i="25"/>
  <c r="AL45" i="25"/>
  <c r="AH30" i="31"/>
  <c r="AH4" i="31"/>
  <c r="AI4" i="31"/>
  <c r="AJ4" i="31"/>
  <c r="AK4" i="31"/>
  <c r="AL4" i="31"/>
  <c r="AM4" i="31"/>
  <c r="AN4" i="31"/>
  <c r="AO4" i="31"/>
  <c r="AP4" i="31"/>
  <c r="AQ4" i="31"/>
  <c r="AR4" i="31"/>
  <c r="AS4" i="31"/>
  <c r="AT4" i="31"/>
  <c r="AU4" i="31"/>
  <c r="AV4" i="31"/>
  <c r="AW4" i="31"/>
  <c r="AX4" i="31"/>
  <c r="AY4" i="31"/>
  <c r="AZ4" i="31"/>
  <c r="BA4" i="31"/>
  <c r="AH5" i="31"/>
  <c r="AI5" i="31"/>
  <c r="AJ5" i="31"/>
  <c r="AK5" i="31"/>
  <c r="AL5" i="31"/>
  <c r="AM5" i="31"/>
  <c r="AN5" i="31"/>
  <c r="AO5" i="31"/>
  <c r="AP5" i="31"/>
  <c r="AQ5" i="31"/>
  <c r="AR5" i="31"/>
  <c r="AS5" i="31"/>
  <c r="AT5" i="31"/>
  <c r="AU5" i="31"/>
  <c r="AV5" i="31"/>
  <c r="AW5" i="31"/>
  <c r="AX5" i="31"/>
  <c r="AY5" i="31"/>
  <c r="AZ5" i="31"/>
  <c r="BA5" i="31"/>
  <c r="AH6" i="31"/>
  <c r="AI6" i="31"/>
  <c r="AJ6" i="31"/>
  <c r="AK6" i="31"/>
  <c r="AL6" i="31"/>
  <c r="AM6" i="31"/>
  <c r="AN6" i="31"/>
  <c r="AO6" i="31"/>
  <c r="AP6" i="31"/>
  <c r="AQ6" i="31"/>
  <c r="AR6" i="31"/>
  <c r="AS6" i="31"/>
  <c r="AT6" i="31"/>
  <c r="AU6" i="31"/>
  <c r="AV6" i="31"/>
  <c r="AW6" i="31"/>
  <c r="AX6" i="31"/>
  <c r="AY6" i="31"/>
  <c r="AZ6" i="31"/>
  <c r="BA6" i="31"/>
  <c r="AH7" i="31"/>
  <c r="AI7" i="31"/>
  <c r="AJ7" i="31"/>
  <c r="AK7" i="31"/>
  <c r="AL7" i="31"/>
  <c r="AM7" i="31"/>
  <c r="AN7" i="31"/>
  <c r="AO7" i="31"/>
  <c r="AP7" i="31"/>
  <c r="AQ7" i="31"/>
  <c r="AR7" i="31"/>
  <c r="AS7" i="31"/>
  <c r="AT7" i="31"/>
  <c r="AU7" i="31"/>
  <c r="AV7" i="31"/>
  <c r="AW7" i="31"/>
  <c r="AX7" i="31"/>
  <c r="AY7" i="31"/>
  <c r="AZ7" i="31"/>
  <c r="BA7" i="31"/>
  <c r="AH8" i="31"/>
  <c r="AI8" i="31"/>
  <c r="AJ8" i="31"/>
  <c r="AK8" i="31"/>
  <c r="AL8" i="31"/>
  <c r="AM8" i="31"/>
  <c r="AN8" i="31"/>
  <c r="AO8" i="31"/>
  <c r="AP8" i="31"/>
  <c r="AQ8" i="31"/>
  <c r="AR8" i="31"/>
  <c r="AS8" i="31"/>
  <c r="AT8" i="31"/>
  <c r="AU8" i="31"/>
  <c r="AV8" i="31"/>
  <c r="AW8" i="31"/>
  <c r="AX8" i="31"/>
  <c r="AY8" i="31"/>
  <c r="AZ8" i="31"/>
  <c r="BA8" i="31"/>
  <c r="AH9" i="31"/>
  <c r="AI9" i="31"/>
  <c r="AJ9" i="31"/>
  <c r="AK9" i="31"/>
  <c r="AL9" i="31"/>
  <c r="AM9" i="31"/>
  <c r="AN9" i="31"/>
  <c r="AO9" i="31"/>
  <c r="AP9" i="31"/>
  <c r="AQ9" i="31"/>
  <c r="AR9" i="31"/>
  <c r="AS9" i="31"/>
  <c r="AT9" i="31"/>
  <c r="AU9" i="31"/>
  <c r="AV9" i="31"/>
  <c r="AW9" i="31"/>
  <c r="AX9" i="31"/>
  <c r="AY9" i="31"/>
  <c r="AZ9" i="31"/>
  <c r="BA9" i="31"/>
  <c r="AH10" i="31"/>
  <c r="AI10" i="31"/>
  <c r="AJ10" i="31"/>
  <c r="AK10" i="31"/>
  <c r="AL10" i="31"/>
  <c r="AM10" i="31"/>
  <c r="AN10" i="31"/>
  <c r="AO10" i="31"/>
  <c r="AP10" i="31"/>
  <c r="AQ10" i="31"/>
  <c r="AR10" i="31"/>
  <c r="AS10" i="31"/>
  <c r="AT10" i="31"/>
  <c r="AU10" i="31"/>
  <c r="AV10" i="31"/>
  <c r="AW10" i="31"/>
  <c r="AX10" i="31"/>
  <c r="AY10" i="31"/>
  <c r="AZ10" i="31"/>
  <c r="BA10" i="31"/>
  <c r="AH11" i="31"/>
  <c r="AI11" i="31"/>
  <c r="AJ11" i="31"/>
  <c r="AK11" i="31"/>
  <c r="AL11" i="31"/>
  <c r="AM11" i="31"/>
  <c r="AN11" i="31"/>
  <c r="AO11" i="31"/>
  <c r="AP11" i="31"/>
  <c r="AQ11" i="31"/>
  <c r="AR11" i="31"/>
  <c r="AS11" i="31"/>
  <c r="AT11" i="31"/>
  <c r="AU11" i="31"/>
  <c r="AV11" i="31"/>
  <c r="AW11" i="31"/>
  <c r="AX11" i="31"/>
  <c r="AY11" i="31"/>
  <c r="AZ11" i="31"/>
  <c r="BA11" i="31"/>
  <c r="AH12" i="31"/>
  <c r="AI12" i="31"/>
  <c r="AJ12" i="31"/>
  <c r="AK12" i="31"/>
  <c r="AL12" i="31"/>
  <c r="AM12" i="31"/>
  <c r="AN12" i="31"/>
  <c r="AO12" i="31"/>
  <c r="AP12" i="31"/>
  <c r="AQ12" i="31"/>
  <c r="AR12" i="31"/>
  <c r="AS12" i="31"/>
  <c r="AT12" i="31"/>
  <c r="AU12" i="31"/>
  <c r="AV12" i="31"/>
  <c r="AW12" i="31"/>
  <c r="AX12" i="31"/>
  <c r="AY12" i="31"/>
  <c r="AZ12" i="31"/>
  <c r="BA12" i="31"/>
  <c r="AH13" i="31"/>
  <c r="AI13" i="31"/>
  <c r="AJ13" i="31"/>
  <c r="AK13" i="31"/>
  <c r="AL13" i="31"/>
  <c r="AM13" i="31"/>
  <c r="AN13" i="31"/>
  <c r="AO13" i="31"/>
  <c r="AP13" i="31"/>
  <c r="AQ13" i="31"/>
  <c r="AR13" i="31"/>
  <c r="AS13" i="31"/>
  <c r="AT13" i="31"/>
  <c r="AU13" i="31"/>
  <c r="AV13" i="31"/>
  <c r="AW13" i="31"/>
  <c r="AX13" i="31"/>
  <c r="AY13" i="31"/>
  <c r="AZ13" i="31"/>
  <c r="BA13" i="31"/>
  <c r="AH14" i="31"/>
  <c r="AI14" i="31"/>
  <c r="AJ14" i="31"/>
  <c r="AK14" i="31"/>
  <c r="AL14" i="31"/>
  <c r="AM14" i="31"/>
  <c r="AN14" i="31"/>
  <c r="AO14" i="31"/>
  <c r="AP14" i="31"/>
  <c r="AQ14" i="31"/>
  <c r="AR14" i="31"/>
  <c r="AS14" i="31"/>
  <c r="AT14" i="31"/>
  <c r="AU14" i="31"/>
  <c r="AV14" i="31"/>
  <c r="AW14" i="31"/>
  <c r="AX14" i="31"/>
  <c r="AY14" i="31"/>
  <c r="AZ14" i="31"/>
  <c r="BA14" i="31"/>
  <c r="AH15" i="31"/>
  <c r="AI15" i="31"/>
  <c r="AJ15" i="31"/>
  <c r="AK15" i="31"/>
  <c r="AL15" i="31"/>
  <c r="AM15" i="31"/>
  <c r="AN15" i="31"/>
  <c r="AO15" i="31"/>
  <c r="AP15" i="31"/>
  <c r="AQ15" i="31"/>
  <c r="AR15" i="31"/>
  <c r="AS15" i="31"/>
  <c r="AT15" i="31"/>
  <c r="AU15" i="31"/>
  <c r="AV15" i="31"/>
  <c r="AW15" i="31"/>
  <c r="AX15" i="31"/>
  <c r="AY15" i="31"/>
  <c r="AZ15" i="31"/>
  <c r="BA15" i="31"/>
  <c r="AH16" i="31"/>
  <c r="AI16" i="31"/>
  <c r="AJ16" i="31"/>
  <c r="AK16" i="31"/>
  <c r="AL16" i="31"/>
  <c r="AM16" i="31"/>
  <c r="AN16" i="31"/>
  <c r="AO16" i="31"/>
  <c r="AP16" i="31"/>
  <c r="AQ16" i="31"/>
  <c r="AR16" i="31"/>
  <c r="AS16" i="31"/>
  <c r="AT16" i="31"/>
  <c r="AU16" i="31"/>
  <c r="AV16" i="31"/>
  <c r="AW16" i="31"/>
  <c r="AX16" i="31"/>
  <c r="AY16" i="31"/>
  <c r="AZ16" i="31"/>
  <c r="BA16" i="31"/>
  <c r="AH17" i="31"/>
  <c r="AI17" i="31"/>
  <c r="AJ17" i="31"/>
  <c r="AK17" i="31"/>
  <c r="AL17" i="31"/>
  <c r="AM17" i="31"/>
  <c r="AN17" i="31"/>
  <c r="AO17" i="31"/>
  <c r="AP17" i="31"/>
  <c r="AQ17" i="31"/>
  <c r="AR17" i="31"/>
  <c r="AS17" i="31"/>
  <c r="AT17" i="31"/>
  <c r="AU17" i="31"/>
  <c r="AV17" i="31"/>
  <c r="AW17" i="31"/>
  <c r="AX17" i="31"/>
  <c r="AY17" i="31"/>
  <c r="AZ17" i="31"/>
  <c r="BA17" i="31"/>
  <c r="AH18" i="31"/>
  <c r="AI18" i="31"/>
  <c r="AJ18" i="31"/>
  <c r="AK18" i="31"/>
  <c r="AL18" i="31"/>
  <c r="AM18" i="31"/>
  <c r="AN18" i="31"/>
  <c r="AO18" i="31"/>
  <c r="AP18" i="31"/>
  <c r="AQ18" i="31"/>
  <c r="AR18" i="31"/>
  <c r="AS18" i="31"/>
  <c r="AT18" i="31"/>
  <c r="AU18" i="31"/>
  <c r="AV18" i="31"/>
  <c r="AW18" i="31"/>
  <c r="AX18" i="31"/>
  <c r="AY18" i="31"/>
  <c r="AZ18" i="31"/>
  <c r="BA18" i="31"/>
  <c r="AH19" i="31"/>
  <c r="AI19" i="31"/>
  <c r="AJ19" i="31"/>
  <c r="AK19" i="31"/>
  <c r="AL19" i="31"/>
  <c r="AM19" i="31"/>
  <c r="AN19" i="31"/>
  <c r="AO19" i="31"/>
  <c r="AP19" i="31"/>
  <c r="AQ19" i="31"/>
  <c r="AR19" i="31"/>
  <c r="AS19" i="31"/>
  <c r="AT19" i="31"/>
  <c r="AU19" i="31"/>
  <c r="AV19" i="31"/>
  <c r="AW19" i="31"/>
  <c r="AX19" i="31"/>
  <c r="AY19" i="31"/>
  <c r="AZ19" i="31"/>
  <c r="BA19" i="31"/>
  <c r="AH20" i="31"/>
  <c r="AI20" i="31"/>
  <c r="AJ20" i="31"/>
  <c r="AK20" i="31"/>
  <c r="AL20" i="31"/>
  <c r="AM20" i="31"/>
  <c r="AN20" i="31"/>
  <c r="AO20" i="31"/>
  <c r="AP20" i="31"/>
  <c r="AQ20" i="31"/>
  <c r="AR20" i="31"/>
  <c r="AS20" i="31"/>
  <c r="AT20" i="31"/>
  <c r="AU20" i="31"/>
  <c r="AV20" i="31"/>
  <c r="AW20" i="31"/>
  <c r="AX20" i="31"/>
  <c r="AY20" i="31"/>
  <c r="AZ20" i="31"/>
  <c r="BA20" i="31"/>
  <c r="AH21" i="31"/>
  <c r="AI21" i="31"/>
  <c r="AJ21" i="31"/>
  <c r="AK21" i="31"/>
  <c r="AL21" i="31"/>
  <c r="AM21" i="31"/>
  <c r="AN21" i="31"/>
  <c r="AO21" i="31"/>
  <c r="AP21" i="31"/>
  <c r="AQ21" i="31"/>
  <c r="AR21" i="31"/>
  <c r="AS21" i="31"/>
  <c r="AT21" i="31"/>
  <c r="AU21" i="31"/>
  <c r="AV21" i="31"/>
  <c r="AW21" i="31"/>
  <c r="AX21" i="31"/>
  <c r="AY21" i="31"/>
  <c r="AZ21" i="31"/>
  <c r="BA21" i="31"/>
  <c r="AH22" i="31"/>
  <c r="AI22" i="31"/>
  <c r="AJ22" i="31"/>
  <c r="AK22" i="31"/>
  <c r="AL22" i="31"/>
  <c r="AM22" i="31"/>
  <c r="AN22" i="31"/>
  <c r="AO22" i="31"/>
  <c r="AP22" i="31"/>
  <c r="AQ22" i="31"/>
  <c r="AR22" i="31"/>
  <c r="AS22" i="31"/>
  <c r="AT22" i="31"/>
  <c r="AU22" i="31"/>
  <c r="AV22" i="31"/>
  <c r="AW22" i="31"/>
  <c r="AX22" i="31"/>
  <c r="AY22" i="31"/>
  <c r="AZ22" i="31"/>
  <c r="BA22" i="31"/>
  <c r="AH23" i="31"/>
  <c r="AI23" i="31"/>
  <c r="AJ23" i="31"/>
  <c r="AK23" i="31"/>
  <c r="AL23" i="31"/>
  <c r="AM23" i="31"/>
  <c r="AN23" i="31"/>
  <c r="AO23" i="31"/>
  <c r="AP23" i="31"/>
  <c r="AQ23" i="31"/>
  <c r="AR23" i="31"/>
  <c r="AS23" i="31"/>
  <c r="AT23" i="31"/>
  <c r="AU23" i="31"/>
  <c r="AV23" i="31"/>
  <c r="AW23" i="31"/>
  <c r="AX23" i="31"/>
  <c r="AY23" i="31"/>
  <c r="AZ23" i="31"/>
  <c r="BA23" i="31"/>
  <c r="AH24" i="31"/>
  <c r="AI24" i="31"/>
  <c r="AJ24" i="31"/>
  <c r="AK24" i="31"/>
  <c r="AL24" i="31"/>
  <c r="AM24" i="31"/>
  <c r="AN24" i="31"/>
  <c r="AO24" i="31"/>
  <c r="AP24" i="31"/>
  <c r="AQ24" i="31"/>
  <c r="AR24" i="31"/>
  <c r="AS24" i="31"/>
  <c r="AT24" i="31"/>
  <c r="AU24" i="31"/>
  <c r="AV24" i="31"/>
  <c r="AW24" i="31"/>
  <c r="AX24" i="31"/>
  <c r="AY24" i="31"/>
  <c r="AZ24" i="31"/>
  <c r="BA24" i="31"/>
  <c r="AH25" i="31"/>
  <c r="AI25" i="31"/>
  <c r="AJ25" i="31"/>
  <c r="AK25" i="31"/>
  <c r="AL25" i="31"/>
  <c r="AM25" i="31"/>
  <c r="AN25" i="31"/>
  <c r="AO25" i="31"/>
  <c r="AP25" i="31"/>
  <c r="AQ25" i="31"/>
  <c r="AR25" i="31"/>
  <c r="AS25" i="31"/>
  <c r="AT25" i="31"/>
  <c r="AU25" i="31"/>
  <c r="AV25" i="31"/>
  <c r="AW25" i="31"/>
  <c r="AX25" i="31"/>
  <c r="AY25" i="31"/>
  <c r="AZ25" i="31"/>
  <c r="BA25" i="31"/>
  <c r="AH26" i="31"/>
  <c r="AI26" i="31"/>
  <c r="AJ26" i="31"/>
  <c r="AK26" i="31"/>
  <c r="AL26" i="31"/>
  <c r="AM26" i="31"/>
  <c r="AN26" i="31"/>
  <c r="AO26" i="31"/>
  <c r="AP26" i="31"/>
  <c r="AQ26" i="31"/>
  <c r="AR26" i="31"/>
  <c r="AS26" i="31"/>
  <c r="AT26" i="31"/>
  <c r="AU26" i="31"/>
  <c r="AV26" i="31"/>
  <c r="AW26" i="31"/>
  <c r="AX26" i="31"/>
  <c r="AY26" i="31"/>
  <c r="AZ26" i="31"/>
  <c r="BA26" i="31"/>
  <c r="AH27" i="31"/>
  <c r="AI27" i="31"/>
  <c r="AJ27" i="31"/>
  <c r="AK27" i="31"/>
  <c r="AL27" i="31"/>
  <c r="AM27" i="31"/>
  <c r="AN27" i="31"/>
  <c r="AO27" i="31"/>
  <c r="AP27" i="31"/>
  <c r="AQ27" i="31"/>
  <c r="AR27" i="31"/>
  <c r="AS27" i="31"/>
  <c r="AT27" i="31"/>
  <c r="AU27" i="31"/>
  <c r="AV27" i="31"/>
  <c r="AW27" i="31"/>
  <c r="AX27" i="31"/>
  <c r="AY27" i="31"/>
  <c r="AZ27" i="31"/>
  <c r="BA27" i="31"/>
  <c r="AH28" i="31"/>
  <c r="AI28" i="31"/>
  <c r="AJ28" i="31"/>
  <c r="AK28" i="31"/>
  <c r="AL28" i="31"/>
  <c r="AM28" i="31"/>
  <c r="AN28" i="31"/>
  <c r="AO28" i="31"/>
  <c r="AP28" i="31"/>
  <c r="AQ28" i="31"/>
  <c r="AR28" i="31"/>
  <c r="AS28" i="31"/>
  <c r="AT28" i="31"/>
  <c r="AU28" i="31"/>
  <c r="AV28" i="31"/>
  <c r="AW28" i="31"/>
  <c r="AX28" i="31"/>
  <c r="AY28" i="31"/>
  <c r="AZ28" i="31"/>
  <c r="BA28" i="31"/>
  <c r="AH29" i="31"/>
  <c r="AI29" i="31"/>
  <c r="AJ29" i="31"/>
  <c r="AK29" i="31"/>
  <c r="AL29" i="31"/>
  <c r="AM29" i="31"/>
  <c r="AN29" i="31"/>
  <c r="AO29" i="31"/>
  <c r="AP29" i="31"/>
  <c r="AQ29" i="31"/>
  <c r="AR29" i="31"/>
  <c r="AS29" i="31"/>
  <c r="AT29" i="31"/>
  <c r="AU29" i="31"/>
  <c r="AV29" i="31"/>
  <c r="AW29" i="31"/>
  <c r="AX29" i="31"/>
  <c r="AY29" i="31"/>
  <c r="AZ29" i="31"/>
  <c r="BA29" i="31"/>
  <c r="AI30" i="31"/>
  <c r="AJ30" i="31"/>
  <c r="AH31" i="31"/>
  <c r="AI31" i="31"/>
  <c r="AJ31" i="31"/>
  <c r="AK31" i="31"/>
  <c r="AL31" i="31"/>
  <c r="AM31" i="31"/>
  <c r="AN31" i="31"/>
  <c r="AO31" i="31"/>
  <c r="AP31" i="31"/>
  <c r="AQ31" i="31"/>
  <c r="AR31" i="31"/>
  <c r="AS31" i="31"/>
  <c r="AT31" i="31"/>
  <c r="AU31" i="31"/>
  <c r="AV31" i="31"/>
  <c r="AW31" i="31"/>
  <c r="AX31" i="31"/>
  <c r="AY31" i="31"/>
  <c r="AZ31" i="31"/>
  <c r="BA31" i="31"/>
  <c r="AH32" i="31"/>
  <c r="AI32" i="31"/>
  <c r="AJ32" i="31"/>
  <c r="AK32" i="31"/>
  <c r="AL32" i="31"/>
  <c r="AM32" i="31"/>
  <c r="AN32" i="31"/>
  <c r="AO32" i="31"/>
  <c r="AP32" i="31"/>
  <c r="AQ32" i="31"/>
  <c r="AR32" i="31"/>
  <c r="AS32" i="31"/>
  <c r="AT32" i="31"/>
  <c r="AU32" i="31"/>
  <c r="AV32" i="31"/>
  <c r="AW32" i="31"/>
  <c r="AX32" i="31"/>
  <c r="AY32" i="31"/>
  <c r="AZ32" i="31"/>
  <c r="BA32" i="31"/>
  <c r="AH33" i="31"/>
  <c r="AI33" i="31"/>
  <c r="AJ33" i="31"/>
  <c r="AK33" i="31"/>
  <c r="AL33" i="31"/>
  <c r="AM33" i="31"/>
  <c r="AN33" i="31"/>
  <c r="AO33" i="31"/>
  <c r="AP33" i="31"/>
  <c r="AQ33" i="31"/>
  <c r="AR33" i="31"/>
  <c r="AS33" i="31"/>
  <c r="AT33" i="31"/>
  <c r="AU33" i="31"/>
  <c r="AV33" i="31"/>
  <c r="AW33" i="31"/>
  <c r="AX33" i="31"/>
  <c r="AY33" i="31"/>
  <c r="AZ33" i="31"/>
  <c r="BA33" i="31"/>
  <c r="AH34" i="31"/>
  <c r="AI34" i="31"/>
  <c r="AJ34" i="31"/>
  <c r="AK34" i="31"/>
  <c r="AL34" i="31"/>
  <c r="AM34" i="31"/>
  <c r="AN34" i="31"/>
  <c r="AO34" i="31"/>
  <c r="AP34" i="31"/>
  <c r="AQ34" i="31"/>
  <c r="AR34" i="31"/>
  <c r="AS34" i="31"/>
  <c r="AT34" i="31"/>
  <c r="AU34" i="31"/>
  <c r="AV34" i="31"/>
  <c r="AW34" i="31"/>
  <c r="AX34" i="31"/>
  <c r="AY34" i="31"/>
  <c r="AZ34" i="31"/>
  <c r="BA34" i="31"/>
  <c r="AH35" i="31"/>
  <c r="AI35" i="31"/>
  <c r="AJ35" i="31"/>
  <c r="AK35" i="31"/>
  <c r="AL35" i="31"/>
  <c r="AM35" i="31"/>
  <c r="AN35" i="31"/>
  <c r="AO35" i="31"/>
  <c r="AP35" i="31"/>
  <c r="AQ35" i="31"/>
  <c r="AR35" i="31"/>
  <c r="AS35" i="31"/>
  <c r="AT35" i="31"/>
  <c r="AU35" i="31"/>
  <c r="AV35" i="31"/>
  <c r="AW35" i="31"/>
  <c r="AX35" i="31"/>
  <c r="AY35" i="31"/>
  <c r="AZ35" i="31"/>
  <c r="BA35" i="31"/>
  <c r="AH36" i="31"/>
  <c r="AI36" i="31"/>
  <c r="AJ36" i="31"/>
  <c r="AK36" i="31"/>
  <c r="AL36" i="31"/>
  <c r="AM36" i="31"/>
  <c r="AN36" i="31"/>
  <c r="AO36" i="31"/>
  <c r="AP36" i="31"/>
  <c r="AQ36" i="31"/>
  <c r="AR36" i="31"/>
  <c r="AS36" i="31"/>
  <c r="AT36" i="31"/>
  <c r="AU36" i="31"/>
  <c r="AV36" i="31"/>
  <c r="AW36" i="31"/>
  <c r="AX36" i="31"/>
  <c r="AY36" i="31"/>
  <c r="AZ36" i="31"/>
  <c r="BA36" i="31"/>
  <c r="AH37" i="31"/>
  <c r="AI37" i="31"/>
  <c r="AJ37" i="31"/>
  <c r="AK37" i="31"/>
  <c r="AL37" i="31"/>
  <c r="AM37" i="31"/>
  <c r="AN37" i="31"/>
  <c r="AO37" i="31"/>
  <c r="AP37" i="31"/>
  <c r="AQ37" i="31"/>
  <c r="AR37" i="31"/>
  <c r="AS37" i="31"/>
  <c r="AT37" i="31"/>
  <c r="AU37" i="31"/>
  <c r="AV37" i="31"/>
  <c r="AW37" i="31"/>
  <c r="AX37" i="31"/>
  <c r="AY37" i="31"/>
  <c r="AZ37" i="31"/>
  <c r="BA37" i="31"/>
  <c r="AH38" i="31"/>
  <c r="AI38" i="31"/>
  <c r="AJ38" i="31"/>
  <c r="AK38" i="31"/>
  <c r="AL38" i="31"/>
  <c r="AM38" i="31"/>
  <c r="AN38" i="31"/>
  <c r="AO38" i="31"/>
  <c r="AP38" i="31"/>
  <c r="AQ38" i="31"/>
  <c r="AR38" i="31"/>
  <c r="AS38" i="31"/>
  <c r="AT38" i="31"/>
  <c r="AU38" i="31"/>
  <c r="AV38" i="31"/>
  <c r="AW38" i="31"/>
  <c r="AX38" i="31"/>
  <c r="AY38" i="31"/>
  <c r="AZ38" i="31"/>
  <c r="BA38" i="31"/>
  <c r="AH39" i="31"/>
  <c r="AI39" i="31"/>
  <c r="AJ39" i="31"/>
  <c r="AK39" i="31"/>
  <c r="AL39" i="31"/>
  <c r="AM39" i="31"/>
  <c r="AN39" i="31"/>
  <c r="AO39" i="31"/>
  <c r="AP39" i="31"/>
  <c r="AQ39" i="31"/>
  <c r="AR39" i="31"/>
  <c r="AS39" i="31"/>
  <c r="AT39" i="31"/>
  <c r="AU39" i="31"/>
  <c r="AV39" i="31"/>
  <c r="AW39" i="31"/>
  <c r="AX39" i="31"/>
  <c r="AY39" i="31"/>
  <c r="AZ39" i="31"/>
  <c r="BA39" i="31"/>
  <c r="AH2" i="31"/>
  <c r="AI2" i="31"/>
  <c r="AJ2" i="31"/>
  <c r="AK2" i="31"/>
  <c r="AL2" i="31"/>
  <c r="AM2" i="31"/>
  <c r="AN2" i="31"/>
  <c r="AO2" i="31"/>
  <c r="AP2" i="31"/>
  <c r="AQ2" i="31"/>
  <c r="AR2" i="31"/>
  <c r="AS2" i="31"/>
  <c r="AT2" i="31"/>
  <c r="AU2" i="31"/>
  <c r="AV2" i="31"/>
  <c r="AW2" i="31"/>
  <c r="AX2" i="31"/>
  <c r="AY2" i="31"/>
  <c r="AZ2" i="31"/>
  <c r="BA2" i="31"/>
  <c r="AH3" i="31"/>
  <c r="AI3" i="31"/>
  <c r="AJ3" i="31"/>
  <c r="AK3" i="31"/>
  <c r="AL3" i="31"/>
  <c r="AM3" i="31"/>
  <c r="AN3" i="31"/>
  <c r="AO3" i="31"/>
  <c r="AP3" i="31"/>
  <c r="AQ3" i="31"/>
  <c r="AR3" i="31"/>
  <c r="AS3" i="31"/>
  <c r="AT3" i="31"/>
  <c r="AU3" i="31"/>
  <c r="AV3" i="31"/>
  <c r="AW3" i="31"/>
  <c r="AX3" i="31"/>
  <c r="AY3" i="31"/>
  <c r="AZ3" i="31"/>
  <c r="BA3" i="31"/>
  <c r="AF3" i="31"/>
  <c r="AM251" i="36"/>
  <c r="AN251" i="36"/>
  <c r="AO251" i="36" s="1"/>
  <c r="AP251" i="36" s="1"/>
  <c r="AQ251" i="36" s="1"/>
  <c r="AR251" i="36" s="1"/>
  <c r="AS251" i="36" s="1"/>
  <c r="AT251" i="36" s="1"/>
  <c r="AU251" i="36" s="1"/>
  <c r="AV251" i="36" s="1"/>
  <c r="AW251" i="36" s="1"/>
  <c r="AX251" i="36" s="1"/>
  <c r="AY251" i="36" s="1"/>
  <c r="AZ251" i="36" s="1"/>
  <c r="BA251" i="36" s="1"/>
  <c r="BB251" i="36" s="1"/>
  <c r="BC251" i="36" s="1"/>
  <c r="BD251" i="36" s="1"/>
  <c r="BE251" i="36" s="1"/>
  <c r="AL251" i="36"/>
  <c r="AM208" i="36"/>
  <c r="AN208" i="36" s="1"/>
  <c r="AO208" i="36" s="1"/>
  <c r="AP208" i="36" s="1"/>
  <c r="AQ208" i="36" s="1"/>
  <c r="AR208" i="36" s="1"/>
  <c r="AS208" i="36" s="1"/>
  <c r="AT208" i="36" s="1"/>
  <c r="AU208" i="36" s="1"/>
  <c r="AV208" i="36" s="1"/>
  <c r="AW208" i="36" s="1"/>
  <c r="AX208" i="36" s="1"/>
  <c r="AY208" i="36" s="1"/>
  <c r="AZ208" i="36" s="1"/>
  <c r="BA208" i="36" s="1"/>
  <c r="BB208" i="36" s="1"/>
  <c r="BC208" i="36" s="1"/>
  <c r="BD208" i="36" s="1"/>
  <c r="BE208" i="36" s="1"/>
  <c r="AL208" i="36"/>
  <c r="AL194" i="36"/>
  <c r="AM194" i="36" s="1"/>
  <c r="AN194" i="36" s="1"/>
  <c r="AO194" i="36" s="1"/>
  <c r="AP194" i="36" s="1"/>
  <c r="AQ194" i="36" s="1"/>
  <c r="AR194" i="36" s="1"/>
  <c r="AS194" i="36" s="1"/>
  <c r="AT194" i="36" s="1"/>
  <c r="AU194" i="36" s="1"/>
  <c r="AV194" i="36" s="1"/>
  <c r="AW194" i="36" s="1"/>
  <c r="AX194" i="36" s="1"/>
  <c r="AY194" i="36" s="1"/>
  <c r="AZ194" i="36" s="1"/>
  <c r="BA194" i="36" s="1"/>
  <c r="BB194" i="36" s="1"/>
  <c r="BC194" i="36" s="1"/>
  <c r="BD194" i="36" s="1"/>
  <c r="BE194" i="36" s="1"/>
  <c r="AM193" i="36"/>
  <c r="AN193" i="36" s="1"/>
  <c r="AO193" i="36" s="1"/>
  <c r="AP193" i="36" s="1"/>
  <c r="AQ193" i="36" s="1"/>
  <c r="AR193" i="36" s="1"/>
  <c r="AS193" i="36" s="1"/>
  <c r="AT193" i="36" s="1"/>
  <c r="AU193" i="36" s="1"/>
  <c r="AV193" i="36" s="1"/>
  <c r="AW193" i="36" s="1"/>
  <c r="AX193" i="36" s="1"/>
  <c r="AY193" i="36" s="1"/>
  <c r="AZ193" i="36" s="1"/>
  <c r="BA193" i="36" s="1"/>
  <c r="BB193" i="36" s="1"/>
  <c r="BC193" i="36" s="1"/>
  <c r="BD193" i="36" s="1"/>
  <c r="BE193" i="36" s="1"/>
  <c r="AL193" i="36"/>
  <c r="AM190" i="36"/>
  <c r="AN190" i="36" s="1"/>
  <c r="AO190" i="36" s="1"/>
  <c r="AP190" i="36" s="1"/>
  <c r="AQ190" i="36" s="1"/>
  <c r="AR190" i="36" s="1"/>
  <c r="AS190" i="36" s="1"/>
  <c r="AT190" i="36" s="1"/>
  <c r="AU190" i="36" s="1"/>
  <c r="AV190" i="36" s="1"/>
  <c r="AW190" i="36" s="1"/>
  <c r="AX190" i="36" s="1"/>
  <c r="AY190" i="36" s="1"/>
  <c r="AZ190" i="36" s="1"/>
  <c r="BA190" i="36" s="1"/>
  <c r="BB190" i="36" s="1"/>
  <c r="BC190" i="36" s="1"/>
  <c r="BD190" i="36" s="1"/>
  <c r="BE190" i="36" s="1"/>
  <c r="AL190" i="36"/>
  <c r="AM188" i="36"/>
  <c r="AN188" i="36" s="1"/>
  <c r="AO188" i="36" s="1"/>
  <c r="AP188" i="36" s="1"/>
  <c r="AQ188" i="36" s="1"/>
  <c r="AR188" i="36" s="1"/>
  <c r="AS188" i="36" s="1"/>
  <c r="AT188" i="36" s="1"/>
  <c r="AU188" i="36" s="1"/>
  <c r="AV188" i="36" s="1"/>
  <c r="AW188" i="36" s="1"/>
  <c r="AX188" i="36" s="1"/>
  <c r="AY188" i="36" s="1"/>
  <c r="AZ188" i="36" s="1"/>
  <c r="BA188" i="36" s="1"/>
  <c r="BB188" i="36" s="1"/>
  <c r="BC188" i="36" s="1"/>
  <c r="BD188" i="36" s="1"/>
  <c r="BE188" i="36" s="1"/>
  <c r="AL188" i="36"/>
  <c r="AM187" i="36"/>
  <c r="AN187" i="36"/>
  <c r="AO187" i="36"/>
  <c r="AP187" i="36"/>
  <c r="AQ187" i="36" s="1"/>
  <c r="AR187" i="36" s="1"/>
  <c r="AS187" i="36" s="1"/>
  <c r="AT187" i="36" s="1"/>
  <c r="AU187" i="36" s="1"/>
  <c r="AV187" i="36" s="1"/>
  <c r="AW187" i="36" s="1"/>
  <c r="AX187" i="36" s="1"/>
  <c r="AY187" i="36" s="1"/>
  <c r="AZ187" i="36" s="1"/>
  <c r="BA187" i="36" s="1"/>
  <c r="BB187" i="36" s="1"/>
  <c r="BC187" i="36" s="1"/>
  <c r="BD187" i="36" s="1"/>
  <c r="BE187" i="36" s="1"/>
  <c r="AL187" i="36"/>
  <c r="AM185" i="36"/>
  <c r="AN185" i="36"/>
  <c r="AO185" i="36"/>
  <c r="AP185" i="36"/>
  <c r="AQ185" i="36" s="1"/>
  <c r="AR185" i="36" s="1"/>
  <c r="AS185" i="36" s="1"/>
  <c r="AT185" i="36" s="1"/>
  <c r="AU185" i="36" s="1"/>
  <c r="AV185" i="36" s="1"/>
  <c r="AW185" i="36" s="1"/>
  <c r="AX185" i="36" s="1"/>
  <c r="AY185" i="36" s="1"/>
  <c r="AZ185" i="36" s="1"/>
  <c r="BA185" i="36" s="1"/>
  <c r="BB185" i="36" s="1"/>
  <c r="BC185" i="36" s="1"/>
  <c r="BD185" i="36" s="1"/>
  <c r="BE185" i="36" s="1"/>
  <c r="AL185" i="36"/>
  <c r="AM184" i="36"/>
  <c r="AN184" i="36"/>
  <c r="AO184" i="36" s="1"/>
  <c r="AP184" i="36" s="1"/>
  <c r="AQ184" i="36" s="1"/>
  <c r="AR184" i="36" s="1"/>
  <c r="AS184" i="36" s="1"/>
  <c r="AT184" i="36" s="1"/>
  <c r="AU184" i="36" s="1"/>
  <c r="AV184" i="36" s="1"/>
  <c r="AW184" i="36" s="1"/>
  <c r="AX184" i="36" s="1"/>
  <c r="AY184" i="36" s="1"/>
  <c r="AZ184" i="36" s="1"/>
  <c r="BA184" i="36" s="1"/>
  <c r="BB184" i="36" s="1"/>
  <c r="BC184" i="36" s="1"/>
  <c r="BD184" i="36" s="1"/>
  <c r="BE184" i="36" s="1"/>
  <c r="AL184" i="36"/>
  <c r="AM181" i="36"/>
  <c r="AN181" i="36"/>
  <c r="AO181" i="36" s="1"/>
  <c r="AP181" i="36" s="1"/>
  <c r="AQ181" i="36" s="1"/>
  <c r="AR181" i="36" s="1"/>
  <c r="AS181" i="36" s="1"/>
  <c r="AT181" i="36" s="1"/>
  <c r="AU181" i="36" s="1"/>
  <c r="AV181" i="36" s="1"/>
  <c r="AW181" i="36" s="1"/>
  <c r="AX181" i="36" s="1"/>
  <c r="AY181" i="36" s="1"/>
  <c r="AZ181" i="36" s="1"/>
  <c r="BA181" i="36" s="1"/>
  <c r="BB181" i="36" s="1"/>
  <c r="BC181" i="36" s="1"/>
  <c r="BD181" i="36" s="1"/>
  <c r="BE181" i="36" s="1"/>
  <c r="AL181" i="36"/>
  <c r="AM157" i="36"/>
  <c r="AN157" i="36"/>
  <c r="AO157" i="36"/>
  <c r="AP157" i="36"/>
  <c r="AQ157" i="36" s="1"/>
  <c r="AR157" i="36" s="1"/>
  <c r="AS157" i="36" s="1"/>
  <c r="AT157" i="36" s="1"/>
  <c r="AU157" i="36" s="1"/>
  <c r="AV157" i="36" s="1"/>
  <c r="AW157" i="36" s="1"/>
  <c r="AX157" i="36" s="1"/>
  <c r="AY157" i="36" s="1"/>
  <c r="AZ157" i="36" s="1"/>
  <c r="BA157" i="36" s="1"/>
  <c r="BB157" i="36" s="1"/>
  <c r="BC157" i="36" s="1"/>
  <c r="BD157" i="36" s="1"/>
  <c r="BE157" i="36" s="1"/>
  <c r="AL157" i="36"/>
  <c r="AM77" i="36"/>
  <c r="AN77" i="36"/>
  <c r="AO77" i="36"/>
  <c r="AP77" i="36"/>
  <c r="AQ77" i="36" s="1"/>
  <c r="AR77" i="36" s="1"/>
  <c r="AS77" i="36" s="1"/>
  <c r="AT77" i="36" s="1"/>
  <c r="AU77" i="36" s="1"/>
  <c r="AV77" i="36" s="1"/>
  <c r="AW77" i="36" s="1"/>
  <c r="AX77" i="36" s="1"/>
  <c r="AY77" i="36" s="1"/>
  <c r="AZ77" i="36" s="1"/>
  <c r="BA77" i="36" s="1"/>
  <c r="BB77" i="36" s="1"/>
  <c r="BC77" i="36" s="1"/>
  <c r="BD77" i="36" s="1"/>
  <c r="BE77" i="36" s="1"/>
  <c r="AL77" i="36"/>
  <c r="AL77" i="28"/>
  <c r="AM62" i="36"/>
  <c r="AN62" i="36"/>
  <c r="AO62" i="36"/>
  <c r="AP62" i="36"/>
  <c r="AQ62" i="36"/>
  <c r="AR62" i="36"/>
  <c r="AS62" i="36" s="1"/>
  <c r="AT62" i="36" s="1"/>
  <c r="AU62" i="36" s="1"/>
  <c r="AV62" i="36" s="1"/>
  <c r="AW62" i="36" s="1"/>
  <c r="AX62" i="36" s="1"/>
  <c r="AY62" i="36" s="1"/>
  <c r="AZ62" i="36" s="1"/>
  <c r="BA62" i="36" s="1"/>
  <c r="BB62" i="36" s="1"/>
  <c r="BC62" i="36" s="1"/>
  <c r="BD62" i="36" s="1"/>
  <c r="BE62" i="36" s="1"/>
  <c r="AL62" i="36"/>
  <c r="AL62" i="28"/>
  <c r="BG29" i="36"/>
  <c r="BG30" i="28"/>
  <c r="BG31" i="28"/>
  <c r="BG32" i="28"/>
  <c r="BG33" i="28"/>
  <c r="BG34" i="28"/>
  <c r="BG35" i="28"/>
  <c r="BG36" i="28"/>
  <c r="BG37" i="28"/>
  <c r="BG38" i="28"/>
  <c r="BG39" i="28"/>
  <c r="BG41" i="28"/>
  <c r="BG42" i="28"/>
  <c r="BG43" i="28"/>
  <c r="BG44" i="28"/>
  <c r="BG46" i="28"/>
  <c r="BG47" i="28"/>
  <c r="BG48" i="28"/>
  <c r="BG49" i="28"/>
  <c r="BG50" i="28"/>
  <c r="BG51" i="28"/>
  <c r="BG54" i="28"/>
  <c r="BG55" i="28"/>
  <c r="BG56" i="28"/>
  <c r="BG57" i="28"/>
  <c r="BG58" i="28"/>
  <c r="BG59" i="28"/>
  <c r="BG60" i="28"/>
  <c r="BG61" i="28"/>
  <c r="BG62" i="28"/>
  <c r="BG63" i="28"/>
  <c r="BG65" i="28"/>
  <c r="BG66" i="28"/>
  <c r="BG67" i="28"/>
  <c r="BG68" i="28"/>
  <c r="BG69" i="28"/>
  <c r="BG70" i="28"/>
  <c r="BG71" i="28"/>
  <c r="BG72" i="28"/>
  <c r="BG73" i="28"/>
  <c r="BG74" i="28"/>
  <c r="BG76" i="28"/>
  <c r="BG77" i="28"/>
  <c r="BG78" i="28"/>
  <c r="BG79" i="28"/>
  <c r="BG81" i="28"/>
  <c r="BG82" i="28"/>
  <c r="BG83" i="28"/>
  <c r="BG84" i="28"/>
  <c r="BG85" i="28"/>
  <c r="BG87" i="28"/>
  <c r="BG88" i="28"/>
  <c r="BG89" i="28"/>
  <c r="BG90" i="28"/>
  <c r="BG91" i="28"/>
  <c r="BG92" i="28"/>
  <c r="BG93" i="28"/>
  <c r="BG94" i="28"/>
  <c r="BG95" i="28"/>
  <c r="BG96" i="28"/>
  <c r="BG99" i="28"/>
  <c r="BG100" i="28"/>
  <c r="BG101" i="28"/>
  <c r="BG102" i="28"/>
  <c r="BG103" i="28"/>
  <c r="BG104" i="28"/>
  <c r="BG105" i="28"/>
  <c r="BG106" i="28"/>
  <c r="BG107" i="28"/>
  <c r="BG108" i="28"/>
  <c r="BG110" i="28"/>
  <c r="BG111" i="28"/>
  <c r="BG112" i="28"/>
  <c r="BG113" i="28"/>
  <c r="BG114" i="28"/>
  <c r="BG115" i="28"/>
  <c r="BG116" i="28"/>
  <c r="BG117" i="28"/>
  <c r="BG118" i="28"/>
  <c r="BG119" i="28"/>
  <c r="BG121" i="28"/>
  <c r="BG122" i="28"/>
  <c r="BG123" i="28"/>
  <c r="BG124" i="28"/>
  <c r="BG126" i="28"/>
  <c r="BG127" i="28"/>
  <c r="BG128" i="28"/>
  <c r="BG129" i="28"/>
  <c r="BG130" i="28"/>
  <c r="BG131" i="28"/>
  <c r="BG134" i="28"/>
  <c r="BG135" i="28"/>
  <c r="BG136" i="28"/>
  <c r="BG137" i="28"/>
  <c r="BG138" i="28"/>
  <c r="BG139" i="28"/>
  <c r="BG140" i="28"/>
  <c r="BG141" i="28"/>
  <c r="BG142" i="28"/>
  <c r="BG143" i="28"/>
  <c r="BG145" i="28"/>
  <c r="BG146" i="28"/>
  <c r="BG147" i="28"/>
  <c r="BG148" i="28"/>
  <c r="BG149" i="28"/>
  <c r="BG150" i="28"/>
  <c r="BG151" i="28"/>
  <c r="BG152" i="28"/>
  <c r="BG153" i="28"/>
  <c r="BG154" i="28"/>
  <c r="BG156" i="28"/>
  <c r="BG157" i="28"/>
  <c r="BG158" i="28"/>
  <c r="BG159" i="28"/>
  <c r="BG161" i="28"/>
  <c r="BG162" i="28"/>
  <c r="BG163" i="28"/>
  <c r="BG164" i="28"/>
  <c r="BG165" i="28"/>
  <c r="BG166" i="28"/>
  <c r="BG170" i="28"/>
  <c r="BG171" i="28"/>
  <c r="BG172" i="28"/>
  <c r="BG173" i="28"/>
  <c r="BG174" i="28"/>
  <c r="BG175" i="28"/>
  <c r="BG176" i="28"/>
  <c r="BG177" i="28"/>
  <c r="BG178" i="28"/>
  <c r="BG179" i="28"/>
  <c r="BG181" i="28"/>
  <c r="BG182" i="28"/>
  <c r="BG183" i="28"/>
  <c r="BG184" i="28"/>
  <c r="BG185" i="28"/>
  <c r="BG186" i="28"/>
  <c r="BG187" i="28"/>
  <c r="BG188" i="28"/>
  <c r="BG189" i="28"/>
  <c r="BG190" i="28"/>
  <c r="BG192" i="28"/>
  <c r="BG193" i="28"/>
  <c r="BG194" i="28"/>
  <c r="BG195" i="28"/>
  <c r="BG197" i="28"/>
  <c r="BG198" i="28"/>
  <c r="BG199" i="28"/>
  <c r="BG200" i="28"/>
  <c r="BG201" i="28"/>
  <c r="BG202" i="28"/>
  <c r="BG205" i="28"/>
  <c r="BG206" i="28"/>
  <c r="BG207" i="28"/>
  <c r="BG208" i="28"/>
  <c r="BG209" i="28"/>
  <c r="BG210" i="28"/>
  <c r="BG211" i="28"/>
  <c r="BG212" i="28"/>
  <c r="BG213" i="28"/>
  <c r="BG214" i="28"/>
  <c r="BG216" i="28"/>
  <c r="BG217" i="28"/>
  <c r="BG218" i="28"/>
  <c r="BG219" i="28"/>
  <c r="BG220" i="28"/>
  <c r="BG221" i="28"/>
  <c r="BG222" i="28"/>
  <c r="BG223" i="28"/>
  <c r="BG224" i="28"/>
  <c r="BG225" i="28"/>
  <c r="BG227" i="28"/>
  <c r="BG228" i="28"/>
  <c r="BG229" i="28"/>
  <c r="BG230" i="28"/>
  <c r="BG232" i="28"/>
  <c r="BG233" i="28"/>
  <c r="BG234" i="28"/>
  <c r="BG235" i="28"/>
  <c r="BG236" i="28"/>
  <c r="BG237" i="28"/>
  <c r="BG239" i="28"/>
  <c r="BG240" i="28"/>
  <c r="BG242" i="28"/>
  <c r="BG245" i="28"/>
  <c r="BG247" i="28"/>
  <c r="BG248" i="28"/>
  <c r="BG250" i="28"/>
  <c r="BG251" i="28"/>
  <c r="BG253" i="28"/>
  <c r="BG255" i="28"/>
  <c r="BG256" i="28"/>
  <c r="BG257" i="28"/>
  <c r="BG259" i="28"/>
  <c r="BG260" i="28"/>
  <c r="BG262" i="28"/>
  <c r="BG20" i="28"/>
  <c r="BG21" i="28"/>
  <c r="BG22" i="28"/>
  <c r="BG23" i="28"/>
  <c r="BG24" i="28"/>
  <c r="BG25" i="28"/>
  <c r="BG26" i="28"/>
  <c r="BG27" i="28"/>
  <c r="BG28" i="28"/>
  <c r="BG19" i="28"/>
  <c r="BF16" i="17"/>
  <c r="AM181" i="28"/>
  <c r="AN181" i="28" s="1"/>
  <c r="AO181" i="28" s="1"/>
  <c r="AP181" i="28" s="1"/>
  <c r="AQ181" i="28" s="1"/>
  <c r="AR181" i="28" s="1"/>
  <c r="AS181" i="28" s="1"/>
  <c r="AT181" i="28" s="1"/>
  <c r="AU181" i="28" s="1"/>
  <c r="AV181" i="28" s="1"/>
  <c r="AW181" i="28" s="1"/>
  <c r="AX181" i="28" s="1"/>
  <c r="AY181" i="28" s="1"/>
  <c r="AZ181" i="28" s="1"/>
  <c r="BA181" i="28" s="1"/>
  <c r="BB181" i="28" s="1"/>
  <c r="BC181" i="28" s="1"/>
  <c r="BD181" i="28" s="1"/>
  <c r="BE181" i="28" s="1"/>
  <c r="AL181" i="28"/>
  <c r="AM184" i="28"/>
  <c r="AN184" i="28"/>
  <c r="AO184" i="28"/>
  <c r="AP184" i="28"/>
  <c r="AQ184" i="28" s="1"/>
  <c r="AR184" i="28" s="1"/>
  <c r="AS184" i="28" s="1"/>
  <c r="AT184" i="28" s="1"/>
  <c r="AU184" i="28" s="1"/>
  <c r="AV184" i="28" s="1"/>
  <c r="AW184" i="28" s="1"/>
  <c r="AX184" i="28" s="1"/>
  <c r="AY184" i="28" s="1"/>
  <c r="AZ184" i="28" s="1"/>
  <c r="BA184" i="28" s="1"/>
  <c r="BB184" i="28" s="1"/>
  <c r="BC184" i="28" s="1"/>
  <c r="BD184" i="28" s="1"/>
  <c r="BE184" i="28" s="1"/>
  <c r="AM185" i="28"/>
  <c r="AN185" i="28" s="1"/>
  <c r="AO185" i="28" s="1"/>
  <c r="AP185" i="28" s="1"/>
  <c r="AQ185" i="28" s="1"/>
  <c r="AR185" i="28" s="1"/>
  <c r="AS185" i="28" s="1"/>
  <c r="AT185" i="28" s="1"/>
  <c r="AU185" i="28" s="1"/>
  <c r="AV185" i="28" s="1"/>
  <c r="AW185" i="28" s="1"/>
  <c r="AX185" i="28" s="1"/>
  <c r="AY185" i="28" s="1"/>
  <c r="AZ185" i="28" s="1"/>
  <c r="BA185" i="28" s="1"/>
  <c r="BB185" i="28" s="1"/>
  <c r="BC185" i="28" s="1"/>
  <c r="BD185" i="28" s="1"/>
  <c r="BE185" i="28" s="1"/>
  <c r="AL184" i="28"/>
  <c r="AL185" i="28"/>
  <c r="AM187" i="28"/>
  <c r="AN187" i="28"/>
  <c r="AO187" i="28"/>
  <c r="AP187" i="28"/>
  <c r="AQ187" i="28"/>
  <c r="AR187" i="28" s="1"/>
  <c r="AS187" i="28" s="1"/>
  <c r="AT187" i="28" s="1"/>
  <c r="AU187" i="28" s="1"/>
  <c r="AV187" i="28" s="1"/>
  <c r="AW187" i="28" s="1"/>
  <c r="AX187" i="28" s="1"/>
  <c r="AY187" i="28" s="1"/>
  <c r="AZ187" i="28" s="1"/>
  <c r="BA187" i="28" s="1"/>
  <c r="BB187" i="28" s="1"/>
  <c r="BC187" i="28" s="1"/>
  <c r="BD187" i="28" s="1"/>
  <c r="BE187" i="28" s="1"/>
  <c r="AM188" i="28"/>
  <c r="AN188" i="28"/>
  <c r="AO188" i="28"/>
  <c r="AP188" i="28"/>
  <c r="AQ188" i="28"/>
  <c r="AR188" i="28"/>
  <c r="AS188" i="28"/>
  <c r="AT188" i="28"/>
  <c r="AU188" i="28"/>
  <c r="AV188" i="28" s="1"/>
  <c r="AW188" i="28" s="1"/>
  <c r="AX188" i="28" s="1"/>
  <c r="AY188" i="28" s="1"/>
  <c r="AZ188" i="28" s="1"/>
  <c r="BA188" i="28" s="1"/>
  <c r="BB188" i="28" s="1"/>
  <c r="BC188" i="28" s="1"/>
  <c r="BD188" i="28" s="1"/>
  <c r="BE188" i="28" s="1"/>
  <c r="AL187" i="28"/>
  <c r="AL188" i="28"/>
  <c r="AM190" i="28"/>
  <c r="AN190" i="28"/>
  <c r="AO190" i="28"/>
  <c r="AP190" i="28"/>
  <c r="AQ190" i="28" s="1"/>
  <c r="AR190" i="28" s="1"/>
  <c r="AS190" i="28" s="1"/>
  <c r="AT190" i="28" s="1"/>
  <c r="AU190" i="28" s="1"/>
  <c r="AV190" i="28" s="1"/>
  <c r="AW190" i="28" s="1"/>
  <c r="AX190" i="28" s="1"/>
  <c r="AY190" i="28" s="1"/>
  <c r="AZ190" i="28" s="1"/>
  <c r="BA190" i="28" s="1"/>
  <c r="BB190" i="28" s="1"/>
  <c r="BC190" i="28" s="1"/>
  <c r="BD190" i="28" s="1"/>
  <c r="BE190" i="28" s="1"/>
  <c r="AL190" i="28"/>
  <c r="AM193" i="28"/>
  <c r="AN193" i="28"/>
  <c r="AO193" i="28"/>
  <c r="AP193" i="28"/>
  <c r="AQ193" i="28" s="1"/>
  <c r="AR193" i="28" s="1"/>
  <c r="AS193" i="28" s="1"/>
  <c r="AT193" i="28" s="1"/>
  <c r="AU193" i="28" s="1"/>
  <c r="AV193" i="28" s="1"/>
  <c r="AW193" i="28" s="1"/>
  <c r="AX193" i="28" s="1"/>
  <c r="AY193" i="28" s="1"/>
  <c r="AZ193" i="28" s="1"/>
  <c r="BA193" i="28" s="1"/>
  <c r="BB193" i="28" s="1"/>
  <c r="BC193" i="28" s="1"/>
  <c r="BD193" i="28" s="1"/>
  <c r="BE193" i="28" s="1"/>
  <c r="AM194" i="28"/>
  <c r="AN194" i="28"/>
  <c r="AO194" i="28"/>
  <c r="AP194" i="28"/>
  <c r="AQ194" i="28"/>
  <c r="AR194" i="28"/>
  <c r="AS194" i="28" s="1"/>
  <c r="AT194" i="28" s="1"/>
  <c r="AU194" i="28" s="1"/>
  <c r="AV194" i="28" s="1"/>
  <c r="AW194" i="28" s="1"/>
  <c r="AX194" i="28" s="1"/>
  <c r="AY194" i="28" s="1"/>
  <c r="AZ194" i="28" s="1"/>
  <c r="BA194" i="28" s="1"/>
  <c r="BB194" i="28" s="1"/>
  <c r="BC194" i="28" s="1"/>
  <c r="BD194" i="28" s="1"/>
  <c r="BE194" i="28" s="1"/>
  <c r="AM195" i="28"/>
  <c r="AN195" i="28"/>
  <c r="AO195" i="28"/>
  <c r="AP195" i="28"/>
  <c r="AQ195" i="28" s="1"/>
  <c r="AR195" i="28" s="1"/>
  <c r="AS195" i="28" s="1"/>
  <c r="AT195" i="28" s="1"/>
  <c r="AU195" i="28" s="1"/>
  <c r="AV195" i="28" s="1"/>
  <c r="AW195" i="28" s="1"/>
  <c r="AX195" i="28" s="1"/>
  <c r="AY195" i="28" s="1"/>
  <c r="AZ195" i="28" s="1"/>
  <c r="BA195" i="28" s="1"/>
  <c r="BB195" i="28" s="1"/>
  <c r="BC195" i="28" s="1"/>
  <c r="BD195" i="28" s="1"/>
  <c r="BE195" i="28" s="1"/>
  <c r="AL194" i="28"/>
  <c r="AL195" i="28"/>
  <c r="AL193" i="28"/>
  <c r="BE208" i="28"/>
  <c r="AM208" i="28"/>
  <c r="AN208" i="28"/>
  <c r="AO208" i="28" s="1"/>
  <c r="AP208" i="28" s="1"/>
  <c r="AQ208" i="28" s="1"/>
  <c r="AR208" i="28" s="1"/>
  <c r="AS208" i="28" s="1"/>
  <c r="AT208" i="28" s="1"/>
  <c r="AU208" i="28" s="1"/>
  <c r="AV208" i="28" s="1"/>
  <c r="AW208" i="28" s="1"/>
  <c r="AX208" i="28" s="1"/>
  <c r="AY208" i="28" s="1"/>
  <c r="AZ208" i="28" s="1"/>
  <c r="BA208" i="28" s="1"/>
  <c r="BB208" i="28" s="1"/>
  <c r="BC208" i="28" s="1"/>
  <c r="BD208" i="28" s="1"/>
  <c r="AL208" i="28"/>
  <c r="AM251" i="28"/>
  <c r="AN251" i="28"/>
  <c r="AO251" i="28"/>
  <c r="AP251" i="28"/>
  <c r="AQ251" i="28" s="1"/>
  <c r="AR251" i="28" s="1"/>
  <c r="AS251" i="28" s="1"/>
  <c r="AT251" i="28" s="1"/>
  <c r="AU251" i="28" s="1"/>
  <c r="AV251" i="28" s="1"/>
  <c r="AW251" i="28" s="1"/>
  <c r="AX251" i="28" s="1"/>
  <c r="AY251" i="28" s="1"/>
  <c r="AZ251" i="28" s="1"/>
  <c r="BA251" i="28" s="1"/>
  <c r="BB251" i="28" s="1"/>
  <c r="BC251" i="28" s="1"/>
  <c r="BD251" i="28" s="1"/>
  <c r="BE251" i="28" s="1"/>
  <c r="AL251" i="28"/>
  <c r="AM157" i="28"/>
  <c r="AN157" i="28"/>
  <c r="AO157" i="28"/>
  <c r="AP157" i="28"/>
  <c r="AQ157" i="28"/>
  <c r="AR157" i="28"/>
  <c r="AS157" i="28"/>
  <c r="AT157" i="28"/>
  <c r="AU157" i="28"/>
  <c r="AV157" i="28"/>
  <c r="AW157" i="28"/>
  <c r="AX157" i="28"/>
  <c r="AY157" i="28"/>
  <c r="AZ157" i="28"/>
  <c r="BA157" i="28" s="1"/>
  <c r="BB157" i="28" s="1"/>
  <c r="BC157" i="28" s="1"/>
  <c r="BD157" i="28" s="1"/>
  <c r="BE157" i="28" s="1"/>
  <c r="AL157" i="28"/>
  <c r="AM77" i="28"/>
  <c r="AN77" i="28" s="1"/>
  <c r="AO77" i="28" s="1"/>
  <c r="AP77" i="28" s="1"/>
  <c r="AQ77" i="28" s="1"/>
  <c r="AR77" i="28" s="1"/>
  <c r="AS77" i="28" s="1"/>
  <c r="AT77" i="28" s="1"/>
  <c r="AU77" i="28" s="1"/>
  <c r="AV77" i="28" s="1"/>
  <c r="AW77" i="28" s="1"/>
  <c r="AX77" i="28" s="1"/>
  <c r="AY77" i="28" s="1"/>
  <c r="AZ77" i="28" s="1"/>
  <c r="BA77" i="28" s="1"/>
  <c r="BB77" i="28" s="1"/>
  <c r="BC77" i="28" s="1"/>
  <c r="BD77" i="28" s="1"/>
  <c r="BE77" i="28" s="1"/>
  <c r="AM62" i="28"/>
  <c r="AN62" i="28"/>
  <c r="AO62" i="28"/>
  <c r="AP62" i="28"/>
  <c r="AQ62" i="28"/>
  <c r="AR62" i="28"/>
  <c r="AS62" i="28"/>
  <c r="AT62" i="28"/>
  <c r="AU62" i="28"/>
  <c r="AV62" i="28"/>
  <c r="AW62" i="28"/>
  <c r="AX62" i="28"/>
  <c r="AY62" i="28"/>
  <c r="AZ62" i="28"/>
  <c r="BA62" i="28" s="1"/>
  <c r="BB62" i="28" s="1"/>
  <c r="BC62" i="28" s="1"/>
  <c r="BD62" i="28" s="1"/>
  <c r="BE62" i="28" s="1"/>
  <c r="BF182" i="17"/>
  <c r="BF17" i="17"/>
  <c r="BF18" i="17"/>
  <c r="BF19" i="17"/>
  <c r="BF20" i="17"/>
  <c r="BF21" i="17"/>
  <c r="BF22" i="17"/>
  <c r="BF23" i="17"/>
  <c r="BF24" i="17"/>
  <c r="BF25" i="17"/>
  <c r="BF26" i="17"/>
  <c r="BF27" i="17"/>
  <c r="BF28" i="17"/>
  <c r="BF29" i="17"/>
  <c r="BF30" i="17"/>
  <c r="BF31" i="17"/>
  <c r="BF32" i="17"/>
  <c r="BF33" i="17"/>
  <c r="BF34" i="17"/>
  <c r="BF35" i="17"/>
  <c r="BF36" i="17"/>
  <c r="BF37" i="17"/>
  <c r="BF38" i="17"/>
  <c r="BF39" i="17"/>
  <c r="BF40" i="17"/>
  <c r="BF41" i="17"/>
  <c r="BF42" i="17"/>
  <c r="BF43" i="17"/>
  <c r="BF44" i="17"/>
  <c r="BF45" i="17"/>
  <c r="BF46" i="17"/>
  <c r="BF47" i="17"/>
  <c r="BF48" i="17"/>
  <c r="BF49" i="17"/>
  <c r="BF50" i="17"/>
  <c r="BF51" i="17"/>
  <c r="BF52" i="17"/>
  <c r="BF53" i="17"/>
  <c r="BF54" i="17"/>
  <c r="BF55" i="17"/>
  <c r="BF56" i="17"/>
  <c r="BF57" i="17"/>
  <c r="BF58" i="17"/>
  <c r="BF59" i="17"/>
  <c r="BF60" i="17"/>
  <c r="BF61" i="17"/>
  <c r="BF62" i="17"/>
  <c r="BF63" i="17"/>
  <c r="BF64" i="17"/>
  <c r="BF65" i="17"/>
  <c r="BF66" i="17"/>
  <c r="BF67" i="17"/>
  <c r="BF68" i="17"/>
  <c r="BF70" i="17"/>
  <c r="BF71" i="17"/>
  <c r="BF72" i="17"/>
  <c r="BF73" i="17"/>
  <c r="BF74" i="17"/>
  <c r="BF75" i="17"/>
  <c r="BF76" i="17"/>
  <c r="BF77" i="17"/>
  <c r="BF78" i="17"/>
  <c r="BF79" i="17"/>
  <c r="BF80" i="17"/>
  <c r="BF81" i="17"/>
  <c r="BF82" i="17"/>
  <c r="BF83" i="17"/>
  <c r="BF84" i="17"/>
  <c r="BF85" i="17"/>
  <c r="BF86" i="17"/>
  <c r="BF87" i="17"/>
  <c r="BF88" i="17"/>
  <c r="BF89" i="17"/>
  <c r="BF90" i="17"/>
  <c r="BF91" i="17"/>
  <c r="BF92" i="17"/>
  <c r="BF93" i="17"/>
  <c r="BF94" i="17"/>
  <c r="BF95" i="17"/>
  <c r="BF96" i="17"/>
  <c r="BF97" i="17"/>
  <c r="BF98" i="17"/>
  <c r="BF99" i="17"/>
  <c r="BF100" i="17"/>
  <c r="BF101" i="17"/>
  <c r="BF102" i="17"/>
  <c r="BF103" i="17"/>
  <c r="BF104" i="17"/>
  <c r="BF105" i="17"/>
  <c r="BF106" i="17"/>
  <c r="BF107" i="17"/>
  <c r="BF108" i="17"/>
  <c r="BF109" i="17"/>
  <c r="BF110" i="17"/>
  <c r="BF111" i="17"/>
  <c r="BF112" i="17"/>
  <c r="BF113" i="17"/>
  <c r="BF114" i="17"/>
  <c r="BF115" i="17"/>
  <c r="BF116" i="17"/>
  <c r="BF117" i="17"/>
  <c r="BF118" i="17"/>
  <c r="BF119" i="17"/>
  <c r="BF120" i="17"/>
  <c r="BF121" i="17"/>
  <c r="BF122" i="17"/>
  <c r="BF124" i="17"/>
  <c r="BF127" i="17"/>
  <c r="BF128" i="17"/>
  <c r="BF131" i="17"/>
  <c r="BF132" i="17"/>
  <c r="BF135" i="17"/>
  <c r="BF136" i="17"/>
  <c r="BF139" i="17"/>
  <c r="BF144" i="17"/>
  <c r="BF147" i="17"/>
  <c r="BF148" i="17"/>
  <c r="BF149" i="17"/>
  <c r="BF151" i="17"/>
  <c r="BF152" i="17"/>
  <c r="BF153" i="17"/>
  <c r="BF155" i="17"/>
  <c r="BF156" i="17"/>
  <c r="BF159" i="17"/>
  <c r="BF160" i="17"/>
  <c r="BF161" i="17"/>
  <c r="BF164" i="17"/>
  <c r="BF167" i="17"/>
  <c r="BF168" i="17"/>
  <c r="BF171" i="17"/>
  <c r="BF172" i="17"/>
  <c r="BF174" i="17"/>
  <c r="BF176" i="17"/>
  <c r="BF178" i="17"/>
  <c r="BF179" i="17"/>
  <c r="BF180" i="17"/>
  <c r="BF181" i="17"/>
  <c r="BF183" i="17"/>
  <c r="BF184" i="17"/>
  <c r="BF185" i="17"/>
  <c r="BF186" i="17"/>
  <c r="BF187" i="17"/>
  <c r="BF188" i="17"/>
  <c r="BF189" i="17"/>
  <c r="BF190" i="17"/>
  <c r="BF191" i="17"/>
  <c r="AL176" i="17"/>
  <c r="AM176" i="17" s="1"/>
  <c r="AN176" i="17" s="1"/>
  <c r="AO176" i="17" s="1"/>
  <c r="AP176" i="17" s="1"/>
  <c r="AQ176" i="17" s="1"/>
  <c r="AR176" i="17" s="1"/>
  <c r="AS176" i="17" s="1"/>
  <c r="AT176" i="17" s="1"/>
  <c r="AU176" i="17" s="1"/>
  <c r="AV176" i="17" s="1"/>
  <c r="AW176" i="17" s="1"/>
  <c r="AX176" i="17" s="1"/>
  <c r="AY176" i="17" s="1"/>
  <c r="AZ176" i="17" s="1"/>
  <c r="BA176" i="17" s="1"/>
  <c r="BB176" i="17" s="1"/>
  <c r="BC176" i="17" s="1"/>
  <c r="BD176" i="17" s="1"/>
  <c r="AL174" i="17"/>
  <c r="AM174" i="17" s="1"/>
  <c r="AN174" i="17" s="1"/>
  <c r="AO174" i="17" s="1"/>
  <c r="AP174" i="17" s="1"/>
  <c r="AQ174" i="17" s="1"/>
  <c r="AR174" i="17" s="1"/>
  <c r="AS174" i="17" s="1"/>
  <c r="AT174" i="17" s="1"/>
  <c r="AU174" i="17" s="1"/>
  <c r="AV174" i="17" s="1"/>
  <c r="AW174" i="17" s="1"/>
  <c r="AX174" i="17" s="1"/>
  <c r="AY174" i="17" s="1"/>
  <c r="AZ174" i="17" s="1"/>
  <c r="BA174" i="17" s="1"/>
  <c r="BB174" i="17" s="1"/>
  <c r="BC174" i="17" s="1"/>
  <c r="BD174" i="17" s="1"/>
  <c r="AL171" i="17"/>
  <c r="AM171" i="17"/>
  <c r="AN171" i="17"/>
  <c r="AO171" i="17"/>
  <c r="AP171" i="17"/>
  <c r="AQ171" i="17"/>
  <c r="AR171" i="17"/>
  <c r="AS171" i="17"/>
  <c r="AT171" i="17"/>
  <c r="AU171" i="17"/>
  <c r="AV171" i="17"/>
  <c r="AW171" i="17"/>
  <c r="AX171" i="17"/>
  <c r="AY171" i="17" s="1"/>
  <c r="AZ171" i="17" s="1"/>
  <c r="BA171" i="17" s="1"/>
  <c r="BB171" i="17" s="1"/>
  <c r="BC171" i="17" s="1"/>
  <c r="BD171" i="17" s="1"/>
  <c r="AL172" i="17"/>
  <c r="AM172" i="17"/>
  <c r="AN172" i="17"/>
  <c r="AO172" i="17"/>
  <c r="AP172" i="17"/>
  <c r="AQ172" i="17"/>
  <c r="AR172" i="17"/>
  <c r="AS172" i="17"/>
  <c r="AT172" i="17" s="1"/>
  <c r="AU172" i="17" s="1"/>
  <c r="AV172" i="17" s="1"/>
  <c r="AW172" i="17" s="1"/>
  <c r="AX172" i="17" s="1"/>
  <c r="AY172" i="17" s="1"/>
  <c r="AZ172" i="17" s="1"/>
  <c r="BA172" i="17" s="1"/>
  <c r="BB172" i="17" s="1"/>
  <c r="BC172" i="17" s="1"/>
  <c r="BD172" i="17" s="1"/>
  <c r="AK171" i="17"/>
  <c r="AK172" i="17"/>
  <c r="AK174" i="17"/>
  <c r="AK176" i="17"/>
  <c r="AL168" i="17"/>
  <c r="AM168" i="17"/>
  <c r="AN168" i="17"/>
  <c r="AO168" i="17"/>
  <c r="AP168" i="17"/>
  <c r="AQ168" i="17"/>
  <c r="AR168" i="17"/>
  <c r="AS168" i="17"/>
  <c r="AT168" i="17"/>
  <c r="AU168" i="17"/>
  <c r="AV168" i="17"/>
  <c r="AW168" i="17"/>
  <c r="AX168" i="17"/>
  <c r="AY168" i="17"/>
  <c r="AZ168" i="17" s="1"/>
  <c r="BA168" i="17" s="1"/>
  <c r="BB168" i="17" s="1"/>
  <c r="BC168" i="17" s="1"/>
  <c r="BD168" i="17" s="1"/>
  <c r="AK168" i="17"/>
  <c r="AL159" i="17"/>
  <c r="AM159" i="17" s="1"/>
  <c r="AN159" i="17" s="1"/>
  <c r="AO159" i="17" s="1"/>
  <c r="AP159" i="17" s="1"/>
  <c r="AQ159" i="17" s="1"/>
  <c r="AR159" i="17" s="1"/>
  <c r="AS159" i="17" s="1"/>
  <c r="AT159" i="17" s="1"/>
  <c r="AU159" i="17" s="1"/>
  <c r="AV159" i="17" s="1"/>
  <c r="AW159" i="17" s="1"/>
  <c r="AX159" i="17" s="1"/>
  <c r="AY159" i="17" s="1"/>
  <c r="AZ159" i="17" s="1"/>
  <c r="BA159" i="17" s="1"/>
  <c r="BB159" i="17" s="1"/>
  <c r="BC159" i="17" s="1"/>
  <c r="BD159" i="17" s="1"/>
  <c r="AK159" i="17"/>
  <c r="AL152" i="17"/>
  <c r="AM152" i="17"/>
  <c r="AN152" i="17" s="1"/>
  <c r="AO152" i="17" s="1"/>
  <c r="AP152" i="17" s="1"/>
  <c r="AQ152" i="17" s="1"/>
  <c r="AR152" i="17" s="1"/>
  <c r="AS152" i="17" s="1"/>
  <c r="AT152" i="17" s="1"/>
  <c r="AU152" i="17" s="1"/>
  <c r="AV152" i="17" s="1"/>
  <c r="AW152" i="17" s="1"/>
  <c r="AX152" i="17" s="1"/>
  <c r="AY152" i="17" s="1"/>
  <c r="AZ152" i="17" s="1"/>
  <c r="BA152" i="17" s="1"/>
  <c r="BB152" i="17" s="1"/>
  <c r="BC152" i="17" s="1"/>
  <c r="BD152" i="17" s="1"/>
  <c r="AL153" i="17"/>
  <c r="AM153" i="17"/>
  <c r="AN153" i="17" s="1"/>
  <c r="AO153" i="17" s="1"/>
  <c r="AP153" i="17" s="1"/>
  <c r="AQ153" i="17" s="1"/>
  <c r="AR153" i="17" s="1"/>
  <c r="AS153" i="17" s="1"/>
  <c r="AT153" i="17" s="1"/>
  <c r="AU153" i="17" s="1"/>
  <c r="AV153" i="17" s="1"/>
  <c r="AW153" i="17" s="1"/>
  <c r="AX153" i="17" s="1"/>
  <c r="AY153" i="17" s="1"/>
  <c r="AZ153" i="17" s="1"/>
  <c r="BA153" i="17" s="1"/>
  <c r="BB153" i="17" s="1"/>
  <c r="BC153" i="17" s="1"/>
  <c r="BD153" i="17" s="1"/>
  <c r="AK153" i="17"/>
  <c r="AK152" i="17"/>
  <c r="AL147" i="17"/>
  <c r="AM147" i="17"/>
  <c r="AN147" i="17" s="1"/>
  <c r="AO147" i="17" s="1"/>
  <c r="AP147" i="17" s="1"/>
  <c r="AQ147" i="17" s="1"/>
  <c r="AR147" i="17" s="1"/>
  <c r="AS147" i="17" s="1"/>
  <c r="AT147" i="17" s="1"/>
  <c r="AU147" i="17" s="1"/>
  <c r="AV147" i="17" s="1"/>
  <c r="AW147" i="17" s="1"/>
  <c r="AX147" i="17" s="1"/>
  <c r="AY147" i="17" s="1"/>
  <c r="AZ147" i="17" s="1"/>
  <c r="BA147" i="17" s="1"/>
  <c r="BB147" i="17" s="1"/>
  <c r="BC147" i="17" s="1"/>
  <c r="BD147" i="17" s="1"/>
  <c r="AK147" i="17"/>
  <c r="AL144" i="17"/>
  <c r="AM144" i="17"/>
  <c r="AN144" i="17"/>
  <c r="AO144" i="17"/>
  <c r="AP144" i="17"/>
  <c r="AQ144" i="17"/>
  <c r="AR144" i="17"/>
  <c r="AS144" i="17"/>
  <c r="AT144" i="17"/>
  <c r="AU144" i="17" s="1"/>
  <c r="AV144" i="17" s="1"/>
  <c r="AW144" i="17" s="1"/>
  <c r="AX144" i="17" s="1"/>
  <c r="AY144" i="17" s="1"/>
  <c r="AZ144" i="17" s="1"/>
  <c r="BA144" i="17" s="1"/>
  <c r="BB144" i="17" s="1"/>
  <c r="BC144" i="17" s="1"/>
  <c r="BD144" i="17" s="1"/>
  <c r="AK144" i="17"/>
  <c r="AK135" i="17"/>
  <c r="BD128" i="17"/>
  <c r="AL131" i="17"/>
  <c r="AM131" i="17" s="1"/>
  <c r="AN131" i="17" s="1"/>
  <c r="AO131" i="17" s="1"/>
  <c r="AP131" i="17" s="1"/>
  <c r="AQ131" i="17" s="1"/>
  <c r="AR131" i="17" s="1"/>
  <c r="AS131" i="17" s="1"/>
  <c r="AT131" i="17" s="1"/>
  <c r="AU131" i="17" s="1"/>
  <c r="AV131" i="17" s="1"/>
  <c r="AW131" i="17" s="1"/>
  <c r="AX131" i="17" s="1"/>
  <c r="AY131" i="17" s="1"/>
  <c r="AZ131" i="17" s="1"/>
  <c r="BA131" i="17" s="1"/>
  <c r="BB131" i="17" s="1"/>
  <c r="BC131" i="17" s="1"/>
  <c r="BD131" i="17" s="1"/>
  <c r="AL132" i="17"/>
  <c r="AM132" i="17" s="1"/>
  <c r="AN132" i="17" s="1"/>
  <c r="AO132" i="17" s="1"/>
  <c r="AP132" i="17" s="1"/>
  <c r="AQ132" i="17" s="1"/>
  <c r="AR132" i="17" s="1"/>
  <c r="AS132" i="17" s="1"/>
  <c r="AT132" i="17" s="1"/>
  <c r="AU132" i="17" s="1"/>
  <c r="AV132" i="17" s="1"/>
  <c r="AW132" i="17" s="1"/>
  <c r="AX132" i="17" s="1"/>
  <c r="AY132" i="17" s="1"/>
  <c r="AZ132" i="17" s="1"/>
  <c r="BA132" i="17" s="1"/>
  <c r="BB132" i="17" s="1"/>
  <c r="BC132" i="17" s="1"/>
  <c r="BD132" i="17" s="1"/>
  <c r="AL135" i="17"/>
  <c r="AM135" i="17" s="1"/>
  <c r="AN135" i="17" s="1"/>
  <c r="AO135" i="17" s="1"/>
  <c r="AP135" i="17" s="1"/>
  <c r="AQ135" i="17" s="1"/>
  <c r="AR135" i="17" s="1"/>
  <c r="AS135" i="17" s="1"/>
  <c r="AT135" i="17" s="1"/>
  <c r="AU135" i="17" s="1"/>
  <c r="AV135" i="17" s="1"/>
  <c r="AW135" i="17" s="1"/>
  <c r="AX135" i="17" s="1"/>
  <c r="AY135" i="17" s="1"/>
  <c r="AZ135" i="17" s="1"/>
  <c r="BA135" i="17" s="1"/>
  <c r="BB135" i="17" s="1"/>
  <c r="BC135" i="17" s="1"/>
  <c r="BD135" i="17" s="1"/>
  <c r="AK131" i="17"/>
  <c r="AK132" i="17"/>
  <c r="AL127" i="17"/>
  <c r="AM127" i="17"/>
  <c r="AN127" i="17"/>
  <c r="AO127" i="17"/>
  <c r="AP127" i="17"/>
  <c r="AQ127" i="17"/>
  <c r="AR127" i="17"/>
  <c r="AS127" i="17" s="1"/>
  <c r="AT127" i="17" s="1"/>
  <c r="AU127" i="17" s="1"/>
  <c r="AV127" i="17" s="1"/>
  <c r="AW127" i="17" s="1"/>
  <c r="AX127" i="17" s="1"/>
  <c r="AY127" i="17" s="1"/>
  <c r="AZ127" i="17" s="1"/>
  <c r="BA127" i="17" s="1"/>
  <c r="BB127" i="17" s="1"/>
  <c r="BC127" i="17" s="1"/>
  <c r="BD127" i="17" s="1"/>
  <c r="AL128" i="17"/>
  <c r="AM128" i="17"/>
  <c r="AN128" i="17" s="1"/>
  <c r="AO128" i="17" s="1"/>
  <c r="AP128" i="17" s="1"/>
  <c r="AQ128" i="17" s="1"/>
  <c r="AR128" i="17" s="1"/>
  <c r="AS128" i="17" s="1"/>
  <c r="AT128" i="17" s="1"/>
  <c r="AU128" i="17" s="1"/>
  <c r="AV128" i="17" s="1"/>
  <c r="AW128" i="17" s="1"/>
  <c r="AX128" i="17" s="1"/>
  <c r="AY128" i="17" s="1"/>
  <c r="AZ128" i="17" s="1"/>
  <c r="BA128" i="17" s="1"/>
  <c r="BB128" i="17" s="1"/>
  <c r="BC128" i="17" s="1"/>
  <c r="AK127" i="17"/>
  <c r="AK128" i="17"/>
  <c r="AL124" i="17"/>
  <c r="AM124" i="17"/>
  <c r="AN124" i="17"/>
  <c r="AO124" i="17"/>
  <c r="AP124" i="17"/>
  <c r="AQ124" i="17"/>
  <c r="AR124" i="17"/>
  <c r="AS124" i="17"/>
  <c r="AT124" i="17"/>
  <c r="AU124" i="17"/>
  <c r="AV124" i="17"/>
  <c r="AW124" i="17"/>
  <c r="AX124" i="17"/>
  <c r="AY124" i="17"/>
  <c r="AZ124" i="17" s="1"/>
  <c r="BA124" i="17" s="1"/>
  <c r="BB124" i="17" s="1"/>
  <c r="BC124" i="17" s="1"/>
  <c r="BD124" i="17" s="1"/>
  <c r="AK124" i="17"/>
  <c r="AM15" i="27"/>
  <c r="AN15" i="27"/>
  <c r="AO15" i="27"/>
  <c r="AP15" i="27"/>
  <c r="AQ15" i="27"/>
  <c r="AR15" i="27"/>
  <c r="AS15" i="27"/>
  <c r="AT15" i="27"/>
  <c r="AU15" i="27"/>
  <c r="AV15" i="27"/>
  <c r="AW15" i="27"/>
  <c r="AX15" i="27"/>
  <c r="AY15" i="27"/>
  <c r="AZ15" i="27"/>
  <c r="BA15" i="27" s="1"/>
  <c r="BB15" i="27" s="1"/>
  <c r="BC15" i="27" s="1"/>
  <c r="BD15" i="27" s="1"/>
  <c r="BE15" i="27" s="1"/>
  <c r="AM16" i="27"/>
  <c r="AN16" i="27"/>
  <c r="AO16" i="27"/>
  <c r="AP16" i="27"/>
  <c r="AQ16" i="27"/>
  <c r="AR16" i="27"/>
  <c r="AS16" i="27"/>
  <c r="AT16" i="27"/>
  <c r="AU16" i="27"/>
  <c r="AV16" i="27" s="1"/>
  <c r="AW16" i="27" s="1"/>
  <c r="AX16" i="27" s="1"/>
  <c r="AY16" i="27" s="1"/>
  <c r="AZ16" i="27" s="1"/>
  <c r="BA16" i="27" s="1"/>
  <c r="BB16" i="27" s="1"/>
  <c r="BC16" i="27" s="1"/>
  <c r="BD16" i="27" s="1"/>
  <c r="BE16" i="27" s="1"/>
  <c r="AL16" i="27"/>
  <c r="AL15" i="27"/>
  <c r="AL17" i="21"/>
  <c r="AM17" i="21" s="1"/>
  <c r="AN17" i="21" s="1"/>
  <c r="AO17" i="21" s="1"/>
  <c r="AP17" i="21" s="1"/>
  <c r="AQ17" i="21" s="1"/>
  <c r="AR17" i="21" s="1"/>
  <c r="AS17" i="21" s="1"/>
  <c r="AT17" i="21" s="1"/>
  <c r="AU17" i="21" s="1"/>
  <c r="AV17" i="21" s="1"/>
  <c r="AW17" i="21" s="1"/>
  <c r="AX17" i="21" s="1"/>
  <c r="AY17" i="21" s="1"/>
  <c r="AZ17" i="21" s="1"/>
  <c r="BA17" i="21" s="1"/>
  <c r="BB17" i="21" s="1"/>
  <c r="BC17" i="21" s="1"/>
  <c r="BD17" i="21" s="1"/>
  <c r="AK17" i="21"/>
  <c r="AK141" i="16"/>
  <c r="AL141" i="16"/>
  <c r="AM141" i="16"/>
  <c r="AN141" i="16" s="1"/>
  <c r="AO141" i="16" s="1"/>
  <c r="AP141" i="16" s="1"/>
  <c r="AQ141" i="16" s="1"/>
  <c r="AR141" i="16" s="1"/>
  <c r="AS141" i="16" s="1"/>
  <c r="AT141" i="16" s="1"/>
  <c r="AU141" i="16" s="1"/>
  <c r="AV141" i="16" s="1"/>
  <c r="AW141" i="16" s="1"/>
  <c r="AX141" i="16" s="1"/>
  <c r="AY141" i="16" s="1"/>
  <c r="AZ141" i="16" s="1"/>
  <c r="BA141" i="16" s="1"/>
  <c r="BB141" i="16" s="1"/>
  <c r="BC141" i="16" s="1"/>
  <c r="BD141" i="16" s="1"/>
  <c r="AL162" i="16"/>
  <c r="AM162" i="16" s="1"/>
  <c r="AN162" i="16" s="1"/>
  <c r="AO162" i="16" s="1"/>
  <c r="AP162" i="16" s="1"/>
  <c r="AQ162" i="16" s="1"/>
  <c r="AR162" i="16" s="1"/>
  <c r="AS162" i="16" s="1"/>
  <c r="AT162" i="16" s="1"/>
  <c r="AU162" i="16" s="1"/>
  <c r="AV162" i="16" s="1"/>
  <c r="AW162" i="16" s="1"/>
  <c r="AX162" i="16" s="1"/>
  <c r="AY162" i="16" s="1"/>
  <c r="AZ162" i="16" s="1"/>
  <c r="BA162" i="16" s="1"/>
  <c r="BB162" i="16" s="1"/>
  <c r="BC162" i="16" s="1"/>
  <c r="BD162" i="16" s="1"/>
  <c r="AK162" i="16"/>
  <c r="B39" i="38"/>
  <c r="B40" i="38"/>
  <c r="B41" i="38" s="1"/>
  <c r="B42" i="38" s="1"/>
  <c r="B43" i="38" s="1"/>
  <c r="B44" i="38" s="1"/>
  <c r="B45" i="38" s="1"/>
  <c r="B46" i="38" s="1"/>
  <c r="B47" i="38" s="1"/>
  <c r="B48" i="38" s="1"/>
  <c r="B49" i="38" s="1"/>
  <c r="B50" i="38" s="1"/>
  <c r="B51" i="38" s="1"/>
  <c r="B52" i="38" s="1"/>
  <c r="B53" i="38" s="1"/>
  <c r="B54" i="38" s="1"/>
  <c r="B55" i="38" s="1"/>
  <c r="B56" i="38" s="1"/>
  <c r="B38" i="38"/>
  <c r="B37" i="38"/>
  <c r="AN46" i="27"/>
  <c r="AO46" i="27"/>
  <c r="AP46" i="27"/>
  <c r="AQ46" i="27"/>
  <c r="AR46" i="27"/>
  <c r="AS46" i="27"/>
  <c r="AT46" i="27"/>
  <c r="AU46" i="27"/>
  <c r="AV46" i="27"/>
  <c r="AW46" i="27"/>
  <c r="AX46" i="27"/>
  <c r="AY46" i="27"/>
  <c r="AZ46" i="27"/>
  <c r="BA46" i="27"/>
  <c r="BB46" i="27" s="1"/>
  <c r="BC46" i="27" s="1"/>
  <c r="BD46" i="27" s="1"/>
  <c r="BE46" i="27" s="1"/>
  <c r="AM46" i="27"/>
  <c r="AL46" i="27"/>
  <c r="AK121" i="16"/>
  <c r="AL161" i="16"/>
  <c r="AZ161" i="16"/>
  <c r="AM161" i="16"/>
  <c r="BA161" i="16"/>
  <c r="AN161" i="16"/>
  <c r="BB161" i="16"/>
  <c r="AO161" i="16"/>
  <c r="BC161" i="16"/>
  <c r="AP161" i="16"/>
  <c r="BD161" i="16"/>
  <c r="AQ161" i="16"/>
  <c r="AR161" i="16"/>
  <c r="AS161" i="16"/>
  <c r="AT161" i="16"/>
  <c r="AU161" i="16"/>
  <c r="AV161" i="16"/>
  <c r="AW161" i="16"/>
  <c r="AX161" i="16"/>
  <c r="AY161" i="16"/>
  <c r="AK161" i="16"/>
  <c r="K38" i="38"/>
  <c r="K52" i="38"/>
  <c r="K39" i="38"/>
  <c r="K53" i="38"/>
  <c r="K44" i="38"/>
  <c r="K47" i="38"/>
  <c r="K50" i="38"/>
  <c r="K40" i="38"/>
  <c r="K54" i="38"/>
  <c r="K55" i="38"/>
  <c r="K46" i="38"/>
  <c r="K49" i="38"/>
  <c r="K51" i="38"/>
  <c r="K41" i="38"/>
  <c r="K42" i="38"/>
  <c r="K56" i="38"/>
  <c r="K43" i="38"/>
  <c r="K45" i="38"/>
  <c r="K48" i="38"/>
  <c r="I39" i="38"/>
  <c r="I53" i="38"/>
  <c r="I40" i="38"/>
  <c r="I54" i="38"/>
  <c r="I41" i="38"/>
  <c r="I55" i="38"/>
  <c r="I42" i="38"/>
  <c r="I56" i="38"/>
  <c r="I43" i="38"/>
  <c r="I44" i="38"/>
  <c r="I45" i="38"/>
  <c r="I46" i="38"/>
  <c r="I47" i="38"/>
  <c r="I48" i="38"/>
  <c r="I49" i="38"/>
  <c r="I50" i="38"/>
  <c r="I51" i="38"/>
  <c r="I38" i="38"/>
  <c r="I52" i="38"/>
  <c r="H38" i="38"/>
  <c r="H52" i="38"/>
  <c r="H39" i="38"/>
  <c r="H53" i="38"/>
  <c r="H40" i="38"/>
  <c r="H54" i="38"/>
  <c r="H41" i="38"/>
  <c r="H55" i="38"/>
  <c r="H42" i="38"/>
  <c r="H56" i="38"/>
  <c r="H43" i="38"/>
  <c r="H44" i="38"/>
  <c r="H45" i="38"/>
  <c r="H46" i="38"/>
  <c r="H47" i="38"/>
  <c r="H48" i="38"/>
  <c r="H49" i="38"/>
  <c r="H50" i="38"/>
  <c r="H51" i="38"/>
  <c r="G39" i="38"/>
  <c r="G53" i="38"/>
  <c r="G40" i="38"/>
  <c r="G54" i="38"/>
  <c r="G41" i="38"/>
  <c r="G55" i="38"/>
  <c r="G42" i="38"/>
  <c r="G56" i="38"/>
  <c r="G43" i="38"/>
  <c r="G44" i="38"/>
  <c r="G45" i="38"/>
  <c r="G46" i="38"/>
  <c r="G47" i="38"/>
  <c r="G48" i="38"/>
  <c r="G49" i="38"/>
  <c r="G50" i="38"/>
  <c r="G51" i="38"/>
  <c r="G38" i="38"/>
  <c r="G52" i="38"/>
  <c r="F38" i="38"/>
  <c r="F44" i="38"/>
  <c r="F45" i="38"/>
  <c r="F46" i="38"/>
  <c r="F47" i="38"/>
  <c r="F48" i="38"/>
  <c r="F49" i="38"/>
  <c r="F50" i="38"/>
  <c r="F51" i="38"/>
  <c r="F52" i="38"/>
  <c r="F39" i="38"/>
  <c r="F53" i="38"/>
  <c r="F40" i="38"/>
  <c r="F54" i="38"/>
  <c r="F41" i="38"/>
  <c r="F55" i="38"/>
  <c r="F42" i="38"/>
  <c r="F56" i="38"/>
  <c r="F43" i="38"/>
  <c r="E41" i="38"/>
  <c r="E46" i="38"/>
  <c r="E47" i="38"/>
  <c r="E48" i="38"/>
  <c r="E49" i="38"/>
  <c r="E50" i="38"/>
  <c r="E51" i="38"/>
  <c r="E38" i="38"/>
  <c r="E52" i="38"/>
  <c r="E39" i="38"/>
  <c r="E53" i="38"/>
  <c r="E40" i="38"/>
  <c r="E54" i="38"/>
  <c r="E55" i="38"/>
  <c r="E42" i="38"/>
  <c r="E56" i="38"/>
  <c r="E43" i="38"/>
  <c r="E44" i="38"/>
  <c r="E45" i="38"/>
  <c r="D39" i="38"/>
  <c r="D53" i="38"/>
  <c r="D40" i="38"/>
  <c r="D54" i="38"/>
  <c r="D41" i="38"/>
  <c r="D55" i="38"/>
  <c r="D42" i="38"/>
  <c r="D56" i="38"/>
  <c r="D43" i="38"/>
  <c r="D44" i="38"/>
  <c r="D45" i="38"/>
  <c r="D46" i="38"/>
  <c r="D47" i="38"/>
  <c r="D48" i="38"/>
  <c r="D49" i="38"/>
  <c r="D50" i="38"/>
  <c r="D51" i="38"/>
  <c r="D38" i="38"/>
  <c r="D52" i="38"/>
  <c r="D37" i="38"/>
  <c r="E37" i="38"/>
  <c r="F37" i="38"/>
  <c r="H37" i="38"/>
  <c r="I37" i="38"/>
  <c r="K37" i="38"/>
  <c r="G37" i="38"/>
  <c r="C38" i="38"/>
  <c r="C52" i="38"/>
  <c r="C46" i="38"/>
  <c r="C39" i="38"/>
  <c r="C53" i="38"/>
  <c r="C49" i="38"/>
  <c r="C40" i="38"/>
  <c r="C54" i="38"/>
  <c r="C44" i="38"/>
  <c r="C48" i="38"/>
  <c r="C41" i="38"/>
  <c r="C55" i="38"/>
  <c r="C45" i="38"/>
  <c r="C47" i="38"/>
  <c r="C50" i="38"/>
  <c r="C42" i="38"/>
  <c r="C56" i="38"/>
  <c r="C51" i="38"/>
  <c r="C43" i="38"/>
  <c r="C37" i="38"/>
  <c r="AT262" i="28"/>
  <c r="AU262" i="28"/>
  <c r="AV262" i="28"/>
  <c r="AW262" i="28"/>
  <c r="AX262" i="28"/>
  <c r="AY262" i="28"/>
  <c r="AZ262" i="28"/>
  <c r="AM262" i="28"/>
  <c r="BA262" i="28"/>
  <c r="AN262" i="28"/>
  <c r="BB262" i="28"/>
  <c r="AO262" i="28"/>
  <c r="BC262" i="28"/>
  <c r="AP262" i="28"/>
  <c r="BD262" i="28"/>
  <c r="AQ262" i="28"/>
  <c r="BE262" i="28"/>
  <c r="AR262" i="28"/>
  <c r="AS262" i="28"/>
  <c r="AM259" i="28"/>
  <c r="BA259" i="28"/>
  <c r="AV260" i="28"/>
  <c r="AO259" i="28"/>
  <c r="BC259" i="28"/>
  <c r="AX260" i="28"/>
  <c r="AP259" i="28"/>
  <c r="BD259" i="28"/>
  <c r="AY260" i="28"/>
  <c r="AQ259" i="28"/>
  <c r="BE259" i="28"/>
  <c r="AR259" i="28"/>
  <c r="AM260" i="28"/>
  <c r="BA260" i="28"/>
  <c r="AN260" i="28"/>
  <c r="BB260" i="28"/>
  <c r="AT259" i="28"/>
  <c r="BC260" i="28"/>
  <c r="AU259" i="28"/>
  <c r="AP260" i="28"/>
  <c r="BD260" i="28"/>
  <c r="AV259" i="28"/>
  <c r="AQ260" i="28"/>
  <c r="BE260" i="28"/>
  <c r="AW259" i="28"/>
  <c r="AX259" i="28"/>
  <c r="AY259" i="28"/>
  <c r="AT260" i="28"/>
  <c r="AZ259" i="28"/>
  <c r="AN259" i="28"/>
  <c r="BB259" i="28"/>
  <c r="AW260" i="28"/>
  <c r="AZ260" i="28"/>
  <c r="AO260" i="28"/>
  <c r="AS260" i="28"/>
  <c r="AS259" i="28"/>
  <c r="AR260" i="28"/>
  <c r="AU260" i="28"/>
  <c r="AM255" i="28"/>
  <c r="BA255" i="28"/>
  <c r="AV256" i="28"/>
  <c r="AQ257" i="28"/>
  <c r="BE257" i="28"/>
  <c r="AN255" i="28"/>
  <c r="BB255" i="28"/>
  <c r="AW256" i="28"/>
  <c r="AR257" i="28"/>
  <c r="AO255" i="28"/>
  <c r="BC255" i="28"/>
  <c r="AX256" i="28"/>
  <c r="AS257" i="28"/>
  <c r="AW255" i="28"/>
  <c r="AS256" i="28"/>
  <c r="AT256" i="28"/>
  <c r="BC257" i="28"/>
  <c r="AU256" i="28"/>
  <c r="BD257" i="28"/>
  <c r="AP255" i="28"/>
  <c r="BD255" i="28"/>
  <c r="AY256" i="28"/>
  <c r="AT257" i="28"/>
  <c r="AQ255" i="28"/>
  <c r="BE255" i="28"/>
  <c r="AZ256" i="28"/>
  <c r="AU257" i="28"/>
  <c r="AR255" i="28"/>
  <c r="AM256" i="28"/>
  <c r="BA256" i="28"/>
  <c r="AV257" i="28"/>
  <c r="AS255" i="28"/>
  <c r="AN256" i="28"/>
  <c r="BB256" i="28"/>
  <c r="AW257" i="28"/>
  <c r="AT255" i="28"/>
  <c r="AO256" i="28"/>
  <c r="BC256" i="28"/>
  <c r="AX257" i="28"/>
  <c r="AU255" i="28"/>
  <c r="AP256" i="28"/>
  <c r="BD256" i="28"/>
  <c r="AY257" i="28"/>
  <c r="AV255" i="28"/>
  <c r="AQ256" i="28"/>
  <c r="BE256" i="28"/>
  <c r="AZ257" i="28"/>
  <c r="AR256" i="28"/>
  <c r="AM257" i="28"/>
  <c r="BA257" i="28"/>
  <c r="AX255" i="28"/>
  <c r="AN257" i="28"/>
  <c r="BB257" i="28"/>
  <c r="AY255" i="28"/>
  <c r="AO257" i="28"/>
  <c r="AZ255" i="28"/>
  <c r="AP257" i="28"/>
  <c r="AS253" i="28"/>
  <c r="AT253" i="28"/>
  <c r="AU253" i="28"/>
  <c r="AV253" i="28"/>
  <c r="AW253" i="28"/>
  <c r="AX253" i="28"/>
  <c r="AY253" i="28"/>
  <c r="AZ253" i="28"/>
  <c r="AM253" i="28"/>
  <c r="BA253" i="28"/>
  <c r="AN253" i="28"/>
  <c r="BB253" i="28"/>
  <c r="AO253" i="28"/>
  <c r="BC253" i="28"/>
  <c r="AP253" i="28"/>
  <c r="BD253" i="28"/>
  <c r="AQ253" i="28"/>
  <c r="BE253" i="28"/>
  <c r="AR253" i="28"/>
  <c r="AT250" i="28"/>
  <c r="AU250" i="28"/>
  <c r="AV250" i="28"/>
  <c r="AW250" i="28"/>
  <c r="AX250" i="28"/>
  <c r="AY250" i="28"/>
  <c r="AZ250" i="28"/>
  <c r="AM250" i="28"/>
  <c r="BA250" i="28"/>
  <c r="AN250" i="28"/>
  <c r="BB250" i="28"/>
  <c r="AO250" i="28"/>
  <c r="BC250" i="28"/>
  <c r="AP250" i="28"/>
  <c r="BD250" i="28"/>
  <c r="AQ250" i="28"/>
  <c r="BE250" i="28"/>
  <c r="AR250" i="28"/>
  <c r="AS250" i="28"/>
  <c r="AS247" i="28"/>
  <c r="AN248" i="28"/>
  <c r="BB248" i="28"/>
  <c r="AR248" i="28"/>
  <c r="AS248" i="28"/>
  <c r="AU248" i="28"/>
  <c r="AM247" i="28"/>
  <c r="AW248" i="28"/>
  <c r="BC247" i="28"/>
  <c r="BD247" i="28"/>
  <c r="AZ248" i="28"/>
  <c r="AM248" i="28"/>
  <c r="AT247" i="28"/>
  <c r="AO248" i="28"/>
  <c r="BC248" i="28"/>
  <c r="AV247" i="28"/>
  <c r="AQ248" i="28"/>
  <c r="BE248" i="28"/>
  <c r="AX247" i="28"/>
  <c r="AY247" i="28"/>
  <c r="AZ247" i="28"/>
  <c r="AV248" i="28"/>
  <c r="AN247" i="28"/>
  <c r="AO247" i="28"/>
  <c r="AP247" i="28"/>
  <c r="AQ247" i="28"/>
  <c r="AR247" i="28"/>
  <c r="AU247" i="28"/>
  <c r="AP248" i="28"/>
  <c r="BD248" i="28"/>
  <c r="AW247" i="28"/>
  <c r="AT248" i="28"/>
  <c r="BA247" i="28"/>
  <c r="BB247" i="28"/>
  <c r="AX248" i="28"/>
  <c r="AY248" i="28"/>
  <c r="BE247" i="28"/>
  <c r="BA248" i="28"/>
  <c r="AL262" i="28"/>
  <c r="AL260" i="28"/>
  <c r="AL259" i="28"/>
  <c r="AL257" i="28"/>
  <c r="AL256" i="28"/>
  <c r="AL255" i="28"/>
  <c r="AL253" i="28"/>
  <c r="AL250" i="28"/>
  <c r="AL248" i="28"/>
  <c r="AL247" i="28"/>
  <c r="AS245" i="28"/>
  <c r="AT245" i="28"/>
  <c r="AU245" i="28"/>
  <c r="AV245" i="28"/>
  <c r="AW245" i="28"/>
  <c r="AX245" i="28"/>
  <c r="AY245" i="28"/>
  <c r="AZ245" i="28"/>
  <c r="AM245" i="28"/>
  <c r="BA245" i="28"/>
  <c r="AN245" i="28"/>
  <c r="BB245" i="28"/>
  <c r="AO245" i="28"/>
  <c r="BC245" i="28"/>
  <c r="AP245" i="28"/>
  <c r="BD245" i="28"/>
  <c r="AQ245" i="28"/>
  <c r="BE245" i="28"/>
  <c r="AR245" i="28"/>
  <c r="AM242" i="28"/>
  <c r="BA242" i="28"/>
  <c r="AQ242" i="28"/>
  <c r="AN242" i="28"/>
  <c r="BB242" i="28"/>
  <c r="BD242" i="28"/>
  <c r="AR242" i="28"/>
  <c r="AO242" i="28"/>
  <c r="BC242" i="28"/>
  <c r="AP242" i="28"/>
  <c r="BE242" i="28"/>
  <c r="AY242" i="28"/>
  <c r="AS242" i="28"/>
  <c r="AX242" i="28"/>
  <c r="AT242" i="28"/>
  <c r="AU242" i="28"/>
  <c r="AV242" i="28"/>
  <c r="AW242" i="28"/>
  <c r="AZ242" i="28"/>
  <c r="AL245" i="28"/>
  <c r="AL242" i="28"/>
  <c r="AM239" i="28"/>
  <c r="BA239" i="28"/>
  <c r="AV240" i="28"/>
  <c r="AY240" i="28"/>
  <c r="BE239" i="28"/>
  <c r="AM240" i="28"/>
  <c r="AR240" i="28"/>
  <c r="AN239" i="28"/>
  <c r="BB239" i="28"/>
  <c r="AW240" i="28"/>
  <c r="BD239" i="28"/>
  <c r="AZ240" i="28"/>
  <c r="AR239" i="28"/>
  <c r="AY239" i="28"/>
  <c r="AO239" i="28"/>
  <c r="BC239" i="28"/>
  <c r="AX240" i="28"/>
  <c r="AP239" i="28"/>
  <c r="AQ239" i="28"/>
  <c r="BA240" i="28"/>
  <c r="AS240" i="28"/>
  <c r="AZ239" i="28"/>
  <c r="AS239" i="28"/>
  <c r="AN240" i="28"/>
  <c r="BB240" i="28"/>
  <c r="AT239" i="28"/>
  <c r="AO240" i="28"/>
  <c r="BC240" i="28"/>
  <c r="AU239" i="28"/>
  <c r="AP240" i="28"/>
  <c r="BD240" i="28"/>
  <c r="AV239" i="28"/>
  <c r="AQ240" i="28"/>
  <c r="BE240" i="28"/>
  <c r="AW239" i="28"/>
  <c r="AX239" i="28"/>
  <c r="AT240" i="28"/>
  <c r="AU240" i="28"/>
  <c r="AL240" i="28"/>
  <c r="AL239" i="28"/>
  <c r="AW229" i="28"/>
  <c r="AQ230" i="28"/>
  <c r="BE230" i="28"/>
  <c r="AS232" i="28"/>
  <c r="AM233" i="28"/>
  <c r="BA233" i="28"/>
  <c r="AU234" i="28"/>
  <c r="AO235" i="28"/>
  <c r="BC235" i="28"/>
  <c r="AW236" i="28"/>
  <c r="AQ237" i="28"/>
  <c r="BE237" i="28"/>
  <c r="AW232" i="28"/>
  <c r="AM236" i="28"/>
  <c r="AU237" i="28"/>
  <c r="BD229" i="28"/>
  <c r="AV235" i="28"/>
  <c r="AY237" i="28"/>
  <c r="BA230" i="28"/>
  <c r="BB230" i="28"/>
  <c r="AO230" i="28"/>
  <c r="AP230" i="28"/>
  <c r="BD237" i="28"/>
  <c r="AX229" i="28"/>
  <c r="AR230" i="28"/>
  <c r="AT232" i="28"/>
  <c r="AN233" i="28"/>
  <c r="BB233" i="28"/>
  <c r="AV234" i="28"/>
  <c r="AP235" i="28"/>
  <c r="BD235" i="28"/>
  <c r="AX236" i="28"/>
  <c r="AR237" i="28"/>
  <c r="AL236" i="28"/>
  <c r="BA229" i="28"/>
  <c r="AQ233" i="28"/>
  <c r="AY234" i="28"/>
  <c r="BA236" i="28"/>
  <c r="AP229" i="28"/>
  <c r="AZ232" i="28"/>
  <c r="AP236" i="28"/>
  <c r="BA232" i="28"/>
  <c r="BC234" i="28"/>
  <c r="BE236" i="28"/>
  <c r="AR229" i="28"/>
  <c r="BB232" i="28"/>
  <c r="BD234" i="28"/>
  <c r="AO232" i="28"/>
  <c r="AW233" i="28"/>
  <c r="AY235" i="28"/>
  <c r="AM237" i="28"/>
  <c r="AP232" i="28"/>
  <c r="AX233" i="28"/>
  <c r="AZ235" i="28"/>
  <c r="BB237" i="28"/>
  <c r="AQ232" i="28"/>
  <c r="AY233" i="28"/>
  <c r="AM235" i="28"/>
  <c r="AO237" i="28"/>
  <c r="AL233" i="28"/>
  <c r="AN235" i="28"/>
  <c r="AP237" i="28"/>
  <c r="AY229" i="28"/>
  <c r="AS230" i="28"/>
  <c r="AU232" i="28"/>
  <c r="AO233" i="28"/>
  <c r="BC233" i="28"/>
  <c r="AW234" i="28"/>
  <c r="AQ235" i="28"/>
  <c r="BE235" i="28"/>
  <c r="AY236" i="28"/>
  <c r="AS237" i="28"/>
  <c r="AR235" i="28"/>
  <c r="AM229" i="28"/>
  <c r="BE233" i="28"/>
  <c r="AS235" i="28"/>
  <c r="AX230" i="28"/>
  <c r="AL232" i="28"/>
  <c r="AN234" i="28"/>
  <c r="BD236" i="28"/>
  <c r="AQ229" i="28"/>
  <c r="AM232" i="28"/>
  <c r="AO234" i="28"/>
  <c r="AQ236" i="28"/>
  <c r="AV233" i="28"/>
  <c r="AX235" i="28"/>
  <c r="AZ237" i="28"/>
  <c r="AS229" i="28"/>
  <c r="BC232" i="28"/>
  <c r="AQ234" i="28"/>
  <c r="AS236" i="28"/>
  <c r="BA237" i="28"/>
  <c r="BD232" i="28"/>
  <c r="AL235" i="28"/>
  <c r="AT236" i="28"/>
  <c r="AS234" i="28"/>
  <c r="AU236" i="28"/>
  <c r="AR232" i="28"/>
  <c r="AT234" i="28"/>
  <c r="AV236" i="28"/>
  <c r="AL229" i="28"/>
  <c r="AZ229" i="28"/>
  <c r="AT230" i="28"/>
  <c r="AV232" i="28"/>
  <c r="AP233" i="28"/>
  <c r="BD233" i="28"/>
  <c r="AX234" i="28"/>
  <c r="AZ236" i="28"/>
  <c r="AT237" i="28"/>
  <c r="AU230" i="28"/>
  <c r="AT233" i="28"/>
  <c r="AX237" i="28"/>
  <c r="BE229" i="28"/>
  <c r="AU233" i="28"/>
  <c r="AW235" i="28"/>
  <c r="AL230" i="28"/>
  <c r="AN232" i="28"/>
  <c r="AP234" i="28"/>
  <c r="AR236" i="28"/>
  <c r="AM230" i="28"/>
  <c r="BE234" i="28"/>
  <c r="AT229" i="28"/>
  <c r="AR234" i="28"/>
  <c r="AN237" i="28"/>
  <c r="AU229" i="28"/>
  <c r="BE232" i="28"/>
  <c r="BA235" i="28"/>
  <c r="BC237" i="28"/>
  <c r="AV229" i="28"/>
  <c r="AZ233" i="28"/>
  <c r="BB235" i="28"/>
  <c r="AN229" i="28"/>
  <c r="BB229" i="28"/>
  <c r="AV230" i="28"/>
  <c r="AX232" i="28"/>
  <c r="AR233" i="28"/>
  <c r="AL234" i="28"/>
  <c r="AZ234" i="28"/>
  <c r="AT235" i="28"/>
  <c r="AN236" i="28"/>
  <c r="BB236" i="28"/>
  <c r="AV237" i="28"/>
  <c r="AO229" i="28"/>
  <c r="BC229" i="28"/>
  <c r="AW230" i="28"/>
  <c r="AY232" i="28"/>
  <c r="AS233" i="28"/>
  <c r="AM234" i="28"/>
  <c r="BA234" i="28"/>
  <c r="AU235" i="28"/>
  <c r="AO236" i="28"/>
  <c r="BC236" i="28"/>
  <c r="AW237" i="28"/>
  <c r="BB234" i="28"/>
  <c r="AY230" i="28"/>
  <c r="AZ230" i="28"/>
  <c r="AL237" i="28"/>
  <c r="AN230" i="28"/>
  <c r="BC230" i="28"/>
  <c r="BD230" i="28"/>
  <c r="AM227" i="28"/>
  <c r="BA227" i="28"/>
  <c r="BC227" i="28"/>
  <c r="AP227" i="28"/>
  <c r="AQ227" i="28"/>
  <c r="AZ227" i="28"/>
  <c r="AN227" i="28"/>
  <c r="BB227" i="28"/>
  <c r="AO227" i="28"/>
  <c r="BD227" i="28"/>
  <c r="BE227" i="28"/>
  <c r="AR227" i="28"/>
  <c r="AS227" i="28"/>
  <c r="AT227" i="28"/>
  <c r="AU227" i="28"/>
  <c r="AV227" i="28"/>
  <c r="AW227" i="28"/>
  <c r="AX227" i="28"/>
  <c r="AY227" i="28"/>
  <c r="AL227" i="28"/>
  <c r="AM216" i="28"/>
  <c r="BA216" i="28"/>
  <c r="AV217" i="28"/>
  <c r="AQ218" i="28"/>
  <c r="BE218" i="28"/>
  <c r="AZ219" i="28"/>
  <c r="AU220" i="28"/>
  <c r="AP221" i="28"/>
  <c r="BD221" i="28"/>
  <c r="AY222" i="28"/>
  <c r="AT223" i="28"/>
  <c r="AO224" i="28"/>
  <c r="BC224" i="28"/>
  <c r="AX225" i="28"/>
  <c r="AN216" i="28"/>
  <c r="BB216" i="28"/>
  <c r="AW217" i="28"/>
  <c r="AR218" i="28"/>
  <c r="AM219" i="28"/>
  <c r="BA219" i="28"/>
  <c r="AV220" i="28"/>
  <c r="AQ221" i="28"/>
  <c r="BE221" i="28"/>
  <c r="AZ222" i="28"/>
  <c r="AU223" i="28"/>
  <c r="AP224" i="28"/>
  <c r="BD224" i="28"/>
  <c r="AY225" i="28"/>
  <c r="AO216" i="28"/>
  <c r="BC216" i="28"/>
  <c r="AX217" i="28"/>
  <c r="AS218" i="28"/>
  <c r="AN219" i="28"/>
  <c r="BB219" i="28"/>
  <c r="AW220" i="28"/>
  <c r="AR221" i="28"/>
  <c r="AM222" i="28"/>
  <c r="BA222" i="28"/>
  <c r="AV223" i="28"/>
  <c r="AQ224" i="28"/>
  <c r="BE224" i="28"/>
  <c r="AZ225" i="28"/>
  <c r="AP216" i="28"/>
  <c r="BD216" i="28"/>
  <c r="AY217" i="28"/>
  <c r="AT218" i="28"/>
  <c r="AO219" i="28"/>
  <c r="BC219" i="28"/>
  <c r="AX220" i="28"/>
  <c r="AS221" i="28"/>
  <c r="AN222" i="28"/>
  <c r="BB222" i="28"/>
  <c r="AW223" i="28"/>
  <c r="AR224" i="28"/>
  <c r="AM225" i="28"/>
  <c r="BA225" i="28"/>
  <c r="AQ216" i="28"/>
  <c r="BE216" i="28"/>
  <c r="AZ217" i="28"/>
  <c r="AU218" i="28"/>
  <c r="AP219" i="28"/>
  <c r="BD219" i="28"/>
  <c r="AY220" i="28"/>
  <c r="AT221" i="28"/>
  <c r="AO222" i="28"/>
  <c r="BC222" i="28"/>
  <c r="AX223" i="28"/>
  <c r="AS224" i="28"/>
  <c r="AN225" i="28"/>
  <c r="BB225" i="28"/>
  <c r="AR216" i="28"/>
  <c r="AM217" i="28"/>
  <c r="BA217" i="28"/>
  <c r="AV218" i="28"/>
  <c r="AQ219" i="28"/>
  <c r="BE219" i="28"/>
  <c r="AZ220" i="28"/>
  <c r="AU221" i="28"/>
  <c r="AP222" i="28"/>
  <c r="BD222" i="28"/>
  <c r="AY223" i="28"/>
  <c r="AT224" i="28"/>
  <c r="AO225" i="28"/>
  <c r="BC225" i="28"/>
  <c r="AR223" i="28"/>
  <c r="AZ216" i="28"/>
  <c r="BD218" i="28"/>
  <c r="AY219" i="28"/>
  <c r="AT220" i="28"/>
  <c r="AO221" i="28"/>
  <c r="AS223" i="28"/>
  <c r="AN224" i="28"/>
  <c r="AS216" i="28"/>
  <c r="AN217" i="28"/>
  <c r="BB217" i="28"/>
  <c r="AW218" i="28"/>
  <c r="AR219" i="28"/>
  <c r="AM220" i="28"/>
  <c r="BA220" i="28"/>
  <c r="AV221" i="28"/>
  <c r="AQ222" i="28"/>
  <c r="BE222" i="28"/>
  <c r="AZ223" i="28"/>
  <c r="AU224" i="28"/>
  <c r="AP225" i="28"/>
  <c r="BD225" i="28"/>
  <c r="AP217" i="28"/>
  <c r="AY218" i="28"/>
  <c r="AO220" i="28"/>
  <c r="AX221" i="28"/>
  <c r="AN223" i="28"/>
  <c r="AW224" i="28"/>
  <c r="AV216" i="28"/>
  <c r="AZ218" i="28"/>
  <c r="AP220" i="28"/>
  <c r="AY221" i="28"/>
  <c r="AO223" i="28"/>
  <c r="AX224" i="28"/>
  <c r="AR217" i="28"/>
  <c r="AM218" i="28"/>
  <c r="AV219" i="28"/>
  <c r="BE220" i="28"/>
  <c r="AU222" i="28"/>
  <c r="BD223" i="28"/>
  <c r="AT225" i="28"/>
  <c r="AX216" i="28"/>
  <c r="BB218" i="28"/>
  <c r="AR220" i="28"/>
  <c r="BA221" i="28"/>
  <c r="AQ223" i="28"/>
  <c r="AZ224" i="28"/>
  <c r="AT217" i="28"/>
  <c r="AX219" i="28"/>
  <c r="AN221" i="28"/>
  <c r="AW222" i="28"/>
  <c r="BA224" i="28"/>
  <c r="AP218" i="28"/>
  <c r="BC221" i="28"/>
  <c r="BB224" i="28"/>
  <c r="AT216" i="28"/>
  <c r="AO217" i="28"/>
  <c r="BC217" i="28"/>
  <c r="AX218" i="28"/>
  <c r="AS219" i="28"/>
  <c r="AN220" i="28"/>
  <c r="BB220" i="28"/>
  <c r="AW221" i="28"/>
  <c r="AR222" i="28"/>
  <c r="AM223" i="28"/>
  <c r="BA223" i="28"/>
  <c r="AV224" i="28"/>
  <c r="AQ225" i="28"/>
  <c r="BE225" i="28"/>
  <c r="AU216" i="28"/>
  <c r="BD217" i="28"/>
  <c r="AT219" i="28"/>
  <c r="BC220" i="28"/>
  <c r="AS222" i="28"/>
  <c r="BB223" i="28"/>
  <c r="AR225" i="28"/>
  <c r="AQ217" i="28"/>
  <c r="BE217" i="28"/>
  <c r="AU219" i="28"/>
  <c r="BD220" i="28"/>
  <c r="AT222" i="28"/>
  <c r="BC223" i="28"/>
  <c r="AS225" i="28"/>
  <c r="AW216" i="28"/>
  <c r="BA218" i="28"/>
  <c r="AQ220" i="28"/>
  <c r="AZ221" i="28"/>
  <c r="AP223" i="28"/>
  <c r="AY224" i="28"/>
  <c r="AS217" i="28"/>
  <c r="AN218" i="28"/>
  <c r="AW219" i="28"/>
  <c r="AM221" i="28"/>
  <c r="AV222" i="28"/>
  <c r="BE223" i="28"/>
  <c r="AU225" i="28"/>
  <c r="AY216" i="28"/>
  <c r="AO218" i="28"/>
  <c r="BC218" i="28"/>
  <c r="AS220" i="28"/>
  <c r="BB221" i="28"/>
  <c r="AM224" i="28"/>
  <c r="AV225" i="28"/>
  <c r="AU217" i="28"/>
  <c r="AX222" i="28"/>
  <c r="AW225" i="28"/>
  <c r="AL217" i="28"/>
  <c r="AL218" i="28"/>
  <c r="AL219" i="28"/>
  <c r="AL220" i="28"/>
  <c r="AL221" i="28"/>
  <c r="AL223" i="28"/>
  <c r="AL224" i="28"/>
  <c r="AL225" i="28"/>
  <c r="AL222" i="28"/>
  <c r="AL216" i="28"/>
  <c r="AM205" i="28"/>
  <c r="BA205" i="28"/>
  <c r="AV206" i="28"/>
  <c r="AQ207" i="28"/>
  <c r="BE207" i="28"/>
  <c r="AU209" i="28"/>
  <c r="AP210" i="28"/>
  <c r="BD210" i="28"/>
  <c r="AY211" i="28"/>
  <c r="AT212" i="28"/>
  <c r="AO213" i="28"/>
  <c r="BC213" i="28"/>
  <c r="AX214" i="28"/>
  <c r="AP205" i="28"/>
  <c r="BD205" i="28"/>
  <c r="AY206" i="28"/>
  <c r="AT207" i="28"/>
  <c r="AX209" i="28"/>
  <c r="AS210" i="28"/>
  <c r="AN211" i="28"/>
  <c r="BB211" i="28"/>
  <c r="AW212" i="28"/>
  <c r="AR213" i="28"/>
  <c r="AM214" i="28"/>
  <c r="BA214" i="28"/>
  <c r="AQ205" i="28"/>
  <c r="BE205" i="28"/>
  <c r="AZ206" i="28"/>
  <c r="AU207" i="28"/>
  <c r="AY209" i="28"/>
  <c r="AT210" i="28"/>
  <c r="AO211" i="28"/>
  <c r="BC211" i="28"/>
  <c r="AX212" i="28"/>
  <c r="AS213" i="28"/>
  <c r="AN214" i="28"/>
  <c r="BB214" i="28"/>
  <c r="AR205" i="28"/>
  <c r="AM206" i="28"/>
  <c r="BA206" i="28"/>
  <c r="AV207" i="28"/>
  <c r="AZ209" i="28"/>
  <c r="AU210" i="28"/>
  <c r="AP211" i="28"/>
  <c r="BD211" i="28"/>
  <c r="AY212" i="28"/>
  <c r="AT213" i="28"/>
  <c r="AO214" i="28"/>
  <c r="BC214" i="28"/>
  <c r="AS205" i="28"/>
  <c r="AN206" i="28"/>
  <c r="BB206" i="28"/>
  <c r="AW207" i="28"/>
  <c r="AM209" i="28"/>
  <c r="BA209" i="28"/>
  <c r="AV210" i="28"/>
  <c r="AQ211" i="28"/>
  <c r="BE211" i="28"/>
  <c r="AZ212" i="28"/>
  <c r="AU213" i="28"/>
  <c r="AP214" i="28"/>
  <c r="BD214" i="28"/>
  <c r="AT205" i="28"/>
  <c r="AO206" i="28"/>
  <c r="BC206" i="28"/>
  <c r="AX207" i="28"/>
  <c r="AN209" i="28"/>
  <c r="BB209" i="28"/>
  <c r="AW210" i="28"/>
  <c r="AR211" i="28"/>
  <c r="AM212" i="28"/>
  <c r="BA212" i="28"/>
  <c r="AV213" i="28"/>
  <c r="AQ214" i="28"/>
  <c r="BE214" i="28"/>
  <c r="AU205" i="28"/>
  <c r="AP206" i="28"/>
  <c r="BD206" i="28"/>
  <c r="AY207" i="28"/>
  <c r="AO209" i="28"/>
  <c r="BC209" i="28"/>
  <c r="AX210" i="28"/>
  <c r="AS211" i="28"/>
  <c r="AN212" i="28"/>
  <c r="BB212" i="28"/>
  <c r="AW213" i="28"/>
  <c r="AR214" i="28"/>
  <c r="AV205" i="28"/>
  <c r="AQ206" i="28"/>
  <c r="BE206" i="28"/>
  <c r="AZ207" i="28"/>
  <c r="AP209" i="28"/>
  <c r="BD209" i="28"/>
  <c r="AY210" i="28"/>
  <c r="AT211" i="28"/>
  <c r="AO212" i="28"/>
  <c r="BC212" i="28"/>
  <c r="AX213" i="28"/>
  <c r="AS214" i="28"/>
  <c r="AW205" i="28"/>
  <c r="AR206" i="28"/>
  <c r="AM207" i="28"/>
  <c r="BA207" i="28"/>
  <c r="AQ209" i="28"/>
  <c r="BE209" i="28"/>
  <c r="AZ210" i="28"/>
  <c r="AU211" i="28"/>
  <c r="AP212" i="28"/>
  <c r="BD212" i="28"/>
  <c r="AY213" i="28"/>
  <c r="AT214" i="28"/>
  <c r="AX205" i="28"/>
  <c r="AS206" i="28"/>
  <c r="AN207" i="28"/>
  <c r="BB207" i="28"/>
  <c r="AR209" i="28"/>
  <c r="AM210" i="28"/>
  <c r="BA210" i="28"/>
  <c r="AV211" i="28"/>
  <c r="AQ212" i="28"/>
  <c r="BE212" i="28"/>
  <c r="AZ213" i="28"/>
  <c r="AU214" i="28"/>
  <c r="AY205" i="28"/>
  <c r="AT206" i="28"/>
  <c r="AO207" i="28"/>
  <c r="BC207" i="28"/>
  <c r="AU206" i="28"/>
  <c r="AV209" i="28"/>
  <c r="AR212" i="28"/>
  <c r="AY214" i="28"/>
  <c r="AW206" i="28"/>
  <c r="AW209" i="28"/>
  <c r="AS212" i="28"/>
  <c r="AZ214" i="28"/>
  <c r="AX206" i="28"/>
  <c r="AN210" i="28"/>
  <c r="AU212" i="28"/>
  <c r="AP207" i="28"/>
  <c r="AO210" i="28"/>
  <c r="AV212" i="28"/>
  <c r="AR207" i="28"/>
  <c r="AQ210" i="28"/>
  <c r="AM213" i="28"/>
  <c r="AS207" i="28"/>
  <c r="AR210" i="28"/>
  <c r="AN213" i="28"/>
  <c r="BD207" i="28"/>
  <c r="BB210" i="28"/>
  <c r="AP213" i="28"/>
  <c r="BC210" i="28"/>
  <c r="AQ213" i="28"/>
  <c r="BA213" i="28"/>
  <c r="AN205" i="28"/>
  <c r="AM211" i="28"/>
  <c r="BB213" i="28"/>
  <c r="AO205" i="28"/>
  <c r="AW211" i="28"/>
  <c r="BD213" i="28"/>
  <c r="AZ205" i="28"/>
  <c r="AX211" i="28"/>
  <c r="BE213" i="28"/>
  <c r="AS209" i="28"/>
  <c r="AZ211" i="28"/>
  <c r="AV214" i="28"/>
  <c r="BC205" i="28"/>
  <c r="BA211" i="28"/>
  <c r="AW214" i="28"/>
  <c r="BE210" i="28"/>
  <c r="BB205" i="28"/>
  <c r="AT209" i="28"/>
  <c r="AL206" i="28"/>
  <c r="AL210" i="28"/>
  <c r="AL212" i="28"/>
  <c r="AL213" i="28"/>
  <c r="AL207" i="28"/>
  <c r="AL211" i="28"/>
  <c r="AL209" i="28"/>
  <c r="AL214" i="28"/>
  <c r="AL205" i="28"/>
  <c r="AR200" i="28"/>
  <c r="AT202" i="28"/>
  <c r="AS200" i="28"/>
  <c r="AU202" i="28"/>
  <c r="AT200" i="28"/>
  <c r="AV202" i="28"/>
  <c r="AU200" i="28"/>
  <c r="AW202" i="28"/>
  <c r="AV200" i="28"/>
  <c r="AX202" i="28"/>
  <c r="AW200" i="28"/>
  <c r="AY202" i="28"/>
  <c r="AX200" i="28"/>
  <c r="AL202" i="28"/>
  <c r="AZ202" i="28"/>
  <c r="AY200" i="28"/>
  <c r="AM202" i="28"/>
  <c r="BA202" i="28"/>
  <c r="AL200" i="28"/>
  <c r="AZ200" i="28"/>
  <c r="AN202" i="28"/>
  <c r="BB202" i="28"/>
  <c r="BB200" i="28"/>
  <c r="BC202" i="28"/>
  <c r="BC200" i="28"/>
  <c r="BD202" i="28"/>
  <c r="BD200" i="28"/>
  <c r="BE202" i="28"/>
  <c r="BE200" i="28"/>
  <c r="AM200" i="28"/>
  <c r="AN200" i="28"/>
  <c r="AO202" i="28"/>
  <c r="AO200" i="28"/>
  <c r="AP202" i="28"/>
  <c r="AP200" i="28"/>
  <c r="AQ202" i="28"/>
  <c r="AQ200" i="28"/>
  <c r="AR202" i="28"/>
  <c r="BA200" i="28"/>
  <c r="AS202" i="28"/>
  <c r="AM192" i="28"/>
  <c r="BA192" i="28"/>
  <c r="AQ192" i="28"/>
  <c r="AZ192" i="28"/>
  <c r="AN192" i="28"/>
  <c r="BB192" i="28"/>
  <c r="BD192" i="28"/>
  <c r="BE192" i="28"/>
  <c r="AO192" i="28"/>
  <c r="BC192" i="28"/>
  <c r="AP192" i="28"/>
  <c r="AR192" i="28"/>
  <c r="AS192" i="28"/>
  <c r="AT192" i="28"/>
  <c r="AU192" i="28"/>
  <c r="AV192" i="28"/>
  <c r="AW192" i="28"/>
  <c r="AX192" i="28"/>
  <c r="AY192" i="28"/>
  <c r="AL192" i="28"/>
  <c r="AV182" i="28"/>
  <c r="AQ183" i="28"/>
  <c r="BE183" i="28"/>
  <c r="AP186" i="28"/>
  <c r="BD186" i="28"/>
  <c r="AO189" i="28"/>
  <c r="BC189" i="28"/>
  <c r="AW182" i="28"/>
  <c r="AR183" i="28"/>
  <c r="AQ186" i="28"/>
  <c r="BE186" i="28"/>
  <c r="AP189" i="28"/>
  <c r="BD189" i="28"/>
  <c r="AX182" i="28"/>
  <c r="AS183" i="28"/>
  <c r="AQ189" i="28"/>
  <c r="BE189" i="28"/>
  <c r="AR186" i="28"/>
  <c r="AN182" i="28"/>
  <c r="BB182" i="28"/>
  <c r="AW183" i="28"/>
  <c r="AV186" i="28"/>
  <c r="AU189" i="28"/>
  <c r="AO182" i="28"/>
  <c r="BC182" i="28"/>
  <c r="AX183" i="28"/>
  <c r="AW186" i="28"/>
  <c r="AV189" i="28"/>
  <c r="AP182" i="28"/>
  <c r="BD182" i="28"/>
  <c r="AY183" i="28"/>
  <c r="AX186" i="28"/>
  <c r="AW189" i="28"/>
  <c r="AQ182" i="28"/>
  <c r="BE182" i="28"/>
  <c r="AZ183" i="28"/>
  <c r="AY186" i="28"/>
  <c r="AX189" i="28"/>
  <c r="AR182" i="28"/>
  <c r="AM183" i="28"/>
  <c r="BA183" i="28"/>
  <c r="AZ186" i="28"/>
  <c r="AY189" i="28"/>
  <c r="AS182" i="28"/>
  <c r="AN183" i="28"/>
  <c r="BB183" i="28"/>
  <c r="AM186" i="28"/>
  <c r="BA186" i="28"/>
  <c r="AZ189" i="28"/>
  <c r="AT182" i="28"/>
  <c r="AO183" i="28"/>
  <c r="BC183" i="28"/>
  <c r="AN186" i="28"/>
  <c r="BB186" i="28"/>
  <c r="AM189" i="28"/>
  <c r="BA189" i="28"/>
  <c r="AU182" i="28"/>
  <c r="AP183" i="28"/>
  <c r="BD183" i="28"/>
  <c r="AO186" i="28"/>
  <c r="BC186" i="28"/>
  <c r="AN189" i="28"/>
  <c r="BB189" i="28"/>
  <c r="AY182" i="28"/>
  <c r="AT183" i="28"/>
  <c r="AS186" i="28"/>
  <c r="AR189" i="28"/>
  <c r="AZ182" i="28"/>
  <c r="AU183" i="28"/>
  <c r="AT186" i="28"/>
  <c r="BA182" i="28"/>
  <c r="AV183" i="28"/>
  <c r="AU186" i="28"/>
  <c r="AS189" i="28"/>
  <c r="AT189" i="28"/>
  <c r="AM182" i="28"/>
  <c r="AL182" i="28"/>
  <c r="AL183" i="28"/>
  <c r="AL186" i="28"/>
  <c r="AL189" i="28"/>
  <c r="AM170" i="28"/>
  <c r="BA170" i="28"/>
  <c r="AV171" i="28"/>
  <c r="AQ172" i="28"/>
  <c r="BE172" i="28"/>
  <c r="AZ173" i="28"/>
  <c r="AU174" i="28"/>
  <c r="AP175" i="28"/>
  <c r="BD175" i="28"/>
  <c r="AY176" i="28"/>
  <c r="AT177" i="28"/>
  <c r="AO178" i="28"/>
  <c r="BC178" i="28"/>
  <c r="AX179" i="28"/>
  <c r="AN170" i="28"/>
  <c r="BB170" i="28"/>
  <c r="AW171" i="28"/>
  <c r="AR172" i="28"/>
  <c r="AM173" i="28"/>
  <c r="BA173" i="28"/>
  <c r="AV174" i="28"/>
  <c r="AQ175" i="28"/>
  <c r="BE175" i="28"/>
  <c r="AZ176" i="28"/>
  <c r="AU177" i="28"/>
  <c r="AP178" i="28"/>
  <c r="BD178" i="28"/>
  <c r="AY179" i="28"/>
  <c r="AO170" i="28"/>
  <c r="BC170" i="28"/>
  <c r="AX171" i="28"/>
  <c r="AS172" i="28"/>
  <c r="AN173" i="28"/>
  <c r="BB173" i="28"/>
  <c r="AW174" i="28"/>
  <c r="AR175" i="28"/>
  <c r="AM176" i="28"/>
  <c r="BA176" i="28"/>
  <c r="AV177" i="28"/>
  <c r="AQ178" i="28"/>
  <c r="BE178" i="28"/>
  <c r="AZ179" i="28"/>
  <c r="AP170" i="28"/>
  <c r="BD170" i="28"/>
  <c r="AY171" i="28"/>
  <c r="AT172" i="28"/>
  <c r="AO173" i="28"/>
  <c r="BC173" i="28"/>
  <c r="AX174" i="28"/>
  <c r="AS175" i="28"/>
  <c r="AN176" i="28"/>
  <c r="BB176" i="28"/>
  <c r="AW177" i="28"/>
  <c r="AR178" i="28"/>
  <c r="AM179" i="28"/>
  <c r="BA179" i="28"/>
  <c r="AQ170" i="28"/>
  <c r="BE170" i="28"/>
  <c r="AZ171" i="28"/>
  <c r="AU172" i="28"/>
  <c r="AP173" i="28"/>
  <c r="BD173" i="28"/>
  <c r="AY174" i="28"/>
  <c r="AT175" i="28"/>
  <c r="AO176" i="28"/>
  <c r="BC176" i="28"/>
  <c r="AX177" i="28"/>
  <c r="AS178" i="28"/>
  <c r="AN179" i="28"/>
  <c r="BB179" i="28"/>
  <c r="AR170" i="28"/>
  <c r="AM171" i="28"/>
  <c r="BA171" i="28"/>
  <c r="AV172" i="28"/>
  <c r="AQ173" i="28"/>
  <c r="BE173" i="28"/>
  <c r="AZ174" i="28"/>
  <c r="AU175" i="28"/>
  <c r="AP176" i="28"/>
  <c r="BD176" i="28"/>
  <c r="AY177" i="28"/>
  <c r="AT178" i="28"/>
  <c r="AO179" i="28"/>
  <c r="BC179" i="28"/>
  <c r="AS170" i="28"/>
  <c r="AN171" i="28"/>
  <c r="BB171" i="28"/>
  <c r="AW172" i="28"/>
  <c r="AR173" i="28"/>
  <c r="AM174" i="28"/>
  <c r="BA174" i="28"/>
  <c r="AV175" i="28"/>
  <c r="AQ176" i="28"/>
  <c r="BE176" i="28"/>
  <c r="AZ177" i="28"/>
  <c r="AU178" i="28"/>
  <c r="AP179" i="28"/>
  <c r="BD179" i="28"/>
  <c r="AT170" i="28"/>
  <c r="AO171" i="28"/>
  <c r="BC171" i="28"/>
  <c r="AX172" i="28"/>
  <c r="AS173" i="28"/>
  <c r="AN174" i="28"/>
  <c r="BB174" i="28"/>
  <c r="AW175" i="28"/>
  <c r="AR176" i="28"/>
  <c r="AM177" i="28"/>
  <c r="BA177" i="28"/>
  <c r="AV178" i="28"/>
  <c r="AQ179" i="28"/>
  <c r="BE179" i="28"/>
  <c r="AU170" i="28"/>
  <c r="AP171" i="28"/>
  <c r="BD171" i="28"/>
  <c r="AY172" i="28"/>
  <c r="AT173" i="28"/>
  <c r="AO174" i="28"/>
  <c r="BC174" i="28"/>
  <c r="AX175" i="28"/>
  <c r="AS176" i="28"/>
  <c r="AN177" i="28"/>
  <c r="BB177" i="28"/>
  <c r="AW178" i="28"/>
  <c r="AR179" i="28"/>
  <c r="AV170" i="28"/>
  <c r="AQ171" i="28"/>
  <c r="AX170" i="28"/>
  <c r="BB172" i="28"/>
  <c r="BE174" i="28"/>
  <c r="AO177" i="28"/>
  <c r="BB178" i="28"/>
  <c r="AY170" i="28"/>
  <c r="BC172" i="28"/>
  <c r="AM175" i="28"/>
  <c r="AP177" i="28"/>
  <c r="AS179" i="28"/>
  <c r="AZ170" i="28"/>
  <c r="BD172" i="28"/>
  <c r="AN175" i="28"/>
  <c r="AQ177" i="28"/>
  <c r="AT179" i="28"/>
  <c r="AR171" i="28"/>
  <c r="AU173" i="28"/>
  <c r="AO175" i="28"/>
  <c r="AR177" i="28"/>
  <c r="AU179" i="28"/>
  <c r="AS171" i="28"/>
  <c r="AV173" i="28"/>
  <c r="AY175" i="28"/>
  <c r="AS177" i="28"/>
  <c r="AV179" i="28"/>
  <c r="AT171" i="28"/>
  <c r="AW173" i="28"/>
  <c r="AZ175" i="28"/>
  <c r="BC177" i="28"/>
  <c r="AW179" i="28"/>
  <c r="AU171" i="28"/>
  <c r="AX173" i="28"/>
  <c r="BA175" i="28"/>
  <c r="BD177" i="28"/>
  <c r="BE171" i="28"/>
  <c r="AY173" i="28"/>
  <c r="BB175" i="28"/>
  <c r="BE177" i="28"/>
  <c r="AM172" i="28"/>
  <c r="AP174" i="28"/>
  <c r="BC175" i="28"/>
  <c r="AM178" i="28"/>
  <c r="AN172" i="28"/>
  <c r="AQ174" i="28"/>
  <c r="AT176" i="28"/>
  <c r="AN178" i="28"/>
  <c r="AO172" i="28"/>
  <c r="AR174" i="28"/>
  <c r="AU176" i="28"/>
  <c r="AX178" i="28"/>
  <c r="AP172" i="28"/>
  <c r="AS174" i="28"/>
  <c r="AV176" i="28"/>
  <c r="AY178" i="28"/>
  <c r="AZ172" i="28"/>
  <c r="AT174" i="28"/>
  <c r="AW176" i="28"/>
  <c r="AZ178" i="28"/>
  <c r="AW170" i="28"/>
  <c r="BA172" i="28"/>
  <c r="BD174" i="28"/>
  <c r="AX176" i="28"/>
  <c r="BA178" i="28"/>
  <c r="AL171" i="28"/>
  <c r="AL172" i="28"/>
  <c r="AL173" i="28"/>
  <c r="AL174" i="28"/>
  <c r="AL175" i="28"/>
  <c r="AL176" i="28"/>
  <c r="AL177" i="28"/>
  <c r="AL178" i="28"/>
  <c r="AL179" i="28"/>
  <c r="AL170" i="28"/>
  <c r="AT158" i="28"/>
  <c r="AN159" i="28"/>
  <c r="BB159" i="28"/>
  <c r="AP161" i="28"/>
  <c r="BD161" i="28"/>
  <c r="AX162" i="28"/>
  <c r="AR163" i="28"/>
  <c r="AL164" i="28"/>
  <c r="AZ164" i="28"/>
  <c r="AT165" i="28"/>
  <c r="AN166" i="28"/>
  <c r="BB166" i="28"/>
  <c r="AU158" i="28"/>
  <c r="AO159" i="28"/>
  <c r="BC159" i="28"/>
  <c r="AQ161" i="28"/>
  <c r="BE161" i="28"/>
  <c r="AY162" i="28"/>
  <c r="AS163" i="28"/>
  <c r="AM164" i="28"/>
  <c r="BA164" i="28"/>
  <c r="AU165" i="28"/>
  <c r="AO166" i="28"/>
  <c r="BC166" i="28"/>
  <c r="AV158" i="28"/>
  <c r="AP159" i="28"/>
  <c r="BD159" i="28"/>
  <c r="AR161" i="28"/>
  <c r="AL162" i="28"/>
  <c r="AZ162" i="28"/>
  <c r="AT163" i="28"/>
  <c r="AN164" i="28"/>
  <c r="BB164" i="28"/>
  <c r="AV165" i="28"/>
  <c r="AP166" i="28"/>
  <c r="BD166" i="28"/>
  <c r="AW158" i="28"/>
  <c r="AQ159" i="28"/>
  <c r="BE159" i="28"/>
  <c r="AS161" i="28"/>
  <c r="AM162" i="28"/>
  <c r="BA162" i="28"/>
  <c r="AU163" i="28"/>
  <c r="AO164" i="28"/>
  <c r="BC164" i="28"/>
  <c r="AW165" i="28"/>
  <c r="AQ166" i="28"/>
  <c r="BE166" i="28"/>
  <c r="AX158" i="28"/>
  <c r="AR159" i="28"/>
  <c r="AT161" i="28"/>
  <c r="AN162" i="28"/>
  <c r="BB162" i="28"/>
  <c r="AV163" i="28"/>
  <c r="AP164" i="28"/>
  <c r="BD164" i="28"/>
  <c r="AX165" i="28"/>
  <c r="AR166" i="28"/>
  <c r="AY158" i="28"/>
  <c r="AS159" i="28"/>
  <c r="AU161" i="28"/>
  <c r="AO162" i="28"/>
  <c r="BC162" i="28"/>
  <c r="AW163" i="28"/>
  <c r="AQ164" i="28"/>
  <c r="BE164" i="28"/>
  <c r="AY165" i="28"/>
  <c r="AS166" i="28"/>
  <c r="AL158" i="28"/>
  <c r="AZ158" i="28"/>
  <c r="AT159" i="28"/>
  <c r="AV161" i="28"/>
  <c r="AP162" i="28"/>
  <c r="BD162" i="28"/>
  <c r="AX163" i="28"/>
  <c r="AR164" i="28"/>
  <c r="AL165" i="28"/>
  <c r="AZ165" i="28"/>
  <c r="AT166" i="28"/>
  <c r="AM158" i="28"/>
  <c r="BA158" i="28"/>
  <c r="AU159" i="28"/>
  <c r="AW161" i="28"/>
  <c r="AQ162" i="28"/>
  <c r="BE162" i="28"/>
  <c r="AY163" i="28"/>
  <c r="AS164" i="28"/>
  <c r="AM165" i="28"/>
  <c r="BA165" i="28"/>
  <c r="AU166" i="28"/>
  <c r="AN158" i="28"/>
  <c r="BB158" i="28"/>
  <c r="AV159" i="28"/>
  <c r="AX161" i="28"/>
  <c r="AR162" i="28"/>
  <c r="AL163" i="28"/>
  <c r="AZ163" i="28"/>
  <c r="AT164" i="28"/>
  <c r="AW159" i="28"/>
  <c r="AO161" i="28"/>
  <c r="AP163" i="28"/>
  <c r="AP165" i="28"/>
  <c r="AZ166" i="28"/>
  <c r="AX159" i="28"/>
  <c r="AY161" i="28"/>
  <c r="AQ163" i="28"/>
  <c r="AQ165" i="28"/>
  <c r="BA166" i="28"/>
  <c r="AY159" i="28"/>
  <c r="AZ161" i="28"/>
  <c r="BA163" i="28"/>
  <c r="AR165" i="28"/>
  <c r="AZ159" i="28"/>
  <c r="BA161" i="28"/>
  <c r="BB163" i="28"/>
  <c r="AS165" i="28"/>
  <c r="AO158" i="28"/>
  <c r="BA159" i="28"/>
  <c r="BB161" i="28"/>
  <c r="BC163" i="28"/>
  <c r="BB165" i="28"/>
  <c r="AP158" i="28"/>
  <c r="BC161" i="28"/>
  <c r="BD163" i="28"/>
  <c r="BC165" i="28"/>
  <c r="AQ158" i="28"/>
  <c r="AS162" i="28"/>
  <c r="BE163" i="28"/>
  <c r="BD165" i="28"/>
  <c r="AR158" i="28"/>
  <c r="AT162" i="28"/>
  <c r="AU164" i="28"/>
  <c r="BE165" i="28"/>
  <c r="AS158" i="28"/>
  <c r="AU162" i="28"/>
  <c r="AV164" i="28"/>
  <c r="AL166" i="28"/>
  <c r="BC158" i="28"/>
  <c r="AV162" i="28"/>
  <c r="AW164" i="28"/>
  <c r="AM166" i="28"/>
  <c r="BD158" i="28"/>
  <c r="AW162" i="28"/>
  <c r="AX164" i="28"/>
  <c r="AV166" i="28"/>
  <c r="BE158" i="28"/>
  <c r="AL161" i="28"/>
  <c r="AM163" i="28"/>
  <c r="AY164" i="28"/>
  <c r="AW166" i="28"/>
  <c r="AL159" i="28"/>
  <c r="AM161" i="28"/>
  <c r="AN163" i="28"/>
  <c r="AN165" i="28"/>
  <c r="AX166" i="28"/>
  <c r="AM159" i="28"/>
  <c r="AN161" i="28"/>
  <c r="AO163" i="28"/>
  <c r="AO165" i="28"/>
  <c r="AY166" i="28"/>
  <c r="AM156" i="28"/>
  <c r="BA156" i="28"/>
  <c r="BC156" i="28"/>
  <c r="BD156" i="28"/>
  <c r="AQ156" i="28"/>
  <c r="AR156" i="28"/>
  <c r="AN156" i="28"/>
  <c r="BB156" i="28"/>
  <c r="AO156" i="28"/>
  <c r="AP156" i="28"/>
  <c r="BE156" i="28"/>
  <c r="AS156" i="28"/>
  <c r="AT156" i="28"/>
  <c r="AU156" i="28"/>
  <c r="AV156" i="28"/>
  <c r="AW156" i="28"/>
  <c r="AX156" i="28"/>
  <c r="AY156" i="28"/>
  <c r="AZ156" i="28"/>
  <c r="AL156" i="28"/>
  <c r="AM145" i="28"/>
  <c r="BA145" i="28"/>
  <c r="AV146" i="28"/>
  <c r="AQ147" i="28"/>
  <c r="BE147" i="28"/>
  <c r="AZ148" i="28"/>
  <c r="AU149" i="28"/>
  <c r="AP150" i="28"/>
  <c r="BD150" i="28"/>
  <c r="AY151" i="28"/>
  <c r="AT152" i="28"/>
  <c r="AO153" i="28"/>
  <c r="BC153" i="28"/>
  <c r="AX154" i="28"/>
  <c r="AN145" i="28"/>
  <c r="BB145" i="28"/>
  <c r="AW146" i="28"/>
  <c r="AR147" i="28"/>
  <c r="AM148" i="28"/>
  <c r="BA148" i="28"/>
  <c r="AV149" i="28"/>
  <c r="AQ150" i="28"/>
  <c r="BE150" i="28"/>
  <c r="AZ151" i="28"/>
  <c r="AU152" i="28"/>
  <c r="AP153" i="28"/>
  <c r="BD153" i="28"/>
  <c r="AY154" i="28"/>
  <c r="AO145" i="28"/>
  <c r="BC145" i="28"/>
  <c r="AX146" i="28"/>
  <c r="AS147" i="28"/>
  <c r="AN148" i="28"/>
  <c r="BB148" i="28"/>
  <c r="AW149" i="28"/>
  <c r="AR150" i="28"/>
  <c r="AM151" i="28"/>
  <c r="BA151" i="28"/>
  <c r="AV152" i="28"/>
  <c r="AQ153" i="28"/>
  <c r="BE153" i="28"/>
  <c r="AZ154" i="28"/>
  <c r="AP145" i="28"/>
  <c r="BD145" i="28"/>
  <c r="AY146" i="28"/>
  <c r="AT147" i="28"/>
  <c r="AO148" i="28"/>
  <c r="BC148" i="28"/>
  <c r="AX149" i="28"/>
  <c r="AS150" i="28"/>
  <c r="AN151" i="28"/>
  <c r="BB151" i="28"/>
  <c r="AW152" i="28"/>
  <c r="AQ145" i="28"/>
  <c r="BE145" i="28"/>
  <c r="AZ146" i="28"/>
  <c r="AU147" i="28"/>
  <c r="AP148" i="28"/>
  <c r="BD148" i="28"/>
  <c r="AY149" i="28"/>
  <c r="AT150" i="28"/>
  <c r="AO151" i="28"/>
  <c r="BC151" i="28"/>
  <c r="AX152" i="28"/>
  <c r="AS153" i="28"/>
  <c r="AN154" i="28"/>
  <c r="BB154" i="28"/>
  <c r="AR145" i="28"/>
  <c r="AM146" i="28"/>
  <c r="BA146" i="28"/>
  <c r="AV147" i="28"/>
  <c r="AQ148" i="28"/>
  <c r="BE148" i="28"/>
  <c r="AZ149" i="28"/>
  <c r="AU150" i="28"/>
  <c r="AP151" i="28"/>
  <c r="BD151" i="28"/>
  <c r="AY152" i="28"/>
  <c r="AT153" i="28"/>
  <c r="AO154" i="28"/>
  <c r="BC154" i="28"/>
  <c r="AS145" i="28"/>
  <c r="AN146" i="28"/>
  <c r="BB146" i="28"/>
  <c r="AW147" i="28"/>
  <c r="AR148" i="28"/>
  <c r="AM149" i="28"/>
  <c r="BA149" i="28"/>
  <c r="AV150" i="28"/>
  <c r="AQ151" i="28"/>
  <c r="BE151" i="28"/>
  <c r="AZ152" i="28"/>
  <c r="AU153" i="28"/>
  <c r="AP154" i="28"/>
  <c r="BD154" i="28"/>
  <c r="AT145" i="28"/>
  <c r="AO146" i="28"/>
  <c r="BC146" i="28"/>
  <c r="AX147" i="28"/>
  <c r="AS148" i="28"/>
  <c r="AN149" i="28"/>
  <c r="BB149" i="28"/>
  <c r="AW150" i="28"/>
  <c r="AR151" i="28"/>
  <c r="AM152" i="28"/>
  <c r="BA152" i="28"/>
  <c r="AV153" i="28"/>
  <c r="AQ154" i="28"/>
  <c r="BE154" i="28"/>
  <c r="AU145" i="28"/>
  <c r="AP146" i="28"/>
  <c r="BD146" i="28"/>
  <c r="AY147" i="28"/>
  <c r="AT148" i="28"/>
  <c r="AO149" i="28"/>
  <c r="BC149" i="28"/>
  <c r="AX150" i="28"/>
  <c r="AS151" i="28"/>
  <c r="AN152" i="28"/>
  <c r="BB152" i="28"/>
  <c r="AW153" i="28"/>
  <c r="AR154" i="28"/>
  <c r="AV145" i="28"/>
  <c r="AQ146" i="28"/>
  <c r="BE146" i="28"/>
  <c r="AZ147" i="28"/>
  <c r="AU148" i="28"/>
  <c r="AP149" i="28"/>
  <c r="BD149" i="28"/>
  <c r="AY150" i="28"/>
  <c r="AT151" i="28"/>
  <c r="AO152" i="28"/>
  <c r="BC152" i="28"/>
  <c r="AX153" i="28"/>
  <c r="AS154" i="28"/>
  <c r="AW145" i="28"/>
  <c r="AR146" i="28"/>
  <c r="AM147" i="28"/>
  <c r="BA147" i="28"/>
  <c r="AV148" i="28"/>
  <c r="AQ149" i="28"/>
  <c r="BE149" i="28"/>
  <c r="AZ150" i="28"/>
  <c r="AU151" i="28"/>
  <c r="AP152" i="28"/>
  <c r="BD152" i="28"/>
  <c r="AY153" i="28"/>
  <c r="AT154" i="28"/>
  <c r="AX145" i="28"/>
  <c r="AS146" i="28"/>
  <c r="AN147" i="28"/>
  <c r="BB147" i="28"/>
  <c r="AW148" i="28"/>
  <c r="AR149" i="28"/>
  <c r="AM150" i="28"/>
  <c r="BA150" i="28"/>
  <c r="AV151" i="28"/>
  <c r="AQ152" i="28"/>
  <c r="BE152" i="28"/>
  <c r="AZ153" i="28"/>
  <c r="AU154" i="28"/>
  <c r="AY145" i="28"/>
  <c r="AT146" i="28"/>
  <c r="AO147" i="28"/>
  <c r="BC147" i="28"/>
  <c r="AX148" i="28"/>
  <c r="AS149" i="28"/>
  <c r="AN150" i="28"/>
  <c r="BB150" i="28"/>
  <c r="AW151" i="28"/>
  <c r="AR152" i="28"/>
  <c r="AM153" i="28"/>
  <c r="BA153" i="28"/>
  <c r="AV154" i="28"/>
  <c r="AZ145" i="28"/>
  <c r="AU146" i="28"/>
  <c r="AP147" i="28"/>
  <c r="BD147" i="28"/>
  <c r="AY148" i="28"/>
  <c r="AT149" i="28"/>
  <c r="AS152" i="28"/>
  <c r="AN153" i="28"/>
  <c r="AR153" i="28"/>
  <c r="BB153" i="28"/>
  <c r="AM154" i="28"/>
  <c r="AW154" i="28"/>
  <c r="BA154" i="28"/>
  <c r="AO150" i="28"/>
  <c r="BC150" i="28"/>
  <c r="AX151" i="28"/>
  <c r="AL146" i="28"/>
  <c r="AL153" i="28"/>
  <c r="AL147" i="28"/>
  <c r="AL148" i="28"/>
  <c r="AL149" i="28"/>
  <c r="AL150" i="28"/>
  <c r="AL151" i="28"/>
  <c r="AL154" i="28"/>
  <c r="AL152" i="28"/>
  <c r="AL145" i="28"/>
  <c r="AN134" i="28"/>
  <c r="BB134" i="28"/>
  <c r="AW135" i="28"/>
  <c r="AR136" i="28"/>
  <c r="AM137" i="28"/>
  <c r="BA137" i="28"/>
  <c r="AV138" i="28"/>
  <c r="AQ139" i="28"/>
  <c r="BE139" i="28"/>
  <c r="AZ140" i="28"/>
  <c r="AU141" i="28"/>
  <c r="AP142" i="28"/>
  <c r="BD142" i="28"/>
  <c r="AY143" i="28"/>
  <c r="AO134" i="28"/>
  <c r="BC134" i="28"/>
  <c r="AX135" i="28"/>
  <c r="AS136" i="28"/>
  <c r="AN137" i="28"/>
  <c r="BB137" i="28"/>
  <c r="AW138" i="28"/>
  <c r="AR139" i="28"/>
  <c r="AM140" i="28"/>
  <c r="BA140" i="28"/>
  <c r="AV141" i="28"/>
  <c r="AQ142" i="28"/>
  <c r="BE142" i="28"/>
  <c r="AZ143" i="28"/>
  <c r="AP134" i="28"/>
  <c r="BD134" i="28"/>
  <c r="AY135" i="28"/>
  <c r="AT136" i="28"/>
  <c r="AO137" i="28"/>
  <c r="BC137" i="28"/>
  <c r="AX138" i="28"/>
  <c r="AS139" i="28"/>
  <c r="AN140" i="28"/>
  <c r="BB140" i="28"/>
  <c r="AW141" i="28"/>
  <c r="AR142" i="28"/>
  <c r="AM143" i="28"/>
  <c r="BA143" i="28"/>
  <c r="AQ134" i="28"/>
  <c r="BE134" i="28"/>
  <c r="AZ135" i="28"/>
  <c r="AU136" i="28"/>
  <c r="AP137" i="28"/>
  <c r="BD137" i="28"/>
  <c r="AY138" i="28"/>
  <c r="AT139" i="28"/>
  <c r="AO140" i="28"/>
  <c r="BC140" i="28"/>
  <c r="AX141" i="28"/>
  <c r="AS142" i="28"/>
  <c r="AN143" i="28"/>
  <c r="BB143" i="28"/>
  <c r="AR134" i="28"/>
  <c r="AM135" i="28"/>
  <c r="BA135" i="28"/>
  <c r="AV136" i="28"/>
  <c r="AQ137" i="28"/>
  <c r="BE137" i="28"/>
  <c r="AZ138" i="28"/>
  <c r="AU139" i="28"/>
  <c r="AP140" i="28"/>
  <c r="BD140" i="28"/>
  <c r="AY141" i="28"/>
  <c r="AT142" i="28"/>
  <c r="AO143" i="28"/>
  <c r="BC143" i="28"/>
  <c r="AS134" i="28"/>
  <c r="AN135" i="28"/>
  <c r="BB135" i="28"/>
  <c r="AW136" i="28"/>
  <c r="AR137" i="28"/>
  <c r="AM138" i="28"/>
  <c r="BA138" i="28"/>
  <c r="AV139" i="28"/>
  <c r="AQ140" i="28"/>
  <c r="BE140" i="28"/>
  <c r="AZ141" i="28"/>
  <c r="AU142" i="28"/>
  <c r="AP143" i="28"/>
  <c r="BD143" i="28"/>
  <c r="AT134" i="28"/>
  <c r="AO135" i="28"/>
  <c r="BC135" i="28"/>
  <c r="AX136" i="28"/>
  <c r="AS137" i="28"/>
  <c r="AN138" i="28"/>
  <c r="BB138" i="28"/>
  <c r="AW139" i="28"/>
  <c r="AR140" i="28"/>
  <c r="AM141" i="28"/>
  <c r="BA141" i="28"/>
  <c r="AV142" i="28"/>
  <c r="AQ143" i="28"/>
  <c r="BE143" i="28"/>
  <c r="AU134" i="28"/>
  <c r="AP135" i="28"/>
  <c r="BD135" i="28"/>
  <c r="AY136" i="28"/>
  <c r="AT137" i="28"/>
  <c r="AO138" i="28"/>
  <c r="BC138" i="28"/>
  <c r="AX139" i="28"/>
  <c r="AS140" i="28"/>
  <c r="AN141" i="28"/>
  <c r="BB141" i="28"/>
  <c r="AW142" i="28"/>
  <c r="AR143" i="28"/>
  <c r="AV134" i="28"/>
  <c r="AQ135" i="28"/>
  <c r="BE135" i="28"/>
  <c r="AZ136" i="28"/>
  <c r="AU137" i="28"/>
  <c r="AP138" i="28"/>
  <c r="BD138" i="28"/>
  <c r="AY139" i="28"/>
  <c r="AT140" i="28"/>
  <c r="AO141" i="28"/>
  <c r="BC141" i="28"/>
  <c r="AX142" i="28"/>
  <c r="AS143" i="28"/>
  <c r="AW134" i="28"/>
  <c r="AR135" i="28"/>
  <c r="AM136" i="28"/>
  <c r="AX134" i="28"/>
  <c r="BC136" i="28"/>
  <c r="AM139" i="28"/>
  <c r="AP141" i="28"/>
  <c r="BC142" i="28"/>
  <c r="AY134" i="28"/>
  <c r="BD136" i="28"/>
  <c r="AN139" i="28"/>
  <c r="AQ141" i="28"/>
  <c r="AT143" i="28"/>
  <c r="AZ134" i="28"/>
  <c r="BE136" i="28"/>
  <c r="AO139" i="28"/>
  <c r="AR141" i="28"/>
  <c r="AU143" i="28"/>
  <c r="BA134" i="28"/>
  <c r="AV137" i="28"/>
  <c r="AP139" i="28"/>
  <c r="AS141" i="28"/>
  <c r="AV143" i="28"/>
  <c r="AS135" i="28"/>
  <c r="AW137" i="28"/>
  <c r="AZ139" i="28"/>
  <c r="AT141" i="28"/>
  <c r="AW143" i="28"/>
  <c r="AT135" i="28"/>
  <c r="AX137" i="28"/>
  <c r="BA139" i="28"/>
  <c r="BD141" i="28"/>
  <c r="AX143" i="28"/>
  <c r="AU135" i="28"/>
  <c r="AY137" i="28"/>
  <c r="BB139" i="28"/>
  <c r="BE141" i="28"/>
  <c r="AV135" i="28"/>
  <c r="AZ137" i="28"/>
  <c r="BC139" i="28"/>
  <c r="AM142" i="28"/>
  <c r="AN136" i="28"/>
  <c r="AQ138" i="28"/>
  <c r="BD139" i="28"/>
  <c r="AN142" i="28"/>
  <c r="AO136" i="28"/>
  <c r="AR138" i="28"/>
  <c r="AU140" i="28"/>
  <c r="AO142" i="28"/>
  <c r="AP136" i="28"/>
  <c r="AS138" i="28"/>
  <c r="AV140" i="28"/>
  <c r="AY142" i="28"/>
  <c r="AQ136" i="28"/>
  <c r="AT138" i="28"/>
  <c r="AW140" i="28"/>
  <c r="AZ142" i="28"/>
  <c r="BA136" i="28"/>
  <c r="AU138" i="28"/>
  <c r="AX140" i="28"/>
  <c r="BA142" i="28"/>
  <c r="AM134" i="28"/>
  <c r="BB136" i="28"/>
  <c r="BE138" i="28"/>
  <c r="AY140" i="28"/>
  <c r="BB142" i="28"/>
  <c r="AL135" i="28"/>
  <c r="AL138" i="28"/>
  <c r="AL140" i="28"/>
  <c r="AL136" i="28"/>
  <c r="AL137" i="28"/>
  <c r="AL139" i="28"/>
  <c r="AL141" i="28"/>
  <c r="AL142" i="28"/>
  <c r="AL143" i="28"/>
  <c r="AL134" i="28"/>
  <c r="AM121" i="28"/>
  <c r="BA121" i="28"/>
  <c r="AV122" i="28"/>
  <c r="AQ123" i="28"/>
  <c r="BE123" i="28"/>
  <c r="AZ124" i="28"/>
  <c r="AP126" i="28"/>
  <c r="BD126" i="28"/>
  <c r="AY127" i="28"/>
  <c r="AT128" i="28"/>
  <c r="AO129" i="28"/>
  <c r="BC129" i="28"/>
  <c r="AX130" i="28"/>
  <c r="AS131" i="28"/>
  <c r="AN121" i="28"/>
  <c r="BB121" i="28"/>
  <c r="AW122" i="28"/>
  <c r="AR123" i="28"/>
  <c r="AM124" i="28"/>
  <c r="BA124" i="28"/>
  <c r="AQ126" i="28"/>
  <c r="BE126" i="28"/>
  <c r="AZ127" i="28"/>
  <c r="AU128" i="28"/>
  <c r="AP129" i="28"/>
  <c r="BD129" i="28"/>
  <c r="AY130" i="28"/>
  <c r="AT131" i="28"/>
  <c r="AO121" i="28"/>
  <c r="AX122" i="28"/>
  <c r="BB124" i="28"/>
  <c r="AV128" i="28"/>
  <c r="AU121" i="28"/>
  <c r="AP122" i="28"/>
  <c r="BD122" i="28"/>
  <c r="AY123" i="28"/>
  <c r="AT124" i="28"/>
  <c r="AX126" i="28"/>
  <c r="AS127" i="28"/>
  <c r="AN128" i="28"/>
  <c r="BB128" i="28"/>
  <c r="AW129" i="28"/>
  <c r="AR130" i="28"/>
  <c r="AM131" i="28"/>
  <c r="BA131" i="28"/>
  <c r="AV121" i="28"/>
  <c r="AQ122" i="28"/>
  <c r="BE122" i="28"/>
  <c r="AZ123" i="28"/>
  <c r="AU124" i="28"/>
  <c r="AY126" i="28"/>
  <c r="AT127" i="28"/>
  <c r="AO128" i="28"/>
  <c r="BC128" i="28"/>
  <c r="AX129" i="28"/>
  <c r="AS130" i="28"/>
  <c r="AN131" i="28"/>
  <c r="BB131" i="28"/>
  <c r="AW121" i="28"/>
  <c r="AR122" i="28"/>
  <c r="AM123" i="28"/>
  <c r="BA123" i="28"/>
  <c r="AV124" i="28"/>
  <c r="AZ126" i="28"/>
  <c r="AU127" i="28"/>
  <c r="AP128" i="28"/>
  <c r="BD128" i="28"/>
  <c r="AY129" i="28"/>
  <c r="AT130" i="28"/>
  <c r="AO131" i="28"/>
  <c r="BC131" i="28"/>
  <c r="AX121" i="28"/>
  <c r="AS122" i="28"/>
  <c r="AN123" i="28"/>
  <c r="BB123" i="28"/>
  <c r="AW124" i="28"/>
  <c r="AM126" i="28"/>
  <c r="BA126" i="28"/>
  <c r="AV127" i="28"/>
  <c r="AQ128" i="28"/>
  <c r="BE128" i="28"/>
  <c r="AZ129" i="28"/>
  <c r="AU130" i="28"/>
  <c r="AP131" i="28"/>
  <c r="BD131" i="28"/>
  <c r="AY121" i="28"/>
  <c r="AT122" i="28"/>
  <c r="AO123" i="28"/>
  <c r="BC123" i="28"/>
  <c r="AX124" i="28"/>
  <c r="AN126" i="28"/>
  <c r="BB126" i="28"/>
  <c r="AW127" i="28"/>
  <c r="AR128" i="28"/>
  <c r="AM129" i="28"/>
  <c r="BA129" i="28"/>
  <c r="AV130" i="28"/>
  <c r="AQ131" i="28"/>
  <c r="BE131" i="28"/>
  <c r="AZ121" i="28"/>
  <c r="AU122" i="28"/>
  <c r="AP123" i="28"/>
  <c r="BD123" i="28"/>
  <c r="AY124" i="28"/>
  <c r="AO126" i="28"/>
  <c r="BC126" i="28"/>
  <c r="AX127" i="28"/>
  <c r="AS128" i="28"/>
  <c r="AN129" i="28"/>
  <c r="BB129" i="28"/>
  <c r="AW130" i="28"/>
  <c r="AR131" i="28"/>
  <c r="BC121" i="28"/>
  <c r="AS123" i="28"/>
  <c r="AN124" i="28"/>
  <c r="AR126" i="28"/>
  <c r="AM127" i="28"/>
  <c r="BA127" i="28"/>
  <c r="AQ129" i="28"/>
  <c r="BE129" i="28"/>
  <c r="AZ130" i="28"/>
  <c r="AU131" i="28"/>
  <c r="AP121" i="28"/>
  <c r="BD121" i="28"/>
  <c r="AY122" i="28"/>
  <c r="AT123" i="28"/>
  <c r="AO124" i="28"/>
  <c r="BC124" i="28"/>
  <c r="AS126" i="28"/>
  <c r="AN127" i="28"/>
  <c r="BB127" i="28"/>
  <c r="AW128" i="28"/>
  <c r="AR129" i="28"/>
  <c r="AM130" i="28"/>
  <c r="BA130" i="28"/>
  <c r="AV131" i="28"/>
  <c r="AQ121" i="28"/>
  <c r="AZ122" i="28"/>
  <c r="AU123" i="28"/>
  <c r="AP124" i="28"/>
  <c r="BD124" i="28"/>
  <c r="AT126" i="28"/>
  <c r="AO127" i="28"/>
  <c r="BC127" i="28"/>
  <c r="AX128" i="28"/>
  <c r="AS129" i="28"/>
  <c r="AN130" i="28"/>
  <c r="AR121" i="28"/>
  <c r="AR124" i="28"/>
  <c r="BD127" i="28"/>
  <c r="BD130" i="28"/>
  <c r="AY128" i="28"/>
  <c r="AT129" i="28"/>
  <c r="BC122" i="28"/>
  <c r="AV126" i="28"/>
  <c r="AO130" i="28"/>
  <c r="AS121" i="28"/>
  <c r="BE130" i="28"/>
  <c r="BE124" i="28"/>
  <c r="AM128" i="28"/>
  <c r="AX131" i="28"/>
  <c r="AM122" i="28"/>
  <c r="AY131" i="28"/>
  <c r="AN122" i="28"/>
  <c r="AZ131" i="28"/>
  <c r="AU126" i="28"/>
  <c r="AV123" i="28"/>
  <c r="AW126" i="28"/>
  <c r="AP130" i="28"/>
  <c r="AW123" i="28"/>
  <c r="AP127" i="28"/>
  <c r="AQ130" i="28"/>
  <c r="AX123" i="28"/>
  <c r="AQ127" i="28"/>
  <c r="BB130" i="28"/>
  <c r="AQ124" i="28"/>
  <c r="AR127" i="28"/>
  <c r="BC130" i="28"/>
  <c r="AS124" i="28"/>
  <c r="BE127" i="28"/>
  <c r="AT121" i="28"/>
  <c r="AW131" i="28"/>
  <c r="BE121" i="28"/>
  <c r="AZ128" i="28"/>
  <c r="BA128" i="28"/>
  <c r="AO122" i="28"/>
  <c r="BA122" i="28"/>
  <c r="AU129" i="28"/>
  <c r="BB122" i="28"/>
  <c r="AV129" i="28"/>
  <c r="AL122" i="28"/>
  <c r="AL129" i="28"/>
  <c r="AL131" i="28"/>
  <c r="AL123" i="28"/>
  <c r="AL124" i="28"/>
  <c r="AL126" i="28"/>
  <c r="AL127" i="28"/>
  <c r="AL128" i="28"/>
  <c r="AL130" i="28"/>
  <c r="AL121" i="28"/>
  <c r="AM110" i="28"/>
  <c r="BA110" i="28"/>
  <c r="AV111" i="28"/>
  <c r="AQ112" i="28"/>
  <c r="BE112" i="28"/>
  <c r="AZ113" i="28"/>
  <c r="AU114" i="28"/>
  <c r="AP115" i="28"/>
  <c r="BD115" i="28"/>
  <c r="AY116" i="28"/>
  <c r="AT117" i="28"/>
  <c r="AO118" i="28"/>
  <c r="BC118" i="28"/>
  <c r="AX119" i="28"/>
  <c r="BA111" i="28"/>
  <c r="AU115" i="28"/>
  <c r="AY117" i="28"/>
  <c r="AO119" i="28"/>
  <c r="AN111" i="28"/>
  <c r="AM114" i="28"/>
  <c r="AV115" i="28"/>
  <c r="BE116" i="28"/>
  <c r="AU118" i="28"/>
  <c r="BD119" i="28"/>
  <c r="AN110" i="28"/>
  <c r="BB110" i="28"/>
  <c r="AW111" i="28"/>
  <c r="AR112" i="28"/>
  <c r="AM113" i="28"/>
  <c r="BA113" i="28"/>
  <c r="AV114" i="28"/>
  <c r="AQ115" i="28"/>
  <c r="BE115" i="28"/>
  <c r="AZ116" i="28"/>
  <c r="AU117" i="28"/>
  <c r="AP118" i="28"/>
  <c r="BD118" i="28"/>
  <c r="AY119" i="28"/>
  <c r="AO110" i="28"/>
  <c r="BC110" i="28"/>
  <c r="AX111" i="28"/>
  <c r="AS112" i="28"/>
  <c r="AN113" i="28"/>
  <c r="BB113" i="28"/>
  <c r="AW114" i="28"/>
  <c r="AR115" i="28"/>
  <c r="AM116" i="28"/>
  <c r="BA116" i="28"/>
  <c r="AV117" i="28"/>
  <c r="AQ118" i="28"/>
  <c r="BE118" i="28"/>
  <c r="AZ119" i="28"/>
  <c r="AP110" i="28"/>
  <c r="BD110" i="28"/>
  <c r="AY111" i="28"/>
  <c r="AT112" i="28"/>
  <c r="AO113" i="28"/>
  <c r="BC113" i="28"/>
  <c r="AX114" i="28"/>
  <c r="AS115" i="28"/>
  <c r="AN116" i="28"/>
  <c r="BB116" i="28"/>
  <c r="AR118" i="28"/>
  <c r="AM119" i="28"/>
  <c r="AM111" i="28"/>
  <c r="AQ113" i="28"/>
  <c r="BE113" i="28"/>
  <c r="AZ114" i="28"/>
  <c r="AP116" i="28"/>
  <c r="BD116" i="28"/>
  <c r="AT118" i="28"/>
  <c r="BC119" i="28"/>
  <c r="AS110" i="28"/>
  <c r="BB111" i="28"/>
  <c r="AW112" i="28"/>
  <c r="AR113" i="28"/>
  <c r="BA114" i="28"/>
  <c r="AQ116" i="28"/>
  <c r="AZ117" i="28"/>
  <c r="AP119" i="28"/>
  <c r="AV112" i="28"/>
  <c r="AT110" i="28"/>
  <c r="AO111" i="28"/>
  <c r="BC111" i="28"/>
  <c r="AX112" i="28"/>
  <c r="AS113" i="28"/>
  <c r="AN114" i="28"/>
  <c r="BB114" i="28"/>
  <c r="AW115" i="28"/>
  <c r="AR116" i="28"/>
  <c r="AM117" i="28"/>
  <c r="BA117" i="28"/>
  <c r="AV118" i="28"/>
  <c r="AQ119" i="28"/>
  <c r="BE119" i="28"/>
  <c r="AU110" i="28"/>
  <c r="AP111" i="28"/>
  <c r="BD111" i="28"/>
  <c r="AY112" i="28"/>
  <c r="AT113" i="28"/>
  <c r="AO114" i="28"/>
  <c r="BC114" i="28"/>
  <c r="AX115" i="28"/>
  <c r="AS116" i="28"/>
  <c r="AN117" i="28"/>
  <c r="BB117" i="28"/>
  <c r="AW118" i="28"/>
  <c r="AR119" i="28"/>
  <c r="AV110" i="28"/>
  <c r="AQ111" i="28"/>
  <c r="BE111" i="28"/>
  <c r="AZ112" i="28"/>
  <c r="AU113" i="28"/>
  <c r="AP114" i="28"/>
  <c r="BD114" i="28"/>
  <c r="AY115" i="28"/>
  <c r="AT116" i="28"/>
  <c r="AO117" i="28"/>
  <c r="BC117" i="28"/>
  <c r="AX118" i="28"/>
  <c r="AS119" i="28"/>
  <c r="AW110" i="28"/>
  <c r="AR111" i="28"/>
  <c r="AM112" i="28"/>
  <c r="BA112" i="28"/>
  <c r="AV113" i="28"/>
  <c r="AQ114" i="28"/>
  <c r="BE114" i="28"/>
  <c r="AZ115" i="28"/>
  <c r="AU116" i="28"/>
  <c r="AP117" i="28"/>
  <c r="BD117" i="28"/>
  <c r="AY118" i="28"/>
  <c r="AT119" i="28"/>
  <c r="AX110" i="28"/>
  <c r="AS111" i="28"/>
  <c r="AN112" i="28"/>
  <c r="BB112" i="28"/>
  <c r="AW113" i="28"/>
  <c r="AR114" i="28"/>
  <c r="AM115" i="28"/>
  <c r="BA115" i="28"/>
  <c r="AV116" i="28"/>
  <c r="AQ117" i="28"/>
  <c r="BE117" i="28"/>
  <c r="AZ118" i="28"/>
  <c r="AU119" i="28"/>
  <c r="AY110" i="28"/>
  <c r="AT111" i="28"/>
  <c r="AO112" i="28"/>
  <c r="BC112" i="28"/>
  <c r="AX113" i="28"/>
  <c r="AS114" i="28"/>
  <c r="AN115" i="28"/>
  <c r="BB115" i="28"/>
  <c r="AW116" i="28"/>
  <c r="AR117" i="28"/>
  <c r="AM118" i="28"/>
  <c r="BA118" i="28"/>
  <c r="AV119" i="28"/>
  <c r="AZ110" i="28"/>
  <c r="AU111" i="28"/>
  <c r="AP112" i="28"/>
  <c r="BD112" i="28"/>
  <c r="AY113" i="28"/>
  <c r="AT114" i="28"/>
  <c r="AO115" i="28"/>
  <c r="BC115" i="28"/>
  <c r="AX116" i="28"/>
  <c r="AS117" i="28"/>
  <c r="AN118" i="28"/>
  <c r="BB118" i="28"/>
  <c r="AW119" i="28"/>
  <c r="AW117" i="28"/>
  <c r="BA119" i="28"/>
  <c r="AQ110" i="28"/>
  <c r="BE110" i="28"/>
  <c r="AZ111" i="28"/>
  <c r="AU112" i="28"/>
  <c r="AP113" i="28"/>
  <c r="BD113" i="28"/>
  <c r="AY114" i="28"/>
  <c r="AT115" i="28"/>
  <c r="AO116" i="28"/>
  <c r="BC116" i="28"/>
  <c r="AX117" i="28"/>
  <c r="AS118" i="28"/>
  <c r="AN119" i="28"/>
  <c r="BB119" i="28"/>
  <c r="AR110" i="28"/>
  <c r="AL111" i="28"/>
  <c r="AL112" i="28"/>
  <c r="AL113" i="28"/>
  <c r="AL114" i="28"/>
  <c r="AL115" i="28"/>
  <c r="AL116" i="28"/>
  <c r="AL117" i="28"/>
  <c r="AL118" i="28"/>
  <c r="AL119" i="28"/>
  <c r="AL110" i="28"/>
  <c r="AX108" i="28"/>
  <c r="AS99" i="28"/>
  <c r="AN100" i="28"/>
  <c r="BB100" i="28"/>
  <c r="AW101" i="28"/>
  <c r="AR102" i="28"/>
  <c r="AM103" i="28"/>
  <c r="BA103" i="28"/>
  <c r="AV104" i="28"/>
  <c r="AQ105" i="28"/>
  <c r="BE105" i="28"/>
  <c r="AZ106" i="28"/>
  <c r="AU107" i="28"/>
  <c r="AP108" i="28"/>
  <c r="BD108" i="28"/>
  <c r="AT99" i="28"/>
  <c r="AO100" i="28"/>
  <c r="BC100" i="28"/>
  <c r="AX101" i="28"/>
  <c r="AS102" i="28"/>
  <c r="AN103" i="28"/>
  <c r="BB103" i="28"/>
  <c r="AW104" i="28"/>
  <c r="AR105" i="28"/>
  <c r="AM106" i="28"/>
  <c r="BA106" i="28"/>
  <c r="AV107" i="28"/>
  <c r="AQ108" i="28"/>
  <c r="BE108" i="28"/>
  <c r="AU99" i="28"/>
  <c r="AP100" i="28"/>
  <c r="BD100" i="28"/>
  <c r="AY101" i="28"/>
  <c r="AT102" i="28"/>
  <c r="AO103" i="28"/>
  <c r="BC103" i="28"/>
  <c r="AX104" i="28"/>
  <c r="AS105" i="28"/>
  <c r="AN106" i="28"/>
  <c r="BB106" i="28"/>
  <c r="AW107" i="28"/>
  <c r="AR108" i="28"/>
  <c r="AV99" i="28"/>
  <c r="AQ100" i="28"/>
  <c r="BE100" i="28"/>
  <c r="AZ101" i="28"/>
  <c r="AU102" i="28"/>
  <c r="AP103" i="28"/>
  <c r="BD103" i="28"/>
  <c r="AY104" i="28"/>
  <c r="AT105" i="28"/>
  <c r="AO106" i="28"/>
  <c r="BC106" i="28"/>
  <c r="AX107" i="28"/>
  <c r="AS108" i="28"/>
  <c r="AW99" i="28"/>
  <c r="AR100" i="28"/>
  <c r="AM101" i="28"/>
  <c r="BA101" i="28"/>
  <c r="AV102" i="28"/>
  <c r="AQ103" i="28"/>
  <c r="BE103" i="28"/>
  <c r="AZ104" i="28"/>
  <c r="AU105" i="28"/>
  <c r="AP106" i="28"/>
  <c r="BD106" i="28"/>
  <c r="AY107" i="28"/>
  <c r="AT108" i="28"/>
  <c r="AX99" i="28"/>
  <c r="AS100" i="28"/>
  <c r="AN101" i="28"/>
  <c r="BB101" i="28"/>
  <c r="AW102" i="28"/>
  <c r="AR103" i="28"/>
  <c r="AM104" i="28"/>
  <c r="BA104" i="28"/>
  <c r="AV105" i="28"/>
  <c r="AQ106" i="28"/>
  <c r="BE106" i="28"/>
  <c r="AZ107" i="28"/>
  <c r="AU108" i="28"/>
  <c r="AY99" i="28"/>
  <c r="AT100" i="28"/>
  <c r="AO101" i="28"/>
  <c r="BC101" i="28"/>
  <c r="AX102" i="28"/>
  <c r="AS103" i="28"/>
  <c r="AN104" i="28"/>
  <c r="BB104" i="28"/>
  <c r="AW105" i="28"/>
  <c r="AR106" i="28"/>
  <c r="AM107" i="28"/>
  <c r="BA107" i="28"/>
  <c r="AV108" i="28"/>
  <c r="AZ99" i="28"/>
  <c r="AU100" i="28"/>
  <c r="AP101" i="28"/>
  <c r="BD101" i="28"/>
  <c r="AY102" i="28"/>
  <c r="AT103" i="28"/>
  <c r="AO104" i="28"/>
  <c r="BC104" i="28"/>
  <c r="AX105" i="28"/>
  <c r="AS106" i="28"/>
  <c r="AN107" i="28"/>
  <c r="BB107" i="28"/>
  <c r="AW108" i="28"/>
  <c r="AM99" i="28"/>
  <c r="BA99" i="28"/>
  <c r="AV100" i="28"/>
  <c r="AQ101" i="28"/>
  <c r="BE101" i="28"/>
  <c r="AZ102" i="28"/>
  <c r="AU103" i="28"/>
  <c r="AP104" i="28"/>
  <c r="BD104" i="28"/>
  <c r="AY105" i="28"/>
  <c r="AT106" i="28"/>
  <c r="AO107" i="28"/>
  <c r="BC107" i="28"/>
  <c r="AN99" i="28"/>
  <c r="BB99" i="28"/>
  <c r="AW100" i="28"/>
  <c r="AR101" i="28"/>
  <c r="AM102" i="28"/>
  <c r="BA102" i="28"/>
  <c r="AV103" i="28"/>
  <c r="AQ104" i="28"/>
  <c r="AM100" i="28"/>
  <c r="BC102" i="28"/>
  <c r="AO105" i="28"/>
  <c r="AR107" i="28"/>
  <c r="AX100" i="28"/>
  <c r="BD102" i="28"/>
  <c r="AP105" i="28"/>
  <c r="AS107" i="28"/>
  <c r="AY100" i="28"/>
  <c r="BE102" i="28"/>
  <c r="AZ105" i="28"/>
  <c r="AT107" i="28"/>
  <c r="AZ100" i="28"/>
  <c r="AW103" i="28"/>
  <c r="BA105" i="28"/>
  <c r="BD107" i="28"/>
  <c r="BA100" i="28"/>
  <c r="AX103" i="28"/>
  <c r="BB105" i="28"/>
  <c r="BE107" i="28"/>
  <c r="AS101" i="28"/>
  <c r="AY103" i="28"/>
  <c r="BC105" i="28"/>
  <c r="AM108" i="28"/>
  <c r="AT101" i="28"/>
  <c r="AZ103" i="28"/>
  <c r="BD105" i="28"/>
  <c r="AN108" i="28"/>
  <c r="AO99" i="28"/>
  <c r="AU101" i="28"/>
  <c r="AR104" i="28"/>
  <c r="AU106" i="28"/>
  <c r="AO108" i="28"/>
  <c r="AP99" i="28"/>
  <c r="AV101" i="28"/>
  <c r="AS104" i="28"/>
  <c r="AV106" i="28"/>
  <c r="AY108" i="28"/>
  <c r="AQ99" i="28"/>
  <c r="AN102" i="28"/>
  <c r="AT104" i="28"/>
  <c r="AW106" i="28"/>
  <c r="AZ108" i="28"/>
  <c r="AR99" i="28"/>
  <c r="AO102" i="28"/>
  <c r="AU104" i="28"/>
  <c r="AX106" i="28"/>
  <c r="BA108" i="28"/>
  <c r="BC99" i="28"/>
  <c r="AP102" i="28"/>
  <c r="BE104" i="28"/>
  <c r="AY106" i="28"/>
  <c r="BB108" i="28"/>
  <c r="BD99" i="28"/>
  <c r="AQ102" i="28"/>
  <c r="AM105" i="28"/>
  <c r="AP107" i="28"/>
  <c r="BC108" i="28"/>
  <c r="BE99" i="28"/>
  <c r="BB102" i="28"/>
  <c r="AN105" i="28"/>
  <c r="AQ107" i="28"/>
  <c r="AL100" i="28"/>
  <c r="AL101" i="28"/>
  <c r="AL102" i="28"/>
  <c r="AL103" i="28"/>
  <c r="AL104" i="28"/>
  <c r="AL105" i="28"/>
  <c r="AL106" i="28"/>
  <c r="AL107" i="28"/>
  <c r="AL108" i="28"/>
  <c r="AL99" i="28"/>
  <c r="AL88" i="28"/>
  <c r="AZ88" i="28"/>
  <c r="AT89" i="28"/>
  <c r="AN90" i="28"/>
  <c r="BB90" i="28"/>
  <c r="AV91" i="28"/>
  <c r="AP92" i="28"/>
  <c r="BD92" i="28"/>
  <c r="AX93" i="28"/>
  <c r="AR94" i="28"/>
  <c r="AL95" i="28"/>
  <c r="AZ95" i="28"/>
  <c r="AT96" i="28"/>
  <c r="BA88" i="28"/>
  <c r="BA95" i="28"/>
  <c r="AO88" i="28"/>
  <c r="AQ90" i="28"/>
  <c r="BE90" i="28"/>
  <c r="AY91" i="28"/>
  <c r="AS92" i="28"/>
  <c r="AU94" i="28"/>
  <c r="AO95" i="28"/>
  <c r="AP88" i="28"/>
  <c r="AZ91" i="28"/>
  <c r="BB93" i="28"/>
  <c r="BD95" i="28"/>
  <c r="BE88" i="28"/>
  <c r="AM91" i="28"/>
  <c r="AO93" i="28"/>
  <c r="AQ95" i="28"/>
  <c r="AP94" i="28"/>
  <c r="AS89" i="28"/>
  <c r="BC92" i="28"/>
  <c r="AY95" i="28"/>
  <c r="AM88" i="28"/>
  <c r="AU89" i="28"/>
  <c r="AO90" i="28"/>
  <c r="BC90" i="28"/>
  <c r="AW91" i="28"/>
  <c r="AQ92" i="28"/>
  <c r="BE92" i="28"/>
  <c r="AY93" i="28"/>
  <c r="AS94" i="28"/>
  <c r="AM95" i="28"/>
  <c r="AU96" i="28"/>
  <c r="AW89" i="28"/>
  <c r="AM93" i="28"/>
  <c r="AW96" i="28"/>
  <c r="AX89" i="28"/>
  <c r="AL91" i="28"/>
  <c r="AN93" i="28"/>
  <c r="AP95" i="28"/>
  <c r="AQ88" i="28"/>
  <c r="BA91" i="28"/>
  <c r="AW94" i="28"/>
  <c r="AY96" i="28"/>
  <c r="AX95" i="28"/>
  <c r="AM90" i="28"/>
  <c r="BE94" i="28"/>
  <c r="AN88" i="28"/>
  <c r="BB88" i="28"/>
  <c r="AV89" i="28"/>
  <c r="AP90" i="28"/>
  <c r="BD90" i="28"/>
  <c r="AX91" i="28"/>
  <c r="AR92" i="28"/>
  <c r="AL93" i="28"/>
  <c r="AZ93" i="28"/>
  <c r="AT94" i="28"/>
  <c r="AN95" i="28"/>
  <c r="BB95" i="28"/>
  <c r="AV96" i="28"/>
  <c r="BC88" i="28"/>
  <c r="BA93" i="28"/>
  <c r="BC95" i="28"/>
  <c r="BD88" i="28"/>
  <c r="AR90" i="28"/>
  <c r="AT92" i="28"/>
  <c r="AV94" i="28"/>
  <c r="AX96" i="28"/>
  <c r="AY89" i="28"/>
  <c r="AS90" i="28"/>
  <c r="AU92" i="28"/>
  <c r="BC93" i="28"/>
  <c r="BE95" i="28"/>
  <c r="AV93" i="28"/>
  <c r="BA90" i="28"/>
  <c r="AQ94" i="28"/>
  <c r="AR88" i="28"/>
  <c r="AL89" i="28"/>
  <c r="AZ89" i="28"/>
  <c r="AT90" i="28"/>
  <c r="AN91" i="28"/>
  <c r="BB91" i="28"/>
  <c r="AV92" i="28"/>
  <c r="AP93" i="28"/>
  <c r="BD93" i="28"/>
  <c r="AX94" i="28"/>
  <c r="AR95" i="28"/>
  <c r="AL96" i="28"/>
  <c r="AZ96" i="28"/>
  <c r="AZ90" i="28"/>
  <c r="AT91" i="28"/>
  <c r="AN92" i="28"/>
  <c r="BB92" i="28"/>
  <c r="BD94" i="28"/>
  <c r="AR96" i="28"/>
  <c r="AY88" i="28"/>
  <c r="AU91" i="28"/>
  <c r="AO92" i="28"/>
  <c r="AW93" i="28"/>
  <c r="AS96" i="28"/>
  <c r="AS88" i="28"/>
  <c r="AM89" i="28"/>
  <c r="BA89" i="28"/>
  <c r="AU90" i="28"/>
  <c r="AO91" i="28"/>
  <c r="BC91" i="28"/>
  <c r="AW92" i="28"/>
  <c r="AQ93" i="28"/>
  <c r="BE93" i="28"/>
  <c r="AY94" i="28"/>
  <c r="AS95" i="28"/>
  <c r="AM96" i="28"/>
  <c r="BA96" i="28"/>
  <c r="AT88" i="28"/>
  <c r="AN89" i="28"/>
  <c r="BB89" i="28"/>
  <c r="AV90" i="28"/>
  <c r="AP91" i="28"/>
  <c r="BD91" i="28"/>
  <c r="AX92" i="28"/>
  <c r="AR93" i="28"/>
  <c r="AL94" i="28"/>
  <c r="AZ94" i="28"/>
  <c r="AT95" i="28"/>
  <c r="AN96" i="28"/>
  <c r="BB96" i="28"/>
  <c r="AU88" i="28"/>
  <c r="AO89" i="28"/>
  <c r="BC89" i="28"/>
  <c r="AW90" i="28"/>
  <c r="AQ91" i="28"/>
  <c r="BE91" i="28"/>
  <c r="AY92" i="28"/>
  <c r="AS93" i="28"/>
  <c r="AM94" i="28"/>
  <c r="BA94" i="28"/>
  <c r="AU95" i="28"/>
  <c r="AO96" i="28"/>
  <c r="BC96" i="28"/>
  <c r="AV88" i="28"/>
  <c r="AP89" i="28"/>
  <c r="BD89" i="28"/>
  <c r="AX90" i="28"/>
  <c r="AR91" i="28"/>
  <c r="AL92" i="28"/>
  <c r="AZ92" i="28"/>
  <c r="AT93" i="28"/>
  <c r="AN94" i="28"/>
  <c r="BB94" i="28"/>
  <c r="AV95" i="28"/>
  <c r="AP96" i="28"/>
  <c r="BD96" i="28"/>
  <c r="AW88" i="28"/>
  <c r="AQ89" i="28"/>
  <c r="BE89" i="28"/>
  <c r="AY90" i="28"/>
  <c r="AS91" i="28"/>
  <c r="AM92" i="28"/>
  <c r="BA92" i="28"/>
  <c r="AU93" i="28"/>
  <c r="AO94" i="28"/>
  <c r="BC94" i="28"/>
  <c r="AW95" i="28"/>
  <c r="AQ96" i="28"/>
  <c r="BE96" i="28"/>
  <c r="AX88" i="28"/>
  <c r="AR89" i="28"/>
  <c r="AL90" i="28"/>
  <c r="AM87" i="28"/>
  <c r="BA87" i="28"/>
  <c r="AO87" i="28"/>
  <c r="AP87" i="28"/>
  <c r="AQ87" i="28"/>
  <c r="AS87" i="28"/>
  <c r="AN87" i="28"/>
  <c r="BB87" i="28"/>
  <c r="BC87" i="28"/>
  <c r="BD87" i="28"/>
  <c r="BE87" i="28"/>
  <c r="AR87" i="28"/>
  <c r="AT87" i="28"/>
  <c r="AU87" i="28"/>
  <c r="AV87" i="28"/>
  <c r="AW87" i="28"/>
  <c r="AX87" i="28"/>
  <c r="AY87" i="28"/>
  <c r="AZ87" i="28"/>
  <c r="AL87" i="28"/>
  <c r="AM85" i="28"/>
  <c r="AW83" i="28"/>
  <c r="AT81" i="28"/>
  <c r="AO82" i="28"/>
  <c r="BC82" i="28"/>
  <c r="AX83" i="28"/>
  <c r="AS84" i="28"/>
  <c r="AN85" i="28"/>
  <c r="BB85" i="28"/>
  <c r="AU81" i="28"/>
  <c r="AP82" i="28"/>
  <c r="BD82" i="28"/>
  <c r="AY83" i="28"/>
  <c r="AT84" i="28"/>
  <c r="AO85" i="28"/>
  <c r="BC85" i="28"/>
  <c r="AV81" i="28"/>
  <c r="AQ82" i="28"/>
  <c r="BE82" i="28"/>
  <c r="AZ83" i="28"/>
  <c r="AU84" i="28"/>
  <c r="AP85" i="28"/>
  <c r="BD85" i="28"/>
  <c r="AW81" i="28"/>
  <c r="AR82" i="28"/>
  <c r="AM83" i="28"/>
  <c r="BA83" i="28"/>
  <c r="AV84" i="28"/>
  <c r="AQ85" i="28"/>
  <c r="BE85" i="28"/>
  <c r="AX81" i="28"/>
  <c r="AS82" i="28"/>
  <c r="AN83" i="28"/>
  <c r="BB83" i="28"/>
  <c r="AW84" i="28"/>
  <c r="AR85" i="28"/>
  <c r="AY81" i="28"/>
  <c r="AT82" i="28"/>
  <c r="AO83" i="28"/>
  <c r="BC83" i="28"/>
  <c r="AX84" i="28"/>
  <c r="AS85" i="28"/>
  <c r="AZ81" i="28"/>
  <c r="AU82" i="28"/>
  <c r="AP83" i="28"/>
  <c r="BD83" i="28"/>
  <c r="AY84" i="28"/>
  <c r="AT85" i="28"/>
  <c r="AM81" i="28"/>
  <c r="BA81" i="28"/>
  <c r="AV82" i="28"/>
  <c r="AQ83" i="28"/>
  <c r="BE83" i="28"/>
  <c r="AZ84" i="28"/>
  <c r="AU85" i="28"/>
  <c r="AN81" i="28"/>
  <c r="BB81" i="28"/>
  <c r="AW82" i="28"/>
  <c r="AR83" i="28"/>
  <c r="AM84" i="28"/>
  <c r="BA84" i="28"/>
  <c r="AV85" i="28"/>
  <c r="AO81" i="28"/>
  <c r="BC81" i="28"/>
  <c r="AX82" i="28"/>
  <c r="AS83" i="28"/>
  <c r="AN84" i="28"/>
  <c r="BB84" i="28"/>
  <c r="AW85" i="28"/>
  <c r="AP81" i="28"/>
  <c r="BD81" i="28"/>
  <c r="AY82" i="28"/>
  <c r="AT83" i="28"/>
  <c r="AO84" i="28"/>
  <c r="BC84" i="28"/>
  <c r="AX85" i="28"/>
  <c r="AQ81" i="28"/>
  <c r="BE81" i="28"/>
  <c r="AZ82" i="28"/>
  <c r="AU83" i="28"/>
  <c r="AP84" i="28"/>
  <c r="BD84" i="28"/>
  <c r="AY85" i="28"/>
  <c r="AR81" i="28"/>
  <c r="AM82" i="28"/>
  <c r="BA82" i="28"/>
  <c r="AV83" i="28"/>
  <c r="AQ84" i="28"/>
  <c r="BE84" i="28"/>
  <c r="AZ85" i="28"/>
  <c r="AS81" i="28"/>
  <c r="AN82" i="28"/>
  <c r="BB82" i="28"/>
  <c r="AR84" i="28"/>
  <c r="BA85" i="28"/>
  <c r="AL82" i="28"/>
  <c r="AL84" i="28"/>
  <c r="AL85" i="28"/>
  <c r="AL83" i="28"/>
  <c r="AL81" i="28"/>
  <c r="AM76" i="28"/>
  <c r="BA76" i="28"/>
  <c r="AQ78" i="28"/>
  <c r="BE78" i="28"/>
  <c r="AZ79" i="28"/>
  <c r="AN76" i="28"/>
  <c r="BB76" i="28"/>
  <c r="AR78" i="28"/>
  <c r="AM79" i="28"/>
  <c r="BA79" i="28"/>
  <c r="AO76" i="28"/>
  <c r="BC76" i="28"/>
  <c r="AS78" i="28"/>
  <c r="AN79" i="28"/>
  <c r="BB79" i="28"/>
  <c r="AP76" i="28"/>
  <c r="BD76" i="28"/>
  <c r="AT78" i="28"/>
  <c r="AO79" i="28"/>
  <c r="BC79" i="28"/>
  <c r="AQ76" i="28"/>
  <c r="BE76" i="28"/>
  <c r="AU78" i="28"/>
  <c r="AP79" i="28"/>
  <c r="BD79" i="28"/>
  <c r="AR76" i="28"/>
  <c r="AV78" i="28"/>
  <c r="AQ79" i="28"/>
  <c r="BE79" i="28"/>
  <c r="AS76" i="28"/>
  <c r="AW78" i="28"/>
  <c r="AR79" i="28"/>
  <c r="AT76" i="28"/>
  <c r="AX78" i="28"/>
  <c r="AS79" i="28"/>
  <c r="AU76" i="28"/>
  <c r="AY78" i="28"/>
  <c r="AT79" i="28"/>
  <c r="AV76" i="28"/>
  <c r="AZ78" i="28"/>
  <c r="AU79" i="28"/>
  <c r="AW76" i="28"/>
  <c r="AM78" i="28"/>
  <c r="BA78" i="28"/>
  <c r="AV79" i="28"/>
  <c r="AX76" i="28"/>
  <c r="AN78" i="28"/>
  <c r="BB78" i="28"/>
  <c r="AW79" i="28"/>
  <c r="AY76" i="28"/>
  <c r="AO78" i="28"/>
  <c r="BC78" i="28"/>
  <c r="AX79" i="28"/>
  <c r="AZ76" i="28"/>
  <c r="AP78" i="28"/>
  <c r="BD78" i="28"/>
  <c r="AY79" i="28"/>
  <c r="AL78" i="28"/>
  <c r="AL79" i="28"/>
  <c r="AL76" i="28"/>
  <c r="AL66" i="28"/>
  <c r="AZ66" i="28"/>
  <c r="AT67" i="28"/>
  <c r="AN68" i="28"/>
  <c r="BB68" i="28"/>
  <c r="AV69" i="28"/>
  <c r="AP70" i="28"/>
  <c r="BD70" i="28"/>
  <c r="AX71" i="28"/>
  <c r="AR72" i="28"/>
  <c r="AL73" i="28"/>
  <c r="AZ73" i="28"/>
  <c r="AT74" i="28"/>
  <c r="BB66" i="28"/>
  <c r="BC66" i="28"/>
  <c r="AU72" i="28"/>
  <c r="BD66" i="28"/>
  <c r="AM66" i="28"/>
  <c r="BA66" i="28"/>
  <c r="AU67" i="28"/>
  <c r="AO68" i="28"/>
  <c r="BC68" i="28"/>
  <c r="AW69" i="28"/>
  <c r="AQ70" i="28"/>
  <c r="BE70" i="28"/>
  <c r="AY71" i="28"/>
  <c r="AS72" i="28"/>
  <c r="AM73" i="28"/>
  <c r="BA73" i="28"/>
  <c r="AU74" i="28"/>
  <c r="AN66" i="28"/>
  <c r="AV67" i="28"/>
  <c r="AP68" i="28"/>
  <c r="BD68" i="28"/>
  <c r="AX69" i="28"/>
  <c r="AR70" i="28"/>
  <c r="AL71" i="28"/>
  <c r="AZ71" i="28"/>
  <c r="AT72" i="28"/>
  <c r="AN73" i="28"/>
  <c r="BB73" i="28"/>
  <c r="AV74" i="28"/>
  <c r="AO66" i="28"/>
  <c r="AW67" i="28"/>
  <c r="AQ68" i="28"/>
  <c r="BE68" i="28"/>
  <c r="AY69" i="28"/>
  <c r="AS70" i="28"/>
  <c r="AM71" i="28"/>
  <c r="BA71" i="28"/>
  <c r="AO73" i="28"/>
  <c r="BC73" i="28"/>
  <c r="AW74" i="28"/>
  <c r="AP66" i="28"/>
  <c r="AX67" i="28"/>
  <c r="AR68" i="28"/>
  <c r="AL69" i="28"/>
  <c r="AT70" i="28"/>
  <c r="AN71" i="28"/>
  <c r="BB71" i="28"/>
  <c r="AV72" i="28"/>
  <c r="BD73" i="28"/>
  <c r="BC71" i="28"/>
  <c r="AR66" i="28"/>
  <c r="AL67" i="28"/>
  <c r="AZ67" i="28"/>
  <c r="AT68" i="28"/>
  <c r="AN69" i="28"/>
  <c r="BB69" i="28"/>
  <c r="AV70" i="28"/>
  <c r="AP71" i="28"/>
  <c r="BD71" i="28"/>
  <c r="AX72" i="28"/>
  <c r="AR73" i="28"/>
  <c r="AL74" i="28"/>
  <c r="AZ74" i="28"/>
  <c r="AO67" i="28"/>
  <c r="AR67" i="28"/>
  <c r="BE66" i="28"/>
  <c r="AS66" i="28"/>
  <c r="AM67" i="28"/>
  <c r="BA67" i="28"/>
  <c r="AU68" i="28"/>
  <c r="AO69" i="28"/>
  <c r="BC69" i="28"/>
  <c r="AW70" i="28"/>
  <c r="AQ71" i="28"/>
  <c r="BE71" i="28"/>
  <c r="AY72" i="28"/>
  <c r="AS73" i="28"/>
  <c r="AM74" i="28"/>
  <c r="BA74" i="28"/>
  <c r="AT66" i="28"/>
  <c r="AN67" i="28"/>
  <c r="BB67" i="28"/>
  <c r="AV68" i="28"/>
  <c r="AP69" i="28"/>
  <c r="BD69" i="28"/>
  <c r="AX70" i="28"/>
  <c r="AR71" i="28"/>
  <c r="AL72" i="28"/>
  <c r="AZ72" i="28"/>
  <c r="AT73" i="28"/>
  <c r="AN74" i="28"/>
  <c r="BB74" i="28"/>
  <c r="AU66" i="28"/>
  <c r="BC67" i="28"/>
  <c r="AW68" i="28"/>
  <c r="AQ69" i="28"/>
  <c r="BE69" i="28"/>
  <c r="AY70" i="28"/>
  <c r="AS71" i="28"/>
  <c r="AM72" i="28"/>
  <c r="BA72" i="28"/>
  <c r="AU73" i="28"/>
  <c r="AO74" i="28"/>
  <c r="BC74" i="28"/>
  <c r="AV66" i="28"/>
  <c r="AP67" i="28"/>
  <c r="BD67" i="28"/>
  <c r="AX68" i="28"/>
  <c r="AR69" i="28"/>
  <c r="AL70" i="28"/>
  <c r="AZ70" i="28"/>
  <c r="AT71" i="28"/>
  <c r="AN72" i="28"/>
  <c r="BB72" i="28"/>
  <c r="AV73" i="28"/>
  <c r="AP74" i="28"/>
  <c r="BD74" i="28"/>
  <c r="AW66" i="28"/>
  <c r="AQ67" i="28"/>
  <c r="BE67" i="28"/>
  <c r="AY68" i="28"/>
  <c r="AS69" i="28"/>
  <c r="AM70" i="28"/>
  <c r="BA70" i="28"/>
  <c r="AU71" i="28"/>
  <c r="AO72" i="28"/>
  <c r="BC72" i="28"/>
  <c r="AW73" i="28"/>
  <c r="AQ74" i="28"/>
  <c r="BE74" i="28"/>
  <c r="AX66" i="28"/>
  <c r="AL68" i="28"/>
  <c r="AZ68" i="28"/>
  <c r="AT69" i="28"/>
  <c r="AN70" i="28"/>
  <c r="BB70" i="28"/>
  <c r="AV71" i="28"/>
  <c r="AP72" i="28"/>
  <c r="BD72" i="28"/>
  <c r="AX73" i="28"/>
  <c r="AR74" i="28"/>
  <c r="AY66" i="28"/>
  <c r="AS67" i="28"/>
  <c r="AM68" i="28"/>
  <c r="BA68" i="28"/>
  <c r="AU69" i="28"/>
  <c r="AO70" i="28"/>
  <c r="BC70" i="28"/>
  <c r="AW71" i="28"/>
  <c r="AQ72" i="28"/>
  <c r="BE72" i="28"/>
  <c r="AY73" i="28"/>
  <c r="AS74" i="28"/>
  <c r="AZ69" i="28"/>
  <c r="AP73" i="28"/>
  <c r="AX74" i="28"/>
  <c r="AQ66" i="28"/>
  <c r="AY67" i="28"/>
  <c r="AS68" i="28"/>
  <c r="AM69" i="28"/>
  <c r="BA69" i="28"/>
  <c r="AU70" i="28"/>
  <c r="AO71" i="28"/>
  <c r="AW72" i="28"/>
  <c r="AQ73" i="28"/>
  <c r="BE73" i="28"/>
  <c r="AY74" i="28"/>
  <c r="AM65" i="28"/>
  <c r="BA65" i="28"/>
  <c r="AN65" i="28"/>
  <c r="BB65" i="28"/>
  <c r="AO65" i="28"/>
  <c r="BC65" i="28"/>
  <c r="AP65" i="28"/>
  <c r="BD65" i="28"/>
  <c r="AQ65" i="28"/>
  <c r="BE65" i="28"/>
  <c r="AR65" i="28"/>
  <c r="AS65" i="28"/>
  <c r="AW65" i="28"/>
  <c r="AZ65" i="28"/>
  <c r="AT65" i="28"/>
  <c r="AV65" i="28"/>
  <c r="AY65" i="28"/>
  <c r="AU65" i="28"/>
  <c r="AX65" i="28"/>
  <c r="AL65" i="28"/>
  <c r="AP55" i="28"/>
  <c r="BD55" i="28"/>
  <c r="AX56" i="28"/>
  <c r="AR57" i="28"/>
  <c r="AL58" i="28"/>
  <c r="AZ58" i="28"/>
  <c r="AT59" i="28"/>
  <c r="AN60" i="28"/>
  <c r="BB60" i="28"/>
  <c r="AV61" i="28"/>
  <c r="AX63" i="28"/>
  <c r="AQ55" i="28"/>
  <c r="BE55" i="28"/>
  <c r="AY56" i="28"/>
  <c r="AS57" i="28"/>
  <c r="AM58" i="28"/>
  <c r="BA58" i="28"/>
  <c r="AU59" i="28"/>
  <c r="AO60" i="28"/>
  <c r="BC60" i="28"/>
  <c r="AW61" i="28"/>
  <c r="AY63" i="28"/>
  <c r="AR55" i="28"/>
  <c r="AL56" i="28"/>
  <c r="AZ56" i="28"/>
  <c r="AT57" i="28"/>
  <c r="AN58" i="28"/>
  <c r="BB58" i="28"/>
  <c r="AV59" i="28"/>
  <c r="AP60" i="28"/>
  <c r="BD60" i="28"/>
  <c r="AX61" i="28"/>
  <c r="AL63" i="28"/>
  <c r="AZ63" i="28"/>
  <c r="AS55" i="28"/>
  <c r="AM56" i="28"/>
  <c r="BA56" i="28"/>
  <c r="AU57" i="28"/>
  <c r="AO58" i="28"/>
  <c r="BC58" i="28"/>
  <c r="AW59" i="28"/>
  <c r="AQ60" i="28"/>
  <c r="BE60" i="28"/>
  <c r="AY61" i="28"/>
  <c r="AM63" i="28"/>
  <c r="BA63" i="28"/>
  <c r="AT55" i="28"/>
  <c r="AN56" i="28"/>
  <c r="BB56" i="28"/>
  <c r="AV57" i="28"/>
  <c r="AP58" i="28"/>
  <c r="BD58" i="28"/>
  <c r="AX59" i="28"/>
  <c r="AR60" i="28"/>
  <c r="AL61" i="28"/>
  <c r="AZ61" i="28"/>
  <c r="AN63" i="28"/>
  <c r="BB63" i="28"/>
  <c r="AU55" i="28"/>
  <c r="AO56" i="28"/>
  <c r="BC56" i="28"/>
  <c r="AW57" i="28"/>
  <c r="AQ58" i="28"/>
  <c r="BE58" i="28"/>
  <c r="AY59" i="28"/>
  <c r="AS60" i="28"/>
  <c r="AM61" i="28"/>
  <c r="BA61" i="28"/>
  <c r="AO63" i="28"/>
  <c r="BC63" i="28"/>
  <c r="AV55" i="28"/>
  <c r="AP56" i="28"/>
  <c r="BD56" i="28"/>
  <c r="AX57" i="28"/>
  <c r="AR58" i="28"/>
  <c r="AL59" i="28"/>
  <c r="AZ59" i="28"/>
  <c r="AT60" i="28"/>
  <c r="AN61" i="28"/>
  <c r="BB61" i="28"/>
  <c r="AP63" i="28"/>
  <c r="BD63" i="28"/>
  <c r="AW55" i="28"/>
  <c r="AQ56" i="28"/>
  <c r="BE56" i="28"/>
  <c r="AY57" i="28"/>
  <c r="AS58" i="28"/>
  <c r="AM59" i="28"/>
  <c r="BA59" i="28"/>
  <c r="AU60" i="28"/>
  <c r="AO61" i="28"/>
  <c r="BC61" i="28"/>
  <c r="AQ63" i="28"/>
  <c r="BE63" i="28"/>
  <c r="AX55" i="28"/>
  <c r="AR56" i="28"/>
  <c r="AL57" i="28"/>
  <c r="AZ57" i="28"/>
  <c r="AT58" i="28"/>
  <c r="AN59" i="28"/>
  <c r="BB59" i="28"/>
  <c r="AV60" i="28"/>
  <c r="AP61" i="28"/>
  <c r="BD61" i="28"/>
  <c r="AR63" i="28"/>
  <c r="AY55" i="28"/>
  <c r="AS56" i="28"/>
  <c r="AM57" i="28"/>
  <c r="BA57" i="28"/>
  <c r="AU58" i="28"/>
  <c r="AO59" i="28"/>
  <c r="BC59" i="28"/>
  <c r="AW60" i="28"/>
  <c r="AQ61" i="28"/>
  <c r="BE61" i="28"/>
  <c r="BA55" i="28"/>
  <c r="BE57" i="28"/>
  <c r="AY60" i="28"/>
  <c r="BB55" i="28"/>
  <c r="AV58" i="28"/>
  <c r="AZ60" i="28"/>
  <c r="AS63" i="28"/>
  <c r="BC55" i="28"/>
  <c r="AW58" i="28"/>
  <c r="BA60" i="28"/>
  <c r="AT63" i="28"/>
  <c r="AT56" i="28"/>
  <c r="AX58" i="28"/>
  <c r="AR61" i="28"/>
  <c r="AU63" i="28"/>
  <c r="AU56" i="28"/>
  <c r="AY58" i="28"/>
  <c r="AS61" i="28"/>
  <c r="AV63" i="28"/>
  <c r="AV56" i="28"/>
  <c r="AP59" i="28"/>
  <c r="AT61" i="28"/>
  <c r="AW63" i="28"/>
  <c r="AW56" i="28"/>
  <c r="AQ59" i="28"/>
  <c r="AU61" i="28"/>
  <c r="AN57" i="28"/>
  <c r="AR59" i="28"/>
  <c r="AO57" i="28"/>
  <c r="AS59" i="28"/>
  <c r="AL55" i="28"/>
  <c r="AP57" i="28"/>
  <c r="BD59" i="28"/>
  <c r="AM55" i="28"/>
  <c r="AQ57" i="28"/>
  <c r="BE59" i="28"/>
  <c r="AN55" i="28"/>
  <c r="BB57" i="28"/>
  <c r="AL60" i="28"/>
  <c r="AO55" i="28"/>
  <c r="BC57" i="28"/>
  <c r="AM60" i="28"/>
  <c r="AZ55" i="28"/>
  <c r="BD57" i="28"/>
  <c r="AX60" i="28"/>
  <c r="AM54" i="28"/>
  <c r="BA54" i="28"/>
  <c r="BC54" i="28"/>
  <c r="AX54" i="28"/>
  <c r="AN54" i="28"/>
  <c r="BB54" i="28"/>
  <c r="AO54" i="28"/>
  <c r="AW54" i="28"/>
  <c r="AP54" i="28"/>
  <c r="BD54" i="28"/>
  <c r="AQ54" i="28"/>
  <c r="BE54" i="28"/>
  <c r="AR54" i="28"/>
  <c r="AV54" i="28"/>
  <c r="AY54" i="28"/>
  <c r="AZ54" i="28"/>
  <c r="AS54" i="28"/>
  <c r="AT54" i="28"/>
  <c r="AU54" i="28"/>
  <c r="AL54" i="28"/>
  <c r="AL47" i="28"/>
  <c r="AZ47" i="28"/>
  <c r="AT48" i="28"/>
  <c r="AN49" i="28"/>
  <c r="BB49" i="28"/>
  <c r="AV50" i="28"/>
  <c r="AP51" i="28"/>
  <c r="BD51" i="28"/>
  <c r="AO47" i="28"/>
  <c r="AW48" i="28"/>
  <c r="AQ49" i="28"/>
  <c r="AY50" i="28"/>
  <c r="AS51" i="28"/>
  <c r="BD47" i="28"/>
  <c r="AU51" i="28"/>
  <c r="AM47" i="28"/>
  <c r="BA47" i="28"/>
  <c r="AU48" i="28"/>
  <c r="AO49" i="28"/>
  <c r="BC49" i="28"/>
  <c r="AW50" i="28"/>
  <c r="AQ51" i="28"/>
  <c r="BE51" i="28"/>
  <c r="AN47" i="28"/>
  <c r="BB47" i="28"/>
  <c r="AV48" i="28"/>
  <c r="AP49" i="28"/>
  <c r="BD49" i="28"/>
  <c r="AX50" i="28"/>
  <c r="AR51" i="28"/>
  <c r="BC47" i="28"/>
  <c r="BE49" i="28"/>
  <c r="AP47" i="28"/>
  <c r="AX48" i="28"/>
  <c r="AR49" i="28"/>
  <c r="AL50" i="28"/>
  <c r="AZ50" i="28"/>
  <c r="AR47" i="28"/>
  <c r="AL48" i="28"/>
  <c r="AZ48" i="28"/>
  <c r="AT49" i="28"/>
  <c r="AN50" i="28"/>
  <c r="BB50" i="28"/>
  <c r="AV51" i="28"/>
  <c r="AS47" i="28"/>
  <c r="AM48" i="28"/>
  <c r="BA48" i="28"/>
  <c r="AU49" i="28"/>
  <c r="AO50" i="28"/>
  <c r="BC50" i="28"/>
  <c r="AW51" i="28"/>
  <c r="AT47" i="28"/>
  <c r="AN48" i="28"/>
  <c r="BB48" i="28"/>
  <c r="AV49" i="28"/>
  <c r="AP50" i="28"/>
  <c r="BD50" i="28"/>
  <c r="AX51" i="28"/>
  <c r="AU47" i="28"/>
  <c r="AO48" i="28"/>
  <c r="BC48" i="28"/>
  <c r="AW49" i="28"/>
  <c r="AQ50" i="28"/>
  <c r="BE50" i="28"/>
  <c r="AY51" i="28"/>
  <c r="AV47" i="28"/>
  <c r="AP48" i="28"/>
  <c r="BD48" i="28"/>
  <c r="AX49" i="28"/>
  <c r="AR50" i="28"/>
  <c r="AL51" i="28"/>
  <c r="AZ51" i="28"/>
  <c r="AW47" i="28"/>
  <c r="AQ48" i="28"/>
  <c r="BE48" i="28"/>
  <c r="AY49" i="28"/>
  <c r="AS50" i="28"/>
  <c r="AM51" i="28"/>
  <c r="BA51" i="28"/>
  <c r="AX47" i="28"/>
  <c r="AR48" i="28"/>
  <c r="AL49" i="28"/>
  <c r="AZ49" i="28"/>
  <c r="AT50" i="28"/>
  <c r="AN51" i="28"/>
  <c r="BB51" i="28"/>
  <c r="AY47" i="28"/>
  <c r="AS48" i="28"/>
  <c r="AM49" i="28"/>
  <c r="BA49" i="28"/>
  <c r="AU50" i="28"/>
  <c r="AO51" i="28"/>
  <c r="BC51" i="28"/>
  <c r="AT51" i="28"/>
  <c r="AQ47" i="28"/>
  <c r="BE47" i="28"/>
  <c r="AY48" i="28"/>
  <c r="AS49" i="28"/>
  <c r="AM50" i="28"/>
  <c r="BA50" i="28"/>
  <c r="AM46" i="28"/>
  <c r="BA46" i="28"/>
  <c r="AQ46" i="28"/>
  <c r="AS46" i="28"/>
  <c r="AU46" i="28"/>
  <c r="AX46" i="28"/>
  <c r="AN46" i="28"/>
  <c r="BB46" i="28"/>
  <c r="BD46" i="28"/>
  <c r="AR46" i="28"/>
  <c r="AT46" i="28"/>
  <c r="AV46" i="28"/>
  <c r="AZ46" i="28"/>
  <c r="AO46" i="28"/>
  <c r="BC46" i="28"/>
  <c r="AP46" i="28"/>
  <c r="BE46" i="28"/>
  <c r="AW46" i="28"/>
  <c r="AY46" i="28"/>
  <c r="AL46" i="28"/>
  <c r="AN41" i="28"/>
  <c r="BB41" i="28"/>
  <c r="AW42" i="28"/>
  <c r="AR43" i="28"/>
  <c r="AM44" i="28"/>
  <c r="BA44" i="28"/>
  <c r="AO41" i="28"/>
  <c r="BC41" i="28"/>
  <c r="AX42" i="28"/>
  <c r="AS43" i="28"/>
  <c r="AN44" i="28"/>
  <c r="BB44" i="28"/>
  <c r="AP41" i="28"/>
  <c r="BD41" i="28"/>
  <c r="AY42" i="28"/>
  <c r="AT43" i="28"/>
  <c r="AO44" i="28"/>
  <c r="BC44" i="28"/>
  <c r="AU42" i="28"/>
  <c r="AQ41" i="28"/>
  <c r="BE41" i="28"/>
  <c r="AZ42" i="28"/>
  <c r="AU43" i="28"/>
  <c r="AP44" i="28"/>
  <c r="BD44" i="28"/>
  <c r="AR41" i="28"/>
  <c r="AM42" i="28"/>
  <c r="BA42" i="28"/>
  <c r="AV43" i="28"/>
  <c r="AQ44" i="28"/>
  <c r="BE44" i="28"/>
  <c r="AS41" i="28"/>
  <c r="AN42" i="28"/>
  <c r="BB42" i="28"/>
  <c r="AW43" i="28"/>
  <c r="AR44" i="28"/>
  <c r="AT41" i="28"/>
  <c r="AO42" i="28"/>
  <c r="BC42" i="28"/>
  <c r="AX43" i="28"/>
  <c r="AS44" i="28"/>
  <c r="AU41" i="28"/>
  <c r="AP42" i="28"/>
  <c r="BD42" i="28"/>
  <c r="AY43" i="28"/>
  <c r="AT44" i="28"/>
  <c r="AV41" i="28"/>
  <c r="AQ42" i="28"/>
  <c r="BE42" i="28"/>
  <c r="AZ43" i="28"/>
  <c r="AU44" i="28"/>
  <c r="AW41" i="28"/>
  <c r="AR42" i="28"/>
  <c r="AM43" i="28"/>
  <c r="BA43" i="28"/>
  <c r="AV44" i="28"/>
  <c r="AX41" i="28"/>
  <c r="AS42" i="28"/>
  <c r="AN43" i="28"/>
  <c r="BB43" i="28"/>
  <c r="AW44" i="28"/>
  <c r="AY41" i="28"/>
  <c r="AT42" i="28"/>
  <c r="AO43" i="28"/>
  <c r="BC43" i="28"/>
  <c r="AX44" i="28"/>
  <c r="AZ41" i="28"/>
  <c r="AP43" i="28"/>
  <c r="BD43" i="28"/>
  <c r="AY44" i="28"/>
  <c r="AM41" i="28"/>
  <c r="BA41" i="28"/>
  <c r="AV42" i="28"/>
  <c r="AQ43" i="28"/>
  <c r="BE43" i="28"/>
  <c r="AZ44" i="28"/>
  <c r="AL42" i="28"/>
  <c r="AL44" i="28"/>
  <c r="AL43" i="28"/>
  <c r="AL41" i="28"/>
  <c r="AL31" i="28"/>
  <c r="AZ31" i="28"/>
  <c r="AT32" i="28"/>
  <c r="AN33" i="28"/>
  <c r="BB33" i="28"/>
  <c r="AV34" i="28"/>
  <c r="AP35" i="28"/>
  <c r="BD35" i="28"/>
  <c r="AX36" i="28"/>
  <c r="AR37" i="28"/>
  <c r="AL38" i="28"/>
  <c r="AZ38" i="28"/>
  <c r="AT39" i="28"/>
  <c r="AM31" i="28"/>
  <c r="BA31" i="28"/>
  <c r="AU32" i="28"/>
  <c r="AO33" i="28"/>
  <c r="BC33" i="28"/>
  <c r="AW34" i="28"/>
  <c r="AQ35" i="28"/>
  <c r="BE35" i="28"/>
  <c r="AY36" i="28"/>
  <c r="AS37" i="28"/>
  <c r="AM38" i="28"/>
  <c r="BA38" i="28"/>
  <c r="AU39" i="28"/>
  <c r="AN31" i="28"/>
  <c r="BB31" i="28"/>
  <c r="AV32" i="28"/>
  <c r="AP33" i="28"/>
  <c r="BD33" i="28"/>
  <c r="AX34" i="28"/>
  <c r="AR35" i="28"/>
  <c r="AL36" i="28"/>
  <c r="AZ36" i="28"/>
  <c r="AT37" i="28"/>
  <c r="AN38" i="28"/>
  <c r="BB38" i="28"/>
  <c r="AV39" i="28"/>
  <c r="AO31" i="28"/>
  <c r="BC31" i="28"/>
  <c r="AW32" i="28"/>
  <c r="AQ33" i="28"/>
  <c r="BE33" i="28"/>
  <c r="AY34" i="28"/>
  <c r="AS35" i="28"/>
  <c r="AM36" i="28"/>
  <c r="BA36" i="28"/>
  <c r="AU37" i="28"/>
  <c r="AO38" i="28"/>
  <c r="BC38" i="28"/>
  <c r="AW39" i="28"/>
  <c r="AP31" i="28"/>
  <c r="BD31" i="28"/>
  <c r="AX32" i="28"/>
  <c r="AR33" i="28"/>
  <c r="AL34" i="28"/>
  <c r="AZ34" i="28"/>
  <c r="AT35" i="28"/>
  <c r="AN36" i="28"/>
  <c r="BB36" i="28"/>
  <c r="AV37" i="28"/>
  <c r="AP38" i="28"/>
  <c r="BD38" i="28"/>
  <c r="AX39" i="28"/>
  <c r="AQ31" i="28"/>
  <c r="BE31" i="28"/>
  <c r="AY32" i="28"/>
  <c r="AS33" i="28"/>
  <c r="AM34" i="28"/>
  <c r="BA34" i="28"/>
  <c r="AU35" i="28"/>
  <c r="AO36" i="28"/>
  <c r="BC36" i="28"/>
  <c r="AW37" i="28"/>
  <c r="AQ38" i="28"/>
  <c r="BE38" i="28"/>
  <c r="AY39" i="28"/>
  <c r="AV35" i="28"/>
  <c r="AX37" i="28"/>
  <c r="AR38" i="28"/>
  <c r="AL39" i="28"/>
  <c r="AZ39" i="28"/>
  <c r="AS31" i="28"/>
  <c r="AM32" i="28"/>
  <c r="BA32" i="28"/>
  <c r="AU33" i="28"/>
  <c r="AO34" i="28"/>
  <c r="BC34" i="28"/>
  <c r="AW35" i="28"/>
  <c r="AQ36" i="28"/>
  <c r="BE36" i="28"/>
  <c r="AY37" i="28"/>
  <c r="AS38" i="28"/>
  <c r="AM39" i="28"/>
  <c r="BA39" i="28"/>
  <c r="AT31" i="28"/>
  <c r="AN32" i="28"/>
  <c r="BB32" i="28"/>
  <c r="AV33" i="28"/>
  <c r="AP34" i="28"/>
  <c r="BD34" i="28"/>
  <c r="AX35" i="28"/>
  <c r="AR36" i="28"/>
  <c r="AL37" i="28"/>
  <c r="AZ37" i="28"/>
  <c r="AT38" i="28"/>
  <c r="AN39" i="28"/>
  <c r="BB39" i="28"/>
  <c r="AU31" i="28"/>
  <c r="AO32" i="28"/>
  <c r="BC32" i="28"/>
  <c r="AW33" i="28"/>
  <c r="AQ34" i="28"/>
  <c r="BE34" i="28"/>
  <c r="AY35" i="28"/>
  <c r="AS36" i="28"/>
  <c r="AM37" i="28"/>
  <c r="BA37" i="28"/>
  <c r="AU38" i="28"/>
  <c r="AO39" i="28"/>
  <c r="BC39" i="28"/>
  <c r="AV31" i="28"/>
  <c r="BD32" i="28"/>
  <c r="AX33" i="28"/>
  <c r="AR34" i="28"/>
  <c r="AL35" i="28"/>
  <c r="AR31" i="28"/>
  <c r="AL32" i="28"/>
  <c r="AZ32" i="28"/>
  <c r="AT33" i="28"/>
  <c r="AN34" i="28"/>
  <c r="BB34" i="28"/>
  <c r="AP36" i="28"/>
  <c r="BD36" i="28"/>
  <c r="AL33" i="28"/>
  <c r="BC35" i="28"/>
  <c r="AW38" i="28"/>
  <c r="AM33" i="28"/>
  <c r="AT36" i="28"/>
  <c r="AX38" i="28"/>
  <c r="AY33" i="28"/>
  <c r="AU36" i="28"/>
  <c r="AY38" i="28"/>
  <c r="AZ33" i="28"/>
  <c r="AV36" i="28"/>
  <c r="AP39" i="28"/>
  <c r="BA33" i="28"/>
  <c r="AW36" i="28"/>
  <c r="AQ39" i="28"/>
  <c r="AS34" i="28"/>
  <c r="AN37" i="28"/>
  <c r="AR39" i="28"/>
  <c r="AW31" i="28"/>
  <c r="AT34" i="28"/>
  <c r="AO37" i="28"/>
  <c r="AS39" i="28"/>
  <c r="AX31" i="28"/>
  <c r="AU34" i="28"/>
  <c r="AP37" i="28"/>
  <c r="BD39" i="28"/>
  <c r="AY31" i="28"/>
  <c r="AM35" i="28"/>
  <c r="AQ37" i="28"/>
  <c r="BE39" i="28"/>
  <c r="AP32" i="28"/>
  <c r="AN35" i="28"/>
  <c r="BB37" i="28"/>
  <c r="AQ32" i="28"/>
  <c r="AO35" i="28"/>
  <c r="BC37" i="28"/>
  <c r="AR32" i="28"/>
  <c r="AZ35" i="28"/>
  <c r="BD37" i="28"/>
  <c r="AS32" i="28"/>
  <c r="BA35" i="28"/>
  <c r="BE37" i="28"/>
  <c r="BE32" i="28"/>
  <c r="BB35" i="28"/>
  <c r="AV38" i="28"/>
  <c r="AM30" i="28"/>
  <c r="BA30" i="28"/>
  <c r="AN30" i="28"/>
  <c r="BB30" i="28"/>
  <c r="AO30" i="28"/>
  <c r="BC30" i="28"/>
  <c r="AP30" i="28"/>
  <c r="BD30" i="28"/>
  <c r="AQ30" i="28"/>
  <c r="BE30" i="28"/>
  <c r="AR30" i="28"/>
  <c r="AS30" i="28"/>
  <c r="AX30" i="28"/>
  <c r="AZ30" i="28"/>
  <c r="AT30" i="28"/>
  <c r="AV30" i="28"/>
  <c r="AU30" i="28"/>
  <c r="AW30" i="28"/>
  <c r="AY30" i="28"/>
  <c r="AL30" i="28"/>
  <c r="AT20" i="28"/>
  <c r="AN21" i="28"/>
  <c r="BB21" i="28"/>
  <c r="AV22" i="28"/>
  <c r="AP23" i="28"/>
  <c r="BD23" i="28"/>
  <c r="AX24" i="28"/>
  <c r="AR25" i="28"/>
  <c r="AL26" i="28"/>
  <c r="AZ26" i="28"/>
  <c r="AT27" i="28"/>
  <c r="AN28" i="28"/>
  <c r="BB28" i="28"/>
  <c r="AU20" i="28"/>
  <c r="AO21" i="28"/>
  <c r="BC21" i="28"/>
  <c r="AW22" i="28"/>
  <c r="AQ23" i="28"/>
  <c r="BE23" i="28"/>
  <c r="AY24" i="28"/>
  <c r="AS25" i="28"/>
  <c r="AM26" i="28"/>
  <c r="BA26" i="28"/>
  <c r="AU27" i="28"/>
  <c r="AO28" i="28"/>
  <c r="BC28" i="28"/>
  <c r="AV20" i="28"/>
  <c r="AP21" i="28"/>
  <c r="BD21" i="28"/>
  <c r="AX22" i="28"/>
  <c r="AR23" i="28"/>
  <c r="AL24" i="28"/>
  <c r="AZ24" i="28"/>
  <c r="AT25" i="28"/>
  <c r="AN26" i="28"/>
  <c r="BB26" i="28"/>
  <c r="AV27" i="28"/>
  <c r="AP28" i="28"/>
  <c r="BD28" i="28"/>
  <c r="AW20" i="28"/>
  <c r="AQ21" i="28"/>
  <c r="BE21" i="28"/>
  <c r="AY22" i="28"/>
  <c r="AS23" i="28"/>
  <c r="AM24" i="28"/>
  <c r="BA24" i="28"/>
  <c r="AU25" i="28"/>
  <c r="AO26" i="28"/>
  <c r="BC26" i="28"/>
  <c r="AW27" i="28"/>
  <c r="AQ28" i="28"/>
  <c r="BE28" i="28"/>
  <c r="AX20" i="28"/>
  <c r="AR21" i="28"/>
  <c r="AL22" i="28"/>
  <c r="AZ22" i="28"/>
  <c r="AT23" i="28"/>
  <c r="AN24" i="28"/>
  <c r="BB24" i="28"/>
  <c r="AV25" i="28"/>
  <c r="AP26" i="28"/>
  <c r="BD26" i="28"/>
  <c r="AX27" i="28"/>
  <c r="AR28" i="28"/>
  <c r="AY20" i="28"/>
  <c r="AS21" i="28"/>
  <c r="AM22" i="28"/>
  <c r="BA22" i="28"/>
  <c r="AU23" i="28"/>
  <c r="AO24" i="28"/>
  <c r="BC24" i="28"/>
  <c r="AW25" i="28"/>
  <c r="AQ26" i="28"/>
  <c r="BE26" i="28"/>
  <c r="AY27" i="28"/>
  <c r="AS28" i="28"/>
  <c r="AL20" i="28"/>
  <c r="AZ20" i="28"/>
  <c r="AT21" i="28"/>
  <c r="AN22" i="28"/>
  <c r="BB22" i="28"/>
  <c r="AV23" i="28"/>
  <c r="AP24" i="28"/>
  <c r="BD24" i="28"/>
  <c r="AX25" i="28"/>
  <c r="AR26" i="28"/>
  <c r="AL27" i="28"/>
  <c r="AZ27" i="28"/>
  <c r="AT28" i="28"/>
  <c r="AM20" i="28"/>
  <c r="BA20" i="28"/>
  <c r="AU21" i="28"/>
  <c r="AO22" i="28"/>
  <c r="BC22" i="28"/>
  <c r="AW23" i="28"/>
  <c r="AQ24" i="28"/>
  <c r="BE24" i="28"/>
  <c r="AY25" i="28"/>
  <c r="AS26" i="28"/>
  <c r="AM27" i="28"/>
  <c r="BA27" i="28"/>
  <c r="AU28" i="28"/>
  <c r="AN20" i="28"/>
  <c r="BB20" i="28"/>
  <c r="AV21" i="28"/>
  <c r="AP22" i="28"/>
  <c r="BD22" i="28"/>
  <c r="AX23" i="28"/>
  <c r="AR24" i="28"/>
  <c r="AL25" i="28"/>
  <c r="AZ25" i="28"/>
  <c r="AT26" i="28"/>
  <c r="AN27" i="28"/>
  <c r="BB27" i="28"/>
  <c r="AV28" i="28"/>
  <c r="AO20" i="28"/>
  <c r="BC20" i="28"/>
  <c r="AW21" i="28"/>
  <c r="AQ22" i="28"/>
  <c r="BE22" i="28"/>
  <c r="AY23" i="28"/>
  <c r="AS24" i="28"/>
  <c r="AM25" i="28"/>
  <c r="BA25" i="28"/>
  <c r="AU26" i="28"/>
  <c r="AO27" i="28"/>
  <c r="BC27" i="28"/>
  <c r="AZ21" i="28"/>
  <c r="AT24" i="28"/>
  <c r="AX26" i="28"/>
  <c r="BA28" i="28"/>
  <c r="BA21" i="28"/>
  <c r="AU24" i="28"/>
  <c r="AY26" i="28"/>
  <c r="AR22" i="28"/>
  <c r="AV24" i="28"/>
  <c r="AP27" i="28"/>
  <c r="AS22" i="28"/>
  <c r="AW24" i="28"/>
  <c r="AQ27" i="28"/>
  <c r="AP20" i="28"/>
  <c r="AT22" i="28"/>
  <c r="AN25" i="28"/>
  <c r="AR27" i="28"/>
  <c r="AQ20" i="28"/>
  <c r="AU22" i="28"/>
  <c r="AO25" i="28"/>
  <c r="AS27" i="28"/>
  <c r="AR20" i="28"/>
  <c r="AL23" i="28"/>
  <c r="AP25" i="28"/>
  <c r="BD27" i="28"/>
  <c r="AS20" i="28"/>
  <c r="AM23" i="28"/>
  <c r="AQ25" i="28"/>
  <c r="BE27" i="28"/>
  <c r="BD20" i="28"/>
  <c r="AN23" i="28"/>
  <c r="BB25" i="28"/>
  <c r="AL28" i="28"/>
  <c r="BE20" i="28"/>
  <c r="AO23" i="28"/>
  <c r="BC25" i="28"/>
  <c r="AM28" i="28"/>
  <c r="AL21" i="28"/>
  <c r="AZ23" i="28"/>
  <c r="BD25" i="28"/>
  <c r="AW28" i="28"/>
  <c r="AM21" i="28"/>
  <c r="BA23" i="28"/>
  <c r="BE25" i="28"/>
  <c r="AX28" i="28"/>
  <c r="AX21" i="28"/>
  <c r="BB23" i="28"/>
  <c r="AV26" i="28"/>
  <c r="AY28" i="28"/>
  <c r="AY21" i="28"/>
  <c r="BC23" i="28"/>
  <c r="AW26" i="28"/>
  <c r="AZ28" i="28"/>
  <c r="AM19" i="28"/>
  <c r="BA19" i="28"/>
  <c r="AN19" i="28"/>
  <c r="BB19" i="28"/>
  <c r="AO19" i="28"/>
  <c r="BC19" i="28"/>
  <c r="AP19" i="28"/>
  <c r="BD19" i="28"/>
  <c r="AQ19" i="28"/>
  <c r="BE19" i="28"/>
  <c r="AR19" i="28"/>
  <c r="AS19" i="28"/>
  <c r="AT19" i="28"/>
  <c r="AU19" i="28"/>
  <c r="AV19" i="28"/>
  <c r="AW19" i="28"/>
  <c r="AX19" i="28"/>
  <c r="AY19" i="28"/>
  <c r="AZ19" i="28"/>
  <c r="AL19" i="28"/>
  <c r="AO21" i="40"/>
  <c r="AI22" i="40"/>
  <c r="AW22" i="40"/>
  <c r="AK24" i="40"/>
  <c r="AY24" i="40"/>
  <c r="AS25" i="40"/>
  <c r="AQ22" i="40"/>
  <c r="AP21" i="40"/>
  <c r="AJ22" i="40"/>
  <c r="AX22" i="40"/>
  <c r="AL24" i="40"/>
  <c r="AZ24" i="40"/>
  <c r="AT25" i="40"/>
  <c r="AR21" i="40"/>
  <c r="AL22" i="40"/>
  <c r="AZ22" i="40"/>
  <c r="AN24" i="40"/>
  <c r="AH25" i="40"/>
  <c r="AW21" i="40"/>
  <c r="AX21" i="40"/>
  <c r="AK21" i="40"/>
  <c r="AL21" i="40"/>
  <c r="AM21" i="40"/>
  <c r="AN21" i="40"/>
  <c r="AQ21" i="40"/>
  <c r="AK22" i="40"/>
  <c r="AY22" i="40"/>
  <c r="AM24" i="40"/>
  <c r="AG25" i="40"/>
  <c r="AU25" i="40"/>
  <c r="AV25" i="40"/>
  <c r="AS21" i="40"/>
  <c r="AM22" i="40"/>
  <c r="AO24" i="40"/>
  <c r="AI25" i="40"/>
  <c r="AW25" i="40"/>
  <c r="AJ21" i="40"/>
  <c r="AH22" i="40"/>
  <c r="AT21" i="40"/>
  <c r="AN22" i="40"/>
  <c r="AP24" i="40"/>
  <c r="AJ25" i="40"/>
  <c r="AX25" i="40"/>
  <c r="AI21" i="40"/>
  <c r="AG22" i="40"/>
  <c r="AG21" i="40"/>
  <c r="AU21" i="40"/>
  <c r="AO22" i="40"/>
  <c r="AQ24" i="40"/>
  <c r="AK25" i="40"/>
  <c r="AY25" i="40"/>
  <c r="AH21" i="40"/>
  <c r="AV21" i="40"/>
  <c r="AP22" i="40"/>
  <c r="AR24" i="40"/>
  <c r="AL25" i="40"/>
  <c r="AZ25" i="40"/>
  <c r="AS24" i="40"/>
  <c r="AM25" i="40"/>
  <c r="AR22" i="40"/>
  <c r="AT24" i="40"/>
  <c r="AN25" i="40"/>
  <c r="AY21" i="40"/>
  <c r="AS22" i="40"/>
  <c r="AG24" i="40"/>
  <c r="AU24" i="40"/>
  <c r="AO25" i="40"/>
  <c r="AZ21" i="40"/>
  <c r="AT22" i="40"/>
  <c r="AH24" i="40"/>
  <c r="AV24" i="40"/>
  <c r="AP25" i="40"/>
  <c r="AU22" i="40"/>
  <c r="AI24" i="40"/>
  <c r="AW24" i="40"/>
  <c r="AQ25" i="40"/>
  <c r="AV22" i="40"/>
  <c r="AJ24" i="40"/>
  <c r="AX24" i="40"/>
  <c r="AR25" i="40"/>
  <c r="AI19" i="40"/>
  <c r="AW19" i="40"/>
  <c r="AK19" i="40"/>
  <c r="AY19" i="40"/>
  <c r="AL19" i="40"/>
  <c r="AJ19" i="40"/>
  <c r="AX19" i="40"/>
  <c r="AZ19" i="40"/>
  <c r="AP19" i="40"/>
  <c r="AQ19" i="40"/>
  <c r="AM19" i="40"/>
  <c r="AN19" i="40"/>
  <c r="AO19" i="40"/>
  <c r="AR19" i="40"/>
  <c r="AS19" i="40"/>
  <c r="AT19" i="40"/>
  <c r="AU19" i="40"/>
  <c r="AV19" i="40"/>
  <c r="AH19" i="40"/>
  <c r="AG19" i="40"/>
  <c r="AO259" i="36"/>
  <c r="BC259" i="36"/>
  <c r="AX260" i="36"/>
  <c r="AS261" i="36"/>
  <c r="AN262" i="36"/>
  <c r="BB262" i="36"/>
  <c r="AP259" i="36"/>
  <c r="BD259" i="36"/>
  <c r="AY260" i="36"/>
  <c r="AT261" i="36"/>
  <c r="AO262" i="36"/>
  <c r="BC262" i="36"/>
  <c r="BD260" i="36"/>
  <c r="AQ259" i="36"/>
  <c r="BE259" i="36"/>
  <c r="AZ260" i="36"/>
  <c r="AU261" i="36"/>
  <c r="AP262" i="36"/>
  <c r="BD262" i="36"/>
  <c r="AU259" i="36"/>
  <c r="AY261" i="36"/>
  <c r="AT262" i="36"/>
  <c r="AR260" i="36"/>
  <c r="AU260" i="36"/>
  <c r="AR259" i="36"/>
  <c r="AM260" i="36"/>
  <c r="BA260" i="36"/>
  <c r="AV261" i="36"/>
  <c r="AQ262" i="36"/>
  <c r="BE262" i="36"/>
  <c r="AS259" i="36"/>
  <c r="AN260" i="36"/>
  <c r="BB260" i="36"/>
  <c r="AW261" i="36"/>
  <c r="AR262" i="36"/>
  <c r="AT259" i="36"/>
  <c r="AO260" i="36"/>
  <c r="BC260" i="36"/>
  <c r="AX261" i="36"/>
  <c r="AS262" i="36"/>
  <c r="AP260" i="36"/>
  <c r="AV259" i="36"/>
  <c r="AQ260" i="36"/>
  <c r="BE260" i="36"/>
  <c r="AZ261" i="36"/>
  <c r="AU262" i="36"/>
  <c r="AW259" i="36"/>
  <c r="AM261" i="36"/>
  <c r="BA261" i="36"/>
  <c r="AV262" i="36"/>
  <c r="AX259" i="36"/>
  <c r="AS260" i="36"/>
  <c r="AN261" i="36"/>
  <c r="BB261" i="36"/>
  <c r="AW262" i="36"/>
  <c r="AY259" i="36"/>
  <c r="AT260" i="36"/>
  <c r="AO261" i="36"/>
  <c r="BC261" i="36"/>
  <c r="AX262" i="36"/>
  <c r="AZ259" i="36"/>
  <c r="AP261" i="36"/>
  <c r="BD261" i="36"/>
  <c r="AY262" i="36"/>
  <c r="AM259" i="36"/>
  <c r="BA259" i="36"/>
  <c r="AV260" i="36"/>
  <c r="AQ261" i="36"/>
  <c r="BE261" i="36"/>
  <c r="AZ262" i="36"/>
  <c r="AN259" i="36"/>
  <c r="BB259" i="36"/>
  <c r="AW260" i="36"/>
  <c r="AR261" i="36"/>
  <c r="AM262" i="36"/>
  <c r="BA262" i="36"/>
  <c r="AM255" i="36"/>
  <c r="BA255" i="36"/>
  <c r="AV256" i="36"/>
  <c r="AQ257" i="36"/>
  <c r="BE257" i="36"/>
  <c r="BB255" i="36"/>
  <c r="AP255" i="36"/>
  <c r="AQ256" i="36"/>
  <c r="AW255" i="36"/>
  <c r="AX255" i="36"/>
  <c r="AY255" i="36"/>
  <c r="AZ255" i="36"/>
  <c r="AN255" i="36"/>
  <c r="AW256" i="36"/>
  <c r="AR257" i="36"/>
  <c r="AY256" i="36"/>
  <c r="AO255" i="36"/>
  <c r="BC255" i="36"/>
  <c r="AX256" i="36"/>
  <c r="AS257" i="36"/>
  <c r="BD255" i="36"/>
  <c r="BB257" i="36"/>
  <c r="BD257" i="36"/>
  <c r="AT257" i="36"/>
  <c r="AZ257" i="36"/>
  <c r="AU256" i="36"/>
  <c r="AQ255" i="36"/>
  <c r="BE255" i="36"/>
  <c r="AZ256" i="36"/>
  <c r="AU257" i="36"/>
  <c r="AR255" i="36"/>
  <c r="BA257" i="36"/>
  <c r="AO257" i="36"/>
  <c r="AM256" i="36"/>
  <c r="BA256" i="36"/>
  <c r="AV257" i="36"/>
  <c r="BD256" i="36"/>
  <c r="AN257" i="36"/>
  <c r="AS255" i="36"/>
  <c r="AN256" i="36"/>
  <c r="BB256" i="36"/>
  <c r="AW257" i="36"/>
  <c r="AP256" i="36"/>
  <c r="AY257" i="36"/>
  <c r="AV255" i="36"/>
  <c r="AR256" i="36"/>
  <c r="AS256" i="36"/>
  <c r="AT256" i="36"/>
  <c r="AP257" i="36"/>
  <c r="AT255" i="36"/>
  <c r="AO256" i="36"/>
  <c r="BC256" i="36"/>
  <c r="AX257" i="36"/>
  <c r="AU255" i="36"/>
  <c r="BE256" i="36"/>
  <c r="AM257" i="36"/>
  <c r="BC257" i="36"/>
  <c r="AM250" i="36"/>
  <c r="BA250" i="36"/>
  <c r="AQ252" i="36"/>
  <c r="BE252" i="36"/>
  <c r="AZ253" i="36"/>
  <c r="AN250" i="36"/>
  <c r="BB250" i="36"/>
  <c r="AR252" i="36"/>
  <c r="AM253" i="36"/>
  <c r="BA253" i="36"/>
  <c r="AO250" i="36"/>
  <c r="BC250" i="36"/>
  <c r="AS252" i="36"/>
  <c r="AN253" i="36"/>
  <c r="BB253" i="36"/>
  <c r="AP250" i="36"/>
  <c r="BD250" i="36"/>
  <c r="AT252" i="36"/>
  <c r="AO253" i="36"/>
  <c r="BC253" i="36"/>
  <c r="AQ250" i="36"/>
  <c r="BE250" i="36"/>
  <c r="AU252" i="36"/>
  <c r="AP253" i="36"/>
  <c r="BD253" i="36"/>
  <c r="AR250" i="36"/>
  <c r="AV252" i="36"/>
  <c r="AQ253" i="36"/>
  <c r="BE253" i="36"/>
  <c r="AU250" i="36"/>
  <c r="AY252" i="36"/>
  <c r="AT253" i="36"/>
  <c r="AV250" i="36"/>
  <c r="AZ252" i="36"/>
  <c r="AU253" i="36"/>
  <c r="AW250" i="36"/>
  <c r="AM252" i="36"/>
  <c r="BA252" i="36"/>
  <c r="AV253" i="36"/>
  <c r="AX250" i="36"/>
  <c r="AN252" i="36"/>
  <c r="BB252" i="36"/>
  <c r="AW253" i="36"/>
  <c r="AY250" i="36"/>
  <c r="AO252" i="36"/>
  <c r="BC252" i="36"/>
  <c r="AX253" i="36"/>
  <c r="AZ250" i="36"/>
  <c r="AP252" i="36"/>
  <c r="BD252" i="36"/>
  <c r="AY253" i="36"/>
  <c r="AS250" i="36"/>
  <c r="AW252" i="36"/>
  <c r="AR253" i="36"/>
  <c r="AT250" i="36"/>
  <c r="AX252" i="36"/>
  <c r="AS253" i="36"/>
  <c r="AM247" i="36"/>
  <c r="BA247" i="36"/>
  <c r="AV248" i="36"/>
  <c r="AN247" i="36"/>
  <c r="BB247" i="36"/>
  <c r="AW248" i="36"/>
  <c r="AO247" i="36"/>
  <c r="BC247" i="36"/>
  <c r="AX248" i="36"/>
  <c r="AS247" i="36"/>
  <c r="AN248" i="36"/>
  <c r="BB248" i="36"/>
  <c r="BE247" i="36"/>
  <c r="AT247" i="36"/>
  <c r="AO248" i="36"/>
  <c r="BC248" i="36"/>
  <c r="AU247" i="36"/>
  <c r="AP248" i="36"/>
  <c r="BD248" i="36"/>
  <c r="AR248" i="36"/>
  <c r="AU248" i="36"/>
  <c r="AV247" i="36"/>
  <c r="AQ248" i="36"/>
  <c r="BE248" i="36"/>
  <c r="AW247" i="36"/>
  <c r="AX247" i="36"/>
  <c r="AS248" i="36"/>
  <c r="AY247" i="36"/>
  <c r="AT248" i="36"/>
  <c r="AZ247" i="36"/>
  <c r="AP247" i="36"/>
  <c r="BD247" i="36"/>
  <c r="AY248" i="36"/>
  <c r="AQ247" i="36"/>
  <c r="AZ248" i="36"/>
  <c r="AR247" i="36"/>
  <c r="AM248" i="36"/>
  <c r="BA248" i="36"/>
  <c r="AM242" i="36"/>
  <c r="BA242" i="36"/>
  <c r="AV243" i="36"/>
  <c r="AQ244" i="36"/>
  <c r="BE244" i="36"/>
  <c r="AZ245" i="36"/>
  <c r="AO242" i="36"/>
  <c r="AX243" i="36"/>
  <c r="AS244" i="36"/>
  <c r="AN245" i="36"/>
  <c r="BB245" i="36"/>
  <c r="AP242" i="36"/>
  <c r="BD242" i="36"/>
  <c r="AY243" i="36"/>
  <c r="AT244" i="36"/>
  <c r="AO245" i="36"/>
  <c r="BC245" i="36"/>
  <c r="AN243" i="36"/>
  <c r="BB243" i="36"/>
  <c r="AW244" i="36"/>
  <c r="AR245" i="36"/>
  <c r="AT242" i="36"/>
  <c r="AO243" i="36"/>
  <c r="BC243" i="36"/>
  <c r="AX244" i="36"/>
  <c r="AS245" i="36"/>
  <c r="AU242" i="36"/>
  <c r="AP243" i="36"/>
  <c r="BD243" i="36"/>
  <c r="AY244" i="36"/>
  <c r="AT245" i="36"/>
  <c r="AV242" i="36"/>
  <c r="AQ243" i="36"/>
  <c r="BE243" i="36"/>
  <c r="AZ244" i="36"/>
  <c r="AU245" i="36"/>
  <c r="AW242" i="36"/>
  <c r="AN244" i="36"/>
  <c r="AU243" i="36"/>
  <c r="AN242" i="36"/>
  <c r="BB242" i="36"/>
  <c r="AW243" i="36"/>
  <c r="AR244" i="36"/>
  <c r="AM245" i="36"/>
  <c r="BA245" i="36"/>
  <c r="BC242" i="36"/>
  <c r="AR243" i="36"/>
  <c r="AM244" i="36"/>
  <c r="BA244" i="36"/>
  <c r="AV245" i="36"/>
  <c r="AX242" i="36"/>
  <c r="BB244" i="36"/>
  <c r="AW245" i="36"/>
  <c r="AY242" i="36"/>
  <c r="AT243" i="36"/>
  <c r="AO244" i="36"/>
  <c r="BC244" i="36"/>
  <c r="AX245" i="36"/>
  <c r="AZ242" i="36"/>
  <c r="AP244" i="36"/>
  <c r="BD244" i="36"/>
  <c r="AY245" i="36"/>
  <c r="AQ242" i="36"/>
  <c r="BE242" i="36"/>
  <c r="AZ243" i="36"/>
  <c r="AU244" i="36"/>
  <c r="AP245" i="36"/>
  <c r="BD245" i="36"/>
  <c r="AR242" i="36"/>
  <c r="AM243" i="36"/>
  <c r="BA243" i="36"/>
  <c r="AV244" i="36"/>
  <c r="AQ245" i="36"/>
  <c r="BE245" i="36"/>
  <c r="AS242" i="36"/>
  <c r="AS243" i="36"/>
  <c r="AM239" i="36"/>
  <c r="BA239" i="36"/>
  <c r="AV240" i="36"/>
  <c r="BC239" i="36"/>
  <c r="BD239" i="36"/>
  <c r="BE239" i="36"/>
  <c r="AN239" i="36"/>
  <c r="BB239" i="36"/>
  <c r="AW240" i="36"/>
  <c r="AO239" i="36"/>
  <c r="AX240" i="36"/>
  <c r="AP239" i="36"/>
  <c r="AY240" i="36"/>
  <c r="AQ239" i="36"/>
  <c r="AR239" i="36"/>
  <c r="AM240" i="36"/>
  <c r="BA240" i="36"/>
  <c r="AS239" i="36"/>
  <c r="AN240" i="36"/>
  <c r="BB240" i="36"/>
  <c r="AT239" i="36"/>
  <c r="AO240" i="36"/>
  <c r="BC240" i="36"/>
  <c r="AU239" i="36"/>
  <c r="AP240" i="36"/>
  <c r="BD240" i="36"/>
  <c r="AV239" i="36"/>
  <c r="AQ240" i="36"/>
  <c r="BE240" i="36"/>
  <c r="AW239" i="36"/>
  <c r="AR240" i="36"/>
  <c r="AX239" i="36"/>
  <c r="AS240" i="36"/>
  <c r="AY239" i="36"/>
  <c r="AT240" i="36"/>
  <c r="AZ239" i="36"/>
  <c r="AU240" i="36"/>
  <c r="AZ240" i="36"/>
  <c r="AM227" i="36"/>
  <c r="BA227" i="36"/>
  <c r="AQ229" i="36"/>
  <c r="BE229" i="36"/>
  <c r="AZ230" i="36"/>
  <c r="AU231" i="36"/>
  <c r="AP232" i="36"/>
  <c r="BD232" i="36"/>
  <c r="AY233" i="36"/>
  <c r="AT234" i="36"/>
  <c r="AO235" i="36"/>
  <c r="BC235" i="36"/>
  <c r="AX236" i="36"/>
  <c r="AS237" i="36"/>
  <c r="BC227" i="36"/>
  <c r="AN230" i="36"/>
  <c r="AW231" i="36"/>
  <c r="AM233" i="36"/>
  <c r="AV234" i="36"/>
  <c r="BE235" i="36"/>
  <c r="AU237" i="36"/>
  <c r="AP227" i="36"/>
  <c r="AT229" i="36"/>
  <c r="BC230" i="36"/>
  <c r="AS232" i="36"/>
  <c r="BB233" i="36"/>
  <c r="AR235" i="36"/>
  <c r="BA236" i="36"/>
  <c r="BA229" i="36"/>
  <c r="AY230" i="36"/>
  <c r="AN227" i="36"/>
  <c r="BB227" i="36"/>
  <c r="AR229" i="36"/>
  <c r="AM230" i="36"/>
  <c r="BA230" i="36"/>
  <c r="AV231" i="36"/>
  <c r="AQ232" i="36"/>
  <c r="BE232" i="36"/>
  <c r="AZ233" i="36"/>
  <c r="AU234" i="36"/>
  <c r="AP235" i="36"/>
  <c r="BD235" i="36"/>
  <c r="AY236" i="36"/>
  <c r="AT237" i="36"/>
  <c r="AO227" i="36"/>
  <c r="AS229" i="36"/>
  <c r="BB230" i="36"/>
  <c r="AR232" i="36"/>
  <c r="BA233" i="36"/>
  <c r="AQ235" i="36"/>
  <c r="AZ236" i="36"/>
  <c r="BD227" i="36"/>
  <c r="AO230" i="36"/>
  <c r="AX231" i="36"/>
  <c r="AN233" i="36"/>
  <c r="AW234" i="36"/>
  <c r="AM236" i="36"/>
  <c r="AV237" i="36"/>
  <c r="AM229" i="36"/>
  <c r="BD229" i="36"/>
  <c r="AQ227" i="36"/>
  <c r="BE227" i="36"/>
  <c r="AU229" i="36"/>
  <c r="AP230" i="36"/>
  <c r="BD230" i="36"/>
  <c r="AY231" i="36"/>
  <c r="AT232" i="36"/>
  <c r="AO233" i="36"/>
  <c r="BC233" i="36"/>
  <c r="AX234" i="36"/>
  <c r="AS235" i="36"/>
  <c r="AN236" i="36"/>
  <c r="BB236" i="36"/>
  <c r="AW237" i="36"/>
  <c r="AR227" i="36"/>
  <c r="AV229" i="36"/>
  <c r="AQ230" i="36"/>
  <c r="BE230" i="36"/>
  <c r="AZ231" i="36"/>
  <c r="AU232" i="36"/>
  <c r="AP233" i="36"/>
  <c r="BD233" i="36"/>
  <c r="AY234" i="36"/>
  <c r="AT235" i="36"/>
  <c r="AO236" i="36"/>
  <c r="BC236" i="36"/>
  <c r="AX237" i="36"/>
  <c r="AP229" i="36"/>
  <c r="AS227" i="36"/>
  <c r="AW229" i="36"/>
  <c r="AR230" i="36"/>
  <c r="AM231" i="36"/>
  <c r="BA231" i="36"/>
  <c r="AV232" i="36"/>
  <c r="AQ233" i="36"/>
  <c r="BE233" i="36"/>
  <c r="AZ234" i="36"/>
  <c r="AU235" i="36"/>
  <c r="AP236" i="36"/>
  <c r="BD236" i="36"/>
  <c r="AY237" i="36"/>
  <c r="AT227" i="36"/>
  <c r="AX229" i="36"/>
  <c r="AS230" i="36"/>
  <c r="AN231" i="36"/>
  <c r="BB231" i="36"/>
  <c r="AW232" i="36"/>
  <c r="AR233" i="36"/>
  <c r="AM234" i="36"/>
  <c r="BA234" i="36"/>
  <c r="AV235" i="36"/>
  <c r="AQ236" i="36"/>
  <c r="BE236" i="36"/>
  <c r="AZ237" i="36"/>
  <c r="AU227" i="36"/>
  <c r="AY229" i="36"/>
  <c r="AT230" i="36"/>
  <c r="AO231" i="36"/>
  <c r="BC231" i="36"/>
  <c r="AX232" i="36"/>
  <c r="AS233" i="36"/>
  <c r="AN234" i="36"/>
  <c r="BB234" i="36"/>
  <c r="AW235" i="36"/>
  <c r="AR236" i="36"/>
  <c r="AM237" i="36"/>
  <c r="BA237" i="36"/>
  <c r="AV227" i="36"/>
  <c r="AZ229" i="36"/>
  <c r="AU230" i="36"/>
  <c r="AP231" i="36"/>
  <c r="BD231" i="36"/>
  <c r="AY232" i="36"/>
  <c r="AT233" i="36"/>
  <c r="AO234" i="36"/>
  <c r="BC234" i="36"/>
  <c r="AX235" i="36"/>
  <c r="AS236" i="36"/>
  <c r="AN237" i="36"/>
  <c r="BB237" i="36"/>
  <c r="AW227" i="36"/>
  <c r="AV230" i="36"/>
  <c r="AQ231" i="36"/>
  <c r="BE231" i="36"/>
  <c r="AZ232" i="36"/>
  <c r="AU233" i="36"/>
  <c r="AP234" i="36"/>
  <c r="BD234" i="36"/>
  <c r="AY235" i="36"/>
  <c r="AT236" i="36"/>
  <c r="AO237" i="36"/>
  <c r="BC237" i="36"/>
  <c r="AX227" i="36"/>
  <c r="AN229" i="36"/>
  <c r="BB229" i="36"/>
  <c r="AW230" i="36"/>
  <c r="AR231" i="36"/>
  <c r="AM232" i="36"/>
  <c r="BA232" i="36"/>
  <c r="AV233" i="36"/>
  <c r="AQ234" i="36"/>
  <c r="BE234" i="36"/>
  <c r="AZ235" i="36"/>
  <c r="AU236" i="36"/>
  <c r="AP237" i="36"/>
  <c r="BD237" i="36"/>
  <c r="AY227" i="36"/>
  <c r="AO229" i="36"/>
  <c r="BC229" i="36"/>
  <c r="AX230" i="36"/>
  <c r="AS231" i="36"/>
  <c r="AN232" i="36"/>
  <c r="BB232" i="36"/>
  <c r="AW233" i="36"/>
  <c r="AR234" i="36"/>
  <c r="AM235" i="36"/>
  <c r="BA235" i="36"/>
  <c r="AV236" i="36"/>
  <c r="AQ237" i="36"/>
  <c r="BE237" i="36"/>
  <c r="AZ227" i="36"/>
  <c r="AT231" i="36"/>
  <c r="AO232" i="36"/>
  <c r="BC232" i="36"/>
  <c r="AX233" i="36"/>
  <c r="AS234" i="36"/>
  <c r="AN235" i="36"/>
  <c r="BB235" i="36"/>
  <c r="AW236" i="36"/>
  <c r="AR237" i="36"/>
  <c r="AM216" i="36"/>
  <c r="BA216" i="36"/>
  <c r="AV217" i="36"/>
  <c r="AQ218" i="36"/>
  <c r="BE218" i="36"/>
  <c r="AZ219" i="36"/>
  <c r="AU220" i="36"/>
  <c r="AP221" i="36"/>
  <c r="BD221" i="36"/>
  <c r="AY222" i="36"/>
  <c r="AT223" i="36"/>
  <c r="AO224" i="36"/>
  <c r="BC224" i="36"/>
  <c r="AX225" i="36"/>
  <c r="AP217" i="36"/>
  <c r="AN218" i="36"/>
  <c r="AN216" i="36"/>
  <c r="BB216" i="36"/>
  <c r="AW217" i="36"/>
  <c r="AR218" i="36"/>
  <c r="AM219" i="36"/>
  <c r="BA219" i="36"/>
  <c r="AV220" i="36"/>
  <c r="AQ221" i="36"/>
  <c r="BE221" i="36"/>
  <c r="AZ222" i="36"/>
  <c r="AU223" i="36"/>
  <c r="AP224" i="36"/>
  <c r="BD224" i="36"/>
  <c r="AY225" i="36"/>
  <c r="BB220" i="36"/>
  <c r="AT217" i="36"/>
  <c r="AO216" i="36"/>
  <c r="BC216" i="36"/>
  <c r="AX217" i="36"/>
  <c r="AS218" i="36"/>
  <c r="AN219" i="36"/>
  <c r="BB219" i="36"/>
  <c r="AW220" i="36"/>
  <c r="AR221" i="36"/>
  <c r="AM222" i="36"/>
  <c r="BA222" i="36"/>
  <c r="AV223" i="36"/>
  <c r="AQ224" i="36"/>
  <c r="BE224" i="36"/>
  <c r="AZ225" i="36"/>
  <c r="AP216" i="36"/>
  <c r="BD216" i="36"/>
  <c r="AY217" i="36"/>
  <c r="AT218" i="36"/>
  <c r="AO219" i="36"/>
  <c r="BC219" i="36"/>
  <c r="AX220" i="36"/>
  <c r="AS221" i="36"/>
  <c r="AN222" i="36"/>
  <c r="BB222" i="36"/>
  <c r="AW223" i="36"/>
  <c r="AR224" i="36"/>
  <c r="AM225" i="36"/>
  <c r="BA225" i="36"/>
  <c r="AT216" i="36"/>
  <c r="AO217" i="36"/>
  <c r="BC217" i="36"/>
  <c r="AS219" i="36"/>
  <c r="AN220" i="36"/>
  <c r="AW221" i="36"/>
  <c r="AR222" i="36"/>
  <c r="AM223" i="36"/>
  <c r="BA223" i="36"/>
  <c r="AV224" i="36"/>
  <c r="AQ225" i="36"/>
  <c r="BE225" i="36"/>
  <c r="AU216" i="36"/>
  <c r="BD217" i="36"/>
  <c r="AY218" i="36"/>
  <c r="AT219" i="36"/>
  <c r="AO220" i="36"/>
  <c r="BC220" i="36"/>
  <c r="AX221" i="36"/>
  <c r="AS222" i="36"/>
  <c r="AN223" i="36"/>
  <c r="BB223" i="36"/>
  <c r="AW224" i="36"/>
  <c r="AR225" i="36"/>
  <c r="AV216" i="36"/>
  <c r="AQ217" i="36"/>
  <c r="BE217" i="36"/>
  <c r="AZ218" i="36"/>
  <c r="AU219" i="36"/>
  <c r="AP220" i="36"/>
  <c r="BD220" i="36"/>
  <c r="AY221" i="36"/>
  <c r="AT222" i="36"/>
  <c r="AO223" i="36"/>
  <c r="BC223" i="36"/>
  <c r="AX224" i="36"/>
  <c r="AS225" i="36"/>
  <c r="AW216" i="36"/>
  <c r="AR217" i="36"/>
  <c r="AM218" i="36"/>
  <c r="BA218" i="36"/>
  <c r="AV219" i="36"/>
  <c r="AQ220" i="36"/>
  <c r="BE220" i="36"/>
  <c r="AZ221" i="36"/>
  <c r="AU222" i="36"/>
  <c r="AP223" i="36"/>
  <c r="BD223" i="36"/>
  <c r="AY224" i="36"/>
  <c r="AT225" i="36"/>
  <c r="AX216" i="36"/>
  <c r="BB218" i="36"/>
  <c r="AW219" i="36"/>
  <c r="AR220" i="36"/>
  <c r="AM221" i="36"/>
  <c r="BA221" i="36"/>
  <c r="AV222" i="36"/>
  <c r="AQ223" i="36"/>
  <c r="BE223" i="36"/>
  <c r="AZ224" i="36"/>
  <c r="AU225" i="36"/>
  <c r="AY216" i="36"/>
  <c r="BC218" i="36"/>
  <c r="AX219" i="36"/>
  <c r="AS220" i="36"/>
  <c r="AN221" i="36"/>
  <c r="BB221" i="36"/>
  <c r="AW222" i="36"/>
  <c r="AR223" i="36"/>
  <c r="AM224" i="36"/>
  <c r="BA224" i="36"/>
  <c r="AV225" i="36"/>
  <c r="AZ216" i="36"/>
  <c r="AU217" i="36"/>
  <c r="AP218" i="36"/>
  <c r="BD218" i="36"/>
  <c r="AY219" i="36"/>
  <c r="AT220" i="36"/>
  <c r="AO221" i="36"/>
  <c r="BC221" i="36"/>
  <c r="AX222" i="36"/>
  <c r="AS223" i="36"/>
  <c r="AN224" i="36"/>
  <c r="BB224" i="36"/>
  <c r="AW225" i="36"/>
  <c r="AQ216" i="36"/>
  <c r="BE216" i="36"/>
  <c r="AZ217" i="36"/>
  <c r="AU218" i="36"/>
  <c r="AP219" i="36"/>
  <c r="BD219" i="36"/>
  <c r="AY220" i="36"/>
  <c r="AT221" i="36"/>
  <c r="AO222" i="36"/>
  <c r="BC222" i="36"/>
  <c r="AX223" i="36"/>
  <c r="AS224" i="36"/>
  <c r="AN225" i="36"/>
  <c r="BB225" i="36"/>
  <c r="AR216" i="36"/>
  <c r="AM217" i="36"/>
  <c r="BA217" i="36"/>
  <c r="AV218" i="36"/>
  <c r="AQ219" i="36"/>
  <c r="BE219" i="36"/>
  <c r="AZ220" i="36"/>
  <c r="AU221" i="36"/>
  <c r="AP222" i="36"/>
  <c r="BD222" i="36"/>
  <c r="AY223" i="36"/>
  <c r="AT224" i="36"/>
  <c r="AO225" i="36"/>
  <c r="BC225" i="36"/>
  <c r="AS217" i="36"/>
  <c r="AS216" i="36"/>
  <c r="AN217" i="36"/>
  <c r="BB217" i="36"/>
  <c r="AW218" i="36"/>
  <c r="AR219" i="36"/>
  <c r="AM220" i="36"/>
  <c r="BA220" i="36"/>
  <c r="AV221" i="36"/>
  <c r="AQ222" i="36"/>
  <c r="BE222" i="36"/>
  <c r="AZ223" i="36"/>
  <c r="AU224" i="36"/>
  <c r="AP225" i="36"/>
  <c r="BD225" i="36"/>
  <c r="AX218" i="36"/>
  <c r="AO218" i="36"/>
  <c r="AM205" i="36"/>
  <c r="BA205" i="36"/>
  <c r="AV206" i="36"/>
  <c r="AQ207" i="36"/>
  <c r="BE207" i="36"/>
  <c r="AU209" i="36"/>
  <c r="AP210" i="36"/>
  <c r="BD210" i="36"/>
  <c r="AY211" i="36"/>
  <c r="AT212" i="36"/>
  <c r="AO213" i="36"/>
  <c r="BC213" i="36"/>
  <c r="AX214" i="36"/>
  <c r="AS207" i="36"/>
  <c r="AP205" i="36"/>
  <c r="BD205" i="36"/>
  <c r="AY206" i="36"/>
  <c r="AT207" i="36"/>
  <c r="AX209" i="36"/>
  <c r="AS210" i="36"/>
  <c r="AN211" i="36"/>
  <c r="BB211" i="36"/>
  <c r="AW212" i="36"/>
  <c r="AR213" i="36"/>
  <c r="AM214" i="36"/>
  <c r="BA214" i="36"/>
  <c r="AU205" i="36"/>
  <c r="AO209" i="36"/>
  <c r="AX210" i="36"/>
  <c r="AN212" i="36"/>
  <c r="AW213" i="36"/>
  <c r="AQ206" i="36"/>
  <c r="BD209" i="36"/>
  <c r="AT211" i="36"/>
  <c r="BC212" i="36"/>
  <c r="AS214" i="36"/>
  <c r="AR206" i="36"/>
  <c r="BA207" i="36"/>
  <c r="BE209" i="36"/>
  <c r="AU211" i="36"/>
  <c r="BD212" i="36"/>
  <c r="AY213" i="36"/>
  <c r="AX205" i="36"/>
  <c r="BB207" i="36"/>
  <c r="AR209" i="36"/>
  <c r="AM210" i="36"/>
  <c r="AV211" i="36"/>
  <c r="BE212" i="36"/>
  <c r="AU214" i="36"/>
  <c r="AY205" i="36"/>
  <c r="AN210" i="36"/>
  <c r="AW211" i="36"/>
  <c r="AM213" i="36"/>
  <c r="AV214" i="36"/>
  <c r="AZ205" i="36"/>
  <c r="AO210" i="36"/>
  <c r="AX211" i="36"/>
  <c r="BB213" i="36"/>
  <c r="AN205" i="36"/>
  <c r="BB205" i="36"/>
  <c r="AW206" i="36"/>
  <c r="AR207" i="36"/>
  <c r="AV209" i="36"/>
  <c r="AQ210" i="36"/>
  <c r="BE210" i="36"/>
  <c r="AZ211" i="36"/>
  <c r="AU212" i="36"/>
  <c r="AP213" i="36"/>
  <c r="BD213" i="36"/>
  <c r="AY214" i="36"/>
  <c r="BE206" i="36"/>
  <c r="AO207" i="36"/>
  <c r="AO205" i="36"/>
  <c r="BC205" i="36"/>
  <c r="AX206" i="36"/>
  <c r="AW209" i="36"/>
  <c r="AR210" i="36"/>
  <c r="AM211" i="36"/>
  <c r="BA211" i="36"/>
  <c r="AV212" i="36"/>
  <c r="AQ213" i="36"/>
  <c r="BE213" i="36"/>
  <c r="AZ214" i="36"/>
  <c r="BD206" i="36"/>
  <c r="AN207" i="36"/>
  <c r="AQ205" i="36"/>
  <c r="BE205" i="36"/>
  <c r="AZ206" i="36"/>
  <c r="AU207" i="36"/>
  <c r="AY209" i="36"/>
  <c r="AT210" i="36"/>
  <c r="AO211" i="36"/>
  <c r="BC211" i="36"/>
  <c r="AX212" i="36"/>
  <c r="AS213" i="36"/>
  <c r="AN214" i="36"/>
  <c r="BB214" i="36"/>
  <c r="AM207" i="36"/>
  <c r="AP207" i="36"/>
  <c r="AR205" i="36"/>
  <c r="AM206" i="36"/>
  <c r="BA206" i="36"/>
  <c r="AV207" i="36"/>
  <c r="AZ209" i="36"/>
  <c r="AU210" i="36"/>
  <c r="AP211" i="36"/>
  <c r="BD211" i="36"/>
  <c r="AY212" i="36"/>
  <c r="AT213" i="36"/>
  <c r="AO214" i="36"/>
  <c r="BC214" i="36"/>
  <c r="AS205" i="36"/>
  <c r="AN206" i="36"/>
  <c r="BB206" i="36"/>
  <c r="AW207" i="36"/>
  <c r="AM209" i="36"/>
  <c r="BA209" i="36"/>
  <c r="AV210" i="36"/>
  <c r="AQ211" i="36"/>
  <c r="BE211" i="36"/>
  <c r="AZ212" i="36"/>
  <c r="AU213" i="36"/>
  <c r="AP214" i="36"/>
  <c r="BD214" i="36"/>
  <c r="AT205" i="36"/>
  <c r="AO206" i="36"/>
  <c r="BC206" i="36"/>
  <c r="AX207" i="36"/>
  <c r="AN209" i="36"/>
  <c r="BB209" i="36"/>
  <c r="AW210" i="36"/>
  <c r="AR211" i="36"/>
  <c r="AM212" i="36"/>
  <c r="BA212" i="36"/>
  <c r="AV213" i="36"/>
  <c r="AQ214" i="36"/>
  <c r="BE214" i="36"/>
  <c r="AP206" i="36"/>
  <c r="BC209" i="36"/>
  <c r="AS211" i="36"/>
  <c r="BB212" i="36"/>
  <c r="AR214" i="36"/>
  <c r="AV205" i="36"/>
  <c r="AZ207" i="36"/>
  <c r="AP209" i="36"/>
  <c r="AY210" i="36"/>
  <c r="AO212" i="36"/>
  <c r="AX213" i="36"/>
  <c r="AW205" i="36"/>
  <c r="AQ209" i="36"/>
  <c r="AZ210" i="36"/>
  <c r="AP212" i="36"/>
  <c r="AT214" i="36"/>
  <c r="AS206" i="36"/>
  <c r="BA210" i="36"/>
  <c r="AQ212" i="36"/>
  <c r="AZ213" i="36"/>
  <c r="AT206" i="36"/>
  <c r="BC207" i="36"/>
  <c r="AS209" i="36"/>
  <c r="BB210" i="36"/>
  <c r="AR212" i="36"/>
  <c r="BA213" i="36"/>
  <c r="AU206" i="36"/>
  <c r="BD207" i="36"/>
  <c r="AT209" i="36"/>
  <c r="BC210" i="36"/>
  <c r="AS212" i="36"/>
  <c r="AW214" i="36"/>
  <c r="AY207" i="36"/>
  <c r="AN213" i="36"/>
  <c r="AQ192" i="36"/>
  <c r="BE192" i="36"/>
  <c r="AP195" i="36"/>
  <c r="BD195" i="36"/>
  <c r="AY196" i="36"/>
  <c r="AS200" i="36"/>
  <c r="AW202" i="36"/>
  <c r="AR192" i="36"/>
  <c r="AQ195" i="36"/>
  <c r="BE195" i="36"/>
  <c r="AZ196" i="36"/>
  <c r="AT200" i="36"/>
  <c r="AX202" i="36"/>
  <c r="AS192" i="36"/>
  <c r="AR195" i="36"/>
  <c r="AM196" i="36"/>
  <c r="BA196" i="36"/>
  <c r="AU200" i="36"/>
  <c r="AY202" i="36"/>
  <c r="AT192" i="36"/>
  <c r="AS195" i="36"/>
  <c r="AN196" i="36"/>
  <c r="BB196" i="36"/>
  <c r="AV200" i="36"/>
  <c r="AZ202" i="36"/>
  <c r="AU192" i="36"/>
  <c r="AT195" i="36"/>
  <c r="AO196" i="36"/>
  <c r="BC196" i="36"/>
  <c r="AW200" i="36"/>
  <c r="AM202" i="36"/>
  <c r="BA202" i="36"/>
  <c r="AV192" i="36"/>
  <c r="AU195" i="36"/>
  <c r="AP196" i="36"/>
  <c r="BD196" i="36"/>
  <c r="AX200" i="36"/>
  <c r="AN202" i="36"/>
  <c r="BB202" i="36"/>
  <c r="AW192" i="36"/>
  <c r="AV195" i="36"/>
  <c r="AQ196" i="36"/>
  <c r="BE196" i="36"/>
  <c r="AY200" i="36"/>
  <c r="AO202" i="36"/>
  <c r="BC202" i="36"/>
  <c r="AX192" i="36"/>
  <c r="AW195" i="36"/>
  <c r="AR196" i="36"/>
  <c r="AZ200" i="36"/>
  <c r="AP202" i="36"/>
  <c r="BD202" i="36"/>
  <c r="AY192" i="36"/>
  <c r="AX195" i="36"/>
  <c r="AS196" i="36"/>
  <c r="AM200" i="36"/>
  <c r="BA200" i="36"/>
  <c r="AQ202" i="36"/>
  <c r="BE202" i="36"/>
  <c r="AZ192" i="36"/>
  <c r="AY195" i="36"/>
  <c r="AT196" i="36"/>
  <c r="AN200" i="36"/>
  <c r="BB200" i="36"/>
  <c r="AR202" i="36"/>
  <c r="AM192" i="36"/>
  <c r="BA192" i="36"/>
  <c r="AZ195" i="36"/>
  <c r="AU196" i="36"/>
  <c r="AN192" i="36"/>
  <c r="AN195" i="36"/>
  <c r="BC200" i="36"/>
  <c r="AO192" i="36"/>
  <c r="AO195" i="36"/>
  <c r="BD200" i="36"/>
  <c r="AP192" i="36"/>
  <c r="BA195" i="36"/>
  <c r="BE200" i="36"/>
  <c r="BB192" i="36"/>
  <c r="BB195" i="36"/>
  <c r="BC192" i="36"/>
  <c r="BC195" i="36"/>
  <c r="BD192" i="36"/>
  <c r="AW196" i="36"/>
  <c r="AV196" i="36"/>
  <c r="AX196" i="36"/>
  <c r="AS202" i="36"/>
  <c r="AM195" i="36"/>
  <c r="AT202" i="36"/>
  <c r="AO200" i="36"/>
  <c r="AU202" i="36"/>
  <c r="AP200" i="36"/>
  <c r="AV202" i="36"/>
  <c r="AQ200" i="36"/>
  <c r="AR200" i="36"/>
  <c r="AV182" i="36"/>
  <c r="AQ183" i="36"/>
  <c r="BE183" i="36"/>
  <c r="AP186" i="36"/>
  <c r="BD186" i="36"/>
  <c r="AO189" i="36"/>
  <c r="BC189" i="36"/>
  <c r="AW182" i="36"/>
  <c r="AR183" i="36"/>
  <c r="AQ186" i="36"/>
  <c r="BE186" i="36"/>
  <c r="AP189" i="36"/>
  <c r="BD189" i="36"/>
  <c r="AX182" i="36"/>
  <c r="AS183" i="36"/>
  <c r="AR186" i="36"/>
  <c r="AQ189" i="36"/>
  <c r="BE189" i="36"/>
  <c r="AY182" i="36"/>
  <c r="AT183" i="36"/>
  <c r="AS186" i="36"/>
  <c r="AR189" i="36"/>
  <c r="AN183" i="36"/>
  <c r="AZ182" i="36"/>
  <c r="AU183" i="36"/>
  <c r="AT186" i="36"/>
  <c r="AS189" i="36"/>
  <c r="AM182" i="36"/>
  <c r="BA182" i="36"/>
  <c r="AV183" i="36"/>
  <c r="AU186" i="36"/>
  <c r="AT189" i="36"/>
  <c r="AQ182" i="36"/>
  <c r="BB183" i="36"/>
  <c r="AU182" i="36"/>
  <c r="AN182" i="36"/>
  <c r="BB182" i="36"/>
  <c r="AW183" i="36"/>
  <c r="AV186" i="36"/>
  <c r="AU189" i="36"/>
  <c r="BE182" i="36"/>
  <c r="AS182" i="36"/>
  <c r="AP183" i="36"/>
  <c r="AO182" i="36"/>
  <c r="BC182" i="36"/>
  <c r="AX183" i="36"/>
  <c r="AW186" i="36"/>
  <c r="AV189" i="36"/>
  <c r="AP182" i="36"/>
  <c r="BD182" i="36"/>
  <c r="AY183" i="36"/>
  <c r="AX186" i="36"/>
  <c r="AW189" i="36"/>
  <c r="AZ183" i="36"/>
  <c r="AY186" i="36"/>
  <c r="AX189" i="36"/>
  <c r="AR182" i="36"/>
  <c r="AM183" i="36"/>
  <c r="BA183" i="36"/>
  <c r="AZ186" i="36"/>
  <c r="AY189" i="36"/>
  <c r="AM186" i="36"/>
  <c r="BA186" i="36"/>
  <c r="AZ189" i="36"/>
  <c r="AT182" i="36"/>
  <c r="AO183" i="36"/>
  <c r="BC183" i="36"/>
  <c r="AN186" i="36"/>
  <c r="BB186" i="36"/>
  <c r="AM189" i="36"/>
  <c r="BA189" i="36"/>
  <c r="BD183" i="36"/>
  <c r="AO186" i="36"/>
  <c r="BC186" i="36"/>
  <c r="AN189" i="36"/>
  <c r="BB189" i="36"/>
  <c r="AM170" i="36"/>
  <c r="BA170" i="36"/>
  <c r="AV171" i="36"/>
  <c r="AQ172" i="36"/>
  <c r="BE172" i="36"/>
  <c r="AZ173" i="36"/>
  <c r="AU174" i="36"/>
  <c r="AP175" i="36"/>
  <c r="BD175" i="36"/>
  <c r="AY176" i="36"/>
  <c r="AT177" i="36"/>
  <c r="AO178" i="36"/>
  <c r="BC178" i="36"/>
  <c r="AX179" i="36"/>
  <c r="AO170" i="36"/>
  <c r="AX171" i="36"/>
  <c r="AS172" i="36"/>
  <c r="AN173" i="36"/>
  <c r="BB173" i="36"/>
  <c r="AW174" i="36"/>
  <c r="AR175" i="36"/>
  <c r="AM176" i="36"/>
  <c r="BA176" i="36"/>
  <c r="AV177" i="36"/>
  <c r="AQ178" i="36"/>
  <c r="BE178" i="36"/>
  <c r="AZ179" i="36"/>
  <c r="AP170" i="36"/>
  <c r="BD170" i="36"/>
  <c r="AY171" i="36"/>
  <c r="AT172" i="36"/>
  <c r="AO173" i="36"/>
  <c r="BC173" i="36"/>
  <c r="AX174" i="36"/>
  <c r="AS175" i="36"/>
  <c r="AN176" i="36"/>
  <c r="BB176" i="36"/>
  <c r="AW177" i="36"/>
  <c r="AR178" i="36"/>
  <c r="AM179" i="36"/>
  <c r="BA179" i="36"/>
  <c r="BD171" i="36"/>
  <c r="BE171" i="36"/>
  <c r="AZ172" i="36"/>
  <c r="AU173" i="36"/>
  <c r="AP174" i="36"/>
  <c r="BD174" i="36"/>
  <c r="AY175" i="36"/>
  <c r="AT176" i="36"/>
  <c r="AO177" i="36"/>
  <c r="BC177" i="36"/>
  <c r="AX178" i="36"/>
  <c r="AS179" i="36"/>
  <c r="AW170" i="36"/>
  <c r="BA172" i="36"/>
  <c r="AV173" i="36"/>
  <c r="AQ174" i="36"/>
  <c r="BE174" i="36"/>
  <c r="AZ175" i="36"/>
  <c r="AU176" i="36"/>
  <c r="AP177" i="36"/>
  <c r="BD177" i="36"/>
  <c r="AY178" i="36"/>
  <c r="AT179" i="36"/>
  <c r="AX170" i="36"/>
  <c r="AW173" i="36"/>
  <c r="AR174" i="36"/>
  <c r="AM175" i="36"/>
  <c r="BA175" i="36"/>
  <c r="AV176" i="36"/>
  <c r="AQ177" i="36"/>
  <c r="BE177" i="36"/>
  <c r="AZ178" i="36"/>
  <c r="AU179" i="36"/>
  <c r="AY170" i="36"/>
  <c r="AT171" i="36"/>
  <c r="AO172" i="36"/>
  <c r="BC172" i="36"/>
  <c r="AX173" i="36"/>
  <c r="AS174" i="36"/>
  <c r="AN175" i="36"/>
  <c r="BB175" i="36"/>
  <c r="AW176" i="36"/>
  <c r="AR177" i="36"/>
  <c r="AM178" i="36"/>
  <c r="BA178" i="36"/>
  <c r="AV179" i="36"/>
  <c r="AZ170" i="36"/>
  <c r="BD172" i="36"/>
  <c r="AY173" i="36"/>
  <c r="AT174" i="36"/>
  <c r="AO175" i="36"/>
  <c r="BC175" i="36"/>
  <c r="AX176" i="36"/>
  <c r="AS177" i="36"/>
  <c r="AN178" i="36"/>
  <c r="BB178" i="36"/>
  <c r="AW179" i="36"/>
  <c r="AN170" i="36"/>
  <c r="BB170" i="36"/>
  <c r="AW171" i="36"/>
  <c r="AR172" i="36"/>
  <c r="AM173" i="36"/>
  <c r="BA173" i="36"/>
  <c r="AV174" i="36"/>
  <c r="AQ175" i="36"/>
  <c r="BE175" i="36"/>
  <c r="AZ176" i="36"/>
  <c r="AU177" i="36"/>
  <c r="AP178" i="36"/>
  <c r="BD178" i="36"/>
  <c r="AY179" i="36"/>
  <c r="BC170" i="36"/>
  <c r="AS171" i="36"/>
  <c r="AQ170" i="36"/>
  <c r="BE170" i="36"/>
  <c r="AZ171" i="36"/>
  <c r="AU172" i="36"/>
  <c r="AP173" i="36"/>
  <c r="BD173" i="36"/>
  <c r="AY174" i="36"/>
  <c r="AT175" i="36"/>
  <c r="AO176" i="36"/>
  <c r="BC176" i="36"/>
  <c r="AX177" i="36"/>
  <c r="AS178" i="36"/>
  <c r="AN179" i="36"/>
  <c r="BB179" i="36"/>
  <c r="AR170" i="36"/>
  <c r="AM171" i="36"/>
  <c r="BA171" i="36"/>
  <c r="AV172" i="36"/>
  <c r="AQ173" i="36"/>
  <c r="BE173" i="36"/>
  <c r="AZ174" i="36"/>
  <c r="AU175" i="36"/>
  <c r="AP176" i="36"/>
  <c r="BD176" i="36"/>
  <c r="AY177" i="36"/>
  <c r="AT178" i="36"/>
  <c r="AO179" i="36"/>
  <c r="BC179" i="36"/>
  <c r="AP171" i="36"/>
  <c r="AY172" i="36"/>
  <c r="AO174" i="36"/>
  <c r="AX175" i="36"/>
  <c r="AN177" i="36"/>
  <c r="AW178" i="36"/>
  <c r="AQ171" i="36"/>
  <c r="AR171" i="36"/>
  <c r="AN172" i="36"/>
  <c r="AU171" i="36"/>
  <c r="AS170" i="36"/>
  <c r="AN171" i="36"/>
  <c r="BB171" i="36"/>
  <c r="AW172" i="36"/>
  <c r="AR173" i="36"/>
  <c r="AM174" i="36"/>
  <c r="BA174" i="36"/>
  <c r="AV175" i="36"/>
  <c r="AQ176" i="36"/>
  <c r="BE176" i="36"/>
  <c r="AZ177" i="36"/>
  <c r="AU178" i="36"/>
  <c r="AP179" i="36"/>
  <c r="BD179" i="36"/>
  <c r="AT170" i="36"/>
  <c r="AO171" i="36"/>
  <c r="BC171" i="36"/>
  <c r="AX172" i="36"/>
  <c r="AS173" i="36"/>
  <c r="AN174" i="36"/>
  <c r="BB174" i="36"/>
  <c r="AW175" i="36"/>
  <c r="AR176" i="36"/>
  <c r="AM177" i="36"/>
  <c r="BA177" i="36"/>
  <c r="AV178" i="36"/>
  <c r="AQ179" i="36"/>
  <c r="BE179" i="36"/>
  <c r="AU170" i="36"/>
  <c r="AT173" i="36"/>
  <c r="BC174" i="36"/>
  <c r="AS176" i="36"/>
  <c r="BB177" i="36"/>
  <c r="AR179" i="36"/>
  <c r="AV170" i="36"/>
  <c r="AM172" i="36"/>
  <c r="BB172" i="36"/>
  <c r="AP172" i="36"/>
  <c r="AM156" i="36"/>
  <c r="BA156" i="36"/>
  <c r="AQ158" i="36"/>
  <c r="BE158" i="36"/>
  <c r="AZ159" i="36"/>
  <c r="AU160" i="36"/>
  <c r="AP161" i="36"/>
  <c r="BD161" i="36"/>
  <c r="AY162" i="36"/>
  <c r="AT163" i="36"/>
  <c r="AO164" i="36"/>
  <c r="BC164" i="36"/>
  <c r="AX165" i="36"/>
  <c r="AS166" i="36"/>
  <c r="BC156" i="36"/>
  <c r="BD156" i="36"/>
  <c r="AN156" i="36"/>
  <c r="BB156" i="36"/>
  <c r="AR158" i="36"/>
  <c r="AM159" i="36"/>
  <c r="BA159" i="36"/>
  <c r="AV160" i="36"/>
  <c r="AQ161" i="36"/>
  <c r="BE161" i="36"/>
  <c r="AZ162" i="36"/>
  <c r="AU163" i="36"/>
  <c r="AP164" i="36"/>
  <c r="BD164" i="36"/>
  <c r="AY165" i="36"/>
  <c r="AT166" i="36"/>
  <c r="AO156" i="36"/>
  <c r="AS158" i="36"/>
  <c r="AN159" i="36"/>
  <c r="BB159" i="36"/>
  <c r="AW160" i="36"/>
  <c r="AR161" i="36"/>
  <c r="AM162" i="36"/>
  <c r="BA162" i="36"/>
  <c r="AV163" i="36"/>
  <c r="AQ164" i="36"/>
  <c r="BE164" i="36"/>
  <c r="AZ165" i="36"/>
  <c r="AU166" i="36"/>
  <c r="AP156" i="36"/>
  <c r="AT158" i="36"/>
  <c r="AO159" i="36"/>
  <c r="BC159" i="36"/>
  <c r="AX160" i="36"/>
  <c r="AS161" i="36"/>
  <c r="AN162" i="36"/>
  <c r="BB162" i="36"/>
  <c r="AW163" i="36"/>
  <c r="AR164" i="36"/>
  <c r="AM165" i="36"/>
  <c r="AV166" i="36"/>
  <c r="AQ156" i="36"/>
  <c r="BE156" i="36"/>
  <c r="AU158" i="36"/>
  <c r="AP159" i="36"/>
  <c r="BD159" i="36"/>
  <c r="AY160" i="36"/>
  <c r="AT161" i="36"/>
  <c r="AO162" i="36"/>
  <c r="BC162" i="36"/>
  <c r="AX163" i="36"/>
  <c r="AS164" i="36"/>
  <c r="AN165" i="36"/>
  <c r="BB165" i="36"/>
  <c r="AW166" i="36"/>
  <c r="AM163" i="36"/>
  <c r="AO158" i="36"/>
  <c r="AR156" i="36"/>
  <c r="AV158" i="36"/>
  <c r="AQ159" i="36"/>
  <c r="BE159" i="36"/>
  <c r="AZ160" i="36"/>
  <c r="AU161" i="36"/>
  <c r="AP162" i="36"/>
  <c r="BD162" i="36"/>
  <c r="AY163" i="36"/>
  <c r="AT164" i="36"/>
  <c r="AO165" i="36"/>
  <c r="BC165" i="36"/>
  <c r="AX166" i="36"/>
  <c r="AT156" i="36"/>
  <c r="AX158" i="36"/>
  <c r="AS159" i="36"/>
  <c r="AN160" i="36"/>
  <c r="AW161" i="36"/>
  <c r="AR162" i="36"/>
  <c r="BA163" i="36"/>
  <c r="AV164" i="36"/>
  <c r="AQ165" i="36"/>
  <c r="BE165" i="36"/>
  <c r="AZ166" i="36"/>
  <c r="AU156" i="36"/>
  <c r="AY158" i="36"/>
  <c r="AT159" i="36"/>
  <c r="AO160" i="36"/>
  <c r="BC160" i="36"/>
  <c r="AX161" i="36"/>
  <c r="AS162" i="36"/>
  <c r="AN163" i="36"/>
  <c r="BB163" i="36"/>
  <c r="AW164" i="36"/>
  <c r="AR165" i="36"/>
  <c r="AM166" i="36"/>
  <c r="BA166" i="36"/>
  <c r="AV156" i="36"/>
  <c r="AZ158" i="36"/>
  <c r="AU159" i="36"/>
  <c r="AP160" i="36"/>
  <c r="BD160" i="36"/>
  <c r="AY161" i="36"/>
  <c r="AT162" i="36"/>
  <c r="AO163" i="36"/>
  <c r="BC163" i="36"/>
  <c r="AX164" i="36"/>
  <c r="AS165" i="36"/>
  <c r="AN166" i="36"/>
  <c r="BB166" i="36"/>
  <c r="AW156" i="36"/>
  <c r="AM158" i="36"/>
  <c r="BA158" i="36"/>
  <c r="AV159" i="36"/>
  <c r="AQ160" i="36"/>
  <c r="BE160" i="36"/>
  <c r="AZ161" i="36"/>
  <c r="AU162" i="36"/>
  <c r="AP163" i="36"/>
  <c r="BD163" i="36"/>
  <c r="AY164" i="36"/>
  <c r="AT165" i="36"/>
  <c r="AO166" i="36"/>
  <c r="BC166" i="36"/>
  <c r="AX156" i="36"/>
  <c r="AN158" i="36"/>
  <c r="BB158" i="36"/>
  <c r="AW159" i="36"/>
  <c r="AR160" i="36"/>
  <c r="AM161" i="36"/>
  <c r="BA161" i="36"/>
  <c r="AV162" i="36"/>
  <c r="AQ163" i="36"/>
  <c r="BE163" i="36"/>
  <c r="AZ164" i="36"/>
  <c r="AU165" i="36"/>
  <c r="AP166" i="36"/>
  <c r="BD166" i="36"/>
  <c r="AY156" i="36"/>
  <c r="AX159" i="36"/>
  <c r="AS160" i="36"/>
  <c r="AN161" i="36"/>
  <c r="BB161" i="36"/>
  <c r="AW162" i="36"/>
  <c r="AR163" i="36"/>
  <c r="AM164" i="36"/>
  <c r="BA164" i="36"/>
  <c r="AV165" i="36"/>
  <c r="AQ166" i="36"/>
  <c r="BE166" i="36"/>
  <c r="AZ156" i="36"/>
  <c r="AP158" i="36"/>
  <c r="BD158" i="36"/>
  <c r="AY159" i="36"/>
  <c r="AT160" i="36"/>
  <c r="AO161" i="36"/>
  <c r="BC161" i="36"/>
  <c r="AX162" i="36"/>
  <c r="AS163" i="36"/>
  <c r="AN164" i="36"/>
  <c r="BB164" i="36"/>
  <c r="AW165" i="36"/>
  <c r="AR166" i="36"/>
  <c r="BA165" i="36"/>
  <c r="AS156" i="36"/>
  <c r="AW158" i="36"/>
  <c r="AR159" i="36"/>
  <c r="AM160" i="36"/>
  <c r="BA160" i="36"/>
  <c r="AV161" i="36"/>
  <c r="AQ162" i="36"/>
  <c r="BE162" i="36"/>
  <c r="AZ163" i="36"/>
  <c r="AU164" i="36"/>
  <c r="AP165" i="36"/>
  <c r="BD165" i="36"/>
  <c r="AY166" i="36"/>
  <c r="BB160" i="36"/>
  <c r="BC158" i="36"/>
  <c r="AM145" i="36"/>
  <c r="BA145" i="36"/>
  <c r="AV146" i="36"/>
  <c r="AQ147" i="36"/>
  <c r="BE147" i="36"/>
  <c r="AZ148" i="36"/>
  <c r="AU149" i="36"/>
  <c r="AP150" i="36"/>
  <c r="BD150" i="36"/>
  <c r="AY151" i="36"/>
  <c r="AT152" i="36"/>
  <c r="AO153" i="36"/>
  <c r="BC153" i="36"/>
  <c r="AX154" i="36"/>
  <c r="BA146" i="36"/>
  <c r="BC149" i="36"/>
  <c r="AN145" i="36"/>
  <c r="BB145" i="36"/>
  <c r="AW146" i="36"/>
  <c r="AR147" i="36"/>
  <c r="AM148" i="36"/>
  <c r="BA148" i="36"/>
  <c r="AV149" i="36"/>
  <c r="AQ150" i="36"/>
  <c r="BE150" i="36"/>
  <c r="AZ151" i="36"/>
  <c r="AU152" i="36"/>
  <c r="AP153" i="36"/>
  <c r="BD153" i="36"/>
  <c r="AY154" i="36"/>
  <c r="AM146" i="36"/>
  <c r="AO149" i="36"/>
  <c r="AO145" i="36"/>
  <c r="BC145" i="36"/>
  <c r="AX146" i="36"/>
  <c r="AS147" i="36"/>
  <c r="AN148" i="36"/>
  <c r="BB148" i="36"/>
  <c r="AW149" i="36"/>
  <c r="AR150" i="36"/>
  <c r="AM151" i="36"/>
  <c r="BA151" i="36"/>
  <c r="AV152" i="36"/>
  <c r="AQ153" i="36"/>
  <c r="BE153" i="36"/>
  <c r="AZ154" i="36"/>
  <c r="AP145" i="36"/>
  <c r="AT147" i="36"/>
  <c r="BC148" i="36"/>
  <c r="AX149" i="36"/>
  <c r="AS150" i="36"/>
  <c r="AN151" i="36"/>
  <c r="BB151" i="36"/>
  <c r="AW152" i="36"/>
  <c r="AR153" i="36"/>
  <c r="BA154" i="36"/>
  <c r="AR145" i="36"/>
  <c r="AV147" i="36"/>
  <c r="AQ148" i="36"/>
  <c r="BE148" i="36"/>
  <c r="AZ149" i="36"/>
  <c r="AU150" i="36"/>
  <c r="AP151" i="36"/>
  <c r="BD151" i="36"/>
  <c r="AY152" i="36"/>
  <c r="AT153" i="36"/>
  <c r="AO154" i="36"/>
  <c r="BC154" i="36"/>
  <c r="AS145" i="36"/>
  <c r="AN146" i="36"/>
  <c r="BB146" i="36"/>
  <c r="AW147" i="36"/>
  <c r="AR148" i="36"/>
  <c r="AM149" i="36"/>
  <c r="BA149" i="36"/>
  <c r="AV150" i="36"/>
  <c r="AQ151" i="36"/>
  <c r="BE151" i="36"/>
  <c r="AZ152" i="36"/>
  <c r="AU153" i="36"/>
  <c r="AP154" i="36"/>
  <c r="BD154" i="36"/>
  <c r="AT145" i="36"/>
  <c r="BC146" i="36"/>
  <c r="AX147" i="36"/>
  <c r="AS148" i="36"/>
  <c r="AN149" i="36"/>
  <c r="BB149" i="36"/>
  <c r="AW150" i="36"/>
  <c r="AR151" i="36"/>
  <c r="AM152" i="36"/>
  <c r="BA152" i="36"/>
  <c r="AV153" i="36"/>
  <c r="AQ154" i="36"/>
  <c r="BE154" i="36"/>
  <c r="AU145" i="36"/>
  <c r="AP146" i="36"/>
  <c r="BD146" i="36"/>
  <c r="AY147" i="36"/>
  <c r="AT148" i="36"/>
  <c r="AX150" i="36"/>
  <c r="AS151" i="36"/>
  <c r="AN152" i="36"/>
  <c r="BB152" i="36"/>
  <c r="AW153" i="36"/>
  <c r="AR154" i="36"/>
  <c r="AV145" i="36"/>
  <c r="AQ146" i="36"/>
  <c r="BE146" i="36"/>
  <c r="AZ147" i="36"/>
  <c r="AU148" i="36"/>
  <c r="AP149" i="36"/>
  <c r="BD149" i="36"/>
  <c r="AY150" i="36"/>
  <c r="AT151" i="36"/>
  <c r="AO152" i="36"/>
  <c r="BC152" i="36"/>
  <c r="AX153" i="36"/>
  <c r="AS154" i="36"/>
  <c r="AW145" i="36"/>
  <c r="AR146" i="36"/>
  <c r="AM147" i="36"/>
  <c r="BA147" i="36"/>
  <c r="AV148" i="36"/>
  <c r="AQ149" i="36"/>
  <c r="BE149" i="36"/>
  <c r="AZ150" i="36"/>
  <c r="AU151" i="36"/>
  <c r="AP152" i="36"/>
  <c r="BD152" i="36"/>
  <c r="AY153" i="36"/>
  <c r="AT154" i="36"/>
  <c r="AX145" i="36"/>
  <c r="AS146" i="36"/>
  <c r="AN147" i="36"/>
  <c r="BB147" i="36"/>
  <c r="AW148" i="36"/>
  <c r="AR149" i="36"/>
  <c r="AM150" i="36"/>
  <c r="BA150" i="36"/>
  <c r="AV151" i="36"/>
  <c r="AQ152" i="36"/>
  <c r="BE152" i="36"/>
  <c r="AZ153" i="36"/>
  <c r="AU154" i="36"/>
  <c r="AY145" i="36"/>
  <c r="AO147" i="36"/>
  <c r="BC147" i="36"/>
  <c r="AX148" i="36"/>
  <c r="AS149" i="36"/>
  <c r="AN150" i="36"/>
  <c r="BB150" i="36"/>
  <c r="BD145" i="36"/>
  <c r="AY146" i="36"/>
  <c r="AO148" i="36"/>
  <c r="AM154" i="36"/>
  <c r="AO146" i="36"/>
  <c r="AQ145" i="36"/>
  <c r="BE145" i="36"/>
  <c r="AZ146" i="36"/>
  <c r="AU147" i="36"/>
  <c r="AP148" i="36"/>
  <c r="BD148" i="36"/>
  <c r="AY149" i="36"/>
  <c r="AT150" i="36"/>
  <c r="AO151" i="36"/>
  <c r="BC151" i="36"/>
  <c r="AX152" i="36"/>
  <c r="AS153" i="36"/>
  <c r="AN154" i="36"/>
  <c r="BB154" i="36"/>
  <c r="AZ145" i="36"/>
  <c r="AN153" i="36"/>
  <c r="AT146" i="36"/>
  <c r="BA153" i="36"/>
  <c r="AU146" i="36"/>
  <c r="BB153" i="36"/>
  <c r="AP147" i="36"/>
  <c r="AV154" i="36"/>
  <c r="BD147" i="36"/>
  <c r="AW154" i="36"/>
  <c r="AY148" i="36"/>
  <c r="AT149" i="36"/>
  <c r="AO150" i="36"/>
  <c r="BC150" i="36"/>
  <c r="AW151" i="36"/>
  <c r="AX151" i="36"/>
  <c r="AR152" i="36"/>
  <c r="AS152" i="36"/>
  <c r="AM153" i="36"/>
  <c r="AM134" i="36"/>
  <c r="BA134" i="36"/>
  <c r="AV135" i="36"/>
  <c r="AQ136" i="36"/>
  <c r="BE136" i="36"/>
  <c r="AZ137" i="36"/>
  <c r="AU138" i="36"/>
  <c r="AP139" i="36"/>
  <c r="BD139" i="36"/>
  <c r="AY140" i="36"/>
  <c r="AT141" i="36"/>
  <c r="AO142" i="36"/>
  <c r="BC142" i="36"/>
  <c r="AX143" i="36"/>
  <c r="BC134" i="36"/>
  <c r="BD134" i="36"/>
  <c r="AT136" i="36"/>
  <c r="BC137" i="36"/>
  <c r="AS139" i="36"/>
  <c r="AW141" i="36"/>
  <c r="AM143" i="36"/>
  <c r="AW143" i="36"/>
  <c r="AN134" i="36"/>
  <c r="BB134" i="36"/>
  <c r="AW135" i="36"/>
  <c r="AR136" i="36"/>
  <c r="AM137" i="36"/>
  <c r="BA137" i="36"/>
  <c r="AV138" i="36"/>
  <c r="AQ139" i="36"/>
  <c r="BE139" i="36"/>
  <c r="AZ140" i="36"/>
  <c r="AU141" i="36"/>
  <c r="AP142" i="36"/>
  <c r="BD142" i="36"/>
  <c r="AY143" i="36"/>
  <c r="AO134" i="36"/>
  <c r="AX135" i="36"/>
  <c r="AS136" i="36"/>
  <c r="AN137" i="36"/>
  <c r="BB137" i="36"/>
  <c r="AW138" i="36"/>
  <c r="AR139" i="36"/>
  <c r="AM140" i="36"/>
  <c r="BA140" i="36"/>
  <c r="AV141" i="36"/>
  <c r="AQ142" i="36"/>
  <c r="BE142" i="36"/>
  <c r="AZ143" i="36"/>
  <c r="AP134" i="36"/>
  <c r="AY135" i="36"/>
  <c r="AO137" i="36"/>
  <c r="AX138" i="36"/>
  <c r="BB140" i="36"/>
  <c r="AR142" i="36"/>
  <c r="BA143" i="36"/>
  <c r="AN140" i="36"/>
  <c r="AT135" i="36"/>
  <c r="AQ134" i="36"/>
  <c r="BE134" i="36"/>
  <c r="AZ135" i="36"/>
  <c r="AU136" i="36"/>
  <c r="AP137" i="36"/>
  <c r="BD137" i="36"/>
  <c r="AY138" i="36"/>
  <c r="AT139" i="36"/>
  <c r="AO140" i="36"/>
  <c r="BC140" i="36"/>
  <c r="AX141" i="36"/>
  <c r="AS142" i="36"/>
  <c r="AN143" i="36"/>
  <c r="BB143" i="36"/>
  <c r="AY136" i="36"/>
  <c r="AQ135" i="36"/>
  <c r="BB136" i="36"/>
  <c r="AR134" i="36"/>
  <c r="AM135" i="36"/>
  <c r="BA135" i="36"/>
  <c r="AV136" i="36"/>
  <c r="AQ137" i="36"/>
  <c r="BE137" i="36"/>
  <c r="AZ138" i="36"/>
  <c r="AU139" i="36"/>
  <c r="AP140" i="36"/>
  <c r="BD140" i="36"/>
  <c r="AY141" i="36"/>
  <c r="AT142" i="36"/>
  <c r="AO143" i="36"/>
  <c r="BC143" i="36"/>
  <c r="AP135" i="36"/>
  <c r="BE135" i="36"/>
  <c r="AN136" i="36"/>
  <c r="AS134" i="36"/>
  <c r="AN135" i="36"/>
  <c r="BB135" i="36"/>
  <c r="AW136" i="36"/>
  <c r="AR137" i="36"/>
  <c r="AM138" i="36"/>
  <c r="BA138" i="36"/>
  <c r="AV139" i="36"/>
  <c r="AQ140" i="36"/>
  <c r="BE140" i="36"/>
  <c r="AZ141" i="36"/>
  <c r="AU142" i="36"/>
  <c r="AP143" i="36"/>
  <c r="BD143" i="36"/>
  <c r="AU134" i="36"/>
  <c r="AT137" i="36"/>
  <c r="AO138" i="36"/>
  <c r="BC138" i="36"/>
  <c r="AX139" i="36"/>
  <c r="AS140" i="36"/>
  <c r="AN141" i="36"/>
  <c r="BB141" i="36"/>
  <c r="AW142" i="36"/>
  <c r="AR143" i="36"/>
  <c r="AV134" i="36"/>
  <c r="AU137" i="36"/>
  <c r="AP138" i="36"/>
  <c r="BD138" i="36"/>
  <c r="AY139" i="36"/>
  <c r="AT140" i="36"/>
  <c r="AO141" i="36"/>
  <c r="BC141" i="36"/>
  <c r="AX142" i="36"/>
  <c r="AS143" i="36"/>
  <c r="AW134" i="36"/>
  <c r="AR135" i="36"/>
  <c r="AM136" i="36"/>
  <c r="BA136" i="36"/>
  <c r="AV137" i="36"/>
  <c r="AQ138" i="36"/>
  <c r="BE138" i="36"/>
  <c r="AZ139" i="36"/>
  <c r="AU140" i="36"/>
  <c r="AP141" i="36"/>
  <c r="BD141" i="36"/>
  <c r="AY142" i="36"/>
  <c r="AT143" i="36"/>
  <c r="AX134" i="36"/>
  <c r="AW137" i="36"/>
  <c r="AR138" i="36"/>
  <c r="AM139" i="36"/>
  <c r="BA139" i="36"/>
  <c r="AV140" i="36"/>
  <c r="AQ141" i="36"/>
  <c r="BE141" i="36"/>
  <c r="AZ142" i="36"/>
  <c r="AU143" i="36"/>
  <c r="AY134" i="36"/>
  <c r="AO136" i="36"/>
  <c r="BC136" i="36"/>
  <c r="AX137" i="36"/>
  <c r="AS138" i="36"/>
  <c r="AN139" i="36"/>
  <c r="BB139" i="36"/>
  <c r="AW140" i="36"/>
  <c r="AR141" i="36"/>
  <c r="AM142" i="36"/>
  <c r="BA142" i="36"/>
  <c r="AV143" i="36"/>
  <c r="AZ134" i="36"/>
  <c r="AU135" i="36"/>
  <c r="AP136" i="36"/>
  <c r="BD136" i="36"/>
  <c r="AY137" i="36"/>
  <c r="AT138" i="36"/>
  <c r="AO139" i="36"/>
  <c r="BC139" i="36"/>
  <c r="AX140" i="36"/>
  <c r="AS141" i="36"/>
  <c r="AN142" i="36"/>
  <c r="BB142" i="36"/>
  <c r="AT134" i="36"/>
  <c r="AO135" i="36"/>
  <c r="BC135" i="36"/>
  <c r="AX136" i="36"/>
  <c r="AS137" i="36"/>
  <c r="AN138" i="36"/>
  <c r="BB138" i="36"/>
  <c r="AW139" i="36"/>
  <c r="AR140" i="36"/>
  <c r="AM141" i="36"/>
  <c r="BA141" i="36"/>
  <c r="AV142" i="36"/>
  <c r="AQ143" i="36"/>
  <c r="BE143" i="36"/>
  <c r="BD135" i="36"/>
  <c r="AZ136" i="36"/>
  <c r="AS135" i="36"/>
  <c r="AQ121" i="36"/>
  <c r="BE121" i="36"/>
  <c r="AZ122" i="36"/>
  <c r="AU123" i="36"/>
  <c r="AP124" i="36"/>
  <c r="BD124" i="36"/>
  <c r="AY125" i="36"/>
  <c r="AT126" i="36"/>
  <c r="AO127" i="36"/>
  <c r="BC127" i="36"/>
  <c r="AX128" i="36"/>
  <c r="AS129" i="36"/>
  <c r="AN130" i="36"/>
  <c r="BB130" i="36"/>
  <c r="AW131" i="36"/>
  <c r="AR122" i="36"/>
  <c r="AT122" i="36"/>
  <c r="AR121" i="36"/>
  <c r="AM122" i="36"/>
  <c r="BA122" i="36"/>
  <c r="AV123" i="36"/>
  <c r="AQ124" i="36"/>
  <c r="BE124" i="36"/>
  <c r="AZ125" i="36"/>
  <c r="AU126" i="36"/>
  <c r="AP127" i="36"/>
  <c r="BD127" i="36"/>
  <c r="AY128" i="36"/>
  <c r="AT129" i="36"/>
  <c r="AO130" i="36"/>
  <c r="BC130" i="36"/>
  <c r="AX131" i="36"/>
  <c r="AM123" i="36"/>
  <c r="AO123" i="36"/>
  <c r="AS121" i="36"/>
  <c r="AN122" i="36"/>
  <c r="BB122" i="36"/>
  <c r="AW123" i="36"/>
  <c r="AR124" i="36"/>
  <c r="AM125" i="36"/>
  <c r="BA125" i="36"/>
  <c r="AV126" i="36"/>
  <c r="AQ127" i="36"/>
  <c r="BE127" i="36"/>
  <c r="AZ128" i="36"/>
  <c r="AU129" i="36"/>
  <c r="AP130" i="36"/>
  <c r="BD130" i="36"/>
  <c r="AY131" i="36"/>
  <c r="AT121" i="36"/>
  <c r="AO122" i="36"/>
  <c r="BC122" i="36"/>
  <c r="AX123" i="36"/>
  <c r="AS124" i="36"/>
  <c r="AN125" i="36"/>
  <c r="BB125" i="36"/>
  <c r="AW126" i="36"/>
  <c r="AR127" i="36"/>
  <c r="AM128" i="36"/>
  <c r="BA128" i="36"/>
  <c r="AV129" i="36"/>
  <c r="AQ130" i="36"/>
  <c r="BE130" i="36"/>
  <c r="AZ131" i="36"/>
  <c r="AU121" i="36"/>
  <c r="AP122" i="36"/>
  <c r="BD122" i="36"/>
  <c r="AY123" i="36"/>
  <c r="AT124" i="36"/>
  <c r="AO125" i="36"/>
  <c r="BC125" i="36"/>
  <c r="AX126" i="36"/>
  <c r="AS127" i="36"/>
  <c r="AN128" i="36"/>
  <c r="BB128" i="36"/>
  <c r="AW129" i="36"/>
  <c r="AR130" i="36"/>
  <c r="AM131" i="36"/>
  <c r="BA131" i="36"/>
  <c r="AV121" i="36"/>
  <c r="AQ122" i="36"/>
  <c r="BE122" i="36"/>
  <c r="AZ123" i="36"/>
  <c r="AU124" i="36"/>
  <c r="AP125" i="36"/>
  <c r="BD125" i="36"/>
  <c r="AY126" i="36"/>
  <c r="AT127" i="36"/>
  <c r="AO128" i="36"/>
  <c r="BC128" i="36"/>
  <c r="AX129" i="36"/>
  <c r="AS130" i="36"/>
  <c r="AN131" i="36"/>
  <c r="BB131" i="36"/>
  <c r="AW121" i="36"/>
  <c r="BA123" i="36"/>
  <c r="AV124" i="36"/>
  <c r="AQ125" i="36"/>
  <c r="BE125" i="36"/>
  <c r="AZ126" i="36"/>
  <c r="AU127" i="36"/>
  <c r="AP128" i="36"/>
  <c r="BD128" i="36"/>
  <c r="AY129" i="36"/>
  <c r="AT130" i="36"/>
  <c r="AO131" i="36"/>
  <c r="BC131" i="36"/>
  <c r="AX121" i="36"/>
  <c r="AS122" i="36"/>
  <c r="AN123" i="36"/>
  <c r="BB123" i="36"/>
  <c r="AW124" i="36"/>
  <c r="AR125" i="36"/>
  <c r="AM126" i="36"/>
  <c r="BA126" i="36"/>
  <c r="AV127" i="36"/>
  <c r="AQ128" i="36"/>
  <c r="BE128" i="36"/>
  <c r="AZ129" i="36"/>
  <c r="AU130" i="36"/>
  <c r="AP131" i="36"/>
  <c r="BD131" i="36"/>
  <c r="AY121" i="36"/>
  <c r="BC123" i="36"/>
  <c r="AX124" i="36"/>
  <c r="AS125" i="36"/>
  <c r="AN126" i="36"/>
  <c r="BB126" i="36"/>
  <c r="AW127" i="36"/>
  <c r="AR128" i="36"/>
  <c r="AM129" i="36"/>
  <c r="BA129" i="36"/>
  <c r="AV130" i="36"/>
  <c r="AQ131" i="36"/>
  <c r="BE131" i="36"/>
  <c r="AZ121" i="36"/>
  <c r="AU122" i="36"/>
  <c r="AP123" i="36"/>
  <c r="BD123" i="36"/>
  <c r="AY124" i="36"/>
  <c r="AT125" i="36"/>
  <c r="AO126" i="36"/>
  <c r="BC126" i="36"/>
  <c r="AX127" i="36"/>
  <c r="AS128" i="36"/>
  <c r="AN129" i="36"/>
  <c r="BB129" i="36"/>
  <c r="AW130" i="36"/>
  <c r="AR131" i="36"/>
  <c r="AM121" i="36"/>
  <c r="BA121" i="36"/>
  <c r="AV122" i="36"/>
  <c r="AN121" i="36"/>
  <c r="AM124" i="36"/>
  <c r="AS126" i="36"/>
  <c r="AP129" i="36"/>
  <c r="AV131" i="36"/>
  <c r="AO121" i="36"/>
  <c r="AN124" i="36"/>
  <c r="BD126" i="36"/>
  <c r="AQ129" i="36"/>
  <c r="AP121" i="36"/>
  <c r="AO124" i="36"/>
  <c r="BE126" i="36"/>
  <c r="AR129" i="36"/>
  <c r="AY127" i="36"/>
  <c r="BC124" i="36"/>
  <c r="AT131" i="36"/>
  <c r="AO129" i="36"/>
  <c r="AV128" i="36"/>
  <c r="AM130" i="36"/>
  <c r="BB121" i="36"/>
  <c r="AZ124" i="36"/>
  <c r="AM127" i="36"/>
  <c r="BC129" i="36"/>
  <c r="BB124" i="36"/>
  <c r="BE129" i="36"/>
  <c r="AW122" i="36"/>
  <c r="AU131" i="36"/>
  <c r="BC121" i="36"/>
  <c r="BA124" i="36"/>
  <c r="AN127" i="36"/>
  <c r="BD129" i="36"/>
  <c r="BD121" i="36"/>
  <c r="AZ127" i="36"/>
  <c r="AS131" i="36"/>
  <c r="AP126" i="36"/>
  <c r="AQ126" i="36"/>
  <c r="AX122" i="36"/>
  <c r="AU125" i="36"/>
  <c r="BA127" i="36"/>
  <c r="AX130" i="36"/>
  <c r="AQ123" i="36"/>
  <c r="AW125" i="36"/>
  <c r="AT128" i="36"/>
  <c r="AZ130" i="36"/>
  <c r="AR123" i="36"/>
  <c r="AU128" i="36"/>
  <c r="BA130" i="36"/>
  <c r="AS123" i="36"/>
  <c r="AT123" i="36"/>
  <c r="AR126" i="36"/>
  <c r="AY122" i="36"/>
  <c r="AV125" i="36"/>
  <c r="BB127" i="36"/>
  <c r="AY130" i="36"/>
  <c r="AX125" i="36"/>
  <c r="AW128" i="36"/>
  <c r="BE123" i="36"/>
  <c r="AP110" i="36"/>
  <c r="BD110" i="36"/>
  <c r="AY111" i="36"/>
  <c r="AT112" i="36"/>
  <c r="AO113" i="36"/>
  <c r="BC113" i="36"/>
  <c r="AX114" i="36"/>
  <c r="AS115" i="36"/>
  <c r="AN116" i="36"/>
  <c r="BB116" i="36"/>
  <c r="AW117" i="36"/>
  <c r="AR118" i="36"/>
  <c r="AM119" i="36"/>
  <c r="BA119" i="36"/>
  <c r="AQ111" i="36"/>
  <c r="AT111" i="36"/>
  <c r="AQ110" i="36"/>
  <c r="BE110" i="36"/>
  <c r="AZ111" i="36"/>
  <c r="AU112" i="36"/>
  <c r="AP113" i="36"/>
  <c r="BD113" i="36"/>
  <c r="AY114" i="36"/>
  <c r="AT115" i="36"/>
  <c r="AO116" i="36"/>
  <c r="BC116" i="36"/>
  <c r="AX117" i="36"/>
  <c r="AS118" i="36"/>
  <c r="AN119" i="36"/>
  <c r="BB119" i="36"/>
  <c r="BE111" i="36"/>
  <c r="AR110" i="36"/>
  <c r="AM111" i="36"/>
  <c r="BA111" i="36"/>
  <c r="AV112" i="36"/>
  <c r="AQ113" i="36"/>
  <c r="BE113" i="36"/>
  <c r="AZ114" i="36"/>
  <c r="AU115" i="36"/>
  <c r="AP116" i="36"/>
  <c r="BD116" i="36"/>
  <c r="AY117" i="36"/>
  <c r="AT118" i="36"/>
  <c r="AO119" i="36"/>
  <c r="BC119" i="36"/>
  <c r="AO111" i="36"/>
  <c r="AP114" i="36"/>
  <c r="AO112" i="36"/>
  <c r="AS110" i="36"/>
  <c r="AN111" i="36"/>
  <c r="BB111" i="36"/>
  <c r="AW112" i="36"/>
  <c r="AR113" i="36"/>
  <c r="AM114" i="36"/>
  <c r="BA114" i="36"/>
  <c r="AV115" i="36"/>
  <c r="AQ116" i="36"/>
  <c r="BE116" i="36"/>
  <c r="AZ117" i="36"/>
  <c r="AU118" i="36"/>
  <c r="AP119" i="36"/>
  <c r="BD119" i="36"/>
  <c r="AT110" i="36"/>
  <c r="BC111" i="36"/>
  <c r="AX112" i="36"/>
  <c r="AS113" i="36"/>
  <c r="AN114" i="36"/>
  <c r="BB114" i="36"/>
  <c r="AW115" i="36"/>
  <c r="AR116" i="36"/>
  <c r="AM117" i="36"/>
  <c r="BA117" i="36"/>
  <c r="AV118" i="36"/>
  <c r="AQ119" i="36"/>
  <c r="BE119" i="36"/>
  <c r="AU110" i="36"/>
  <c r="AP111" i="36"/>
  <c r="BD111" i="36"/>
  <c r="AY112" i="36"/>
  <c r="AT113" i="36"/>
  <c r="AO114" i="36"/>
  <c r="BC114" i="36"/>
  <c r="AX115" i="36"/>
  <c r="AS116" i="36"/>
  <c r="AN117" i="36"/>
  <c r="BB117" i="36"/>
  <c r="AW118" i="36"/>
  <c r="AR119" i="36"/>
  <c r="AV110" i="36"/>
  <c r="AZ112" i="36"/>
  <c r="AU113" i="36"/>
  <c r="BD114" i="36"/>
  <c r="AY115" i="36"/>
  <c r="AT116" i="36"/>
  <c r="AO117" i="36"/>
  <c r="BC117" i="36"/>
  <c r="AX118" i="36"/>
  <c r="AS119" i="36"/>
  <c r="AW110" i="36"/>
  <c r="AR111" i="36"/>
  <c r="AM112" i="36"/>
  <c r="BA112" i="36"/>
  <c r="AV113" i="36"/>
  <c r="AQ114" i="36"/>
  <c r="BE114" i="36"/>
  <c r="AZ115" i="36"/>
  <c r="AU116" i="36"/>
  <c r="AP117" i="36"/>
  <c r="BD117" i="36"/>
  <c r="AY118" i="36"/>
  <c r="AT119" i="36"/>
  <c r="AX110" i="36"/>
  <c r="AS111" i="36"/>
  <c r="AN112" i="36"/>
  <c r="BB112" i="36"/>
  <c r="AW113" i="36"/>
  <c r="AR114" i="36"/>
  <c r="AM115" i="36"/>
  <c r="BA115" i="36"/>
  <c r="AV116" i="36"/>
  <c r="AQ117" i="36"/>
  <c r="BE117" i="36"/>
  <c r="AZ118" i="36"/>
  <c r="AU119" i="36"/>
  <c r="AY110" i="36"/>
  <c r="BC112" i="36"/>
  <c r="AX113" i="36"/>
  <c r="AS114" i="36"/>
  <c r="AN115" i="36"/>
  <c r="BB115" i="36"/>
  <c r="AW116" i="36"/>
  <c r="AR117" i="36"/>
  <c r="AM118" i="36"/>
  <c r="BA118" i="36"/>
  <c r="AV119" i="36"/>
  <c r="AZ110" i="36"/>
  <c r="AU111" i="36"/>
  <c r="AP112" i="36"/>
  <c r="BD112" i="36"/>
  <c r="AY113" i="36"/>
  <c r="AT114" i="36"/>
  <c r="AO115" i="36"/>
  <c r="BC115" i="36"/>
  <c r="AX116" i="36"/>
  <c r="AS117" i="36"/>
  <c r="AN118" i="36"/>
  <c r="BB118" i="36"/>
  <c r="AW119" i="36"/>
  <c r="AM110" i="36"/>
  <c r="AV111" i="36"/>
  <c r="AQ112" i="36"/>
  <c r="BE112" i="36"/>
  <c r="AZ113" i="36"/>
  <c r="AU114" i="36"/>
  <c r="AP115" i="36"/>
  <c r="BD115" i="36"/>
  <c r="AY116" i="36"/>
  <c r="AT117" i="36"/>
  <c r="AO118" i="36"/>
  <c r="BC118" i="36"/>
  <c r="AX119" i="36"/>
  <c r="AN110" i="36"/>
  <c r="BB110" i="36"/>
  <c r="AW111" i="36"/>
  <c r="AR112" i="36"/>
  <c r="AM113" i="36"/>
  <c r="AO110" i="36"/>
  <c r="AZ116" i="36"/>
  <c r="BA110" i="36"/>
  <c r="BA116" i="36"/>
  <c r="BC110" i="36"/>
  <c r="AU117" i="36"/>
  <c r="AX111" i="36"/>
  <c r="AV117" i="36"/>
  <c r="AS112" i="36"/>
  <c r="AP118" i="36"/>
  <c r="AN113" i="36"/>
  <c r="AQ118" i="36"/>
  <c r="BA113" i="36"/>
  <c r="BD118" i="36"/>
  <c r="BB113" i="36"/>
  <c r="BE118" i="36"/>
  <c r="AW114" i="36"/>
  <c r="AQ115" i="36"/>
  <c r="AR115" i="36"/>
  <c r="BE115" i="36"/>
  <c r="AM116" i="36"/>
  <c r="AV114" i="36"/>
  <c r="AY119" i="36"/>
  <c r="AZ119" i="36"/>
  <c r="AM99" i="36"/>
  <c r="BA99" i="36"/>
  <c r="AV100" i="36"/>
  <c r="AQ101" i="36"/>
  <c r="BE101" i="36"/>
  <c r="AZ102" i="36"/>
  <c r="AU103" i="36"/>
  <c r="AP104" i="36"/>
  <c r="BD104" i="36"/>
  <c r="AY105" i="36"/>
  <c r="AT106" i="36"/>
  <c r="AO107" i="36"/>
  <c r="BC107" i="36"/>
  <c r="AX108" i="36"/>
  <c r="AN99" i="36"/>
  <c r="BB99" i="36"/>
  <c r="AW100" i="36"/>
  <c r="AR101" i="36"/>
  <c r="AM102" i="36"/>
  <c r="BA102" i="36"/>
  <c r="AV103" i="36"/>
  <c r="AQ104" i="36"/>
  <c r="BE104" i="36"/>
  <c r="AZ105" i="36"/>
  <c r="AU106" i="36"/>
  <c r="AP107" i="36"/>
  <c r="BD107" i="36"/>
  <c r="AY108" i="36"/>
  <c r="AO99" i="36"/>
  <c r="BC99" i="36"/>
  <c r="AX100" i="36"/>
  <c r="AS101" i="36"/>
  <c r="AN102" i="36"/>
  <c r="BB102" i="36"/>
  <c r="AW103" i="36"/>
  <c r="AR104" i="36"/>
  <c r="AM105" i="36"/>
  <c r="BA105" i="36"/>
  <c r="AV106" i="36"/>
  <c r="AQ107" i="36"/>
  <c r="BE107" i="36"/>
  <c r="AZ108" i="36"/>
  <c r="AP99" i="36"/>
  <c r="BD99" i="36"/>
  <c r="AY100" i="36"/>
  <c r="AT101" i="36"/>
  <c r="AO102" i="36"/>
  <c r="BC102" i="36"/>
  <c r="AX103" i="36"/>
  <c r="AS104" i="36"/>
  <c r="AN105" i="36"/>
  <c r="BB105" i="36"/>
  <c r="AW106" i="36"/>
  <c r="AR107" i="36"/>
  <c r="AM108" i="36"/>
  <c r="BA108" i="36"/>
  <c r="AR99" i="36"/>
  <c r="AM100" i="36"/>
  <c r="BA100" i="36"/>
  <c r="AV101" i="36"/>
  <c r="AQ102" i="36"/>
  <c r="BE102" i="36"/>
  <c r="AZ103" i="36"/>
  <c r="AU104" i="36"/>
  <c r="AP105" i="36"/>
  <c r="BD105" i="36"/>
  <c r="AY106" i="36"/>
  <c r="AT107" i="36"/>
  <c r="AO108" i="36"/>
  <c r="BC108" i="36"/>
  <c r="AU99" i="36"/>
  <c r="AP100" i="36"/>
  <c r="BD100" i="36"/>
  <c r="AY101" i="36"/>
  <c r="AT102" i="36"/>
  <c r="AO103" i="36"/>
  <c r="BC103" i="36"/>
  <c r="AX104" i="36"/>
  <c r="AS105" i="36"/>
  <c r="AN106" i="36"/>
  <c r="BB106" i="36"/>
  <c r="AW107" i="36"/>
  <c r="AR108" i="36"/>
  <c r="AV99" i="36"/>
  <c r="BE100" i="36"/>
  <c r="AZ101" i="36"/>
  <c r="AU102" i="36"/>
  <c r="AP103" i="36"/>
  <c r="BD103" i="36"/>
  <c r="AY104" i="36"/>
  <c r="AT105" i="36"/>
  <c r="AO106" i="36"/>
  <c r="BC106" i="36"/>
  <c r="AX107" i="36"/>
  <c r="AS108" i="36"/>
  <c r="AW99" i="36"/>
  <c r="AR100" i="36"/>
  <c r="AM101" i="36"/>
  <c r="BA101" i="36"/>
  <c r="AV102" i="36"/>
  <c r="AQ103" i="36"/>
  <c r="BE103" i="36"/>
  <c r="AZ104" i="36"/>
  <c r="AU105" i="36"/>
  <c r="AP106" i="36"/>
  <c r="BD106" i="36"/>
  <c r="AY107" i="36"/>
  <c r="AT108" i="36"/>
  <c r="AX99" i="36"/>
  <c r="AN101" i="36"/>
  <c r="BB101" i="36"/>
  <c r="AW102" i="36"/>
  <c r="AR103" i="36"/>
  <c r="AM104" i="36"/>
  <c r="BA104" i="36"/>
  <c r="AV105" i="36"/>
  <c r="AQ106" i="36"/>
  <c r="BE106" i="36"/>
  <c r="AZ107" i="36"/>
  <c r="AU108" i="36"/>
  <c r="AQ99" i="36"/>
  <c r="BE99" i="36"/>
  <c r="AZ100" i="36"/>
  <c r="AU101" i="36"/>
  <c r="AP102" i="36"/>
  <c r="BD102" i="36"/>
  <c r="AY103" i="36"/>
  <c r="AT104" i="36"/>
  <c r="AO105" i="36"/>
  <c r="BC105" i="36"/>
  <c r="AX106" i="36"/>
  <c r="AS107" i="36"/>
  <c r="AN108" i="36"/>
  <c r="BB108" i="36"/>
  <c r="AS99" i="36"/>
  <c r="AN100" i="36"/>
  <c r="BB100" i="36"/>
  <c r="AW101" i="36"/>
  <c r="AR102" i="36"/>
  <c r="AM103" i="36"/>
  <c r="BA103" i="36"/>
  <c r="AV104" i="36"/>
  <c r="AQ105" i="36"/>
  <c r="BE105" i="36"/>
  <c r="AZ106" i="36"/>
  <c r="AU107" i="36"/>
  <c r="AP108" i="36"/>
  <c r="BD108" i="36"/>
  <c r="AQ100" i="36"/>
  <c r="AT99" i="36"/>
  <c r="AO100" i="36"/>
  <c r="BC100" i="36"/>
  <c r="AX101" i="36"/>
  <c r="AS102" i="36"/>
  <c r="AN103" i="36"/>
  <c r="BB103" i="36"/>
  <c r="AW104" i="36"/>
  <c r="AR105" i="36"/>
  <c r="AM106" i="36"/>
  <c r="BA106" i="36"/>
  <c r="AV107" i="36"/>
  <c r="AQ108" i="36"/>
  <c r="BE108" i="36"/>
  <c r="AY99" i="36"/>
  <c r="AO104" i="36"/>
  <c r="AZ99" i="36"/>
  <c r="BB104" i="36"/>
  <c r="AS100" i="36"/>
  <c r="BC104" i="36"/>
  <c r="AT100" i="36"/>
  <c r="AW105" i="36"/>
  <c r="AU100" i="36"/>
  <c r="AX105" i="36"/>
  <c r="AO101" i="36"/>
  <c r="AR106" i="36"/>
  <c r="AP101" i="36"/>
  <c r="AS106" i="36"/>
  <c r="BC101" i="36"/>
  <c r="AM107" i="36"/>
  <c r="BA107" i="36"/>
  <c r="BB107" i="36"/>
  <c r="AV108" i="36"/>
  <c r="AT103" i="36"/>
  <c r="AN104" i="36"/>
  <c r="BD101" i="36"/>
  <c r="AN107" i="36"/>
  <c r="AX102" i="36"/>
  <c r="AY102" i="36"/>
  <c r="AS103" i="36"/>
  <c r="AW108" i="36"/>
  <c r="AM87" i="36"/>
  <c r="BA87" i="36"/>
  <c r="AV88" i="36"/>
  <c r="AQ89" i="36"/>
  <c r="BE89" i="36"/>
  <c r="AZ90" i="36"/>
  <c r="AU91" i="36"/>
  <c r="AP92" i="36"/>
  <c r="BD92" i="36"/>
  <c r="AY93" i="36"/>
  <c r="AT94" i="36"/>
  <c r="AO95" i="36"/>
  <c r="BC95" i="36"/>
  <c r="AX96" i="36"/>
  <c r="AY88" i="36"/>
  <c r="AS92" i="36"/>
  <c r="AW94" i="36"/>
  <c r="BB89" i="36"/>
  <c r="AN87" i="36"/>
  <c r="BB87" i="36"/>
  <c r="AW88" i="36"/>
  <c r="AR89" i="36"/>
  <c r="AM90" i="36"/>
  <c r="BA90" i="36"/>
  <c r="AV91" i="36"/>
  <c r="AQ92" i="36"/>
  <c r="BE92" i="36"/>
  <c r="AZ93" i="36"/>
  <c r="AU94" i="36"/>
  <c r="AP95" i="36"/>
  <c r="BD95" i="36"/>
  <c r="AY96" i="36"/>
  <c r="AP87" i="36"/>
  <c r="AT89" i="36"/>
  <c r="BC90" i="36"/>
  <c r="BB93" i="36"/>
  <c r="AM96" i="36"/>
  <c r="AW90" i="36"/>
  <c r="AO87" i="36"/>
  <c r="BC87" i="36"/>
  <c r="AX88" i="36"/>
  <c r="AS89" i="36"/>
  <c r="AN90" i="36"/>
  <c r="BB90" i="36"/>
  <c r="AW91" i="36"/>
  <c r="AR92" i="36"/>
  <c r="AM93" i="36"/>
  <c r="BA93" i="36"/>
  <c r="AV94" i="36"/>
  <c r="AQ95" i="36"/>
  <c r="BE95" i="36"/>
  <c r="AZ96" i="36"/>
  <c r="BD87" i="36"/>
  <c r="AO90" i="36"/>
  <c r="AX91" i="36"/>
  <c r="AN93" i="36"/>
  <c r="AR95" i="36"/>
  <c r="BA96" i="36"/>
  <c r="AR91" i="36"/>
  <c r="BC89" i="36"/>
  <c r="AQ87" i="36"/>
  <c r="BE87" i="36"/>
  <c r="AZ88" i="36"/>
  <c r="AU89" i="36"/>
  <c r="AP90" i="36"/>
  <c r="BD90" i="36"/>
  <c r="AY91" i="36"/>
  <c r="AT92" i="36"/>
  <c r="AO93" i="36"/>
  <c r="BC93" i="36"/>
  <c r="AX94" i="36"/>
  <c r="AS95" i="36"/>
  <c r="AN96" i="36"/>
  <c r="BB96" i="36"/>
  <c r="AN88" i="36"/>
  <c r="BB88" i="36"/>
  <c r="AR90" i="36"/>
  <c r="BA91" i="36"/>
  <c r="AQ93" i="36"/>
  <c r="AZ94" i="36"/>
  <c r="AP96" i="36"/>
  <c r="AM92" i="36"/>
  <c r="AR87" i="36"/>
  <c r="AM88" i="36"/>
  <c r="BA88" i="36"/>
  <c r="AV89" i="36"/>
  <c r="AQ90" i="36"/>
  <c r="BE90" i="36"/>
  <c r="AZ91" i="36"/>
  <c r="AU92" i="36"/>
  <c r="AP93" i="36"/>
  <c r="BD93" i="36"/>
  <c r="AY94" i="36"/>
  <c r="AT95" i="36"/>
  <c r="AO96" i="36"/>
  <c r="BC96" i="36"/>
  <c r="AS87" i="36"/>
  <c r="AW89" i="36"/>
  <c r="AM91" i="36"/>
  <c r="AV92" i="36"/>
  <c r="BE93" i="36"/>
  <c r="AU95" i="36"/>
  <c r="BD96" i="36"/>
  <c r="BA92" i="36"/>
  <c r="AT87" i="36"/>
  <c r="AO88" i="36"/>
  <c r="BC88" i="36"/>
  <c r="AX89" i="36"/>
  <c r="AS90" i="36"/>
  <c r="AN91" i="36"/>
  <c r="BB91" i="36"/>
  <c r="AW92" i="36"/>
  <c r="AR93" i="36"/>
  <c r="AM94" i="36"/>
  <c r="BA94" i="36"/>
  <c r="AV95" i="36"/>
  <c r="AQ96" i="36"/>
  <c r="BE96" i="36"/>
  <c r="AR88" i="36"/>
  <c r="AN89" i="36"/>
  <c r="AO89" i="36"/>
  <c r="AU87" i="36"/>
  <c r="AP88" i="36"/>
  <c r="BD88" i="36"/>
  <c r="AY89" i="36"/>
  <c r="AT90" i="36"/>
  <c r="AO91" i="36"/>
  <c r="BC91" i="36"/>
  <c r="AX92" i="36"/>
  <c r="AS93" i="36"/>
  <c r="AN94" i="36"/>
  <c r="BB94" i="36"/>
  <c r="AW95" i="36"/>
  <c r="AR96" i="36"/>
  <c r="AM89" i="36"/>
  <c r="BA89" i="36"/>
  <c r="AV90" i="36"/>
  <c r="AQ91" i="36"/>
  <c r="BE91" i="36"/>
  <c r="AZ92" i="36"/>
  <c r="AU93" i="36"/>
  <c r="AP94" i="36"/>
  <c r="BD94" i="36"/>
  <c r="AY95" i="36"/>
  <c r="AT96" i="36"/>
  <c r="AS88" i="36"/>
  <c r="AV93" i="36"/>
  <c r="AQ94" i="36"/>
  <c r="BE94" i="36"/>
  <c r="AZ95" i="36"/>
  <c r="AU96" i="36"/>
  <c r="AT88" i="36"/>
  <c r="AX90" i="36"/>
  <c r="AS91" i="36"/>
  <c r="AN92" i="36"/>
  <c r="BB92" i="36"/>
  <c r="AR94" i="36"/>
  <c r="BA95" i="36"/>
  <c r="AU88" i="36"/>
  <c r="AP89" i="36"/>
  <c r="BD89" i="36"/>
  <c r="AY90" i="36"/>
  <c r="AT91" i="36"/>
  <c r="AO92" i="36"/>
  <c r="BC92" i="36"/>
  <c r="AX93" i="36"/>
  <c r="AN95" i="36"/>
  <c r="BB95" i="36"/>
  <c r="AV87" i="36"/>
  <c r="AQ88" i="36"/>
  <c r="BE88" i="36"/>
  <c r="AZ89" i="36"/>
  <c r="AU90" i="36"/>
  <c r="AP91" i="36"/>
  <c r="BD91" i="36"/>
  <c r="AY92" i="36"/>
  <c r="AT93" i="36"/>
  <c r="AO94" i="36"/>
  <c r="BC94" i="36"/>
  <c r="AX95" i="36"/>
  <c r="AS96" i="36"/>
  <c r="AW87" i="36"/>
  <c r="AX87" i="36"/>
  <c r="AY87" i="36"/>
  <c r="AW93" i="36"/>
  <c r="AM95" i="36"/>
  <c r="AV96" i="36"/>
  <c r="AZ87" i="36"/>
  <c r="AS94" i="36"/>
  <c r="AW96" i="36"/>
  <c r="AM76" i="36"/>
  <c r="BA76" i="36"/>
  <c r="AQ78" i="36"/>
  <c r="BE78" i="36"/>
  <c r="AZ79" i="36"/>
  <c r="AU80" i="36"/>
  <c r="AP81" i="36"/>
  <c r="BD81" i="36"/>
  <c r="AY82" i="36"/>
  <c r="AT83" i="36"/>
  <c r="AO84" i="36"/>
  <c r="BC84" i="36"/>
  <c r="AX85" i="36"/>
  <c r="AN76" i="36"/>
  <c r="BB76" i="36"/>
  <c r="AR78" i="36"/>
  <c r="AM79" i="36"/>
  <c r="BA79" i="36"/>
  <c r="AV80" i="36"/>
  <c r="AQ81" i="36"/>
  <c r="BE81" i="36"/>
  <c r="AZ82" i="36"/>
  <c r="AU83" i="36"/>
  <c r="AP84" i="36"/>
  <c r="BD84" i="36"/>
  <c r="AY85" i="36"/>
  <c r="AO76" i="36"/>
  <c r="BC76" i="36"/>
  <c r="AS78" i="36"/>
  <c r="AN79" i="36"/>
  <c r="BB79" i="36"/>
  <c r="AW80" i="36"/>
  <c r="AR81" i="36"/>
  <c r="AM82" i="36"/>
  <c r="BA82" i="36"/>
  <c r="AV83" i="36"/>
  <c r="AQ84" i="36"/>
  <c r="BE84" i="36"/>
  <c r="AZ85" i="36"/>
  <c r="AP76" i="36"/>
  <c r="BD76" i="36"/>
  <c r="AT78" i="36"/>
  <c r="AO79" i="36"/>
  <c r="BC79" i="36"/>
  <c r="AX80" i="36"/>
  <c r="AS81" i="36"/>
  <c r="AN82" i="36"/>
  <c r="BB82" i="36"/>
  <c r="AW83" i="36"/>
  <c r="AR84" i="36"/>
  <c r="AM85" i="36"/>
  <c r="BA85" i="36"/>
  <c r="AV78" i="36"/>
  <c r="AQ79" i="36"/>
  <c r="BE79" i="36"/>
  <c r="AZ80" i="36"/>
  <c r="AU81" i="36"/>
  <c r="AP82" i="36"/>
  <c r="BD82" i="36"/>
  <c r="AY83" i="36"/>
  <c r="AT84" i="36"/>
  <c r="AO85" i="36"/>
  <c r="BC85" i="36"/>
  <c r="AY76" i="36"/>
  <c r="AO78" i="36"/>
  <c r="AX79" i="36"/>
  <c r="AN81" i="36"/>
  <c r="AW82" i="36"/>
  <c r="AM84" i="36"/>
  <c r="AV85" i="36"/>
  <c r="BD78" i="36"/>
  <c r="AT80" i="36"/>
  <c r="BC81" i="36"/>
  <c r="AS83" i="36"/>
  <c r="BB84" i="36"/>
  <c r="AQ76" i="36"/>
  <c r="BE76" i="36"/>
  <c r="AU78" i="36"/>
  <c r="AP79" i="36"/>
  <c r="BD79" i="36"/>
  <c r="AY80" i="36"/>
  <c r="AT81" i="36"/>
  <c r="AO82" i="36"/>
  <c r="BC82" i="36"/>
  <c r="AX83" i="36"/>
  <c r="AS84" i="36"/>
  <c r="AN85" i="36"/>
  <c r="BB85" i="36"/>
  <c r="AR76" i="36"/>
  <c r="AS76" i="36"/>
  <c r="AW78" i="36"/>
  <c r="AR79" i="36"/>
  <c r="AM80" i="36"/>
  <c r="BA80" i="36"/>
  <c r="AV81" i="36"/>
  <c r="AQ82" i="36"/>
  <c r="BE82" i="36"/>
  <c r="AZ83" i="36"/>
  <c r="AU84" i="36"/>
  <c r="AP85" i="36"/>
  <c r="BD85" i="36"/>
  <c r="AT76" i="36"/>
  <c r="AX78" i="36"/>
  <c r="AS79" i="36"/>
  <c r="AN80" i="36"/>
  <c r="BB80" i="36"/>
  <c r="AW81" i="36"/>
  <c r="AR82" i="36"/>
  <c r="AM83" i="36"/>
  <c r="BA83" i="36"/>
  <c r="AV84" i="36"/>
  <c r="AQ85" i="36"/>
  <c r="BE85" i="36"/>
  <c r="AP78" i="36"/>
  <c r="AU76" i="36"/>
  <c r="AY78" i="36"/>
  <c r="AT79" i="36"/>
  <c r="AO80" i="36"/>
  <c r="BC80" i="36"/>
  <c r="AX81" i="36"/>
  <c r="AS82" i="36"/>
  <c r="AN83" i="36"/>
  <c r="BB83" i="36"/>
  <c r="AW84" i="36"/>
  <c r="AR85" i="36"/>
  <c r="AV76" i="36"/>
  <c r="AZ78" i="36"/>
  <c r="AU79" i="36"/>
  <c r="AP80" i="36"/>
  <c r="BD80" i="36"/>
  <c r="AY81" i="36"/>
  <c r="AT82" i="36"/>
  <c r="AO83" i="36"/>
  <c r="BC83" i="36"/>
  <c r="AX84" i="36"/>
  <c r="AS85" i="36"/>
  <c r="AW76" i="36"/>
  <c r="AM78" i="36"/>
  <c r="BA78" i="36"/>
  <c r="AV79" i="36"/>
  <c r="AQ80" i="36"/>
  <c r="BE80" i="36"/>
  <c r="AZ81" i="36"/>
  <c r="AU82" i="36"/>
  <c r="AP83" i="36"/>
  <c r="BD83" i="36"/>
  <c r="AY84" i="36"/>
  <c r="AT85" i="36"/>
  <c r="AX76" i="36"/>
  <c r="AN78" i="36"/>
  <c r="BB78" i="36"/>
  <c r="AW79" i="36"/>
  <c r="AR80" i="36"/>
  <c r="AM81" i="36"/>
  <c r="BA81" i="36"/>
  <c r="AV82" i="36"/>
  <c r="AQ83" i="36"/>
  <c r="BE83" i="36"/>
  <c r="AZ84" i="36"/>
  <c r="AU85" i="36"/>
  <c r="BC78" i="36"/>
  <c r="AS80" i="36"/>
  <c r="BB81" i="36"/>
  <c r="AR83" i="36"/>
  <c r="BA84" i="36"/>
  <c r="AZ76" i="36"/>
  <c r="AY79" i="36"/>
  <c r="AO81" i="36"/>
  <c r="AX82" i="36"/>
  <c r="AN84" i="36"/>
  <c r="AW85" i="36"/>
  <c r="AM65" i="36"/>
  <c r="BA65" i="36"/>
  <c r="AV66" i="36"/>
  <c r="AQ67" i="36"/>
  <c r="BE67" i="36"/>
  <c r="AZ68" i="36"/>
  <c r="AU69" i="36"/>
  <c r="AP70" i="36"/>
  <c r="BD70" i="36"/>
  <c r="AY71" i="36"/>
  <c r="AT72" i="36"/>
  <c r="AO73" i="36"/>
  <c r="BC73" i="36"/>
  <c r="AX74" i="36"/>
  <c r="AN65" i="36"/>
  <c r="BB65" i="36"/>
  <c r="AW66" i="36"/>
  <c r="AR67" i="36"/>
  <c r="AM68" i="36"/>
  <c r="BA68" i="36"/>
  <c r="AV69" i="36"/>
  <c r="AQ70" i="36"/>
  <c r="BE70" i="36"/>
  <c r="AZ71" i="36"/>
  <c r="AU72" i="36"/>
  <c r="AP73" i="36"/>
  <c r="BD73" i="36"/>
  <c r="AY74" i="36"/>
  <c r="AO65" i="36"/>
  <c r="BC65" i="36"/>
  <c r="AX66" i="36"/>
  <c r="AS67" i="36"/>
  <c r="AN68" i="36"/>
  <c r="BB68" i="36"/>
  <c r="AW69" i="36"/>
  <c r="AR70" i="36"/>
  <c r="AM71" i="36"/>
  <c r="BA71" i="36"/>
  <c r="AV72" i="36"/>
  <c r="AQ73" i="36"/>
  <c r="BE73" i="36"/>
  <c r="AZ74" i="36"/>
  <c r="AO66" i="36"/>
  <c r="AS68" i="36"/>
  <c r="AN69" i="36"/>
  <c r="BB69" i="36"/>
  <c r="AW70" i="36"/>
  <c r="AR71" i="36"/>
  <c r="AM72" i="36"/>
  <c r="BA72" i="36"/>
  <c r="AV73" i="36"/>
  <c r="AQ74" i="36"/>
  <c r="BE74" i="36"/>
  <c r="AU65" i="36"/>
  <c r="BD66" i="36"/>
  <c r="AY67" i="36"/>
  <c r="AT68" i="36"/>
  <c r="AO69" i="36"/>
  <c r="BC69" i="36"/>
  <c r="AX70" i="36"/>
  <c r="AS71" i="36"/>
  <c r="AN72" i="36"/>
  <c r="BB72" i="36"/>
  <c r="AW73" i="36"/>
  <c r="AR74" i="36"/>
  <c r="AV65" i="36"/>
  <c r="BE66" i="36"/>
  <c r="AZ67" i="36"/>
  <c r="AU68" i="36"/>
  <c r="AP69" i="36"/>
  <c r="BD69" i="36"/>
  <c r="AY70" i="36"/>
  <c r="AT71" i="36"/>
  <c r="AO72" i="36"/>
  <c r="BC72" i="36"/>
  <c r="AX73" i="36"/>
  <c r="AS74" i="36"/>
  <c r="AW65" i="36"/>
  <c r="AM67" i="36"/>
  <c r="BA67" i="36"/>
  <c r="AV68" i="36"/>
  <c r="AQ69" i="36"/>
  <c r="BE69" i="36"/>
  <c r="AZ70" i="36"/>
  <c r="AU71" i="36"/>
  <c r="AP72" i="36"/>
  <c r="BD72" i="36"/>
  <c r="AY73" i="36"/>
  <c r="AT74" i="36"/>
  <c r="AS66" i="36"/>
  <c r="BB67" i="36"/>
  <c r="AW68" i="36"/>
  <c r="AR69" i="36"/>
  <c r="AM70" i="36"/>
  <c r="BA70" i="36"/>
  <c r="AV71" i="36"/>
  <c r="AQ72" i="36"/>
  <c r="BE72" i="36"/>
  <c r="AZ73" i="36"/>
  <c r="AU74" i="36"/>
  <c r="AY65" i="36"/>
  <c r="AO67" i="36"/>
  <c r="BC67" i="36"/>
  <c r="AX68" i="36"/>
  <c r="AS69" i="36"/>
  <c r="AN70" i="36"/>
  <c r="BB70" i="36"/>
  <c r="AW71" i="36"/>
  <c r="AR72" i="36"/>
  <c r="AM73" i="36"/>
  <c r="BA73" i="36"/>
  <c r="AV74" i="36"/>
  <c r="AZ65" i="36"/>
  <c r="BD67" i="36"/>
  <c r="AY68" i="36"/>
  <c r="AT69" i="36"/>
  <c r="AO70" i="36"/>
  <c r="BC70" i="36"/>
  <c r="AX71" i="36"/>
  <c r="AS72" i="36"/>
  <c r="AN73" i="36"/>
  <c r="BB73" i="36"/>
  <c r="AW74" i="36"/>
  <c r="AP65" i="36"/>
  <c r="BD65" i="36"/>
  <c r="AY66" i="36"/>
  <c r="AT67" i="36"/>
  <c r="AO68" i="36"/>
  <c r="BC68" i="36"/>
  <c r="AX69" i="36"/>
  <c r="AS70" i="36"/>
  <c r="AN71" i="36"/>
  <c r="BB71" i="36"/>
  <c r="AW72" i="36"/>
  <c r="AR73" i="36"/>
  <c r="AM74" i="36"/>
  <c r="BA74" i="36"/>
  <c r="BC66" i="36"/>
  <c r="AP67" i="36"/>
  <c r="AQ65" i="36"/>
  <c r="BE65" i="36"/>
  <c r="AZ66" i="36"/>
  <c r="AU67" i="36"/>
  <c r="AP68" i="36"/>
  <c r="BD68" i="36"/>
  <c r="AY69" i="36"/>
  <c r="AT70" i="36"/>
  <c r="AO71" i="36"/>
  <c r="BC71" i="36"/>
  <c r="AX72" i="36"/>
  <c r="AS73" i="36"/>
  <c r="AN74" i="36"/>
  <c r="BB74" i="36"/>
  <c r="AX67" i="36"/>
  <c r="AR65" i="36"/>
  <c r="AM66" i="36"/>
  <c r="BA66" i="36"/>
  <c r="AV67" i="36"/>
  <c r="AQ68" i="36"/>
  <c r="BE68" i="36"/>
  <c r="AZ69" i="36"/>
  <c r="AU70" i="36"/>
  <c r="AP71" i="36"/>
  <c r="BD71" i="36"/>
  <c r="AY72" i="36"/>
  <c r="AT73" i="36"/>
  <c r="AO74" i="36"/>
  <c r="BC74" i="36"/>
  <c r="AS65" i="36"/>
  <c r="AN66" i="36"/>
  <c r="BB66" i="36"/>
  <c r="AW67" i="36"/>
  <c r="AR68" i="36"/>
  <c r="AM69" i="36"/>
  <c r="BA69" i="36"/>
  <c r="AV70" i="36"/>
  <c r="AQ71" i="36"/>
  <c r="BE71" i="36"/>
  <c r="AZ72" i="36"/>
  <c r="AU73" i="36"/>
  <c r="AP74" i="36"/>
  <c r="BD74" i="36"/>
  <c r="AT65" i="36"/>
  <c r="AX65" i="36"/>
  <c r="AP66" i="36"/>
  <c r="AQ66" i="36"/>
  <c r="AR66" i="36"/>
  <c r="AN67" i="36"/>
  <c r="AT66" i="36"/>
  <c r="AU66" i="36"/>
  <c r="AM54" i="36"/>
  <c r="BA54" i="36"/>
  <c r="AV55" i="36"/>
  <c r="AQ56" i="36"/>
  <c r="BE56" i="36"/>
  <c r="AZ57" i="36"/>
  <c r="AU58" i="36"/>
  <c r="AP59" i="36"/>
  <c r="BD59" i="36"/>
  <c r="AY60" i="36"/>
  <c r="AT61" i="36"/>
  <c r="AX63" i="36"/>
  <c r="BC55" i="36"/>
  <c r="AQ55" i="36"/>
  <c r="AN56" i="36"/>
  <c r="AN54" i="36"/>
  <c r="BB54" i="36"/>
  <c r="AW55" i="36"/>
  <c r="AR56" i="36"/>
  <c r="AM57" i="36"/>
  <c r="BA57" i="36"/>
  <c r="AV58" i="36"/>
  <c r="AQ59" i="36"/>
  <c r="BE59" i="36"/>
  <c r="AZ60" i="36"/>
  <c r="AU61" i="36"/>
  <c r="AY63" i="36"/>
  <c r="AX56" i="36"/>
  <c r="BE55" i="36"/>
  <c r="AS55" i="36"/>
  <c r="AO54" i="36"/>
  <c r="BC54" i="36"/>
  <c r="AX55" i="36"/>
  <c r="AS56" i="36"/>
  <c r="AN57" i="36"/>
  <c r="BB57" i="36"/>
  <c r="AW58" i="36"/>
  <c r="AR59" i="36"/>
  <c r="AM60" i="36"/>
  <c r="BA60" i="36"/>
  <c r="AV61" i="36"/>
  <c r="AZ63" i="36"/>
  <c r="AS57" i="36"/>
  <c r="AZ56" i="36"/>
  <c r="BB56" i="36"/>
  <c r="AP54" i="36"/>
  <c r="BD54" i="36"/>
  <c r="AY55" i="36"/>
  <c r="AT56" i="36"/>
  <c r="AO57" i="36"/>
  <c r="BC57" i="36"/>
  <c r="AX58" i="36"/>
  <c r="AS59" i="36"/>
  <c r="AN60" i="36"/>
  <c r="BB60" i="36"/>
  <c r="AW61" i="36"/>
  <c r="AM63" i="36"/>
  <c r="BA63" i="36"/>
  <c r="AN55" i="36"/>
  <c r="AW56" i="36"/>
  <c r="AR57" i="36"/>
  <c r="AM58" i="36"/>
  <c r="BA58" i="36"/>
  <c r="AV59" i="36"/>
  <c r="AQ60" i="36"/>
  <c r="BE60" i="36"/>
  <c r="AZ61" i="36"/>
  <c r="AP63" i="36"/>
  <c r="BD63" i="36"/>
  <c r="AT54" i="36"/>
  <c r="BB58" i="36"/>
  <c r="AW59" i="36"/>
  <c r="AR60" i="36"/>
  <c r="AM61" i="36"/>
  <c r="BA61" i="36"/>
  <c r="AQ63" i="36"/>
  <c r="BE63" i="36"/>
  <c r="AU54" i="36"/>
  <c r="AP55" i="36"/>
  <c r="BD55" i="36"/>
  <c r="AY56" i="36"/>
  <c r="AT57" i="36"/>
  <c r="AO58" i="36"/>
  <c r="BC58" i="36"/>
  <c r="AX59" i="36"/>
  <c r="AS60" i="36"/>
  <c r="AN61" i="36"/>
  <c r="BB61" i="36"/>
  <c r="AR63" i="36"/>
  <c r="AV54" i="36"/>
  <c r="AP58" i="36"/>
  <c r="BD58" i="36"/>
  <c r="AY59" i="36"/>
  <c r="AT60" i="36"/>
  <c r="AO61" i="36"/>
  <c r="BC61" i="36"/>
  <c r="AS63" i="36"/>
  <c r="AW54" i="36"/>
  <c r="AM56" i="36"/>
  <c r="BA56" i="36"/>
  <c r="AV57" i="36"/>
  <c r="AQ58" i="36"/>
  <c r="BE58" i="36"/>
  <c r="AZ59" i="36"/>
  <c r="AU60" i="36"/>
  <c r="AP61" i="36"/>
  <c r="BD61" i="36"/>
  <c r="AT63" i="36"/>
  <c r="AX54" i="36"/>
  <c r="AR58" i="36"/>
  <c r="AM59" i="36"/>
  <c r="BA59" i="36"/>
  <c r="AV60" i="36"/>
  <c r="AQ61" i="36"/>
  <c r="BE61" i="36"/>
  <c r="AU63" i="36"/>
  <c r="AY54" i="36"/>
  <c r="AO56" i="36"/>
  <c r="BC56" i="36"/>
  <c r="AX57" i="36"/>
  <c r="AS58" i="36"/>
  <c r="AN59" i="36"/>
  <c r="BB59" i="36"/>
  <c r="AW60" i="36"/>
  <c r="AR61" i="36"/>
  <c r="AV63" i="36"/>
  <c r="AZ54" i="36"/>
  <c r="AP56" i="36"/>
  <c r="BD56" i="36"/>
  <c r="AY57" i="36"/>
  <c r="AT58" i="36"/>
  <c r="AO59" i="36"/>
  <c r="BC59" i="36"/>
  <c r="AX60" i="36"/>
  <c r="AS61" i="36"/>
  <c r="AW63" i="36"/>
  <c r="AQ54" i="36"/>
  <c r="BE54" i="36"/>
  <c r="AZ55" i="36"/>
  <c r="AU56" i="36"/>
  <c r="AP57" i="36"/>
  <c r="BD57" i="36"/>
  <c r="AY58" i="36"/>
  <c r="AT59" i="36"/>
  <c r="AO60" i="36"/>
  <c r="BC60" i="36"/>
  <c r="AX61" i="36"/>
  <c r="AN63" i="36"/>
  <c r="BB63" i="36"/>
  <c r="BB55" i="36"/>
  <c r="AN58" i="36"/>
  <c r="AU57" i="36"/>
  <c r="AW57" i="36"/>
  <c r="AU55" i="36"/>
  <c r="AR54" i="36"/>
  <c r="AM55" i="36"/>
  <c r="BA55" i="36"/>
  <c r="AV56" i="36"/>
  <c r="AQ57" i="36"/>
  <c r="BE57" i="36"/>
  <c r="AZ58" i="36"/>
  <c r="AU59" i="36"/>
  <c r="AP60" i="36"/>
  <c r="BD60" i="36"/>
  <c r="AY61" i="36"/>
  <c r="AO63" i="36"/>
  <c r="BC63" i="36"/>
  <c r="AS54" i="36"/>
  <c r="AO55" i="36"/>
  <c r="AR55" i="36"/>
  <c r="AT55" i="36"/>
  <c r="AM30" i="36"/>
  <c r="BA30" i="36"/>
  <c r="AV31" i="36"/>
  <c r="AQ32" i="36"/>
  <c r="BE32" i="36"/>
  <c r="AZ33" i="36"/>
  <c r="AU34" i="36"/>
  <c r="AP35" i="36"/>
  <c r="BD35" i="36"/>
  <c r="AY36" i="36"/>
  <c r="AT37" i="36"/>
  <c r="AO38" i="36"/>
  <c r="BC38" i="36"/>
  <c r="AX39" i="36"/>
  <c r="AS40" i="36"/>
  <c r="AN41" i="36"/>
  <c r="BB41" i="36"/>
  <c r="AW42" i="36"/>
  <c r="AR43" i="36"/>
  <c r="AM44" i="36"/>
  <c r="BA44" i="36"/>
  <c r="AV45" i="36"/>
  <c r="AQ46" i="36"/>
  <c r="BE46" i="36"/>
  <c r="AZ47" i="36"/>
  <c r="AU48" i="36"/>
  <c r="AP49" i="36"/>
  <c r="BD49" i="36"/>
  <c r="AY50" i="36"/>
  <c r="AT51" i="36"/>
  <c r="AN30" i="36"/>
  <c r="AW31" i="36"/>
  <c r="AR32" i="36"/>
  <c r="AM33" i="36"/>
  <c r="BA33" i="36"/>
  <c r="AV34" i="36"/>
  <c r="AQ35" i="36"/>
  <c r="BE35" i="36"/>
  <c r="AZ36" i="36"/>
  <c r="AU37" i="36"/>
  <c r="AP38" i="36"/>
  <c r="BD38" i="36"/>
  <c r="AY39" i="36"/>
  <c r="AT40" i="36"/>
  <c r="AO41" i="36"/>
  <c r="BC41" i="36"/>
  <c r="AX42" i="36"/>
  <c r="AS43" i="36"/>
  <c r="AN44" i="36"/>
  <c r="BB44" i="36"/>
  <c r="AW45" i="36"/>
  <c r="AR46" i="36"/>
  <c r="AM47" i="36"/>
  <c r="BA47" i="36"/>
  <c r="AV48" i="36"/>
  <c r="AQ49" i="36"/>
  <c r="BE49" i="36"/>
  <c r="AZ50" i="36"/>
  <c r="AU51" i="36"/>
  <c r="AO30" i="36"/>
  <c r="BC30" i="36"/>
  <c r="AX31" i="36"/>
  <c r="AS32" i="36"/>
  <c r="AN33" i="36"/>
  <c r="BB33" i="36"/>
  <c r="AW34" i="36"/>
  <c r="AR35" i="36"/>
  <c r="AM36" i="36"/>
  <c r="BA36" i="36"/>
  <c r="AV37" i="36"/>
  <c r="AQ38" i="36"/>
  <c r="BE38" i="36"/>
  <c r="AZ39" i="36"/>
  <c r="AU40" i="36"/>
  <c r="AP41" i="36"/>
  <c r="BD41" i="36"/>
  <c r="AY42" i="36"/>
  <c r="AT43" i="36"/>
  <c r="AO44" i="36"/>
  <c r="BC44" i="36"/>
  <c r="AX45" i="36"/>
  <c r="AS46" i="36"/>
  <c r="AN47" i="36"/>
  <c r="BB47" i="36"/>
  <c r="AW48" i="36"/>
  <c r="AR49" i="36"/>
  <c r="AM50" i="36"/>
  <c r="BA50" i="36"/>
  <c r="AV51" i="36"/>
  <c r="AP30" i="36"/>
  <c r="BD30" i="36"/>
  <c r="AY31" i="36"/>
  <c r="AT32" i="36"/>
  <c r="AO33" i="36"/>
  <c r="BC33" i="36"/>
  <c r="AX34" i="36"/>
  <c r="AS35" i="36"/>
  <c r="AN36" i="36"/>
  <c r="BB36" i="36"/>
  <c r="AW37" i="36"/>
  <c r="AR38" i="36"/>
  <c r="AM39" i="36"/>
  <c r="BA39" i="36"/>
  <c r="AV40" i="36"/>
  <c r="AQ41" i="36"/>
  <c r="BE41" i="36"/>
  <c r="AZ42" i="36"/>
  <c r="AU43" i="36"/>
  <c r="AP44" i="36"/>
  <c r="BD44" i="36"/>
  <c r="AY45" i="36"/>
  <c r="AT46" i="36"/>
  <c r="BC47" i="36"/>
  <c r="AX48" i="36"/>
  <c r="AS49" i="36"/>
  <c r="AN50" i="36"/>
  <c r="BB50" i="36"/>
  <c r="AW51" i="36"/>
  <c r="BB30" i="36"/>
  <c r="AQ30" i="36"/>
  <c r="BE30" i="36"/>
  <c r="AZ31" i="36"/>
  <c r="AU32" i="36"/>
  <c r="AP33" i="36"/>
  <c r="BD33" i="36"/>
  <c r="AY34" i="36"/>
  <c r="AT35" i="36"/>
  <c r="AO36" i="36"/>
  <c r="BC36" i="36"/>
  <c r="AX37" i="36"/>
  <c r="AS38" i="36"/>
  <c r="AN39" i="36"/>
  <c r="BB39" i="36"/>
  <c r="AW40" i="36"/>
  <c r="AR41" i="36"/>
  <c r="AM42" i="36"/>
  <c r="BA42" i="36"/>
  <c r="AV43" i="36"/>
  <c r="AQ44" i="36"/>
  <c r="BE44" i="36"/>
  <c r="AZ45" i="36"/>
  <c r="AU46" i="36"/>
  <c r="AP47" i="36"/>
  <c r="BD47" i="36"/>
  <c r="AY48" i="36"/>
  <c r="AT49" i="36"/>
  <c r="AO50" i="36"/>
  <c r="BC50" i="36"/>
  <c r="AX51" i="36"/>
  <c r="AR30" i="36"/>
  <c r="AM31" i="36"/>
  <c r="BA31" i="36"/>
  <c r="AV32" i="36"/>
  <c r="AQ33" i="36"/>
  <c r="BE33" i="36"/>
  <c r="AZ34" i="36"/>
  <c r="AU35" i="36"/>
  <c r="AP36" i="36"/>
  <c r="BD36" i="36"/>
  <c r="AY37" i="36"/>
  <c r="AT38" i="36"/>
  <c r="AO39" i="36"/>
  <c r="BC39" i="36"/>
  <c r="AX40" i="36"/>
  <c r="AS41" i="36"/>
  <c r="AN42" i="36"/>
  <c r="BB42" i="36"/>
  <c r="AW43" i="36"/>
  <c r="AR44" i="36"/>
  <c r="AM45" i="36"/>
  <c r="BA45" i="36"/>
  <c r="AV46" i="36"/>
  <c r="AQ47" i="36"/>
  <c r="BE47" i="36"/>
  <c r="AZ48" i="36"/>
  <c r="AU49" i="36"/>
  <c r="AP50" i="36"/>
  <c r="BD50" i="36"/>
  <c r="AY51" i="36"/>
  <c r="AO31" i="36"/>
  <c r="AP31" i="36"/>
  <c r="AQ31" i="36"/>
  <c r="AS30" i="36"/>
  <c r="AN31" i="36"/>
  <c r="BB31" i="36"/>
  <c r="AW32" i="36"/>
  <c r="AR33" i="36"/>
  <c r="AM34" i="36"/>
  <c r="BA34" i="36"/>
  <c r="AV35" i="36"/>
  <c r="AQ36" i="36"/>
  <c r="BE36" i="36"/>
  <c r="AZ37" i="36"/>
  <c r="AU38" i="36"/>
  <c r="AP39" i="36"/>
  <c r="BD39" i="36"/>
  <c r="AY40" i="36"/>
  <c r="AT41" i="36"/>
  <c r="AO42" i="36"/>
  <c r="BC42" i="36"/>
  <c r="AX43" i="36"/>
  <c r="AS44" i="36"/>
  <c r="AN45" i="36"/>
  <c r="BB45" i="36"/>
  <c r="AW46" i="36"/>
  <c r="AR47" i="36"/>
  <c r="AM48" i="36"/>
  <c r="BA48" i="36"/>
  <c r="AV49" i="36"/>
  <c r="AQ50" i="36"/>
  <c r="BE50" i="36"/>
  <c r="AZ51" i="36"/>
  <c r="AT30" i="36"/>
  <c r="BC31" i="36"/>
  <c r="AX32" i="36"/>
  <c r="AS33" i="36"/>
  <c r="AN34" i="36"/>
  <c r="BB34" i="36"/>
  <c r="AW35" i="36"/>
  <c r="AR36" i="36"/>
  <c r="AM37" i="36"/>
  <c r="BA37" i="36"/>
  <c r="AV38" i="36"/>
  <c r="AQ39" i="36"/>
  <c r="BE39" i="36"/>
  <c r="AZ40" i="36"/>
  <c r="AU41" i="36"/>
  <c r="AP42" i="36"/>
  <c r="BD42" i="36"/>
  <c r="AY43" i="36"/>
  <c r="AT44" i="36"/>
  <c r="AO45" i="36"/>
  <c r="BC45" i="36"/>
  <c r="AX46" i="36"/>
  <c r="AS47" i="36"/>
  <c r="AN48" i="36"/>
  <c r="BB48" i="36"/>
  <c r="AW49" i="36"/>
  <c r="AR50" i="36"/>
  <c r="AM51" i="36"/>
  <c r="BA51" i="36"/>
  <c r="AU30" i="36"/>
  <c r="BD31" i="36"/>
  <c r="AY32" i="36"/>
  <c r="AT33" i="36"/>
  <c r="AO34" i="36"/>
  <c r="BC34" i="36"/>
  <c r="AX35" i="36"/>
  <c r="AS36" i="36"/>
  <c r="AN37" i="36"/>
  <c r="BB37" i="36"/>
  <c r="AW38" i="36"/>
  <c r="AR39" i="36"/>
  <c r="AM40" i="36"/>
  <c r="BA40" i="36"/>
  <c r="AV41" i="36"/>
  <c r="AQ42" i="36"/>
  <c r="BE42" i="36"/>
  <c r="AZ43" i="36"/>
  <c r="AU44" i="36"/>
  <c r="AP45" i="36"/>
  <c r="BD45" i="36"/>
  <c r="AY46" i="36"/>
  <c r="AT47" i="36"/>
  <c r="AO48" i="36"/>
  <c r="BC48" i="36"/>
  <c r="AX49" i="36"/>
  <c r="AS50" i="36"/>
  <c r="AN51" i="36"/>
  <c r="BB51" i="36"/>
  <c r="AV30" i="36"/>
  <c r="AZ32" i="36"/>
  <c r="AU33" i="36"/>
  <c r="AP34" i="36"/>
  <c r="BD34" i="36"/>
  <c r="AY35" i="36"/>
  <c r="AT36" i="36"/>
  <c r="AO37" i="36"/>
  <c r="BC37" i="36"/>
  <c r="AX38" i="36"/>
  <c r="AS39" i="36"/>
  <c r="AN40" i="36"/>
  <c r="BB40" i="36"/>
  <c r="AW41" i="36"/>
  <c r="AR42" i="36"/>
  <c r="AM43" i="36"/>
  <c r="BA43" i="36"/>
  <c r="AV44" i="36"/>
  <c r="AQ45" i="36"/>
  <c r="BE45" i="36"/>
  <c r="AZ46" i="36"/>
  <c r="AU47" i="36"/>
  <c r="AP48" i="36"/>
  <c r="BD48" i="36"/>
  <c r="AY49" i="36"/>
  <c r="AT50" i="36"/>
  <c r="AO51" i="36"/>
  <c r="BC51" i="36"/>
  <c r="AW30" i="36"/>
  <c r="AR31" i="36"/>
  <c r="AM32" i="36"/>
  <c r="BA32" i="36"/>
  <c r="AV33" i="36"/>
  <c r="AQ34" i="36"/>
  <c r="BE34" i="36"/>
  <c r="AZ35" i="36"/>
  <c r="AP37" i="36"/>
  <c r="BD37" i="36"/>
  <c r="AY38" i="36"/>
  <c r="AX30" i="36"/>
  <c r="AX33" i="36"/>
  <c r="AX36" i="36"/>
  <c r="AO40" i="36"/>
  <c r="AU42" i="36"/>
  <c r="AR45" i="36"/>
  <c r="AW47" i="36"/>
  <c r="BC49" i="36"/>
  <c r="AY30" i="36"/>
  <c r="AY33" i="36"/>
  <c r="AQ37" i="36"/>
  <c r="AP40" i="36"/>
  <c r="AV42" i="36"/>
  <c r="AS45" i="36"/>
  <c r="AX47" i="36"/>
  <c r="AU50" i="36"/>
  <c r="AZ30" i="36"/>
  <c r="AR34" i="36"/>
  <c r="AR37" i="36"/>
  <c r="AQ40" i="36"/>
  <c r="AN43" i="36"/>
  <c r="AT45" i="36"/>
  <c r="AY47" i="36"/>
  <c r="AV50" i="36"/>
  <c r="AS31" i="36"/>
  <c r="AS34" i="36"/>
  <c r="AS37" i="36"/>
  <c r="AR40" i="36"/>
  <c r="AO43" i="36"/>
  <c r="AU45" i="36"/>
  <c r="AQ48" i="36"/>
  <c r="AW50" i="36"/>
  <c r="AT42" i="36"/>
  <c r="AT31" i="36"/>
  <c r="AT34" i="36"/>
  <c r="BE37" i="36"/>
  <c r="BC40" i="36"/>
  <c r="AP43" i="36"/>
  <c r="AM46" i="36"/>
  <c r="AR48" i="36"/>
  <c r="AX50" i="36"/>
  <c r="AW39" i="36"/>
  <c r="AU31" i="36"/>
  <c r="AM35" i="36"/>
  <c r="AM38" i="36"/>
  <c r="BD40" i="36"/>
  <c r="AQ43" i="36"/>
  <c r="AN46" i="36"/>
  <c r="AS48" i="36"/>
  <c r="AP51" i="36"/>
  <c r="BE31" i="36"/>
  <c r="AN35" i="36"/>
  <c r="AN38" i="36"/>
  <c r="BE40" i="36"/>
  <c r="BB43" i="36"/>
  <c r="AO46" i="36"/>
  <c r="AT48" i="36"/>
  <c r="AQ51" i="36"/>
  <c r="BB35" i="36"/>
  <c r="AN32" i="36"/>
  <c r="AO35" i="36"/>
  <c r="AZ38" i="36"/>
  <c r="AM41" i="36"/>
  <c r="BC43" i="36"/>
  <c r="AP46" i="36"/>
  <c r="BE48" i="36"/>
  <c r="AR51" i="36"/>
  <c r="AO32" i="36"/>
  <c r="BA35" i="36"/>
  <c r="BA38" i="36"/>
  <c r="AX41" i="36"/>
  <c r="BD43" i="36"/>
  <c r="BA46" i="36"/>
  <c r="AM49" i="36"/>
  <c r="AS51" i="36"/>
  <c r="AP32" i="36"/>
  <c r="BB38" i="36"/>
  <c r="AY41" i="36"/>
  <c r="BE43" i="36"/>
  <c r="BB46" i="36"/>
  <c r="AN49" i="36"/>
  <c r="BD51" i="36"/>
  <c r="AV36" i="36"/>
  <c r="AW36" i="36"/>
  <c r="AV47" i="36"/>
  <c r="BB32" i="36"/>
  <c r="BC35" i="36"/>
  <c r="AT39" i="36"/>
  <c r="AZ41" i="36"/>
  <c r="AW44" i="36"/>
  <c r="BC46" i="36"/>
  <c r="AO49" i="36"/>
  <c r="BE51" i="36"/>
  <c r="BC32" i="36"/>
  <c r="AU36" i="36"/>
  <c r="AU39" i="36"/>
  <c r="BA41" i="36"/>
  <c r="AX44" i="36"/>
  <c r="BD46" i="36"/>
  <c r="AZ49" i="36"/>
  <c r="BD32" i="36"/>
  <c r="AV39" i="36"/>
  <c r="AS42" i="36"/>
  <c r="AY44" i="36"/>
  <c r="AO47" i="36"/>
  <c r="BA49" i="36"/>
  <c r="AW33" i="36"/>
  <c r="AZ44" i="36"/>
  <c r="BB49" i="36"/>
  <c r="AM20" i="36"/>
  <c r="BA20" i="36"/>
  <c r="AV21" i="36"/>
  <c r="AQ22" i="36"/>
  <c r="BE22" i="36"/>
  <c r="AZ23" i="36"/>
  <c r="AU24" i="36"/>
  <c r="AP25" i="36"/>
  <c r="BD25" i="36"/>
  <c r="AY26" i="36"/>
  <c r="AT27" i="36"/>
  <c r="AO28" i="36"/>
  <c r="BC28" i="36"/>
  <c r="AM21" i="36"/>
  <c r="BE23" i="36"/>
  <c r="AZ24" i="36"/>
  <c r="AU25" i="36"/>
  <c r="AP26" i="36"/>
  <c r="BD26" i="36"/>
  <c r="AY27" i="36"/>
  <c r="AT28" i="36"/>
  <c r="AW20" i="36"/>
  <c r="AP27" i="36"/>
  <c r="BD27" i="36"/>
  <c r="AY28" i="36"/>
  <c r="AX20" i="36"/>
  <c r="AR24" i="36"/>
  <c r="AM25" i="36"/>
  <c r="BA25" i="36"/>
  <c r="AV26" i="36"/>
  <c r="AQ27" i="36"/>
  <c r="BE27" i="36"/>
  <c r="AZ28" i="36"/>
  <c r="AY20" i="36"/>
  <c r="AO22" i="36"/>
  <c r="BC22" i="36"/>
  <c r="AX23" i="36"/>
  <c r="AS24" i="36"/>
  <c r="AN25" i="36"/>
  <c r="BB25" i="36"/>
  <c r="AW26" i="36"/>
  <c r="AR27" i="36"/>
  <c r="AM28" i="36"/>
  <c r="BA28" i="36"/>
  <c r="AZ20" i="36"/>
  <c r="AT24" i="36"/>
  <c r="AO25" i="36"/>
  <c r="BC25" i="36"/>
  <c r="AX26" i="36"/>
  <c r="AS27" i="36"/>
  <c r="AN20" i="36"/>
  <c r="BB20" i="36"/>
  <c r="AW21" i="36"/>
  <c r="AR22" i="36"/>
  <c r="AM23" i="36"/>
  <c r="BA23" i="36"/>
  <c r="AV24" i="36"/>
  <c r="AQ25" i="36"/>
  <c r="BE25" i="36"/>
  <c r="AZ26" i="36"/>
  <c r="AU27" i="36"/>
  <c r="AP28" i="36"/>
  <c r="BD28" i="36"/>
  <c r="AQ23" i="36"/>
  <c r="AT21" i="36"/>
  <c r="AO20" i="36"/>
  <c r="BC20" i="36"/>
  <c r="AX21" i="36"/>
  <c r="AS22" i="36"/>
  <c r="AN23" i="36"/>
  <c r="BB23" i="36"/>
  <c r="AW24" i="36"/>
  <c r="AR25" i="36"/>
  <c r="AM26" i="36"/>
  <c r="BA26" i="36"/>
  <c r="AV27" i="36"/>
  <c r="AQ28" i="36"/>
  <c r="BE28" i="36"/>
  <c r="AV22" i="36"/>
  <c r="AU26" i="36"/>
  <c r="AP22" i="36"/>
  <c r="AP20" i="36"/>
  <c r="BD20" i="36"/>
  <c r="AY21" i="36"/>
  <c r="AT22" i="36"/>
  <c r="AO23" i="36"/>
  <c r="BC23" i="36"/>
  <c r="AX24" i="36"/>
  <c r="AS25" i="36"/>
  <c r="AN26" i="36"/>
  <c r="BB26" i="36"/>
  <c r="AW27" i="36"/>
  <c r="AR28" i="36"/>
  <c r="BA21" i="36"/>
  <c r="AZ25" i="36"/>
  <c r="BD22" i="36"/>
  <c r="AQ20" i="36"/>
  <c r="BE20" i="36"/>
  <c r="AZ21" i="36"/>
  <c r="AU22" i="36"/>
  <c r="AP23" i="36"/>
  <c r="BD23" i="36"/>
  <c r="AY24" i="36"/>
  <c r="AT25" i="36"/>
  <c r="AO26" i="36"/>
  <c r="BC26" i="36"/>
  <c r="AX27" i="36"/>
  <c r="AS28" i="36"/>
  <c r="AR20" i="36"/>
  <c r="BE24" i="36"/>
  <c r="AW23" i="36"/>
  <c r="AU21" i="36"/>
  <c r="AQ24" i="36"/>
  <c r="AS20" i="36"/>
  <c r="AN21" i="36"/>
  <c r="BB21" i="36"/>
  <c r="AW22" i="36"/>
  <c r="AR23" i="36"/>
  <c r="AM24" i="36"/>
  <c r="BA24" i="36"/>
  <c r="AV25" i="36"/>
  <c r="AQ26" i="36"/>
  <c r="BE26" i="36"/>
  <c r="AZ27" i="36"/>
  <c r="AU28" i="36"/>
  <c r="AQ21" i="36"/>
  <c r="AZ22" i="36"/>
  <c r="AP24" i="36"/>
  <c r="AY25" i="36"/>
  <c r="AO27" i="36"/>
  <c r="AX28" i="36"/>
  <c r="AM22" i="36"/>
  <c r="AN22" i="36"/>
  <c r="BB28" i="36"/>
  <c r="AT20" i="36"/>
  <c r="AO21" i="36"/>
  <c r="BC21" i="36"/>
  <c r="AX22" i="36"/>
  <c r="AS23" i="36"/>
  <c r="AN24" i="36"/>
  <c r="BB24" i="36"/>
  <c r="AW25" i="36"/>
  <c r="AR26" i="36"/>
  <c r="AM27" i="36"/>
  <c r="BA27" i="36"/>
  <c r="AV28" i="36"/>
  <c r="AV23" i="36"/>
  <c r="AU20" i="36"/>
  <c r="AP21" i="36"/>
  <c r="BD21" i="36"/>
  <c r="AY22" i="36"/>
  <c r="AT23" i="36"/>
  <c r="AO24" i="36"/>
  <c r="BC24" i="36"/>
  <c r="AX25" i="36"/>
  <c r="AS26" i="36"/>
  <c r="AN27" i="36"/>
  <c r="BB27" i="36"/>
  <c r="AW28" i="36"/>
  <c r="AV20" i="36"/>
  <c r="BE21" i="36"/>
  <c r="AU23" i="36"/>
  <c r="BD24" i="36"/>
  <c r="AT26" i="36"/>
  <c r="BC27" i="36"/>
  <c r="AR21" i="36"/>
  <c r="AS21" i="36"/>
  <c r="AN28" i="36"/>
  <c r="BA22" i="36"/>
  <c r="BB22" i="36"/>
  <c r="AY23" i="36"/>
  <c r="AN19" i="36"/>
  <c r="BB19" i="36"/>
  <c r="AP19" i="36"/>
  <c r="AO19" i="36"/>
  <c r="BC19" i="36"/>
  <c r="BD19" i="36"/>
  <c r="AQ19" i="36"/>
  <c r="BE19" i="36"/>
  <c r="AR19" i="36"/>
  <c r="AS19" i="36"/>
  <c r="AU19" i="36"/>
  <c r="AT19" i="36"/>
  <c r="AV19" i="36"/>
  <c r="AW19" i="36"/>
  <c r="AX19" i="36"/>
  <c r="AY19" i="36"/>
  <c r="AZ19" i="36"/>
  <c r="BA19" i="36"/>
  <c r="AL20" i="36"/>
  <c r="AL34" i="36"/>
  <c r="AL48" i="36"/>
  <c r="AL76" i="36"/>
  <c r="AL90" i="36"/>
  <c r="AL104" i="36"/>
  <c r="AL118" i="36"/>
  <c r="AL146" i="36"/>
  <c r="AL160" i="36"/>
  <c r="AL174" i="36"/>
  <c r="AL202" i="36"/>
  <c r="AL216" i="36"/>
  <c r="AL230" i="36"/>
  <c r="AL244" i="36"/>
  <c r="AL21" i="36"/>
  <c r="AL35" i="36"/>
  <c r="AL49" i="36"/>
  <c r="AL63" i="36"/>
  <c r="AL91" i="36"/>
  <c r="AL105" i="36"/>
  <c r="AL119" i="36"/>
  <c r="AL147" i="36"/>
  <c r="AL161" i="36"/>
  <c r="AL175" i="36"/>
  <c r="AL189" i="36"/>
  <c r="AL217" i="36"/>
  <c r="AL231" i="36"/>
  <c r="AL245" i="36"/>
  <c r="AL259" i="36"/>
  <c r="AL22" i="36"/>
  <c r="AL36" i="36"/>
  <c r="AL50" i="36"/>
  <c r="AL78" i="36"/>
  <c r="AL92" i="36"/>
  <c r="AL106" i="36"/>
  <c r="AL134" i="36"/>
  <c r="AL148" i="36"/>
  <c r="AL162" i="36"/>
  <c r="AL176" i="36"/>
  <c r="AL218" i="36"/>
  <c r="AL232" i="36"/>
  <c r="AL260" i="36"/>
  <c r="AL44" i="36"/>
  <c r="AL61" i="36"/>
  <c r="AL23" i="36"/>
  <c r="AL37" i="36"/>
  <c r="AL51" i="36"/>
  <c r="AL65" i="36"/>
  <c r="AL79" i="36"/>
  <c r="AL93" i="36"/>
  <c r="AL107" i="36"/>
  <c r="AL121" i="36"/>
  <c r="AL135" i="36"/>
  <c r="AL149" i="36"/>
  <c r="AL163" i="36"/>
  <c r="AL177" i="36"/>
  <c r="AL205" i="36"/>
  <c r="AL219" i="36"/>
  <c r="AL233" i="36"/>
  <c r="AL247" i="36"/>
  <c r="AL261" i="36"/>
  <c r="AL43" i="36"/>
  <c r="AL72" i="36"/>
  <c r="AL59" i="36"/>
  <c r="AL213" i="36"/>
  <c r="AL255" i="36"/>
  <c r="AL46" i="36"/>
  <c r="AL60" i="36"/>
  <c r="AL88" i="36"/>
  <c r="AL116" i="36"/>
  <c r="AL172" i="36"/>
  <c r="AL200" i="36"/>
  <c r="AL256" i="36"/>
  <c r="AL33" i="36"/>
  <c r="AL103" i="36"/>
  <c r="AL117" i="36"/>
  <c r="AL145" i="36"/>
  <c r="AL159" i="36"/>
  <c r="AL243" i="36"/>
  <c r="AL24" i="36"/>
  <c r="AL38" i="36"/>
  <c r="AL66" i="36"/>
  <c r="AL80" i="36"/>
  <c r="AL94" i="36"/>
  <c r="AL108" i="36"/>
  <c r="AL122" i="36"/>
  <c r="AL136" i="36"/>
  <c r="AL150" i="36"/>
  <c r="AL164" i="36"/>
  <c r="AL178" i="36"/>
  <c r="AL192" i="36"/>
  <c r="AL206" i="36"/>
  <c r="AL220" i="36"/>
  <c r="AL234" i="36"/>
  <c r="AL248" i="36"/>
  <c r="AL262" i="36"/>
  <c r="AL58" i="36"/>
  <c r="AL25" i="36"/>
  <c r="AL39" i="36"/>
  <c r="AL67" i="36"/>
  <c r="AL81" i="36"/>
  <c r="AL95" i="36"/>
  <c r="AL123" i="36"/>
  <c r="AL137" i="36"/>
  <c r="AL151" i="36"/>
  <c r="AL165" i="36"/>
  <c r="AL179" i="36"/>
  <c r="AL207" i="36"/>
  <c r="AL221" i="36"/>
  <c r="AL235" i="36"/>
  <c r="AL100" i="36"/>
  <c r="AL89" i="36"/>
  <c r="AL26" i="36"/>
  <c r="AL40" i="36"/>
  <c r="AL54" i="36"/>
  <c r="AL68" i="36"/>
  <c r="AL82" i="36"/>
  <c r="AL96" i="36"/>
  <c r="AL110" i="36"/>
  <c r="AL124" i="36"/>
  <c r="AL138" i="36"/>
  <c r="AL152" i="36"/>
  <c r="AL166" i="36"/>
  <c r="AL222" i="36"/>
  <c r="AL236" i="36"/>
  <c r="AL250" i="36"/>
  <c r="AL45" i="36"/>
  <c r="AL27" i="36"/>
  <c r="AL41" i="36"/>
  <c r="AL55" i="36"/>
  <c r="AL69" i="36"/>
  <c r="AL83" i="36"/>
  <c r="AL111" i="36"/>
  <c r="AL125" i="36"/>
  <c r="AL139" i="36"/>
  <c r="AL153" i="36"/>
  <c r="AL195" i="36"/>
  <c r="AL209" i="36"/>
  <c r="AL223" i="36"/>
  <c r="AL237" i="36"/>
  <c r="AL28" i="36"/>
  <c r="AL42" i="36"/>
  <c r="AL56" i="36"/>
  <c r="AL70" i="36"/>
  <c r="AL84" i="36"/>
  <c r="AL112" i="36"/>
  <c r="AL126" i="36"/>
  <c r="AL140" i="36"/>
  <c r="AL154" i="36"/>
  <c r="AL182" i="36"/>
  <c r="AL196" i="36"/>
  <c r="AL210" i="36"/>
  <c r="AL224" i="36"/>
  <c r="AL252" i="36"/>
  <c r="AL57" i="36"/>
  <c r="AL71" i="36"/>
  <c r="AL85" i="36"/>
  <c r="AL99" i="36"/>
  <c r="AL113" i="36"/>
  <c r="AL127" i="36"/>
  <c r="AL141" i="36"/>
  <c r="AL183" i="36"/>
  <c r="AL211" i="36"/>
  <c r="AL225" i="36"/>
  <c r="AL239" i="36"/>
  <c r="AL253" i="36"/>
  <c r="AL30" i="36"/>
  <c r="AL114" i="36"/>
  <c r="AL128" i="36"/>
  <c r="AL142" i="36"/>
  <c r="AL156" i="36"/>
  <c r="AL170" i="36"/>
  <c r="AL212" i="36"/>
  <c r="AL240" i="36"/>
  <c r="AL31" i="36"/>
  <c r="AL73" i="36"/>
  <c r="AL87" i="36"/>
  <c r="AL101" i="36"/>
  <c r="AL115" i="36"/>
  <c r="AL129" i="36"/>
  <c r="AL143" i="36"/>
  <c r="AL171" i="36"/>
  <c r="AL227" i="36"/>
  <c r="AL32" i="36"/>
  <c r="AL74" i="36"/>
  <c r="AL102" i="36"/>
  <c r="AL130" i="36"/>
  <c r="AL158" i="36"/>
  <c r="AL186" i="36"/>
  <c r="AL214" i="36"/>
  <c r="AL242" i="36"/>
  <c r="AL47" i="36"/>
  <c r="AL131" i="36"/>
  <c r="AL173" i="36"/>
  <c r="AL229" i="36"/>
  <c r="AL257" i="36"/>
  <c r="AM19" i="36"/>
  <c r="AL19" i="36"/>
  <c r="AV6" i="14" l="1"/>
  <c r="AH6" i="14"/>
  <c r="AU6" i="14"/>
  <c r="AG6" i="14"/>
  <c r="AV8" i="14"/>
  <c r="AH8" i="14"/>
  <c r="AT6" i="14"/>
  <c r="AU8" i="14"/>
  <c r="AG8" i="14"/>
  <c r="AS6" i="14"/>
  <c r="AY5" i="14"/>
  <c r="AK5" i="14"/>
  <c r="AT8" i="14"/>
  <c r="AR6" i="14"/>
  <c r="AX5" i="14"/>
  <c r="AJ5" i="14"/>
  <c r="AV3" i="14"/>
  <c r="AH3" i="14"/>
  <c r="AN2" i="14"/>
  <c r="AS8" i="14"/>
  <c r="AY7" i="14"/>
  <c r="AK7" i="14"/>
  <c r="AQ6" i="14"/>
  <c r="AU3" i="14"/>
  <c r="AG3" i="14"/>
  <c r="AR8" i="14"/>
  <c r="AV5" i="14"/>
  <c r="AH5" i="14"/>
  <c r="AT3" i="14"/>
  <c r="AQ8" i="14"/>
  <c r="AO6" i="14"/>
  <c r="AU5" i="14"/>
  <c r="AG5" i="14"/>
  <c r="AS3" i="14"/>
  <c r="AY2" i="14"/>
  <c r="AK2" i="14"/>
  <c r="AV7" i="14"/>
  <c r="AH7" i="14"/>
  <c r="AN6" i="14"/>
  <c r="AT5" i="14"/>
  <c r="AR3" i="14"/>
  <c r="AG7" i="14"/>
  <c r="AS5" i="14"/>
  <c r="AU7" i="14"/>
  <c r="AH5" i="13"/>
  <c r="AM8" i="9"/>
  <c r="AY2" i="9"/>
  <c r="AK2" i="9"/>
  <c r="AN2" i="9"/>
  <c r="AZ2" i="9"/>
  <c r="AL2" i="9"/>
  <c r="AX2" i="9"/>
  <c r="AJ2" i="9"/>
  <c r="AW2" i="9"/>
  <c r="AI2" i="9"/>
  <c r="AN2" i="8"/>
  <c r="AM2" i="8"/>
  <c r="AZ2" i="8"/>
  <c r="AL2" i="8"/>
  <c r="AY2" i="8"/>
  <c r="AK2" i="8"/>
  <c r="AX2" i="8"/>
  <c r="AJ2" i="8"/>
  <c r="AI2" i="8"/>
  <c r="AW2" i="8"/>
  <c r="AW81" i="18"/>
  <c r="AN82" i="18"/>
  <c r="AS82" i="18"/>
  <c r="AY82" i="18"/>
  <c r="AR82" i="18"/>
  <c r="BA81" i="18"/>
  <c r="AU82" i="18"/>
  <c r="AU81" i="18"/>
  <c r="AQ82" i="18"/>
  <c r="AQ81" i="18"/>
  <c r="AV82" i="18"/>
  <c r="AV81" i="18"/>
  <c r="AP81" i="18"/>
  <c r="BC81" i="18"/>
  <c r="AO81" i="18"/>
  <c r="AT82" i="18"/>
  <c r="BB81" i="18"/>
  <c r="AN81" i="18"/>
  <c r="AZ81" i="18"/>
  <c r="AL81" i="18"/>
  <c r="AY81" i="18"/>
  <c r="AK81" i="18"/>
  <c r="AX81" i="18"/>
  <c r="AJ81" i="18"/>
  <c r="BA82" i="18"/>
  <c r="AM81" i="18"/>
  <c r="AR81" i="18"/>
  <c r="BC82" i="18"/>
  <c r="AM82" i="18"/>
  <c r="AT81" i="18"/>
  <c r="AZ82" i="18"/>
  <c r="AS81" i="18"/>
  <c r="AX82" i="18"/>
  <c r="AJ82" i="18"/>
  <c r="AU5" i="18"/>
  <c r="AG5" i="18"/>
  <c r="AX5" i="18"/>
  <c r="AJ5" i="18"/>
  <c r="AT5" i="18"/>
  <c r="AS5" i="18"/>
  <c r="AR5" i="18"/>
  <c r="AP5" i="18"/>
  <c r="AO5" i="18"/>
  <c r="AV29" i="40"/>
  <c r="AV32" i="40"/>
  <c r="AV30" i="40"/>
  <c r="AV35" i="40"/>
  <c r="AV33" i="40"/>
  <c r="AV34" i="40"/>
  <c r="AV59" i="40"/>
  <c r="AV31" i="40"/>
  <c r="AU32" i="40"/>
  <c r="AU29" i="40"/>
  <c r="AU34" i="40"/>
  <c r="AU59" i="40"/>
  <c r="AU33" i="40"/>
  <c r="AU30" i="40"/>
  <c r="AU31" i="40"/>
  <c r="AU35" i="40"/>
  <c r="AT33" i="40"/>
  <c r="AT30" i="40"/>
  <c r="AT29" i="40"/>
  <c r="AT34" i="40"/>
  <c r="AT59" i="40"/>
  <c r="AT32" i="40"/>
  <c r="AT31" i="40"/>
  <c r="AT35" i="40"/>
  <c r="AS29" i="40"/>
  <c r="AS33" i="40"/>
  <c r="AS31" i="40"/>
  <c r="AS32" i="40"/>
  <c r="AS30" i="40"/>
  <c r="AS34" i="40"/>
  <c r="AS59" i="40"/>
  <c r="AS35" i="40"/>
  <c r="AR30" i="40"/>
  <c r="AR33" i="40"/>
  <c r="AR31" i="40"/>
  <c r="AR29" i="40"/>
  <c r="AR34" i="40"/>
  <c r="AR59" i="40"/>
  <c r="AR35" i="40"/>
  <c r="AR32" i="40"/>
  <c r="AO30" i="40"/>
  <c r="AO34" i="40"/>
  <c r="AO59" i="40"/>
  <c r="AO29" i="40"/>
  <c r="AO31" i="40"/>
  <c r="AO32" i="40"/>
  <c r="AO35" i="40"/>
  <c r="AO33" i="40"/>
  <c r="AN31" i="40"/>
  <c r="AN34" i="40"/>
  <c r="AN59" i="40"/>
  <c r="AN32" i="40"/>
  <c r="AN35" i="40"/>
  <c r="AN30" i="40"/>
  <c r="AN29" i="40"/>
  <c r="AN33" i="40"/>
  <c r="AM34" i="40"/>
  <c r="AM59" i="40"/>
  <c r="AM31" i="40"/>
  <c r="AM35" i="40"/>
  <c r="AM32" i="40"/>
  <c r="AM29" i="40"/>
  <c r="AM30" i="40"/>
  <c r="AM33" i="40"/>
  <c r="AQ33" i="40"/>
  <c r="AQ30" i="40"/>
  <c r="AQ35" i="40"/>
  <c r="AQ34" i="40"/>
  <c r="AQ59" i="40"/>
  <c r="AQ31" i="40"/>
  <c r="AQ29" i="40"/>
  <c r="AQ32" i="40"/>
  <c r="AP34" i="40"/>
  <c r="AP59" i="40"/>
  <c r="AP30" i="40"/>
  <c r="AP35" i="40"/>
  <c r="AP29" i="40"/>
  <c r="AP31" i="40"/>
  <c r="AP32" i="40"/>
  <c r="AP33" i="40"/>
  <c r="AZ35" i="40"/>
  <c r="AZ30" i="40"/>
  <c r="AZ31" i="40"/>
  <c r="AZ29" i="40"/>
  <c r="AZ59" i="40"/>
  <c r="AZ32" i="40"/>
  <c r="AZ33" i="40"/>
  <c r="AZ34" i="40"/>
  <c r="AX32" i="40"/>
  <c r="AX29" i="40"/>
  <c r="AX35" i="40"/>
  <c r="AX33" i="40"/>
  <c r="AX30" i="40"/>
  <c r="AX34" i="40"/>
  <c r="AX59" i="40"/>
  <c r="AX31" i="40"/>
  <c r="AJ32" i="40"/>
  <c r="AJ29" i="40"/>
  <c r="AJ35" i="40"/>
  <c r="AJ33" i="40"/>
  <c r="AJ31" i="40"/>
  <c r="AJ30" i="40"/>
  <c r="AJ34" i="40"/>
  <c r="AJ59" i="40"/>
  <c r="AL35" i="40"/>
  <c r="AL31" i="40"/>
  <c r="AL29" i="40"/>
  <c r="AL34" i="40"/>
  <c r="AL32" i="40"/>
  <c r="AL30" i="40"/>
  <c r="AL33" i="40"/>
  <c r="AL59" i="40"/>
  <c r="AY31" i="40"/>
  <c r="AY35" i="40"/>
  <c r="AY33" i="40"/>
  <c r="AY32" i="40"/>
  <c r="AY29" i="40"/>
  <c r="AY30" i="40"/>
  <c r="AY34" i="40"/>
  <c r="AY59" i="40"/>
  <c r="AK31" i="40"/>
  <c r="AK35" i="40"/>
  <c r="AK33" i="40"/>
  <c r="AK32" i="40"/>
  <c r="AK29" i="40"/>
  <c r="AK30" i="40"/>
  <c r="AK34" i="40"/>
  <c r="AK59" i="40"/>
  <c r="AW35" i="40"/>
  <c r="AW32" i="40"/>
  <c r="AW30" i="40"/>
  <c r="AW29" i="40"/>
  <c r="AW33" i="40"/>
  <c r="AW31" i="40"/>
  <c r="AW34" i="40"/>
  <c r="AW59" i="40"/>
  <c r="AI35" i="40"/>
  <c r="AI32" i="40"/>
  <c r="AI30" i="40"/>
  <c r="AI31" i="40"/>
  <c r="AI29" i="40"/>
  <c r="AI33" i="40"/>
  <c r="AI34" i="40"/>
  <c r="AI59" i="40"/>
  <c r="AH59" i="40"/>
  <c r="AH29" i="40"/>
  <c r="AH32" i="40"/>
  <c r="AH35" i="40"/>
  <c r="AH31" i="40"/>
  <c r="AH30" i="40"/>
  <c r="AH33" i="40"/>
  <c r="AH34" i="40"/>
  <c r="AG29" i="40"/>
  <c r="AG31" i="40"/>
  <c r="AG34" i="40"/>
  <c r="AG30" i="40"/>
  <c r="AG59" i="40"/>
  <c r="AG35" i="40"/>
  <c r="AG33" i="40"/>
  <c r="AG32" i="40"/>
  <c r="AJ11" i="40"/>
  <c r="AI53" i="40"/>
  <c r="AK46" i="31"/>
  <c r="AP45" i="25"/>
  <c r="AK30" i="31"/>
  <c r="BG260" i="36"/>
  <c r="BG262" i="36"/>
  <c r="BG259" i="36"/>
  <c r="BG256" i="36"/>
  <c r="BG255" i="36"/>
  <c r="BG257" i="36"/>
  <c r="BG251" i="36"/>
  <c r="BG253" i="36"/>
  <c r="BG250" i="36"/>
  <c r="BG248" i="36"/>
  <c r="BG247" i="36"/>
  <c r="BG242" i="36"/>
  <c r="BG240" i="36"/>
  <c r="BG239" i="36"/>
  <c r="BG237" i="36"/>
  <c r="BG234" i="36"/>
  <c r="BG228" i="36"/>
  <c r="BG236" i="36"/>
  <c r="BG233" i="36"/>
  <c r="BG230" i="36"/>
  <c r="BG227" i="36"/>
  <c r="BG235" i="36"/>
  <c r="BG229" i="36"/>
  <c r="BG219" i="36"/>
  <c r="BG216" i="36"/>
  <c r="BG220" i="36"/>
  <c r="BG217" i="36"/>
  <c r="BG225" i="36"/>
  <c r="BG218" i="36"/>
  <c r="BG214" i="36"/>
  <c r="BG211" i="36"/>
  <c r="BG208" i="36"/>
  <c r="BG205" i="36"/>
  <c r="BG213" i="36"/>
  <c r="BG206" i="36"/>
  <c r="BG210" i="36"/>
  <c r="BG212" i="36"/>
  <c r="BG209" i="36"/>
  <c r="BG207" i="36"/>
  <c r="BG200" i="36"/>
  <c r="BG194" i="36"/>
  <c r="BG202" i="36"/>
  <c r="BG199" i="36"/>
  <c r="BG193" i="36"/>
  <c r="BG201" i="36"/>
  <c r="BG198" i="36"/>
  <c r="BG195" i="36"/>
  <c r="BG192" i="36"/>
  <c r="BG185" i="36"/>
  <c r="BG190" i="36"/>
  <c r="BG182" i="36"/>
  <c r="BG184" i="36"/>
  <c r="BG181" i="36"/>
  <c r="BG186" i="36"/>
  <c r="BG183" i="36"/>
  <c r="BG179" i="36"/>
  <c r="BG173" i="36"/>
  <c r="BG170" i="36"/>
  <c r="BG175" i="36"/>
  <c r="BG174" i="36"/>
  <c r="BG171" i="36"/>
  <c r="BG172" i="36"/>
  <c r="BG162" i="36"/>
  <c r="BG166" i="36"/>
  <c r="BG163" i="36"/>
  <c r="BG165" i="36"/>
  <c r="BG159" i="36"/>
  <c r="BG156" i="36"/>
  <c r="BG164" i="36"/>
  <c r="BG158" i="36"/>
  <c r="BG145" i="36"/>
  <c r="BG149" i="36"/>
  <c r="BG146" i="36"/>
  <c r="BG154" i="36"/>
  <c r="BG148" i="36"/>
  <c r="BG150" i="36"/>
  <c r="BG147" i="36"/>
  <c r="BG143" i="36"/>
  <c r="BG138" i="36"/>
  <c r="BG135" i="36"/>
  <c r="BG137" i="36"/>
  <c r="BG134" i="36"/>
  <c r="BG139" i="36"/>
  <c r="BG136" i="36"/>
  <c r="BG123" i="36"/>
  <c r="BG129" i="36"/>
  <c r="BG131" i="36"/>
  <c r="BG128" i="36"/>
  <c r="BG122" i="36"/>
  <c r="BG130" i="36"/>
  <c r="BG127" i="36"/>
  <c r="BG124" i="36"/>
  <c r="BG121" i="36"/>
  <c r="BG112" i="36"/>
  <c r="BG114" i="36"/>
  <c r="BG119" i="36"/>
  <c r="BG113" i="36"/>
  <c r="BG111" i="36"/>
  <c r="BG110" i="36"/>
  <c r="BG19" i="36"/>
  <c r="BG21" i="36"/>
  <c r="BG24" i="36"/>
  <c r="BG20" i="36"/>
  <c r="BG28" i="36"/>
  <c r="BG23" i="36"/>
  <c r="BG22" i="36"/>
  <c r="BG51" i="36"/>
  <c r="BG43" i="36"/>
  <c r="BG48" i="36"/>
  <c r="BG40" i="36"/>
  <c r="BG31" i="36"/>
  <c r="BG34" i="36"/>
  <c r="BG42" i="36"/>
  <c r="BG39" i="36"/>
  <c r="BG50" i="36"/>
  <c r="BG47" i="36"/>
  <c r="BG33" i="36"/>
  <c r="BG44" i="36"/>
  <c r="BG30" i="36"/>
  <c r="BG41" i="36"/>
  <c r="BG49" i="36"/>
  <c r="BG35" i="36"/>
  <c r="BG32" i="36"/>
  <c r="BG57" i="36"/>
  <c r="BG54" i="36"/>
  <c r="BG58" i="36"/>
  <c r="BG63" i="36"/>
  <c r="BG55" i="36"/>
  <c r="BG59" i="36"/>
  <c r="BG56" i="36"/>
  <c r="BG68" i="36"/>
  <c r="BG65" i="36"/>
  <c r="BG69" i="36"/>
  <c r="BG66" i="36"/>
  <c r="BG74" i="36"/>
  <c r="BG67" i="36"/>
  <c r="BG83" i="36"/>
  <c r="BG77" i="36"/>
  <c r="BG85" i="36"/>
  <c r="BG82" i="36"/>
  <c r="BG76" i="36"/>
  <c r="BG79" i="36"/>
  <c r="BG84" i="36"/>
  <c r="BG78" i="36"/>
  <c r="BG108" i="36"/>
  <c r="BG99" i="36"/>
  <c r="BG103" i="36"/>
  <c r="BG100" i="36"/>
  <c r="BG102" i="36"/>
  <c r="BG104" i="36"/>
  <c r="BG101" i="36"/>
  <c r="BG88" i="36"/>
  <c r="BG94" i="36"/>
  <c r="BG91" i="36"/>
  <c r="BG96" i="36"/>
  <c r="BG93" i="36"/>
  <c r="BG90" i="36"/>
  <c r="BG87" i="36"/>
  <c r="BG95" i="36"/>
  <c r="BG92" i="36"/>
  <c r="BG89" i="36"/>
  <c r="AN169" i="17"/>
  <c r="AO169" i="17"/>
  <c r="AP169" i="17"/>
  <c r="AQ169" i="17"/>
  <c r="AR169" i="17"/>
  <c r="AS169" i="17"/>
  <c r="AT169" i="17"/>
  <c r="AU169" i="17"/>
  <c r="AV169" i="17"/>
  <c r="AW169" i="17"/>
  <c r="AX169" i="17"/>
  <c r="AY169" i="17"/>
  <c r="AZ169" i="17"/>
  <c r="BA169" i="17"/>
  <c r="BB169" i="17"/>
  <c r="BC169" i="17"/>
  <c r="BD169" i="17"/>
  <c r="AL169" i="17"/>
  <c r="AM169" i="17"/>
  <c r="AO170" i="17"/>
  <c r="AP170" i="17"/>
  <c r="AQ170" i="17"/>
  <c r="AR170" i="17"/>
  <c r="AS170" i="17"/>
  <c r="AT170" i="17"/>
  <c r="AU170" i="17"/>
  <c r="AV170" i="17"/>
  <c r="AW170" i="17"/>
  <c r="AX170" i="17"/>
  <c r="AY170" i="17"/>
  <c r="AZ170" i="17"/>
  <c r="BA170" i="17"/>
  <c r="BB170" i="17"/>
  <c r="BC170" i="17"/>
  <c r="BD170" i="17"/>
  <c r="AN170" i="17"/>
  <c r="AM170" i="17"/>
  <c r="BF17" i="16"/>
  <c r="BF18" i="16"/>
  <c r="BF19" i="16"/>
  <c r="BF21" i="16"/>
  <c r="BF22" i="16"/>
  <c r="BF25" i="16"/>
  <c r="BF26" i="16"/>
  <c r="BF27" i="16"/>
  <c r="BF28" i="16"/>
  <c r="BF29" i="16"/>
  <c r="BF30" i="16"/>
  <c r="BF31" i="16"/>
  <c r="BF32" i="16"/>
  <c r="BF33" i="16"/>
  <c r="BF34" i="16"/>
  <c r="BF35" i="16"/>
  <c r="BF36" i="16"/>
  <c r="BF37" i="16"/>
  <c r="BF41" i="16"/>
  <c r="BF42" i="16"/>
  <c r="BF43" i="16"/>
  <c r="BF44" i="16"/>
  <c r="BF45" i="16"/>
  <c r="BF46" i="16"/>
  <c r="BF47" i="16"/>
  <c r="BF48" i="16"/>
  <c r="BF49" i="16"/>
  <c r="BF50" i="16"/>
  <c r="BF51" i="16"/>
  <c r="BF52" i="16"/>
  <c r="BF53" i="16"/>
  <c r="BF55" i="16"/>
  <c r="BF56" i="16"/>
  <c r="BF57" i="16"/>
  <c r="BF58" i="16"/>
  <c r="BF59" i="16"/>
  <c r="BF60" i="16"/>
  <c r="BF61" i="16"/>
  <c r="BF62" i="16"/>
  <c r="BF63" i="16"/>
  <c r="BF64" i="16"/>
  <c r="BF65" i="16"/>
  <c r="BF66" i="16"/>
  <c r="BF67" i="16"/>
  <c r="BF69" i="16"/>
  <c r="BF70" i="16"/>
  <c r="BF71" i="16"/>
  <c r="BF72" i="16"/>
  <c r="BF73" i="16"/>
  <c r="BF74" i="16"/>
  <c r="BF75" i="16"/>
  <c r="BF76" i="16"/>
  <c r="BF77" i="16"/>
  <c r="BF78" i="16"/>
  <c r="BF79" i="16"/>
  <c r="BF80" i="16"/>
  <c r="BF81" i="16"/>
  <c r="BF82" i="16"/>
  <c r="BF84" i="16"/>
  <c r="BF85" i="16"/>
  <c r="BF86" i="16"/>
  <c r="BF87" i="16"/>
  <c r="BF88" i="16"/>
  <c r="BF89" i="16"/>
  <c r="BF90" i="16"/>
  <c r="BF91" i="16"/>
  <c r="BF92" i="16"/>
  <c r="BF93" i="16"/>
  <c r="BF94" i="16"/>
  <c r="BF95" i="16"/>
  <c r="BF96" i="16"/>
  <c r="BF97" i="16"/>
  <c r="BF98" i="16"/>
  <c r="BF99" i="16"/>
  <c r="BF100" i="16"/>
  <c r="BF102" i="16"/>
  <c r="BF104" i="16"/>
  <c r="BF134" i="16"/>
  <c r="BF135" i="16"/>
  <c r="BF136" i="16"/>
  <c r="BF150" i="16"/>
  <c r="BF151" i="16"/>
  <c r="BF154" i="16"/>
  <c r="BF161" i="16"/>
  <c r="BF162" i="16"/>
  <c r="BF163" i="16"/>
  <c r="BF164" i="16"/>
  <c r="BF167" i="16"/>
  <c r="BF168" i="16"/>
  <c r="BF169" i="16"/>
  <c r="BF170" i="16"/>
  <c r="BF172" i="16"/>
  <c r="BF173" i="16"/>
  <c r="BF174" i="16"/>
  <c r="BF175" i="16"/>
  <c r="BF178" i="16"/>
  <c r="BF179" i="16"/>
  <c r="BF180" i="16"/>
  <c r="BF181" i="16"/>
  <c r="BF182" i="16"/>
  <c r="BF183" i="16"/>
  <c r="BF184" i="16"/>
  <c r="BF185" i="16"/>
  <c r="BF186" i="16"/>
  <c r="BF187" i="16"/>
  <c r="BF188" i="16"/>
  <c r="BF189" i="16"/>
  <c r="BF190" i="16"/>
  <c r="BF191" i="16"/>
  <c r="BG17" i="25"/>
  <c r="AL192" i="16"/>
  <c r="AZ192" i="16"/>
  <c r="AU193" i="16"/>
  <c r="AM192" i="16"/>
  <c r="BA192" i="16"/>
  <c r="AV193" i="16"/>
  <c r="AN192" i="16"/>
  <c r="BB192" i="16"/>
  <c r="AW193" i="16"/>
  <c r="AO192" i="16"/>
  <c r="BC192" i="16"/>
  <c r="AX193" i="16"/>
  <c r="AP192" i="16"/>
  <c r="BD192" i="16"/>
  <c r="AY193" i="16"/>
  <c r="AQ192" i="16"/>
  <c r="AL193" i="16"/>
  <c r="AZ193" i="16"/>
  <c r="AR192" i="16"/>
  <c r="AM193" i="16"/>
  <c r="BA193" i="16"/>
  <c r="AS192" i="16"/>
  <c r="AN193" i="16"/>
  <c r="BB193" i="16"/>
  <c r="AT192" i="16"/>
  <c r="AO193" i="16"/>
  <c r="BC193" i="16"/>
  <c r="AU192" i="16"/>
  <c r="AP193" i="16"/>
  <c r="BD193" i="16"/>
  <c r="AV192" i="16"/>
  <c r="AQ193" i="16"/>
  <c r="AW192" i="16"/>
  <c r="AR193" i="16"/>
  <c r="AX192" i="16"/>
  <c r="AS193" i="16"/>
  <c r="AY192" i="16"/>
  <c r="AT193" i="16"/>
  <c r="AK193" i="16"/>
  <c r="AK192" i="16"/>
  <c r="AL154" i="16"/>
  <c r="AZ154" i="16"/>
  <c r="AM154" i="16"/>
  <c r="BA154" i="16"/>
  <c r="AN154" i="16"/>
  <c r="BB154" i="16"/>
  <c r="AO154" i="16"/>
  <c r="BC154" i="16"/>
  <c r="AP154" i="16"/>
  <c r="BD154" i="16"/>
  <c r="AQ154" i="16"/>
  <c r="AR154" i="16"/>
  <c r="AS154" i="16"/>
  <c r="AT154" i="16"/>
  <c r="AU154" i="16"/>
  <c r="AV154" i="16"/>
  <c r="AW154" i="16"/>
  <c r="AX154" i="16"/>
  <c r="AY154" i="16"/>
  <c r="AK154" i="16"/>
  <c r="AL149" i="16"/>
  <c r="AZ149" i="16"/>
  <c r="AM149" i="16"/>
  <c r="BA149" i="16"/>
  <c r="AN149" i="16"/>
  <c r="BB149" i="16"/>
  <c r="AS149" i="16"/>
  <c r="AW149" i="16"/>
  <c r="AO149" i="16"/>
  <c r="BC149" i="16"/>
  <c r="AP149" i="16"/>
  <c r="BD149" i="16"/>
  <c r="AQ149" i="16"/>
  <c r="AR149" i="16"/>
  <c r="AT149" i="16"/>
  <c r="AU149" i="16"/>
  <c r="AV149" i="16"/>
  <c r="AX149" i="16"/>
  <c r="AY149" i="16"/>
  <c r="AK149" i="16"/>
  <c r="AU145" i="16"/>
  <c r="AV145" i="16"/>
  <c r="AW145" i="16"/>
  <c r="AX145" i="16"/>
  <c r="AY145" i="16"/>
  <c r="AL145" i="16"/>
  <c r="AZ145" i="16"/>
  <c r="AM145" i="16"/>
  <c r="BA145" i="16"/>
  <c r="AN145" i="16"/>
  <c r="BB145" i="16"/>
  <c r="AO145" i="16"/>
  <c r="BC145" i="16"/>
  <c r="AP145" i="16"/>
  <c r="BD145" i="16"/>
  <c r="AQ145" i="16"/>
  <c r="AR145" i="16"/>
  <c r="AS145" i="16"/>
  <c r="AT145" i="16"/>
  <c r="AK145" i="16"/>
  <c r="AM137" i="16"/>
  <c r="BA137" i="16"/>
  <c r="AN137" i="16"/>
  <c r="BB137" i="16"/>
  <c r="AO137" i="16"/>
  <c r="BC137" i="16"/>
  <c r="AP137" i="16"/>
  <c r="BD137" i="16"/>
  <c r="AQ137" i="16"/>
  <c r="AR137" i="16"/>
  <c r="AS137" i="16"/>
  <c r="AT137" i="16"/>
  <c r="AU137" i="16"/>
  <c r="AV137" i="16"/>
  <c r="AW137" i="16"/>
  <c r="AX137" i="16"/>
  <c r="AY137" i="16"/>
  <c r="AL137" i="16"/>
  <c r="AZ137" i="16"/>
  <c r="AK137" i="16"/>
  <c r="AF7" i="2"/>
  <c r="AF8" i="2"/>
  <c r="BG20" i="25"/>
  <c r="BG21" i="25"/>
  <c r="BG22" i="25"/>
  <c r="BG23" i="25"/>
  <c r="BG24" i="25"/>
  <c r="BG25" i="25"/>
  <c r="BG27" i="25"/>
  <c r="BG28" i="25"/>
  <c r="BG29" i="25"/>
  <c r="BG30" i="25"/>
  <c r="BG31" i="25"/>
  <c r="BG33" i="25"/>
  <c r="BG34" i="25"/>
  <c r="BG37" i="25"/>
  <c r="BG38" i="25"/>
  <c r="BG40" i="25"/>
  <c r="BG42" i="25"/>
  <c r="BG43" i="25"/>
  <c r="BG44" i="25"/>
  <c r="BG47" i="25"/>
  <c r="BG48" i="25"/>
  <c r="BG49" i="25"/>
  <c r="BG50" i="25"/>
  <c r="BG51" i="25"/>
  <c r="BG53" i="25"/>
  <c r="BG54" i="25"/>
  <c r="BG55" i="25"/>
  <c r="BG56" i="25"/>
  <c r="BG57" i="25"/>
  <c r="BG58" i="25"/>
  <c r="BG59" i="25"/>
  <c r="BG60" i="25"/>
  <c r="BG18" i="25"/>
  <c r="BG18" i="26"/>
  <c r="BG17" i="26"/>
  <c r="BG19" i="26"/>
  <c r="BG21" i="26"/>
  <c r="BG23" i="26"/>
  <c r="BG24" i="26"/>
  <c r="BG25" i="26"/>
  <c r="BG26" i="26"/>
  <c r="BG28" i="26"/>
  <c r="BG29" i="26"/>
  <c r="BG30" i="26"/>
  <c r="BG31" i="26"/>
  <c r="BG32" i="26"/>
  <c r="BG34" i="26"/>
  <c r="BG35" i="26"/>
  <c r="BG36" i="26"/>
  <c r="BG37" i="26"/>
  <c r="BG40" i="26"/>
  <c r="BG41" i="26"/>
  <c r="BG42" i="26"/>
  <c r="BG43" i="26"/>
  <c r="BG44" i="26"/>
  <c r="BG46" i="26"/>
  <c r="BG47" i="26"/>
  <c r="BG48" i="26"/>
  <c r="BG49" i="26"/>
  <c r="BG50" i="26"/>
  <c r="BG51" i="26"/>
  <c r="BG52" i="26"/>
  <c r="BG53" i="26"/>
  <c r="BG54" i="26"/>
  <c r="BG55" i="26"/>
  <c r="BG57" i="26"/>
  <c r="BG58" i="26"/>
  <c r="BG59" i="26"/>
  <c r="BG60" i="26"/>
  <c r="BG61" i="26"/>
  <c r="BG62" i="26"/>
  <c r="BG65" i="26"/>
  <c r="BG66" i="26"/>
  <c r="BG67" i="26"/>
  <c r="BG68" i="26"/>
  <c r="BG69" i="26"/>
  <c r="BG70" i="26"/>
  <c r="BG71" i="26"/>
  <c r="BG72" i="26"/>
  <c r="BG73" i="26"/>
  <c r="BG74" i="26"/>
  <c r="BG76" i="26"/>
  <c r="BG16" i="27"/>
  <c r="BG17" i="27"/>
  <c r="BG18" i="27"/>
  <c r="BG19" i="27"/>
  <c r="BG20" i="27"/>
  <c r="BG21" i="27"/>
  <c r="BG22" i="27"/>
  <c r="BG23" i="27"/>
  <c r="BG24" i="27"/>
  <c r="BG25" i="27"/>
  <c r="BG26" i="27"/>
  <c r="BG27" i="27"/>
  <c r="BG28" i="27"/>
  <c r="BG29" i="27"/>
  <c r="BG31" i="27"/>
  <c r="BG32" i="27"/>
  <c r="BG33" i="27"/>
  <c r="BG34" i="27"/>
  <c r="BG35" i="27"/>
  <c r="BG36" i="27"/>
  <c r="BG37" i="27"/>
  <c r="BG38" i="27"/>
  <c r="BG39" i="27"/>
  <c r="BG40" i="27"/>
  <c r="BG43" i="27"/>
  <c r="BG44" i="27"/>
  <c r="BG45" i="27"/>
  <c r="BG46" i="27"/>
  <c r="BG48" i="27"/>
  <c r="BG49" i="27"/>
  <c r="BG50" i="27"/>
  <c r="BG51" i="27"/>
  <c r="BG53" i="27"/>
  <c r="BG54" i="27"/>
  <c r="BG55" i="27"/>
  <c r="BG56" i="27"/>
  <c r="BG57" i="27"/>
  <c r="BG58" i="27"/>
  <c r="BG59" i="27"/>
  <c r="BG60" i="27"/>
  <c r="BG61" i="27"/>
  <c r="BG62" i="27"/>
  <c r="BG63" i="27"/>
  <c r="BG64" i="27"/>
  <c r="BG65" i="27"/>
  <c r="BG66" i="27"/>
  <c r="BG67" i="27"/>
  <c r="BG68" i="27"/>
  <c r="BG69" i="27"/>
  <c r="BG70" i="27"/>
  <c r="BG73" i="27"/>
  <c r="BG78" i="27"/>
  <c r="BG79" i="27"/>
  <c r="BG81" i="27"/>
  <c r="BG82" i="27"/>
  <c r="BG83" i="27"/>
  <c r="BG86" i="27"/>
  <c r="BG87" i="27"/>
  <c r="BG88" i="27"/>
  <c r="BG89" i="27"/>
  <c r="BG92" i="27"/>
  <c r="BG93" i="27"/>
  <c r="BG94" i="27"/>
  <c r="BG95" i="27"/>
  <c r="BG96" i="27"/>
  <c r="BG99" i="27"/>
  <c r="BG100" i="27"/>
  <c r="BG101" i="27"/>
  <c r="BG102" i="27"/>
  <c r="BG103" i="27"/>
  <c r="BG104" i="27"/>
  <c r="BG15" i="27"/>
  <c r="BF18" i="21"/>
  <c r="BF31" i="21"/>
  <c r="BF32" i="21"/>
  <c r="BF33" i="21"/>
  <c r="BF34" i="21"/>
  <c r="BF35" i="21"/>
  <c r="BF36" i="21"/>
  <c r="BF37" i="21"/>
  <c r="BF38" i="21"/>
  <c r="BF39" i="21"/>
  <c r="BF40" i="21"/>
  <c r="BF41" i="21"/>
  <c r="BF42" i="21"/>
  <c r="BF43" i="21"/>
  <c r="BF44" i="21"/>
  <c r="BF45" i="21"/>
  <c r="BF46" i="21"/>
  <c r="BF47" i="21"/>
  <c r="BF48" i="21"/>
  <c r="BF49" i="21"/>
  <c r="BF50" i="21"/>
  <c r="BF51" i="21"/>
  <c r="BF52" i="21"/>
  <c r="BF53" i="21"/>
  <c r="BF55" i="21"/>
  <c r="BF56" i="21"/>
  <c r="BF57" i="21"/>
  <c r="BF58" i="21"/>
  <c r="BF59" i="21"/>
  <c r="BF60" i="21"/>
  <c r="BF61" i="21"/>
  <c r="BF62" i="21"/>
  <c r="BF63" i="21"/>
  <c r="BF65" i="21"/>
  <c r="BF66" i="21"/>
  <c r="BF67" i="21"/>
  <c r="BF68" i="21"/>
  <c r="BF69" i="21"/>
  <c r="BF19" i="21"/>
  <c r="BF20" i="21"/>
  <c r="BF21" i="21"/>
  <c r="BF22" i="21"/>
  <c r="BF23" i="21"/>
  <c r="BF24" i="21"/>
  <c r="BF25" i="21"/>
  <c r="BF26" i="21"/>
  <c r="BF27" i="21"/>
  <c r="BF28" i="21"/>
  <c r="BF29" i="21"/>
  <c r="BF17" i="21"/>
  <c r="BD18" i="32"/>
  <c r="BD23" i="32"/>
  <c r="BD19" i="32"/>
  <c r="BD20" i="32"/>
  <c r="BD22" i="32"/>
  <c r="BD25" i="32"/>
  <c r="BD27" i="32"/>
  <c r="BD28" i="32"/>
  <c r="BD32" i="32"/>
  <c r="BD33" i="32"/>
  <c r="BD34" i="32"/>
  <c r="BD35" i="32"/>
  <c r="BD36" i="32"/>
  <c r="BD37" i="32"/>
  <c r="BD38" i="32"/>
  <c r="BD39" i="32"/>
  <c r="BD40" i="32"/>
  <c r="BD41" i="32"/>
  <c r="BD42" i="32"/>
  <c r="BD43" i="32"/>
  <c r="BD44" i="32"/>
  <c r="BD45" i="32"/>
  <c r="BD46" i="32"/>
  <c r="BD47" i="32"/>
  <c r="BD49" i="32"/>
  <c r="BD51" i="32"/>
  <c r="BD52" i="32"/>
  <c r="BD56" i="32"/>
  <c r="BD57" i="32"/>
  <c r="BD58" i="32"/>
  <c r="BD59" i="32"/>
  <c r="BD60" i="32"/>
  <c r="BD61" i="32"/>
  <c r="BD62" i="32"/>
  <c r="BD63" i="32"/>
  <c r="BD64" i="32"/>
  <c r="BD65" i="32"/>
  <c r="BD66" i="32"/>
  <c r="BD67" i="32"/>
  <c r="BD68" i="32"/>
  <c r="BD69" i="32"/>
  <c r="BD72" i="32"/>
  <c r="BD73" i="32"/>
  <c r="BD74" i="32"/>
  <c r="BD75" i="32"/>
  <c r="BD76" i="32"/>
  <c r="BD77" i="32"/>
  <c r="BD78" i="32"/>
  <c r="BD79" i="32"/>
  <c r="BD80" i="32"/>
  <c r="BD81" i="32"/>
  <c r="BD82" i="32"/>
  <c r="BD83" i="32"/>
  <c r="BD84" i="32"/>
  <c r="BD85" i="32"/>
  <c r="BC18" i="4"/>
  <c r="BC72" i="4"/>
  <c r="BC73" i="4"/>
  <c r="BC74" i="4"/>
  <c r="BC75" i="4"/>
  <c r="BC76" i="4"/>
  <c r="BC77" i="4"/>
  <c r="BC78" i="4"/>
  <c r="BC79" i="4"/>
  <c r="BC80" i="4"/>
  <c r="BC81" i="4"/>
  <c r="BC82" i="4"/>
  <c r="BC83" i="4"/>
  <c r="BC84" i="4"/>
  <c r="BC85" i="4"/>
  <c r="BC32" i="4"/>
  <c r="BC33" i="4"/>
  <c r="BC34" i="4"/>
  <c r="BC35" i="4"/>
  <c r="BC36" i="4"/>
  <c r="BC37" i="4"/>
  <c r="BC38" i="4"/>
  <c r="BC39" i="4"/>
  <c r="BC40" i="4"/>
  <c r="BC41" i="4"/>
  <c r="BC42" i="4"/>
  <c r="BC43" i="4"/>
  <c r="BC44" i="4"/>
  <c r="BC45" i="4"/>
  <c r="BC46" i="4"/>
  <c r="BC47" i="4"/>
  <c r="BC49" i="4"/>
  <c r="BC51" i="4"/>
  <c r="BC52" i="4"/>
  <c r="BC56" i="4"/>
  <c r="BC57" i="4"/>
  <c r="BC58" i="4"/>
  <c r="BC59" i="4"/>
  <c r="BC60" i="4"/>
  <c r="BC61" i="4"/>
  <c r="BC62" i="4"/>
  <c r="BC63" i="4"/>
  <c r="BC64" i="4"/>
  <c r="BC65" i="4"/>
  <c r="BC66" i="4"/>
  <c r="BC67" i="4"/>
  <c r="BC68" i="4"/>
  <c r="BC69" i="4"/>
  <c r="BC19" i="4"/>
  <c r="BC20" i="4"/>
  <c r="BC22" i="4"/>
  <c r="BC23" i="4"/>
  <c r="BC25" i="4"/>
  <c r="BC27" i="4"/>
  <c r="BC28" i="4"/>
  <c r="D53" i="40"/>
  <c r="L53" i="40"/>
  <c r="N53" i="40"/>
  <c r="T53" i="40"/>
  <c r="V53" i="40"/>
  <c r="AB53" i="40"/>
  <c r="AD53" i="40"/>
  <c r="AF53" i="40"/>
  <c r="AE53" i="40"/>
  <c r="AC53" i="40"/>
  <c r="AA53" i="40"/>
  <c r="Z53" i="40"/>
  <c r="Y53" i="40"/>
  <c r="X53" i="40"/>
  <c r="W53" i="40"/>
  <c r="U53" i="40"/>
  <c r="S53" i="40"/>
  <c r="R53" i="40"/>
  <c r="Q53" i="40"/>
  <c r="P53" i="40"/>
  <c r="O53" i="40"/>
  <c r="M53" i="40"/>
  <c r="K53" i="40"/>
  <c r="J53" i="40"/>
  <c r="I53" i="40"/>
  <c r="E53" i="40"/>
  <c r="C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BB85" i="32"/>
  <c r="AN85" i="32"/>
  <c r="AT84" i="32"/>
  <c r="AZ83" i="32"/>
  <c r="AL83" i="32"/>
  <c r="AR82" i="32"/>
  <c r="AX81" i="32"/>
  <c r="AJ81" i="32"/>
  <c r="AP80" i="32"/>
  <c r="AV79" i="32"/>
  <c r="BB78" i="32"/>
  <c r="AN78" i="32"/>
  <c r="AT77" i="32"/>
  <c r="AZ76" i="32"/>
  <c r="AL76" i="32"/>
  <c r="AR75" i="32"/>
  <c r="AX74" i="32"/>
  <c r="AJ74" i="32"/>
  <c r="AP73" i="32"/>
  <c r="AV72" i="32"/>
  <c r="AL85" i="32"/>
  <c r="AX83" i="32"/>
  <c r="AP82" i="32"/>
  <c r="BB80" i="32"/>
  <c r="AT79" i="32"/>
  <c r="AL78" i="32"/>
  <c r="AX76" i="32"/>
  <c r="AP75" i="32"/>
  <c r="BB73" i="32"/>
  <c r="AT72" i="32"/>
  <c r="AK85" i="32"/>
  <c r="AW83" i="32"/>
  <c r="AO82" i="32"/>
  <c r="AM80" i="32"/>
  <c r="AY78" i="32"/>
  <c r="AQ77" i="32"/>
  <c r="AO75" i="32"/>
  <c r="BA73" i="32"/>
  <c r="AS72" i="32"/>
  <c r="AJ85" i="32"/>
  <c r="AP84" i="32"/>
  <c r="BB82" i="32"/>
  <c r="AT81" i="32"/>
  <c r="AZ80" i="32"/>
  <c r="AR79" i="32"/>
  <c r="AJ78" i="32"/>
  <c r="AV76" i="32"/>
  <c r="AN75" i="32"/>
  <c r="AZ73" i="32"/>
  <c r="AR72" i="32"/>
  <c r="AI85" i="32"/>
  <c r="AO84" i="32"/>
  <c r="BA82" i="32"/>
  <c r="AS81" i="32"/>
  <c r="AK80" i="32"/>
  <c r="AW78" i="32"/>
  <c r="AU76" i="32"/>
  <c r="AM75" i="32"/>
  <c r="AY73" i="32"/>
  <c r="AQ72" i="32"/>
  <c r="AR83" i="32"/>
  <c r="AJ82" i="32"/>
  <c r="AZ77" i="32"/>
  <c r="AV73" i="32"/>
  <c r="AQ83" i="32"/>
  <c r="AU80" i="32"/>
  <c r="AK77" i="32"/>
  <c r="BA72" i="32"/>
  <c r="AP83" i="32"/>
  <c r="AZ79" i="32"/>
  <c r="BB74" i="32"/>
  <c r="AO83" i="32"/>
  <c r="AY79" i="32"/>
  <c r="BA74" i="32"/>
  <c r="AN83" i="32"/>
  <c r="AX79" i="32"/>
  <c r="AT75" i="32"/>
  <c r="AS82" i="32"/>
  <c r="AQ80" i="32"/>
  <c r="AS75" i="32"/>
  <c r="BA85" i="32"/>
  <c r="AM85" i="32"/>
  <c r="AS84" i="32"/>
  <c r="AY83" i="32"/>
  <c r="AK83" i="32"/>
  <c r="AQ82" i="32"/>
  <c r="AW81" i="32"/>
  <c r="AI81" i="32"/>
  <c r="AO80" i="32"/>
  <c r="AU79" i="32"/>
  <c r="BA78" i="32"/>
  <c r="AM78" i="32"/>
  <c r="AS77" i="32"/>
  <c r="AY76" i="32"/>
  <c r="AK76" i="32"/>
  <c r="AQ75" i="32"/>
  <c r="AW74" i="32"/>
  <c r="AI74" i="32"/>
  <c r="AO73" i="32"/>
  <c r="AU72" i="32"/>
  <c r="AZ85" i="32"/>
  <c r="AR84" i="32"/>
  <c r="AJ83" i="32"/>
  <c r="AV81" i="32"/>
  <c r="AN80" i="32"/>
  <c r="AZ78" i="32"/>
  <c r="AR77" i="32"/>
  <c r="AJ76" i="32"/>
  <c r="AV74" i="32"/>
  <c r="AN73" i="32"/>
  <c r="AY85" i="32"/>
  <c r="AQ84" i="32"/>
  <c r="AI83" i="32"/>
  <c r="AU81" i="32"/>
  <c r="BA80" i="32"/>
  <c r="AS79" i="32"/>
  <c r="AK78" i="32"/>
  <c r="AW76" i="32"/>
  <c r="AI76" i="32"/>
  <c r="AU74" i="32"/>
  <c r="AM73" i="32"/>
  <c r="AX85" i="32"/>
  <c r="AV83" i="32"/>
  <c r="AN82" i="32"/>
  <c r="AL80" i="32"/>
  <c r="AX78" i="32"/>
  <c r="AP77" i="32"/>
  <c r="BB75" i="32"/>
  <c r="AT74" i="32"/>
  <c r="AL73" i="32"/>
  <c r="AW85" i="32"/>
  <c r="AU83" i="32"/>
  <c r="AM82" i="32"/>
  <c r="AY80" i="32"/>
  <c r="AQ79" i="32"/>
  <c r="AI78" i="32"/>
  <c r="BA75" i="32"/>
  <c r="AS74" i="32"/>
  <c r="AK73" i="32"/>
  <c r="AZ84" i="32"/>
  <c r="AX82" i="32"/>
  <c r="BB79" i="32"/>
  <c r="AX75" i="32"/>
  <c r="AK84" i="32"/>
  <c r="AO81" i="32"/>
  <c r="AY77" i="32"/>
  <c r="AO74" i="32"/>
  <c r="AJ84" i="32"/>
  <c r="BB81" i="32"/>
  <c r="AL79" i="32"/>
  <c r="AN74" i="32"/>
  <c r="AU82" i="32"/>
  <c r="AM81" i="32"/>
  <c r="AW77" i="32"/>
  <c r="AY72" i="32"/>
  <c r="AT82" i="32"/>
  <c r="AR80" i="32"/>
  <c r="AN76" i="32"/>
  <c r="AM83" i="32"/>
  <c r="AY81" i="32"/>
  <c r="AO78" i="32"/>
  <c r="AY74" i="32"/>
  <c r="AO77" i="32"/>
  <c r="AV82" i="32"/>
  <c r="AJ77" i="32"/>
  <c r="AT73" i="32"/>
  <c r="AQ85" i="32"/>
  <c r="BA81" i="32"/>
  <c r="AQ78" i="32"/>
  <c r="AI77" i="32"/>
  <c r="AM74" i="32"/>
  <c r="AP85" i="32"/>
  <c r="AZ81" i="32"/>
  <c r="AL81" i="32"/>
  <c r="AP78" i="32"/>
  <c r="BB76" i="32"/>
  <c r="AR73" i="32"/>
  <c r="BA83" i="32"/>
  <c r="AI79" i="32"/>
  <c r="AM76" i="32"/>
  <c r="AW72" i="32"/>
  <c r="AV85" i="32"/>
  <c r="BB84" i="32"/>
  <c r="AN84" i="32"/>
  <c r="AT83" i="32"/>
  <c r="AZ82" i="32"/>
  <c r="AL82" i="32"/>
  <c r="AR81" i="32"/>
  <c r="AX80" i="32"/>
  <c r="AJ80" i="32"/>
  <c r="AP79" i="32"/>
  <c r="AV78" i="32"/>
  <c r="BB77" i="32"/>
  <c r="AN77" i="32"/>
  <c r="AT76" i="32"/>
  <c r="AZ75" i="32"/>
  <c r="AL75" i="32"/>
  <c r="AR74" i="32"/>
  <c r="AX73" i="32"/>
  <c r="AJ73" i="32"/>
  <c r="AP72" i="32"/>
  <c r="AT85" i="32"/>
  <c r="AV80" i="32"/>
  <c r="AT78" i="32"/>
  <c r="AR76" i="32"/>
  <c r="AP74" i="32"/>
  <c r="AN72" i="32"/>
  <c r="AS85" i="32"/>
  <c r="AI82" i="32"/>
  <c r="BA79" i="32"/>
  <c r="AS78" i="32"/>
  <c r="AW75" i="32"/>
  <c r="AU73" i="32"/>
  <c r="AR85" i="32"/>
  <c r="AN81" i="32"/>
  <c r="AR78" i="32"/>
  <c r="AV75" i="32"/>
  <c r="AZ72" i="32"/>
  <c r="AI84" i="32"/>
  <c r="AS80" i="32"/>
  <c r="AO76" i="32"/>
  <c r="AK72" i="32"/>
  <c r="BB83" i="32"/>
  <c r="AJ79" i="32"/>
  <c r="AZ74" i="32"/>
  <c r="AJ72" i="32"/>
  <c r="AU84" i="32"/>
  <c r="AK81" i="32"/>
  <c r="AU77" i="32"/>
  <c r="AK74" i="32"/>
  <c r="AI72" i="32"/>
  <c r="AU85" i="32"/>
  <c r="BA84" i="32"/>
  <c r="AM84" i="32"/>
  <c r="AS83" i="32"/>
  <c r="AY82" i="32"/>
  <c r="AK82" i="32"/>
  <c r="AQ81" i="32"/>
  <c r="AW80" i="32"/>
  <c r="AI80" i="32"/>
  <c r="AO79" i="32"/>
  <c r="AU78" i="32"/>
  <c r="BA77" i="32"/>
  <c r="AM77" i="32"/>
  <c r="AS76" i="32"/>
  <c r="AY75" i="32"/>
  <c r="AK75" i="32"/>
  <c r="AQ74" i="32"/>
  <c r="AW73" i="32"/>
  <c r="AI73" i="32"/>
  <c r="AO72" i="32"/>
  <c r="AL84" i="32"/>
  <c r="AP81" i="32"/>
  <c r="AN79" i="32"/>
  <c r="AL77" i="32"/>
  <c r="AJ75" i="32"/>
  <c r="BB72" i="32"/>
  <c r="AY84" i="32"/>
  <c r="AW82" i="32"/>
  <c r="AM79" i="32"/>
  <c r="AQ76" i="32"/>
  <c r="AI75" i="32"/>
  <c r="AM72" i="32"/>
  <c r="AX84" i="32"/>
  <c r="AT80" i="32"/>
  <c r="AX77" i="32"/>
  <c r="AP76" i="32"/>
  <c r="AL72" i="32"/>
  <c r="AW84" i="32"/>
  <c r="AK79" i="32"/>
  <c r="AU75" i="32"/>
  <c r="AS73" i="32"/>
  <c r="AV84" i="32"/>
  <c r="AV77" i="32"/>
  <c r="AL74" i="32"/>
  <c r="AX72" i="32"/>
  <c r="AO85" i="32"/>
  <c r="AW79" i="32"/>
  <c r="BA76" i="32"/>
  <c r="AQ73" i="32"/>
  <c r="BB69" i="32"/>
  <c r="AN69" i="32"/>
  <c r="AT68" i="32"/>
  <c r="AZ67" i="32"/>
  <c r="AL67" i="32"/>
  <c r="AR66" i="32"/>
  <c r="AX65" i="32"/>
  <c r="AJ65" i="32"/>
  <c r="AP64" i="32"/>
  <c r="AV63" i="32"/>
  <c r="BB62" i="32"/>
  <c r="AN62" i="32"/>
  <c r="AT61" i="32"/>
  <c r="AZ60" i="32"/>
  <c r="AL60" i="32"/>
  <c r="AR59" i="32"/>
  <c r="AX58" i="32"/>
  <c r="AJ58" i="32"/>
  <c r="AP57" i="32"/>
  <c r="AV56" i="32"/>
  <c r="BB52" i="32"/>
  <c r="AN52" i="32"/>
  <c r="AT51" i="32"/>
  <c r="AZ49" i="32"/>
  <c r="AL49" i="32"/>
  <c r="AR47" i="32"/>
  <c r="AX46" i="32"/>
  <c r="AJ46" i="32"/>
  <c r="AP45" i="32"/>
  <c r="AV44" i="32"/>
  <c r="BB43" i="32"/>
  <c r="AN43" i="32"/>
  <c r="AT42" i="32"/>
  <c r="AZ41" i="32"/>
  <c r="AL41" i="32"/>
  <c r="AR40" i="32"/>
  <c r="AX39" i="32"/>
  <c r="AJ39" i="32"/>
  <c r="AP38" i="32"/>
  <c r="AV37" i="32"/>
  <c r="BB36" i="32"/>
  <c r="AN36" i="32"/>
  <c r="AT35" i="32"/>
  <c r="AZ34" i="32"/>
  <c r="AL34" i="32"/>
  <c r="AR33" i="32"/>
  <c r="AX32" i="32"/>
  <c r="AJ32" i="32"/>
  <c r="AP28" i="32"/>
  <c r="AV27" i="32"/>
  <c r="BB25" i="32"/>
  <c r="AN25" i="32"/>
  <c r="AT23" i="32"/>
  <c r="AZ22" i="32"/>
  <c r="AL22" i="32"/>
  <c r="AR20" i="32"/>
  <c r="AX19" i="32"/>
  <c r="AJ19" i="32"/>
  <c r="AP18" i="32"/>
  <c r="BA69" i="32"/>
  <c r="AM69" i="32"/>
  <c r="AS68" i="32"/>
  <c r="AY67" i="32"/>
  <c r="AK67" i="32"/>
  <c r="AQ66" i="32"/>
  <c r="AW65" i="32"/>
  <c r="AI65" i="32"/>
  <c r="AO64" i="32"/>
  <c r="AU63" i="32"/>
  <c r="BA62" i="32"/>
  <c r="AM62" i="32"/>
  <c r="AS61" i="32"/>
  <c r="AY60" i="32"/>
  <c r="AK60" i="32"/>
  <c r="AQ59" i="32"/>
  <c r="AW58" i="32"/>
  <c r="AI58" i="32"/>
  <c r="AO57" i="32"/>
  <c r="AU56" i="32"/>
  <c r="BA52" i="32"/>
  <c r="AM52" i="32"/>
  <c r="AS51" i="32"/>
  <c r="AY49" i="32"/>
  <c r="AK49" i="32"/>
  <c r="AQ47" i="32"/>
  <c r="AW46" i="32"/>
  <c r="AI46" i="32"/>
  <c r="AO45" i="32"/>
  <c r="AU44" i="32"/>
  <c r="BA43" i="32"/>
  <c r="AM43" i="32"/>
  <c r="AS42" i="32"/>
  <c r="AY41" i="32"/>
  <c r="AK41" i="32"/>
  <c r="AQ40" i="32"/>
  <c r="AW39" i="32"/>
  <c r="AI39" i="32"/>
  <c r="AO38" i="32"/>
  <c r="AU37" i="32"/>
  <c r="BA36" i="32"/>
  <c r="AM36" i="32"/>
  <c r="AS35" i="32"/>
  <c r="AY34" i="32"/>
  <c r="AK34" i="32"/>
  <c r="AQ33" i="32"/>
  <c r="AW32" i="32"/>
  <c r="AI32" i="32"/>
  <c r="AO28" i="32"/>
  <c r="AU27" i="32"/>
  <c r="BA25" i="32"/>
  <c r="AM25" i="32"/>
  <c r="AS23" i="32"/>
  <c r="AY22" i="32"/>
  <c r="AK22" i="32"/>
  <c r="AQ20" i="32"/>
  <c r="AW19" i="32"/>
  <c r="AI19" i="32"/>
  <c r="AO18" i="32"/>
  <c r="AJ67" i="32"/>
  <c r="AZ52" i="32"/>
  <c r="AJ49" i="32"/>
  <c r="AV46" i="32"/>
  <c r="AT44" i="32"/>
  <c r="AX41" i="32"/>
  <c r="BB38" i="32"/>
  <c r="AR35" i="32"/>
  <c r="BB28" i="32"/>
  <c r="AZ69" i="32"/>
  <c r="AL69" i="32"/>
  <c r="AR68" i="32"/>
  <c r="AX67" i="32"/>
  <c r="AP66" i="32"/>
  <c r="AV65" i="32"/>
  <c r="BB64" i="32"/>
  <c r="AN64" i="32"/>
  <c r="AT63" i="32"/>
  <c r="AZ62" i="32"/>
  <c r="AL62" i="32"/>
  <c r="AR61" i="32"/>
  <c r="AX60" i="32"/>
  <c r="AJ60" i="32"/>
  <c r="AP59" i="32"/>
  <c r="AV58" i="32"/>
  <c r="BB57" i="32"/>
  <c r="AN57" i="32"/>
  <c r="AT56" i="32"/>
  <c r="AL52" i="32"/>
  <c r="AR51" i="32"/>
  <c r="AX49" i="32"/>
  <c r="AP47" i="32"/>
  <c r="BB45" i="32"/>
  <c r="AN45" i="32"/>
  <c r="AZ43" i="32"/>
  <c r="AL43" i="32"/>
  <c r="AR42" i="32"/>
  <c r="AJ41" i="32"/>
  <c r="AP40" i="32"/>
  <c r="AV39" i="32"/>
  <c r="AN38" i="32"/>
  <c r="AT37" i="32"/>
  <c r="AZ36" i="32"/>
  <c r="AL36" i="32"/>
  <c r="AX34" i="32"/>
  <c r="AJ34" i="32"/>
  <c r="AP33" i="32"/>
  <c r="AV32" i="32"/>
  <c r="AN28" i="32"/>
  <c r="AT27" i="32"/>
  <c r="AZ25" i="32"/>
  <c r="AL25" i="32"/>
  <c r="AX22" i="32"/>
  <c r="AJ22" i="32"/>
  <c r="AP20" i="32"/>
  <c r="AV19" i="32"/>
  <c r="BB18" i="32"/>
  <c r="AS69" i="32"/>
  <c r="AY68" i="32"/>
  <c r="AK68" i="32"/>
  <c r="AQ67" i="32"/>
  <c r="AW66" i="32"/>
  <c r="AI66" i="32"/>
  <c r="AO65" i="32"/>
  <c r="AU64" i="32"/>
  <c r="BA63" i="32"/>
  <c r="AM63" i="32"/>
  <c r="AS62" i="32"/>
  <c r="AY61" i="32"/>
  <c r="AK61" i="32"/>
  <c r="AQ60" i="32"/>
  <c r="AW59" i="32"/>
  <c r="AI59" i="32"/>
  <c r="AO58" i="32"/>
  <c r="AU57" i="32"/>
  <c r="BA56" i="32"/>
  <c r="AM56" i="32"/>
  <c r="AS52" i="32"/>
  <c r="AY51" i="32"/>
  <c r="AK51" i="32"/>
  <c r="AQ49" i="32"/>
  <c r="AW47" i="32"/>
  <c r="AI47" i="32"/>
  <c r="AO46" i="32"/>
  <c r="AU45" i="32"/>
  <c r="BA44" i="32"/>
  <c r="AM44" i="32"/>
  <c r="AS43" i="32"/>
  <c r="AY42" i="32"/>
  <c r="AK42" i="32"/>
  <c r="AQ41" i="32"/>
  <c r="AW40" i="32"/>
  <c r="AI40" i="32"/>
  <c r="AO39" i="32"/>
  <c r="AU38" i="32"/>
  <c r="BA37" i="32"/>
  <c r="AM37" i="32"/>
  <c r="AS36" i="32"/>
  <c r="AY35" i="32"/>
  <c r="AK35" i="32"/>
  <c r="AQ34" i="32"/>
  <c r="AW33" i="32"/>
  <c r="AI33" i="32"/>
  <c r="AO32" i="32"/>
  <c r="AU28" i="32"/>
  <c r="BA27" i="32"/>
  <c r="AM27" i="32"/>
  <c r="AY69" i="32"/>
  <c r="BA68" i="32"/>
  <c r="BB67" i="32"/>
  <c r="BA66" i="32"/>
  <c r="BB65" i="32"/>
  <c r="BA64" i="32"/>
  <c r="AI64" i="32"/>
  <c r="AJ63" i="32"/>
  <c r="AI62" i="32"/>
  <c r="AJ61" i="32"/>
  <c r="AI60" i="32"/>
  <c r="AK59" i="32"/>
  <c r="AL58" i="32"/>
  <c r="AK57" i="32"/>
  <c r="AL56" i="32"/>
  <c r="AK52" i="32"/>
  <c r="AM51" i="32"/>
  <c r="AN49" i="32"/>
  <c r="AM47" i="32"/>
  <c r="AN46" i="32"/>
  <c r="AM45" i="32"/>
  <c r="AO44" i="32"/>
  <c r="AP43" i="32"/>
  <c r="AO42" i="32"/>
  <c r="AP41" i="32"/>
  <c r="AO40" i="32"/>
  <c r="AQ39" i="32"/>
  <c r="AR38" i="32"/>
  <c r="AQ37" i="32"/>
  <c r="AR36" i="32"/>
  <c r="AQ35" i="32"/>
  <c r="AS34" i="32"/>
  <c r="AT33" i="32"/>
  <c r="AS32" i="32"/>
  <c r="AT28" i="32"/>
  <c r="AS27" i="32"/>
  <c r="AU25" i="32"/>
  <c r="AX23" i="32"/>
  <c r="BB22" i="32"/>
  <c r="BB20" i="32"/>
  <c r="AK20" i="32"/>
  <c r="AN19" i="32"/>
  <c r="AQ18" i="32"/>
  <c r="AP35" i="32"/>
  <c r="AS28" i="32"/>
  <c r="AT25" i="32"/>
  <c r="BA22" i="32"/>
  <c r="AJ20" i="32"/>
  <c r="AN18" i="32"/>
  <c r="AX62" i="32"/>
  <c r="AK44" i="32"/>
  <c r="AM39" i="32"/>
  <c r="AN35" i="32"/>
  <c r="AQ28" i="32"/>
  <c r="AV22" i="32"/>
  <c r="AL18" i="32"/>
  <c r="AU67" i="32"/>
  <c r="AX63" i="32"/>
  <c r="AY59" i="32"/>
  <c r="AZ56" i="32"/>
  <c r="BB49" i="32"/>
  <c r="AI45" i="32"/>
  <c r="AI41" i="32"/>
  <c r="AL37" i="32"/>
  <c r="AM33" i="32"/>
  <c r="AR23" i="32"/>
  <c r="AK18" i="32"/>
  <c r="AT67" i="32"/>
  <c r="AV62" i="32"/>
  <c r="AY58" i="32"/>
  <c r="AZ51" i="32"/>
  <c r="AZ45" i="32"/>
  <c r="BB42" i="32"/>
  <c r="AJ40" i="32"/>
  <c r="AK37" i="32"/>
  <c r="AM34" i="32"/>
  <c r="AN27" i="32"/>
  <c r="AW20" i="32"/>
  <c r="AJ18" i="32"/>
  <c r="AX69" i="32"/>
  <c r="AZ68" i="32"/>
  <c r="BA67" i="32"/>
  <c r="AZ66" i="32"/>
  <c r="BA65" i="32"/>
  <c r="AZ64" i="32"/>
  <c r="BB63" i="32"/>
  <c r="AI63" i="32"/>
  <c r="BB61" i="32"/>
  <c r="AI61" i="32"/>
  <c r="BB59" i="32"/>
  <c r="AJ59" i="32"/>
  <c r="AK58" i="32"/>
  <c r="AJ57" i="32"/>
  <c r="AK56" i="32"/>
  <c r="AJ52" i="32"/>
  <c r="AL51" i="32"/>
  <c r="AM49" i="32"/>
  <c r="AL47" i="32"/>
  <c r="AM46" i="32"/>
  <c r="AL45" i="32"/>
  <c r="AN44" i="32"/>
  <c r="AO43" i="32"/>
  <c r="AN42" i="32"/>
  <c r="AO41" i="32"/>
  <c r="AN40" i="32"/>
  <c r="AP39" i="32"/>
  <c r="AQ38" i="32"/>
  <c r="AP37" i="32"/>
  <c r="AQ36" i="32"/>
  <c r="AR34" i="32"/>
  <c r="AS33" i="32"/>
  <c r="AR32" i="32"/>
  <c r="AR27" i="32"/>
  <c r="AW23" i="32"/>
  <c r="BA20" i="32"/>
  <c r="AM19" i="32"/>
  <c r="AZ61" i="32"/>
  <c r="AK46" i="32"/>
  <c r="AM41" i="32"/>
  <c r="AN37" i="32"/>
  <c r="AO34" i="32"/>
  <c r="AP32" i="32"/>
  <c r="AR25" i="32"/>
  <c r="AY20" i="32"/>
  <c r="AK19" i="32"/>
  <c r="AV68" i="32"/>
  <c r="AV66" i="32"/>
  <c r="AW64" i="32"/>
  <c r="AX61" i="32"/>
  <c r="AZ58" i="32"/>
  <c r="AY52" i="32"/>
  <c r="BA47" i="32"/>
  <c r="BA45" i="32"/>
  <c r="AI43" i="32"/>
  <c r="AK40" i="32"/>
  <c r="AK38" i="32"/>
  <c r="AM35" i="32"/>
  <c r="AN32" i="32"/>
  <c r="AO27" i="32"/>
  <c r="AU22" i="32"/>
  <c r="BA19" i="32"/>
  <c r="AT69" i="32"/>
  <c r="AT65" i="32"/>
  <c r="AW63" i="32"/>
  <c r="AV60" i="32"/>
  <c r="AX57" i="32"/>
  <c r="AX52" i="32"/>
  <c r="BA46" i="32"/>
  <c r="BB44" i="32"/>
  <c r="AI42" i="32"/>
  <c r="AK39" i="32"/>
  <c r="AJ36" i="32"/>
  <c r="AL33" i="32"/>
  <c r="AL28" i="32"/>
  <c r="AQ23" i="32"/>
  <c r="AZ19" i="32"/>
  <c r="AW69" i="32"/>
  <c r="AX68" i="32"/>
  <c r="AW67" i="32"/>
  <c r="AY66" i="32"/>
  <c r="AZ65" i="32"/>
  <c r="AY64" i="32"/>
  <c r="AZ63" i="32"/>
  <c r="AY62" i="32"/>
  <c r="BA61" i="32"/>
  <c r="BB60" i="32"/>
  <c r="BA59" i="32"/>
  <c r="BB58" i="32"/>
  <c r="BA57" i="32"/>
  <c r="AI57" i="32"/>
  <c r="AJ56" i="32"/>
  <c r="AI52" i="32"/>
  <c r="AJ51" i="32"/>
  <c r="AI49" i="32"/>
  <c r="AK47" i="32"/>
  <c r="AL46" i="32"/>
  <c r="AK45" i="32"/>
  <c r="AL44" i="32"/>
  <c r="AK43" i="32"/>
  <c r="AM42" i="32"/>
  <c r="AN41" i="32"/>
  <c r="AM40" i="32"/>
  <c r="AN39" i="32"/>
  <c r="AM38" i="32"/>
  <c r="AO37" i="32"/>
  <c r="AP36" i="32"/>
  <c r="AO35" i="32"/>
  <c r="AP34" i="32"/>
  <c r="AO33" i="32"/>
  <c r="AQ32" i="32"/>
  <c r="AR28" i="32"/>
  <c r="AQ27" i="32"/>
  <c r="AS25" i="32"/>
  <c r="AV23" i="32"/>
  <c r="AW22" i="32"/>
  <c r="AZ20" i="32"/>
  <c r="AI20" i="32"/>
  <c r="AL19" i="32"/>
  <c r="AM18" i="32"/>
  <c r="AV69" i="32"/>
  <c r="AW68" i="32"/>
  <c r="AV67" i="32"/>
  <c r="AX66" i="32"/>
  <c r="AY65" i="32"/>
  <c r="AX64" i="32"/>
  <c r="AY63" i="32"/>
  <c r="BA60" i="32"/>
  <c r="AZ59" i="32"/>
  <c r="BA58" i="32"/>
  <c r="AZ57" i="32"/>
  <c r="BB56" i="32"/>
  <c r="AI56" i="32"/>
  <c r="BB51" i="32"/>
  <c r="AI51" i="32"/>
  <c r="BB47" i="32"/>
  <c r="AJ47" i="32"/>
  <c r="AJ45" i="32"/>
  <c r="AJ43" i="32"/>
  <c r="AL42" i="32"/>
  <c r="AL40" i="32"/>
  <c r="AL38" i="32"/>
  <c r="AO36" i="32"/>
  <c r="AN33" i="32"/>
  <c r="AP27" i="32"/>
  <c r="AU23" i="32"/>
  <c r="BB19" i="32"/>
  <c r="AU69" i="32"/>
  <c r="AU65" i="32"/>
  <c r="AW62" i="32"/>
  <c r="AW60" i="32"/>
  <c r="AY57" i="32"/>
  <c r="BA51" i="32"/>
  <c r="BB46" i="32"/>
  <c r="AJ44" i="32"/>
  <c r="AJ42" i="32"/>
  <c r="AL39" i="32"/>
  <c r="AK36" i="32"/>
  <c r="AN34" i="32"/>
  <c r="AM28" i="32"/>
  <c r="AQ25" i="32"/>
  <c r="AX20" i="32"/>
  <c r="BA18" i="32"/>
  <c r="AU68" i="32"/>
  <c r="AU66" i="32"/>
  <c r="AV64" i="32"/>
  <c r="AW61" i="32"/>
  <c r="AX59" i="32"/>
  <c r="AY56" i="32"/>
  <c r="AZ47" i="32"/>
  <c r="AI44" i="32"/>
  <c r="BB40" i="32"/>
  <c r="AJ38" i="32"/>
  <c r="AL35" i="32"/>
  <c r="AM32" i="32"/>
  <c r="AP25" i="32"/>
  <c r="AT22" i="32"/>
  <c r="AZ18" i="32"/>
  <c r="BA49" i="32"/>
  <c r="AO69" i="32"/>
  <c r="AN68" i="32"/>
  <c r="AO67" i="32"/>
  <c r="AN66" i="32"/>
  <c r="AP65" i="32"/>
  <c r="AQ64" i="32"/>
  <c r="AP63" i="32"/>
  <c r="AQ62" i="32"/>
  <c r="AP61" i="32"/>
  <c r="AR60" i="32"/>
  <c r="AS59" i="32"/>
  <c r="AR58" i="32"/>
  <c r="AS57" i="32"/>
  <c r="AR56" i="32"/>
  <c r="AT52" i="32"/>
  <c r="AU51" i="32"/>
  <c r="AT49" i="32"/>
  <c r="AU47" i="32"/>
  <c r="AT46" i="32"/>
  <c r="AV45" i="32"/>
  <c r="AW44" i="32"/>
  <c r="AV43" i="32"/>
  <c r="AW42" i="32"/>
  <c r="AV41" i="32"/>
  <c r="AX40" i="32"/>
  <c r="AY39" i="32"/>
  <c r="AX38" i="32"/>
  <c r="AY37" i="32"/>
  <c r="AX36" i="32"/>
  <c r="AZ35" i="32"/>
  <c r="BA34" i="32"/>
  <c r="AZ33" i="32"/>
  <c r="BA32" i="32"/>
  <c r="AZ28" i="32"/>
  <c r="BB27" i="32"/>
  <c r="AI27" i="32"/>
  <c r="AI25" i="32"/>
  <c r="AM23" i="32"/>
  <c r="AP22" i="32"/>
  <c r="AS20" i="32"/>
  <c r="AS19" i="32"/>
  <c r="AV18" i="32"/>
  <c r="AK69" i="32"/>
  <c r="AM68" i="32"/>
  <c r="AN67" i="32"/>
  <c r="AM66" i="32"/>
  <c r="AN65" i="32"/>
  <c r="AM64" i="32"/>
  <c r="AO63" i="32"/>
  <c r="AP62" i="32"/>
  <c r="AO61" i="32"/>
  <c r="AP60" i="32"/>
  <c r="AO59" i="32"/>
  <c r="AQ58" i="32"/>
  <c r="AR57" i="32"/>
  <c r="AQ56" i="32"/>
  <c r="AR52" i="32"/>
  <c r="AQ51" i="32"/>
  <c r="AS49" i="32"/>
  <c r="AT47" i="32"/>
  <c r="AS46" i="32"/>
  <c r="AT45" i="32"/>
  <c r="AS44" i="32"/>
  <c r="AU43" i="32"/>
  <c r="AV42" i="32"/>
  <c r="AU41" i="32"/>
  <c r="AV40" i="32"/>
  <c r="AU39" i="32"/>
  <c r="AW38" i="32"/>
  <c r="AX37" i="32"/>
  <c r="AW36" i="32"/>
  <c r="AX35" i="32"/>
  <c r="AW34" i="32"/>
  <c r="AY33" i="32"/>
  <c r="AZ32" i="32"/>
  <c r="AY28" i="32"/>
  <c r="AZ27" i="32"/>
  <c r="AY25" i="32"/>
  <c r="BB23" i="32"/>
  <c r="AL23" i="32"/>
  <c r="AO22" i="32"/>
  <c r="AO20" i="32"/>
  <c r="AR19" i="32"/>
  <c r="AU18" i="32"/>
  <c r="AJ69" i="32"/>
  <c r="AL68" i="32"/>
  <c r="AM67" i="32"/>
  <c r="AL66" i="32"/>
  <c r="AM65" i="32"/>
  <c r="AL64" i="32"/>
  <c r="AN63" i="32"/>
  <c r="AO62" i="32"/>
  <c r="AN61" i="32"/>
  <c r="AO60" i="32"/>
  <c r="AN59" i="32"/>
  <c r="AP58" i="32"/>
  <c r="AQ57" i="32"/>
  <c r="AP56" i="32"/>
  <c r="AQ52" i="32"/>
  <c r="AP51" i="32"/>
  <c r="AR49" i="32"/>
  <c r="AS47" i="32"/>
  <c r="AR46" i="32"/>
  <c r="AS45" i="32"/>
  <c r="AR44" i="32"/>
  <c r="AT43" i="32"/>
  <c r="AU42" i="32"/>
  <c r="AT41" i="32"/>
  <c r="AU40" i="32"/>
  <c r="AT39" i="32"/>
  <c r="AV38" i="32"/>
  <c r="AW37" i="32"/>
  <c r="AV36" i="32"/>
  <c r="AW35" i="32"/>
  <c r="AV34" i="32"/>
  <c r="AX33" i="32"/>
  <c r="AY32" i="32"/>
  <c r="AX28" i="32"/>
  <c r="AY27" i="32"/>
  <c r="AX25" i="32"/>
  <c r="BA23" i="32"/>
  <c r="AK23" i="32"/>
  <c r="AN22" i="32"/>
  <c r="AN20" i="32"/>
  <c r="AQ19" i="32"/>
  <c r="AT18" i="32"/>
  <c r="AI69" i="32"/>
  <c r="AR69" i="32"/>
  <c r="AT66" i="32"/>
  <c r="AJ64" i="32"/>
  <c r="AM61" i="32"/>
  <c r="AS58" i="32"/>
  <c r="AV52" i="32"/>
  <c r="AY47" i="32"/>
  <c r="AQ45" i="32"/>
  <c r="AQ42" i="32"/>
  <c r="AZ39" i="32"/>
  <c r="AI37" i="32"/>
  <c r="AI34" i="32"/>
  <c r="AV28" i="32"/>
  <c r="AZ23" i="32"/>
  <c r="AT20" i="32"/>
  <c r="AO66" i="32"/>
  <c r="AR63" i="32"/>
  <c r="AM58" i="32"/>
  <c r="AV47" i="32"/>
  <c r="BB41" i="32"/>
  <c r="AU36" i="32"/>
  <c r="AJ28" i="32"/>
  <c r="AL20" i="32"/>
  <c r="AK66" i="32"/>
  <c r="AT60" i="32"/>
  <c r="AO52" i="32"/>
  <c r="AX44" i="32"/>
  <c r="BA38" i="32"/>
  <c r="AV33" i="32"/>
  <c r="AO23" i="32"/>
  <c r="AQ68" i="32"/>
  <c r="AV57" i="32"/>
  <c r="AW41" i="32"/>
  <c r="AI36" i="32"/>
  <c r="AX27" i="32"/>
  <c r="AU19" i="32"/>
  <c r="AS65" i="32"/>
  <c r="AK63" i="32"/>
  <c r="AT57" i="32"/>
  <c r="AZ46" i="32"/>
  <c r="AS41" i="32"/>
  <c r="BB35" i="32"/>
  <c r="AW27" i="32"/>
  <c r="AT19" i="32"/>
  <c r="AR65" i="32"/>
  <c r="AU62" i="32"/>
  <c r="AM57" i="32"/>
  <c r="AY46" i="32"/>
  <c r="AR41" i="32"/>
  <c r="BA35" i="32"/>
  <c r="AL27" i="32"/>
  <c r="AP19" i="32"/>
  <c r="AQ65" i="32"/>
  <c r="AT62" i="32"/>
  <c r="AL57" i="32"/>
  <c r="AU46" i="32"/>
  <c r="BA40" i="32"/>
  <c r="AV35" i="32"/>
  <c r="AK27" i="32"/>
  <c r="AO19" i="32"/>
  <c r="AL65" i="32"/>
  <c r="AR62" i="32"/>
  <c r="AX56" i="32"/>
  <c r="AQ46" i="32"/>
  <c r="AZ40" i="32"/>
  <c r="AU35" i="32"/>
  <c r="AJ27" i="32"/>
  <c r="AY18" i="32"/>
  <c r="AQ69" i="32"/>
  <c r="AS66" i="32"/>
  <c r="AS63" i="32"/>
  <c r="AL61" i="32"/>
  <c r="AN58" i="32"/>
  <c r="AU52" i="32"/>
  <c r="AX47" i="32"/>
  <c r="AZ44" i="32"/>
  <c r="AP42" i="32"/>
  <c r="AS39" i="32"/>
  <c r="AY36" i="32"/>
  <c r="BB33" i="32"/>
  <c r="AK28" i="32"/>
  <c r="AY23" i="32"/>
  <c r="AM20" i="32"/>
  <c r="AP69" i="32"/>
  <c r="AU60" i="32"/>
  <c r="AP52" i="32"/>
  <c r="AY44" i="32"/>
  <c r="AR39" i="32"/>
  <c r="BA33" i="32"/>
  <c r="AP23" i="32"/>
  <c r="BB68" i="32"/>
  <c r="AQ63" i="32"/>
  <c r="AW57" i="32"/>
  <c r="AO47" i="32"/>
  <c r="BA41" i="32"/>
  <c r="AT36" i="32"/>
  <c r="AI28" i="32"/>
  <c r="AY19" i="32"/>
  <c r="AJ66" i="32"/>
  <c r="AL63" i="32"/>
  <c r="AS60" i="32"/>
  <c r="AX51" i="32"/>
  <c r="AN47" i="32"/>
  <c r="AQ44" i="32"/>
  <c r="AZ38" i="32"/>
  <c r="AU33" i="32"/>
  <c r="AN23" i="32"/>
  <c r="AP68" i="32"/>
  <c r="AN60" i="32"/>
  <c r="AW51" i="32"/>
  <c r="AP44" i="32"/>
  <c r="AY38" i="32"/>
  <c r="AK33" i="32"/>
  <c r="AJ23" i="32"/>
  <c r="AO68" i="32"/>
  <c r="AM60" i="32"/>
  <c r="AV51" i="32"/>
  <c r="AY43" i="32"/>
  <c r="AT38" i="32"/>
  <c r="AJ33" i="32"/>
  <c r="AI23" i="32"/>
  <c r="AJ68" i="32"/>
  <c r="AV59" i="32"/>
  <c r="AO51" i="32"/>
  <c r="AX43" i="32"/>
  <c r="AS38" i="32"/>
  <c r="BB32" i="32"/>
  <c r="AS22" i="32"/>
  <c r="AI68" i="32"/>
  <c r="AU59" i="32"/>
  <c r="AN51" i="32"/>
  <c r="AW43" i="32"/>
  <c r="AI38" i="32"/>
  <c r="AU32" i="32"/>
  <c r="AR22" i="32"/>
  <c r="AU20" i="32"/>
  <c r="AS67" i="32"/>
  <c r="AK65" i="32"/>
  <c r="AK62" i="32"/>
  <c r="AT59" i="32"/>
  <c r="AW56" i="32"/>
  <c r="AW49" i="32"/>
  <c r="AP46" i="32"/>
  <c r="AR43" i="32"/>
  <c r="AY40" i="32"/>
  <c r="BB37" i="32"/>
  <c r="AJ35" i="32"/>
  <c r="AT32" i="32"/>
  <c r="AW25" i="32"/>
  <c r="AQ22" i="32"/>
  <c r="AX18" i="32"/>
  <c r="AR67" i="32"/>
  <c r="AT64" i="32"/>
  <c r="AJ62" i="32"/>
  <c r="AM59" i="32"/>
  <c r="AS56" i="32"/>
  <c r="AV49" i="32"/>
  <c r="AY45" i="32"/>
  <c r="AQ43" i="32"/>
  <c r="AT40" i="32"/>
  <c r="AZ37" i="32"/>
  <c r="AI35" i="32"/>
  <c r="AL32" i="32"/>
  <c r="AV25" i="32"/>
  <c r="AM22" i="32"/>
  <c r="AW18" i="32"/>
  <c r="AP67" i="32"/>
  <c r="AS64" i="32"/>
  <c r="AV61" i="32"/>
  <c r="AL59" i="32"/>
  <c r="AO56" i="32"/>
  <c r="AU49" i="32"/>
  <c r="AX45" i="32"/>
  <c r="BA42" i="32"/>
  <c r="AS40" i="32"/>
  <c r="AS37" i="32"/>
  <c r="BB34" i="32"/>
  <c r="AK32" i="32"/>
  <c r="AO25" i="32"/>
  <c r="AI22" i="32"/>
  <c r="AS18" i="32"/>
  <c r="AI67" i="32"/>
  <c r="AR64" i="32"/>
  <c r="AU61" i="32"/>
  <c r="AU58" i="32"/>
  <c r="AN56" i="32"/>
  <c r="AP49" i="32"/>
  <c r="AW45" i="32"/>
  <c r="AZ42" i="32"/>
  <c r="BB39" i="32"/>
  <c r="AR37" i="32"/>
  <c r="AU34" i="32"/>
  <c r="BA28" i="32"/>
  <c r="AK25" i="32"/>
  <c r="AV20" i="32"/>
  <c r="AR18" i="32"/>
  <c r="BB66" i="32"/>
  <c r="AK64" i="32"/>
  <c r="AQ61" i="32"/>
  <c r="AT58" i="32"/>
  <c r="AW52" i="32"/>
  <c r="AO49" i="32"/>
  <c r="AR45" i="32"/>
  <c r="AX42" i="32"/>
  <c r="BA39" i="32"/>
  <c r="AJ37" i="32"/>
  <c r="AT34" i="32"/>
  <c r="AW28" i="32"/>
  <c r="AJ25" i="32"/>
  <c r="AI18" i="32"/>
  <c r="AI22" i="4"/>
  <c r="AW22" i="4"/>
  <c r="AJ22" i="4"/>
  <c r="AX22" i="4"/>
  <c r="AK22" i="4"/>
  <c r="AY22" i="4"/>
  <c r="AL22" i="4"/>
  <c r="AZ22" i="4"/>
  <c r="AM22" i="4"/>
  <c r="BA22" i="4"/>
  <c r="AN22" i="4"/>
  <c r="AO22" i="4"/>
  <c r="AP22" i="4"/>
  <c r="AQ22" i="4"/>
  <c r="AR22" i="4"/>
  <c r="AS22" i="4"/>
  <c r="AT22" i="4"/>
  <c r="AU22" i="4"/>
  <c r="AV22" i="4"/>
  <c r="AH22" i="4"/>
  <c r="AH19" i="4"/>
  <c r="AV19" i="4"/>
  <c r="AP20" i="4"/>
  <c r="AL23" i="4"/>
  <c r="AZ23" i="4"/>
  <c r="AN25" i="4"/>
  <c r="AP27" i="4"/>
  <c r="AJ28" i="4"/>
  <c r="AX28" i="4"/>
  <c r="AN32" i="4"/>
  <c r="AH33" i="4"/>
  <c r="AV33" i="4"/>
  <c r="AP34" i="4"/>
  <c r="AJ35" i="4"/>
  <c r="AX35" i="4"/>
  <c r="AR36" i="4"/>
  <c r="AL37" i="4"/>
  <c r="AZ37" i="4"/>
  <c r="AT38" i="4"/>
  <c r="AN39" i="4"/>
  <c r="AH40" i="4"/>
  <c r="AV40" i="4"/>
  <c r="AP41" i="4"/>
  <c r="AJ42" i="4"/>
  <c r="AX42" i="4"/>
  <c r="AR43" i="4"/>
  <c r="AL44" i="4"/>
  <c r="AZ44" i="4"/>
  <c r="AT45" i="4"/>
  <c r="AN46" i="4"/>
  <c r="AH47" i="4"/>
  <c r="AV47" i="4"/>
  <c r="AJ49" i="4"/>
  <c r="AX49" i="4"/>
  <c r="AL51" i="4"/>
  <c r="AZ51" i="4"/>
  <c r="AT52" i="4"/>
  <c r="AJ56" i="4"/>
  <c r="AX56" i="4"/>
  <c r="AR57" i="4"/>
  <c r="AL58" i="4"/>
  <c r="AZ58" i="4"/>
  <c r="AT59" i="4"/>
  <c r="AN60" i="4"/>
  <c r="AH61" i="4"/>
  <c r="AV61" i="4"/>
  <c r="AP62" i="4"/>
  <c r="AJ63" i="4"/>
  <c r="AX63" i="4"/>
  <c r="AR64" i="4"/>
  <c r="AL65" i="4"/>
  <c r="AZ65" i="4"/>
  <c r="AT66" i="4"/>
  <c r="AN67" i="4"/>
  <c r="AH68" i="4"/>
  <c r="AV68" i="4"/>
  <c r="AP69" i="4"/>
  <c r="AL72" i="4"/>
  <c r="AZ72" i="4"/>
  <c r="AT73" i="4"/>
  <c r="AN74" i="4"/>
  <c r="AH75" i="4"/>
  <c r="AV75" i="4"/>
  <c r="AP76" i="4"/>
  <c r="AJ77" i="4"/>
  <c r="AX77" i="4"/>
  <c r="AR78" i="4"/>
  <c r="AL79" i="4"/>
  <c r="AZ79" i="4"/>
  <c r="AT80" i="4"/>
  <c r="AN81" i="4"/>
  <c r="AH82" i="4"/>
  <c r="AV82" i="4"/>
  <c r="AP83" i="4"/>
  <c r="AJ84" i="4"/>
  <c r="AX84" i="4"/>
  <c r="AR85" i="4"/>
  <c r="AM37" i="4"/>
  <c r="BA51" i="4"/>
  <c r="AK56" i="4"/>
  <c r="AS57" i="4"/>
  <c r="BA58" i="4"/>
  <c r="AO60" i="4"/>
  <c r="AW61" i="4"/>
  <c r="AK63" i="4"/>
  <c r="AS64" i="4"/>
  <c r="BA65" i="4"/>
  <c r="AO67" i="4"/>
  <c r="AW68" i="4"/>
  <c r="AI19" i="4"/>
  <c r="AW19" i="4"/>
  <c r="AQ20" i="4"/>
  <c r="AM23" i="4"/>
  <c r="BA23" i="4"/>
  <c r="AO25" i="4"/>
  <c r="AQ27" i="4"/>
  <c r="AK28" i="4"/>
  <c r="AY28" i="4"/>
  <c r="AO32" i="4"/>
  <c r="AI33" i="4"/>
  <c r="AW33" i="4"/>
  <c r="AQ34" i="4"/>
  <c r="AK35" i="4"/>
  <c r="AY35" i="4"/>
  <c r="AS36" i="4"/>
  <c r="BA37" i="4"/>
  <c r="AU38" i="4"/>
  <c r="AO39" i="4"/>
  <c r="AI40" i="4"/>
  <c r="AW40" i="4"/>
  <c r="AQ41" i="4"/>
  <c r="AK42" i="4"/>
  <c r="AY42" i="4"/>
  <c r="AS43" i="4"/>
  <c r="AM44" i="4"/>
  <c r="BA44" i="4"/>
  <c r="AU45" i="4"/>
  <c r="AO46" i="4"/>
  <c r="AI47" i="4"/>
  <c r="AW47" i="4"/>
  <c r="AK49" i="4"/>
  <c r="AY49" i="4"/>
  <c r="AM51" i="4"/>
  <c r="AU52" i="4"/>
  <c r="AY56" i="4"/>
  <c r="AM58" i="4"/>
  <c r="AU59" i="4"/>
  <c r="AI61" i="4"/>
  <c r="AQ62" i="4"/>
  <c r="AY63" i="4"/>
  <c r="AM65" i="4"/>
  <c r="AU66" i="4"/>
  <c r="AI68" i="4"/>
  <c r="AQ69" i="4"/>
  <c r="AM72" i="4"/>
  <c r="AJ19" i="4"/>
  <c r="AX19" i="4"/>
  <c r="AR20" i="4"/>
  <c r="AN23" i="4"/>
  <c r="AP25" i="4"/>
  <c r="AR27" i="4"/>
  <c r="AL28" i="4"/>
  <c r="AZ28" i="4"/>
  <c r="AP32" i="4"/>
  <c r="AJ33" i="4"/>
  <c r="AX33" i="4"/>
  <c r="AR34" i="4"/>
  <c r="AL35" i="4"/>
  <c r="AZ35" i="4"/>
  <c r="AT36" i="4"/>
  <c r="AN37" i="4"/>
  <c r="AH38" i="4"/>
  <c r="AV38" i="4"/>
  <c r="AP39" i="4"/>
  <c r="AJ40" i="4"/>
  <c r="AX40" i="4"/>
  <c r="AR41" i="4"/>
  <c r="AL42" i="4"/>
  <c r="AZ42" i="4"/>
  <c r="AT43" i="4"/>
  <c r="AN44" i="4"/>
  <c r="AH45" i="4"/>
  <c r="AV45" i="4"/>
  <c r="AP46" i="4"/>
  <c r="AJ47" i="4"/>
  <c r="AX47" i="4"/>
  <c r="AL49" i="4"/>
  <c r="AZ49" i="4"/>
  <c r="AN51" i="4"/>
  <c r="AH52" i="4"/>
  <c r="AV52" i="4"/>
  <c r="AL56" i="4"/>
  <c r="AZ56" i="4"/>
  <c r="AT57" i="4"/>
  <c r="AN58" i="4"/>
  <c r="AH59" i="4"/>
  <c r="AV59" i="4"/>
  <c r="AP60" i="4"/>
  <c r="AJ61" i="4"/>
  <c r="AX61" i="4"/>
  <c r="AR62" i="4"/>
  <c r="AL63" i="4"/>
  <c r="AZ63" i="4"/>
  <c r="AT64" i="4"/>
  <c r="AN65" i="4"/>
  <c r="AH66" i="4"/>
  <c r="AV66" i="4"/>
  <c r="AP67" i="4"/>
  <c r="AJ68" i="4"/>
  <c r="AX68" i="4"/>
  <c r="AR69" i="4"/>
  <c r="AN72" i="4"/>
  <c r="AH73" i="4"/>
  <c r="AV73" i="4"/>
  <c r="AP74" i="4"/>
  <c r="AJ75" i="4"/>
  <c r="AX75" i="4"/>
  <c r="AR76" i="4"/>
  <c r="AL77" i="4"/>
  <c r="AZ77" i="4"/>
  <c r="AT78" i="4"/>
  <c r="AN79" i="4"/>
  <c r="AH80" i="4"/>
  <c r="AV80" i="4"/>
  <c r="AP81" i="4"/>
  <c r="AJ82" i="4"/>
  <c r="AX82" i="4"/>
  <c r="AR83" i="4"/>
  <c r="AL84" i="4"/>
  <c r="AZ84" i="4"/>
  <c r="AT85" i="4"/>
  <c r="AK19" i="4"/>
  <c r="AY19" i="4"/>
  <c r="AS20" i="4"/>
  <c r="AO23" i="4"/>
  <c r="AQ25" i="4"/>
  <c r="AS27" i="4"/>
  <c r="AM28" i="4"/>
  <c r="BA28" i="4"/>
  <c r="AL19" i="4"/>
  <c r="AZ19" i="4"/>
  <c r="AT20" i="4"/>
  <c r="AP23" i="4"/>
  <c r="AR25" i="4"/>
  <c r="AT27" i="4"/>
  <c r="AN28" i="4"/>
  <c r="AR32" i="4"/>
  <c r="AL33" i="4"/>
  <c r="AZ33" i="4"/>
  <c r="AT34" i="4"/>
  <c r="AN35" i="4"/>
  <c r="AH36" i="4"/>
  <c r="AV36" i="4"/>
  <c r="AP37" i="4"/>
  <c r="AJ38" i="4"/>
  <c r="AX38" i="4"/>
  <c r="AR39" i="4"/>
  <c r="AL40" i="4"/>
  <c r="AZ40" i="4"/>
  <c r="AT41" i="4"/>
  <c r="AN42" i="4"/>
  <c r="AH43" i="4"/>
  <c r="AV43" i="4"/>
  <c r="AP44" i="4"/>
  <c r="AJ45" i="4"/>
  <c r="AX45" i="4"/>
  <c r="AR46" i="4"/>
  <c r="AL47" i="4"/>
  <c r="AZ47" i="4"/>
  <c r="AN49" i="4"/>
  <c r="AP51" i="4"/>
  <c r="AJ52" i="4"/>
  <c r="AX52" i="4"/>
  <c r="AN56" i="4"/>
  <c r="AH57" i="4"/>
  <c r="AV57" i="4"/>
  <c r="AP58" i="4"/>
  <c r="AJ59" i="4"/>
  <c r="AX59" i="4"/>
  <c r="AR60" i="4"/>
  <c r="AL61" i="4"/>
  <c r="AZ61" i="4"/>
  <c r="AT62" i="4"/>
  <c r="AN63" i="4"/>
  <c r="AH64" i="4"/>
  <c r="AV64" i="4"/>
  <c r="AP65" i="4"/>
  <c r="AJ66" i="4"/>
  <c r="AX66" i="4"/>
  <c r="AR67" i="4"/>
  <c r="AL68" i="4"/>
  <c r="AZ68" i="4"/>
  <c r="AT69" i="4"/>
  <c r="AP72" i="4"/>
  <c r="AJ73" i="4"/>
  <c r="AX73" i="4"/>
  <c r="AR74" i="4"/>
  <c r="AL75" i="4"/>
  <c r="AZ75" i="4"/>
  <c r="AT76" i="4"/>
  <c r="AN77" i="4"/>
  <c r="AH78" i="4"/>
  <c r="AV78" i="4"/>
  <c r="AP79" i="4"/>
  <c r="AJ80" i="4"/>
  <c r="AX80" i="4"/>
  <c r="AR81" i="4"/>
  <c r="AL82" i="4"/>
  <c r="AZ82" i="4"/>
  <c r="AT83" i="4"/>
  <c r="AN84" i="4"/>
  <c r="AH85" i="4"/>
  <c r="AV85" i="4"/>
  <c r="AM19" i="4"/>
  <c r="BA19" i="4"/>
  <c r="AU20" i="4"/>
  <c r="AQ23" i="4"/>
  <c r="AS25" i="4"/>
  <c r="AU27" i="4"/>
  <c r="AO28" i="4"/>
  <c r="AS32" i="4"/>
  <c r="AM33" i="4"/>
  <c r="BA33" i="4"/>
  <c r="AU34" i="4"/>
  <c r="AO35" i="4"/>
  <c r="AI36" i="4"/>
  <c r="AW36" i="4"/>
  <c r="AQ37" i="4"/>
  <c r="AK38" i="4"/>
  <c r="AY38" i="4"/>
  <c r="AS39" i="4"/>
  <c r="AM40" i="4"/>
  <c r="AN19" i="4"/>
  <c r="AN20" i="4"/>
  <c r="AL25" i="4"/>
  <c r="AX27" i="4"/>
  <c r="AQ32" i="4"/>
  <c r="AR33" i="4"/>
  <c r="AV34" i="4"/>
  <c r="AU35" i="4"/>
  <c r="AY36" i="4"/>
  <c r="AX37" i="4"/>
  <c r="AH39" i="4"/>
  <c r="BA39" i="4"/>
  <c r="AJ41" i="4"/>
  <c r="AH42" i="4"/>
  <c r="AJ43" i="4"/>
  <c r="AH44" i="4"/>
  <c r="AI45" i="4"/>
  <c r="AH46" i="4"/>
  <c r="AZ46" i="4"/>
  <c r="BA49" i="4"/>
  <c r="AX51" i="4"/>
  <c r="AZ52" i="4"/>
  <c r="AV56" i="4"/>
  <c r="AX57" i="4"/>
  <c r="AV58" i="4"/>
  <c r="AW59" i="4"/>
  <c r="AV60" i="4"/>
  <c r="AT61" i="4"/>
  <c r="AV62" i="4"/>
  <c r="AT63" i="4"/>
  <c r="AU64" i="4"/>
  <c r="AT65" i="4"/>
  <c r="AR66" i="4"/>
  <c r="AT67" i="4"/>
  <c r="AR68" i="4"/>
  <c r="AS69" i="4"/>
  <c r="AR72" i="4"/>
  <c r="AO73" i="4"/>
  <c r="AL74" i="4"/>
  <c r="AK75" i="4"/>
  <c r="AI76" i="4"/>
  <c r="AZ76" i="4"/>
  <c r="AW77" i="4"/>
  <c r="AW78" i="4"/>
  <c r="AT79" i="4"/>
  <c r="AQ80" i="4"/>
  <c r="AO81" i="4"/>
  <c r="AN82" i="4"/>
  <c r="AK83" i="4"/>
  <c r="AH84" i="4"/>
  <c r="BA84" i="4"/>
  <c r="AY85" i="4"/>
  <c r="AO20" i="4"/>
  <c r="AY27" i="4"/>
  <c r="AT32" i="4"/>
  <c r="AS33" i="4"/>
  <c r="AV35" i="4"/>
  <c r="AZ36" i="4"/>
  <c r="AY37" i="4"/>
  <c r="AI39" i="4"/>
  <c r="AK40" i="4"/>
  <c r="AI42" i="4"/>
  <c r="AK43" i="4"/>
  <c r="AI44" i="4"/>
  <c r="AK45" i="4"/>
  <c r="AI46" i="4"/>
  <c r="BA46" i="4"/>
  <c r="AY51" i="4"/>
  <c r="BA52" i="4"/>
  <c r="AW56" i="4"/>
  <c r="AY57" i="4"/>
  <c r="AY59" i="4"/>
  <c r="AW60" i="4"/>
  <c r="AU61" i="4"/>
  <c r="AW62" i="4"/>
  <c r="AU63" i="4"/>
  <c r="AW64" i="4"/>
  <c r="AU65" i="4"/>
  <c r="AU67" i="4"/>
  <c r="AS68" i="4"/>
  <c r="AU69" i="4"/>
  <c r="AS72" i="4"/>
  <c r="AP73" i="4"/>
  <c r="AM75" i="4"/>
  <c r="AJ76" i="4"/>
  <c r="BA76" i="4"/>
  <c r="AY77" i="4"/>
  <c r="AX78" i="4"/>
  <c r="AU79" i="4"/>
  <c r="AR80" i="4"/>
  <c r="AO82" i="4"/>
  <c r="AL83" i="4"/>
  <c r="AI84" i="4"/>
  <c r="AI85" i="4"/>
  <c r="AZ85" i="4"/>
  <c r="AY60" i="4"/>
  <c r="AW69" i="4"/>
  <c r="AR73" i="4"/>
  <c r="AO75" i="4"/>
  <c r="AI77" i="4"/>
  <c r="AZ78" i="4"/>
  <c r="AO19" i="4"/>
  <c r="AM25" i="4"/>
  <c r="AW34" i="4"/>
  <c r="AK41" i="4"/>
  <c r="AW58" i="4"/>
  <c r="AS66" i="4"/>
  <c r="AM74" i="4"/>
  <c r="AQ81" i="4"/>
  <c r="AW67" i="4"/>
  <c r="AP19" i="4"/>
  <c r="AV20" i="4"/>
  <c r="AH23" i="4"/>
  <c r="AT25" i="4"/>
  <c r="AZ27" i="4"/>
  <c r="AU32" i="4"/>
  <c r="AT33" i="4"/>
  <c r="AX34" i="4"/>
  <c r="AW35" i="4"/>
  <c r="BA36" i="4"/>
  <c r="AI38" i="4"/>
  <c r="AJ39" i="4"/>
  <c r="AN40" i="4"/>
  <c r="AL41" i="4"/>
  <c r="AM42" i="4"/>
  <c r="AL43" i="4"/>
  <c r="AJ44" i="4"/>
  <c r="AL45" i="4"/>
  <c r="AJ46" i="4"/>
  <c r="AK47" i="4"/>
  <c r="AH49" i="4"/>
  <c r="AH51" i="4"/>
  <c r="AI52" i="4"/>
  <c r="BA56" i="4"/>
  <c r="AZ57" i="4"/>
  <c r="AX58" i="4"/>
  <c r="AZ59" i="4"/>
  <c r="AX60" i="4"/>
  <c r="AY61" i="4"/>
  <c r="AX62" i="4"/>
  <c r="AV63" i="4"/>
  <c r="AX64" i="4"/>
  <c r="AV65" i="4"/>
  <c r="AW66" i="4"/>
  <c r="AV67" i="4"/>
  <c r="AT68" i="4"/>
  <c r="AV69" i="4"/>
  <c r="AT72" i="4"/>
  <c r="AQ73" i="4"/>
  <c r="AO74" i="4"/>
  <c r="AN75" i="4"/>
  <c r="AK76" i="4"/>
  <c r="AH77" i="4"/>
  <c r="BA77" i="4"/>
  <c r="AY78" i="4"/>
  <c r="AV79" i="4"/>
  <c r="AS80" i="4"/>
  <c r="AS81" i="4"/>
  <c r="AP82" i="4"/>
  <c r="AM83" i="4"/>
  <c r="AK84" i="4"/>
  <c r="AJ85" i="4"/>
  <c r="BA85" i="4"/>
  <c r="AQ19" i="4"/>
  <c r="AW20" i="4"/>
  <c r="AI23" i="4"/>
  <c r="AU25" i="4"/>
  <c r="BA27" i="4"/>
  <c r="AV32" i="4"/>
  <c r="AU33" i="4"/>
  <c r="AY34" i="4"/>
  <c r="BA35" i="4"/>
  <c r="AH37" i="4"/>
  <c r="AL38" i="4"/>
  <c r="AK39" i="4"/>
  <c r="AO40" i="4"/>
  <c r="AM41" i="4"/>
  <c r="AO42" i="4"/>
  <c r="AM43" i="4"/>
  <c r="AK44" i="4"/>
  <c r="AM45" i="4"/>
  <c r="AK46" i="4"/>
  <c r="AM47" i="4"/>
  <c r="AI49" i="4"/>
  <c r="AI51" i="4"/>
  <c r="AK52" i="4"/>
  <c r="AI57" i="4"/>
  <c r="BA57" i="4"/>
  <c r="AY58" i="4"/>
  <c r="BA59" i="4"/>
  <c r="BA61" i="4"/>
  <c r="AY62" i="4"/>
  <c r="AW63" i="4"/>
  <c r="AY64" i="4"/>
  <c r="AW65" i="4"/>
  <c r="AY66" i="4"/>
  <c r="AU68" i="4"/>
  <c r="AU72" i="4"/>
  <c r="AQ74" i="4"/>
  <c r="AL76" i="4"/>
  <c r="AI78" i="4"/>
  <c r="AU80" i="4"/>
  <c r="AR19" i="4"/>
  <c r="AX20" i="4"/>
  <c r="AJ23" i="4"/>
  <c r="AV25" i="4"/>
  <c r="AH27" i="4"/>
  <c r="AH28" i="4"/>
  <c r="AW32" i="4"/>
  <c r="AY33" i="4"/>
  <c r="AZ34" i="4"/>
  <c r="AJ36" i="4"/>
  <c r="AI37" i="4"/>
  <c r="AM38" i="4"/>
  <c r="AL39" i="4"/>
  <c r="AP40" i="4"/>
  <c r="AN41" i="4"/>
  <c r="AP42" i="4"/>
  <c r="AN43" i="4"/>
  <c r="AO44" i="4"/>
  <c r="AN45" i="4"/>
  <c r="AL46" i="4"/>
  <c r="AN47" i="4"/>
  <c r="AM49" i="4"/>
  <c r="AJ51" i="4"/>
  <c r="AL52" i="4"/>
  <c r="AH56" i="4"/>
  <c r="AJ57" i="4"/>
  <c r="AH58" i="4"/>
  <c r="AI59" i="4"/>
  <c r="AH60" i="4"/>
  <c r="AZ60" i="4"/>
  <c r="AH62" i="4"/>
  <c r="AZ62" i="4"/>
  <c r="BA63" i="4"/>
  <c r="AZ64" i="4"/>
  <c r="AX65" i="4"/>
  <c r="AZ66" i="4"/>
  <c r="AX67" i="4"/>
  <c r="AY68" i="4"/>
  <c r="AX69" i="4"/>
  <c r="AV72" i="4"/>
  <c r="AS73" i="4"/>
  <c r="AS74" i="4"/>
  <c r="AP75" i="4"/>
  <c r="AM76" i="4"/>
  <c r="AK77" i="4"/>
  <c r="AJ78" i="4"/>
  <c r="BA78" i="4"/>
  <c r="AX79" i="4"/>
  <c r="AW80" i="4"/>
  <c r="AU81" i="4"/>
  <c r="AR82" i="4"/>
  <c r="AO83" i="4"/>
  <c r="AO84" i="4"/>
  <c r="AL85" i="4"/>
  <c r="AS19" i="4"/>
  <c r="AY20" i="4"/>
  <c r="AK23" i="4"/>
  <c r="AW25" i="4"/>
  <c r="AI27" i="4"/>
  <c r="AI28" i="4"/>
  <c r="AX32" i="4"/>
  <c r="AH34" i="4"/>
  <c r="BA34" i="4"/>
  <c r="AK36" i="4"/>
  <c r="AJ37" i="4"/>
  <c r="AN38" i="4"/>
  <c r="AM39" i="4"/>
  <c r="AQ40" i="4"/>
  <c r="AO41" i="4"/>
  <c r="AQ42" i="4"/>
  <c r="AO43" i="4"/>
  <c r="AQ44" i="4"/>
  <c r="AO45" i="4"/>
  <c r="AM46" i="4"/>
  <c r="AO47" i="4"/>
  <c r="AO49" i="4"/>
  <c r="AK51" i="4"/>
  <c r="AM52" i="4"/>
  <c r="AI56" i="4"/>
  <c r="AK57" i="4"/>
  <c r="AI58" i="4"/>
  <c r="AK59" i="4"/>
  <c r="AI60" i="4"/>
  <c r="BA60" i="4"/>
  <c r="AI62" i="4"/>
  <c r="BA62" i="4"/>
  <c r="AI64" i="4"/>
  <c r="BA64" i="4"/>
  <c r="AY65" i="4"/>
  <c r="BA66" i="4"/>
  <c r="AY67" i="4"/>
  <c r="BA68" i="4"/>
  <c r="AY69" i="4"/>
  <c r="AW72" i="4"/>
  <c r="AU73" i="4"/>
  <c r="AT74" i="4"/>
  <c r="AQ75" i="4"/>
  <c r="AN76" i="4"/>
  <c r="AM77" i="4"/>
  <c r="AK78" i="4"/>
  <c r="AH79" i="4"/>
  <c r="AY79" i="4"/>
  <c r="AY80" i="4"/>
  <c r="AV81" i="4"/>
  <c r="AS82" i="4"/>
  <c r="AQ83" i="4"/>
  <c r="AP84" i="4"/>
  <c r="AM85" i="4"/>
  <c r="AU19" i="4"/>
  <c r="AW23" i="4"/>
  <c r="BA25" i="4"/>
  <c r="AQ28" i="4"/>
  <c r="AK32" i="4"/>
  <c r="AL34" i="4"/>
  <c r="AM36" i="4"/>
  <c r="AW37" i="4"/>
  <c r="AX39" i="4"/>
  <c r="AW41" i="4"/>
  <c r="AQ43" i="4"/>
  <c r="AY44" i="4"/>
  <c r="AW46" i="4"/>
  <c r="AW51" i="4"/>
  <c r="AM57" i="4"/>
  <c r="AU58" i="4"/>
  <c r="AS60" i="4"/>
  <c r="AM62" i="4"/>
  <c r="AK64" i="4"/>
  <c r="AS65" i="4"/>
  <c r="AM67" i="4"/>
  <c r="AK69" i="4"/>
  <c r="AQ72" i="4"/>
  <c r="AI74" i="4"/>
  <c r="AU75" i="4"/>
  <c r="AP77" i="4"/>
  <c r="AU78" i="4"/>
  <c r="AM80" i="4"/>
  <c r="AX81" i="4"/>
  <c r="AI83" i="4"/>
  <c r="AS84" i="4"/>
  <c r="AX85" i="4"/>
  <c r="AH20" i="4"/>
  <c r="AX23" i="4"/>
  <c r="AR28" i="4"/>
  <c r="AL32" i="4"/>
  <c r="AM34" i="4"/>
  <c r="AN36" i="4"/>
  <c r="AO38" i="4"/>
  <c r="AY39" i="4"/>
  <c r="AX41" i="4"/>
  <c r="AU43" i="4"/>
  <c r="AP45" i="4"/>
  <c r="AX46" i="4"/>
  <c r="AN52" i="4"/>
  <c r="AN57" i="4"/>
  <c r="AL59" i="4"/>
  <c r="AT60" i="4"/>
  <c r="AN62" i="4"/>
  <c r="AL64" i="4"/>
  <c r="AI66" i="4"/>
  <c r="AQ67" i="4"/>
  <c r="AL69" i="4"/>
  <c r="AX72" i="4"/>
  <c r="AJ74" i="4"/>
  <c r="AW75" i="4"/>
  <c r="AQ77" i="4"/>
  <c r="AI79" i="4"/>
  <c r="AN80" i="4"/>
  <c r="AY81" i="4"/>
  <c r="AJ83" i="4"/>
  <c r="AT84" i="4"/>
  <c r="AS67" i="4"/>
  <c r="AR77" i="4"/>
  <c r="AU84" i="4"/>
  <c r="AZ67" i="4"/>
  <c r="AS77" i="4"/>
  <c r="AV84" i="4"/>
  <c r="AR38" i="4"/>
  <c r="AS45" i="4"/>
  <c r="AQ52" i="4"/>
  <c r="AQ57" i="4"/>
  <c r="AU62" i="4"/>
  <c r="BA67" i="4"/>
  <c r="AH76" i="4"/>
  <c r="AU83" i="4"/>
  <c r="AS38" i="4"/>
  <c r="AR47" i="4"/>
  <c r="AM56" i="4"/>
  <c r="AP64" i="4"/>
  <c r="AO76" i="4"/>
  <c r="BA80" i="4"/>
  <c r="AY84" i="4"/>
  <c r="AI20" i="4"/>
  <c r="AY23" i="4"/>
  <c r="AS28" i="4"/>
  <c r="AM32" i="4"/>
  <c r="AN34" i="4"/>
  <c r="AO36" i="4"/>
  <c r="AP38" i="4"/>
  <c r="AZ39" i="4"/>
  <c r="AY41" i="4"/>
  <c r="AW43" i="4"/>
  <c r="AQ45" i="4"/>
  <c r="AY46" i="4"/>
  <c r="AO52" i="4"/>
  <c r="AO57" i="4"/>
  <c r="AM59" i="4"/>
  <c r="AU60" i="4"/>
  <c r="AO62" i="4"/>
  <c r="AM64" i="4"/>
  <c r="AK66" i="4"/>
  <c r="AM69" i="4"/>
  <c r="AY72" i="4"/>
  <c r="AK74" i="4"/>
  <c r="AY75" i="4"/>
  <c r="AJ79" i="4"/>
  <c r="AO80" i="4"/>
  <c r="AZ81" i="4"/>
  <c r="AN83" i="4"/>
  <c r="AJ20" i="4"/>
  <c r="AT28" i="4"/>
  <c r="AY32" i="4"/>
  <c r="AO34" i="4"/>
  <c r="AP36" i="4"/>
  <c r="AQ38" i="4"/>
  <c r="AR40" i="4"/>
  <c r="AZ41" i="4"/>
  <c r="AX43" i="4"/>
  <c r="AR45" i="4"/>
  <c r="AP47" i="4"/>
  <c r="AP52" i="4"/>
  <c r="AP57" i="4"/>
  <c r="AN59" i="4"/>
  <c r="AK61" i="4"/>
  <c r="AS62" i="4"/>
  <c r="AN64" i="4"/>
  <c r="AL66" i="4"/>
  <c r="AN69" i="4"/>
  <c r="BA72" i="4"/>
  <c r="AU74" i="4"/>
  <c r="BA75" i="4"/>
  <c r="AK79" i="4"/>
  <c r="AP80" i="4"/>
  <c r="BA81" i="4"/>
  <c r="AS83" i="4"/>
  <c r="AK20" i="4"/>
  <c r="AU28" i="4"/>
  <c r="AZ32" i="4"/>
  <c r="AS34" i="4"/>
  <c r="AQ36" i="4"/>
  <c r="AS40" i="4"/>
  <c r="BA41" i="4"/>
  <c r="AY43" i="4"/>
  <c r="AQ47" i="4"/>
  <c r="AO59" i="4"/>
  <c r="AM61" i="4"/>
  <c r="AO64" i="4"/>
  <c r="AM66" i="4"/>
  <c r="AO69" i="4"/>
  <c r="AI73" i="4"/>
  <c r="AV74" i="4"/>
  <c r="AT77" i="4"/>
  <c r="AM79" i="4"/>
  <c r="AZ80" i="4"/>
  <c r="AI82" i="4"/>
  <c r="AW84" i="4"/>
  <c r="AL20" i="4"/>
  <c r="AJ27" i="4"/>
  <c r="AV28" i="4"/>
  <c r="BA32" i="4"/>
  <c r="AH35" i="4"/>
  <c r="AU36" i="4"/>
  <c r="AT40" i="4"/>
  <c r="AR42" i="4"/>
  <c r="AZ43" i="4"/>
  <c r="AW45" i="4"/>
  <c r="AP49" i="4"/>
  <c r="AR52" i="4"/>
  <c r="AU57" i="4"/>
  <c r="AP59" i="4"/>
  <c r="AN61" i="4"/>
  <c r="AH63" i="4"/>
  <c r="AN66" i="4"/>
  <c r="AK68" i="4"/>
  <c r="AZ69" i="4"/>
  <c r="AK73" i="4"/>
  <c r="AW74" i="4"/>
  <c r="AU77" i="4"/>
  <c r="AO79" i="4"/>
  <c r="AK82" i="4"/>
  <c r="AV83" i="4"/>
  <c r="AS42" i="4"/>
  <c r="AM20" i="4"/>
  <c r="AK27" i="4"/>
  <c r="AK33" i="4"/>
  <c r="AI35" i="4"/>
  <c r="AX36" i="4"/>
  <c r="AW38" i="4"/>
  <c r="AU40" i="4"/>
  <c r="BA43" i="4"/>
  <c r="AT19" i="4"/>
  <c r="AV23" i="4"/>
  <c r="AP28" i="4"/>
  <c r="AI32" i="4"/>
  <c r="AT35" i="4"/>
  <c r="AV39" i="4"/>
  <c r="AI43" i="4"/>
  <c r="AT46" i="4"/>
  <c r="AT49" i="4"/>
  <c r="AW52" i="4"/>
  <c r="AR58" i="4"/>
  <c r="AR61" i="4"/>
  <c r="AH65" i="4"/>
  <c r="AL67" i="4"/>
  <c r="AW73" i="4"/>
  <c r="AS76" i="4"/>
  <c r="AS78" i="4"/>
  <c r="AM81" i="4"/>
  <c r="AZ83" i="4"/>
  <c r="AM68" i="4"/>
  <c r="AU76" i="4"/>
  <c r="AT81" i="4"/>
  <c r="BA83" i="4"/>
  <c r="BA20" i="4"/>
  <c r="AK37" i="4"/>
  <c r="AR44" i="4"/>
  <c r="AV49" i="4"/>
  <c r="AP56" i="4"/>
  <c r="AT58" i="4"/>
  <c r="AJ65" i="4"/>
  <c r="AN68" i="4"/>
  <c r="AV76" i="4"/>
  <c r="AR79" i="4"/>
  <c r="AW81" i="4"/>
  <c r="AQ82" i="4"/>
  <c r="BA69" i="4"/>
  <c r="AH81" i="4"/>
  <c r="AH67" i="4"/>
  <c r="AI81" i="4"/>
  <c r="AO27" i="4"/>
  <c r="AV42" i="4"/>
  <c r="AK58" i="4"/>
  <c r="AW83" i="4"/>
  <c r="AR35" i="4"/>
  <c r="AQ46" i="4"/>
  <c r="AO58" i="4"/>
  <c r="AM73" i="4"/>
  <c r="AW85" i="4"/>
  <c r="AW27" i="4"/>
  <c r="BA42" i="4"/>
  <c r="AZ20" i="4"/>
  <c r="AH25" i="4"/>
  <c r="AW28" i="4"/>
  <c r="AJ32" i="4"/>
  <c r="AL36" i="4"/>
  <c r="AW39" i="4"/>
  <c r="AP43" i="4"/>
  <c r="AU46" i="4"/>
  <c r="AU49" i="4"/>
  <c r="AY52" i="4"/>
  <c r="AO56" i="4"/>
  <c r="AS58" i="4"/>
  <c r="AS61" i="4"/>
  <c r="AI65" i="4"/>
  <c r="AY73" i="4"/>
  <c r="AQ79" i="4"/>
  <c r="AI25" i="4"/>
  <c r="AN33" i="4"/>
  <c r="AY40" i="4"/>
  <c r="AV46" i="4"/>
  <c r="AJ62" i="4"/>
  <c r="AZ73" i="4"/>
  <c r="AM84" i="4"/>
  <c r="AY45" i="4"/>
  <c r="AZ45" i="4"/>
  <c r="BA45" i="4"/>
  <c r="AS75" i="4"/>
  <c r="AR49" i="4"/>
  <c r="AX83" i="4"/>
  <c r="AJ25" i="4"/>
  <c r="AO33" i="4"/>
  <c r="AO37" i="4"/>
  <c r="BA40" i="4"/>
  <c r="AS44" i="4"/>
  <c r="AS47" i="4"/>
  <c r="AW49" i="4"/>
  <c r="AQ56" i="4"/>
  <c r="AQ59" i="4"/>
  <c r="AK62" i="4"/>
  <c r="AK65" i="4"/>
  <c r="AO68" i="4"/>
  <c r="BA73" i="4"/>
  <c r="AW76" i="4"/>
  <c r="AS79" i="4"/>
  <c r="AM82" i="4"/>
  <c r="AQ84" i="4"/>
  <c r="AR37" i="4"/>
  <c r="AR56" i="4"/>
  <c r="AL62" i="4"/>
  <c r="AO65" i="4"/>
  <c r="AP68" i="4"/>
  <c r="AH74" i="4"/>
  <c r="AW79" i="4"/>
  <c r="AR84" i="4"/>
  <c r="AT42" i="4"/>
  <c r="AM60" i="4"/>
  <c r="AI75" i="4"/>
  <c r="AQ85" i="4"/>
  <c r="AP35" i="4"/>
  <c r="AQ60" i="4"/>
  <c r="AO72" i="4"/>
  <c r="AS85" i="4"/>
  <c r="AQ39" i="4"/>
  <c r="AU51" i="4"/>
  <c r="AS63" i="4"/>
  <c r="AO78" i="4"/>
  <c r="AV51" i="4"/>
  <c r="AJ67" i="4"/>
  <c r="AK81" i="4"/>
  <c r="AH32" i="4"/>
  <c r="AU39" i="4"/>
  <c r="AK25" i="4"/>
  <c r="AP33" i="4"/>
  <c r="AH41" i="4"/>
  <c r="AT44" i="4"/>
  <c r="AT47" i="4"/>
  <c r="AR59" i="4"/>
  <c r="AX76" i="4"/>
  <c r="AR23" i="4"/>
  <c r="AV27" i="4"/>
  <c r="AX25" i="4"/>
  <c r="AQ33" i="4"/>
  <c r="AS37" i="4"/>
  <c r="AI41" i="4"/>
  <c r="AU44" i="4"/>
  <c r="AU47" i="4"/>
  <c r="AS56" i="4"/>
  <c r="AS59" i="4"/>
  <c r="AI63" i="4"/>
  <c r="AQ65" i="4"/>
  <c r="AQ68" i="4"/>
  <c r="AX74" i="4"/>
  <c r="AY76" i="4"/>
  <c r="BA79" i="4"/>
  <c r="AT82" i="4"/>
  <c r="AK85" i="4"/>
  <c r="AY25" i="4"/>
  <c r="AI34" i="4"/>
  <c r="AT37" i="4"/>
  <c r="AS41" i="4"/>
  <c r="AV44" i="4"/>
  <c r="AY47" i="4"/>
  <c r="AO51" i="4"/>
  <c r="AT56" i="4"/>
  <c r="AJ60" i="4"/>
  <c r="AM63" i="4"/>
  <c r="AR65" i="4"/>
  <c r="AH69" i="4"/>
  <c r="AH72" i="4"/>
  <c r="AY74" i="4"/>
  <c r="AO77" i="4"/>
  <c r="AI80" i="4"/>
  <c r="AU82" i="4"/>
  <c r="AN85" i="4"/>
  <c r="AZ25" i="4"/>
  <c r="AJ34" i="4"/>
  <c r="AU37" i="4"/>
  <c r="AU41" i="4"/>
  <c r="AW44" i="4"/>
  <c r="BA47" i="4"/>
  <c r="AQ51" i="4"/>
  <c r="AU56" i="4"/>
  <c r="AK60" i="4"/>
  <c r="AO63" i="4"/>
  <c r="AO66" i="4"/>
  <c r="AI69" i="4"/>
  <c r="AI72" i="4"/>
  <c r="AZ74" i="4"/>
  <c r="AV77" i="4"/>
  <c r="AK80" i="4"/>
  <c r="AW82" i="4"/>
  <c r="AO85" i="4"/>
  <c r="AL27" i="4"/>
  <c r="AK34" i="4"/>
  <c r="AV37" i="4"/>
  <c r="AV41" i="4"/>
  <c r="AX44" i="4"/>
  <c r="AR51" i="4"/>
  <c r="AL57" i="4"/>
  <c r="AL60" i="4"/>
  <c r="AP63" i="4"/>
  <c r="AP66" i="4"/>
  <c r="AJ69" i="4"/>
  <c r="AJ72" i="4"/>
  <c r="BA74" i="4"/>
  <c r="AL78" i="4"/>
  <c r="AL80" i="4"/>
  <c r="AY82" i="4"/>
  <c r="AP85" i="4"/>
  <c r="AM27" i="4"/>
  <c r="AM35" i="4"/>
  <c r="AZ38" i="4"/>
  <c r="AS51" i="4"/>
  <c r="AW57" i="4"/>
  <c r="AQ63" i="4"/>
  <c r="AQ66" i="4"/>
  <c r="AK72" i="4"/>
  <c r="AM78" i="4"/>
  <c r="BA82" i="4"/>
  <c r="AN27" i="4"/>
  <c r="BA38" i="4"/>
  <c r="AU42" i="4"/>
  <c r="AT51" i="4"/>
  <c r="AJ58" i="4"/>
  <c r="AR63" i="4"/>
  <c r="AR75" i="4"/>
  <c r="AN78" i="4"/>
  <c r="AH83" i="4"/>
  <c r="AS23" i="4"/>
  <c r="AQ35" i="4"/>
  <c r="AQ49" i="4"/>
  <c r="AO61" i="4"/>
  <c r="AI67" i="4"/>
  <c r="AL73" i="4"/>
  <c r="AJ81" i="4"/>
  <c r="AU85" i="4"/>
  <c r="AT23" i="4"/>
  <c r="AT39" i="4"/>
  <c r="AW42" i="4"/>
  <c r="AP61" i="4"/>
  <c r="AJ64" i="4"/>
  <c r="AT75" i="4"/>
  <c r="AP78" i="4"/>
  <c r="AU23" i="4"/>
  <c r="AS35" i="4"/>
  <c r="AS46" i="4"/>
  <c r="AS49" i="4"/>
  <c r="AS52" i="4"/>
  <c r="AQ58" i="4"/>
  <c r="AQ61" i="4"/>
  <c r="AQ64" i="4"/>
  <c r="AK67" i="4"/>
  <c r="AN73" i="4"/>
  <c r="AQ76" i="4"/>
  <c r="AL81" i="4"/>
  <c r="AY83" i="4"/>
  <c r="AQ78" i="4"/>
  <c r="AI18" i="4"/>
  <c r="AW18" i="4"/>
  <c r="BA18" i="4"/>
  <c r="AJ18" i="4"/>
  <c r="AX18" i="4"/>
  <c r="AL18" i="4"/>
  <c r="AP18" i="4"/>
  <c r="AQ18" i="4"/>
  <c r="AR18" i="4"/>
  <c r="AS18" i="4"/>
  <c r="AT18" i="4"/>
  <c r="AU18" i="4"/>
  <c r="AV18" i="4"/>
  <c r="AK18" i="4"/>
  <c r="AY18" i="4"/>
  <c r="AZ18" i="4"/>
  <c r="AM18" i="4"/>
  <c r="AN18" i="4"/>
  <c r="AO18" i="4"/>
  <c r="AH18" i="4"/>
  <c r="AM20" i="25"/>
  <c r="BA20" i="25"/>
  <c r="AV21" i="25"/>
  <c r="AQ22" i="25"/>
  <c r="BE22" i="25"/>
  <c r="AZ23" i="25"/>
  <c r="AU24" i="25"/>
  <c r="AP25" i="25"/>
  <c r="BD25" i="25"/>
  <c r="AY26" i="25"/>
  <c r="AT27" i="25"/>
  <c r="AO28" i="25"/>
  <c r="BC28" i="25"/>
  <c r="AX29" i="25"/>
  <c r="AS30" i="25"/>
  <c r="AN31" i="25"/>
  <c r="BB31" i="25"/>
  <c r="AW32" i="25"/>
  <c r="AR33" i="25"/>
  <c r="AM34" i="25"/>
  <c r="BA34" i="25"/>
  <c r="AV37" i="25"/>
  <c r="AQ38" i="25"/>
  <c r="BE38" i="25"/>
  <c r="AZ40" i="25"/>
  <c r="AU41" i="25"/>
  <c r="AP42" i="25"/>
  <c r="BD42" i="25"/>
  <c r="AY43" i="25"/>
  <c r="AT44" i="25"/>
  <c r="AX46" i="25"/>
  <c r="AS47" i="25"/>
  <c r="AN48" i="25"/>
  <c r="BB48" i="25"/>
  <c r="AW49" i="25"/>
  <c r="AR50" i="25"/>
  <c r="AM51" i="25"/>
  <c r="BA51" i="25"/>
  <c r="AV52" i="25"/>
  <c r="AQ53" i="25"/>
  <c r="BE53" i="25"/>
  <c r="AZ54" i="25"/>
  <c r="AU55" i="25"/>
  <c r="AP56" i="25"/>
  <c r="BD56" i="25"/>
  <c r="AY57" i="25"/>
  <c r="AT58" i="25"/>
  <c r="AO59" i="25"/>
  <c r="BC59" i="25"/>
  <c r="AX60" i="25"/>
  <c r="AN20" i="25"/>
  <c r="BB20" i="25"/>
  <c r="AW21" i="25"/>
  <c r="AR22" i="25"/>
  <c r="AM23" i="25"/>
  <c r="BA23" i="25"/>
  <c r="AV24" i="25"/>
  <c r="AQ25" i="25"/>
  <c r="BE25" i="25"/>
  <c r="AZ26" i="25"/>
  <c r="AU27" i="25"/>
  <c r="AP28" i="25"/>
  <c r="BD28" i="25"/>
  <c r="AY29" i="25"/>
  <c r="AT30" i="25"/>
  <c r="AO31" i="25"/>
  <c r="BC31" i="25"/>
  <c r="AX32" i="25"/>
  <c r="AS33" i="25"/>
  <c r="AN34" i="25"/>
  <c r="BB34" i="25"/>
  <c r="AW37" i="25"/>
  <c r="AR38" i="25"/>
  <c r="AM40" i="25"/>
  <c r="BA40" i="25"/>
  <c r="AV41" i="25"/>
  <c r="AQ42" i="25"/>
  <c r="BE42" i="25"/>
  <c r="AZ43" i="25"/>
  <c r="AU44" i="25"/>
  <c r="AY46" i="25"/>
  <c r="AT47" i="25"/>
  <c r="AO48" i="25"/>
  <c r="BC48" i="25"/>
  <c r="AX49" i="25"/>
  <c r="AS50" i="25"/>
  <c r="AN51" i="25"/>
  <c r="BB51" i="25"/>
  <c r="AW52" i="25"/>
  <c r="AR53" i="25"/>
  <c r="AM54" i="25"/>
  <c r="BA54" i="25"/>
  <c r="AV55" i="25"/>
  <c r="AQ56" i="25"/>
  <c r="BE56" i="25"/>
  <c r="AZ57" i="25"/>
  <c r="AU58" i="25"/>
  <c r="AP59" i="25"/>
  <c r="BD59" i="25"/>
  <c r="AY60" i="25"/>
  <c r="AY23" i="25"/>
  <c r="AO20" i="25"/>
  <c r="BC20" i="25"/>
  <c r="AX21" i="25"/>
  <c r="AS22" i="25"/>
  <c r="AN23" i="25"/>
  <c r="BB23" i="25"/>
  <c r="AW24" i="25"/>
  <c r="AR25" i="25"/>
  <c r="AM26" i="25"/>
  <c r="BA26" i="25"/>
  <c r="AV27" i="25"/>
  <c r="AQ28" i="25"/>
  <c r="BE28" i="25"/>
  <c r="AZ29" i="25"/>
  <c r="AU30" i="25"/>
  <c r="AP31" i="25"/>
  <c r="BD31" i="25"/>
  <c r="AY32" i="25"/>
  <c r="AT33" i="25"/>
  <c r="AO34" i="25"/>
  <c r="BC34" i="25"/>
  <c r="AX37" i="25"/>
  <c r="AS38" i="25"/>
  <c r="AN40" i="25"/>
  <c r="BB40" i="25"/>
  <c r="AW41" i="25"/>
  <c r="AR42" i="25"/>
  <c r="AM43" i="25"/>
  <c r="BA43" i="25"/>
  <c r="AV44" i="25"/>
  <c r="AZ46" i="25"/>
  <c r="AU47" i="25"/>
  <c r="AP48" i="25"/>
  <c r="BD48" i="25"/>
  <c r="AY49" i="25"/>
  <c r="AT50" i="25"/>
  <c r="AO51" i="25"/>
  <c r="BC51" i="25"/>
  <c r="AX52" i="25"/>
  <c r="AS53" i="25"/>
  <c r="AN54" i="25"/>
  <c r="BB54" i="25"/>
  <c r="AW55" i="25"/>
  <c r="AR56" i="25"/>
  <c r="AM57" i="25"/>
  <c r="BA57" i="25"/>
  <c r="AV58" i="25"/>
  <c r="AQ59" i="25"/>
  <c r="BE59" i="25"/>
  <c r="AZ60" i="25"/>
  <c r="AP20" i="25"/>
  <c r="AY21" i="25"/>
  <c r="AT22" i="25"/>
  <c r="AO23" i="25"/>
  <c r="BC23" i="25"/>
  <c r="AX24" i="25"/>
  <c r="AS25" i="25"/>
  <c r="AN26" i="25"/>
  <c r="BB26" i="25"/>
  <c r="AW27" i="25"/>
  <c r="AR28" i="25"/>
  <c r="AM29" i="25"/>
  <c r="BA29" i="25"/>
  <c r="AV30" i="25"/>
  <c r="AQ31" i="25"/>
  <c r="BE31" i="25"/>
  <c r="AZ32" i="25"/>
  <c r="AU33" i="25"/>
  <c r="AP34" i="25"/>
  <c r="BD34" i="25"/>
  <c r="AY37" i="25"/>
  <c r="AT38" i="25"/>
  <c r="BC40" i="25"/>
  <c r="AX41" i="25"/>
  <c r="AS42" i="25"/>
  <c r="AN43" i="25"/>
  <c r="BB43" i="25"/>
  <c r="AM46" i="25"/>
  <c r="AV47" i="25"/>
  <c r="BE48" i="25"/>
  <c r="AU50" i="25"/>
  <c r="BD51" i="25"/>
  <c r="AT53" i="25"/>
  <c r="AO54" i="25"/>
  <c r="AX55" i="25"/>
  <c r="AN57" i="25"/>
  <c r="AW58" i="25"/>
  <c r="AM60" i="25"/>
  <c r="AT24" i="25"/>
  <c r="BD20" i="25"/>
  <c r="AO40" i="25"/>
  <c r="AW44" i="25"/>
  <c r="BA46" i="25"/>
  <c r="AQ48" i="25"/>
  <c r="AZ49" i="25"/>
  <c r="AP51" i="25"/>
  <c r="AY52" i="25"/>
  <c r="BC54" i="25"/>
  <c r="AS56" i="25"/>
  <c r="BB57" i="25"/>
  <c r="AR59" i="25"/>
  <c r="BA60" i="25"/>
  <c r="AO25" i="25"/>
  <c r="AQ20" i="25"/>
  <c r="BE20" i="25"/>
  <c r="AZ21" i="25"/>
  <c r="AU22" i="25"/>
  <c r="AP23" i="25"/>
  <c r="BD23" i="25"/>
  <c r="AY24" i="25"/>
  <c r="AT25" i="25"/>
  <c r="AO26" i="25"/>
  <c r="BC26" i="25"/>
  <c r="AX27" i="25"/>
  <c r="AS28" i="25"/>
  <c r="AN29" i="25"/>
  <c r="BB29" i="25"/>
  <c r="AW30" i="25"/>
  <c r="AR31" i="25"/>
  <c r="AM32" i="25"/>
  <c r="BA32" i="25"/>
  <c r="AV33" i="25"/>
  <c r="AQ34" i="25"/>
  <c r="BE34" i="25"/>
  <c r="AZ37" i="25"/>
  <c r="AU38" i="25"/>
  <c r="AP40" i="25"/>
  <c r="BD40" i="25"/>
  <c r="AY41" i="25"/>
  <c r="AT42" i="25"/>
  <c r="AO43" i="25"/>
  <c r="BC43" i="25"/>
  <c r="AX44" i="25"/>
  <c r="AN46" i="25"/>
  <c r="BB46" i="25"/>
  <c r="AW47" i="25"/>
  <c r="AR48" i="25"/>
  <c r="AM49" i="25"/>
  <c r="BA49" i="25"/>
  <c r="AV50" i="25"/>
  <c r="AQ51" i="25"/>
  <c r="BE51" i="25"/>
  <c r="AZ52" i="25"/>
  <c r="AU53" i="25"/>
  <c r="AP54" i="25"/>
  <c r="BD54" i="25"/>
  <c r="AY55" i="25"/>
  <c r="AT56" i="25"/>
  <c r="AO57" i="25"/>
  <c r="BC57" i="25"/>
  <c r="AX58" i="25"/>
  <c r="AS59" i="25"/>
  <c r="AN60" i="25"/>
  <c r="BB60" i="25"/>
  <c r="BD22" i="25"/>
  <c r="AR20" i="25"/>
  <c r="AM21" i="25"/>
  <c r="BA21" i="25"/>
  <c r="AV22" i="25"/>
  <c r="AQ23" i="25"/>
  <c r="BE23" i="25"/>
  <c r="AZ24" i="25"/>
  <c r="AU25" i="25"/>
  <c r="AP26" i="25"/>
  <c r="BD26" i="25"/>
  <c r="AY27" i="25"/>
  <c r="AT28" i="25"/>
  <c r="AO29" i="25"/>
  <c r="BC29" i="25"/>
  <c r="AX30" i="25"/>
  <c r="AS31" i="25"/>
  <c r="AN32" i="25"/>
  <c r="BB32" i="25"/>
  <c r="AW33" i="25"/>
  <c r="AR34" i="25"/>
  <c r="AM37" i="25"/>
  <c r="BA37" i="25"/>
  <c r="AV38" i="25"/>
  <c r="AQ40" i="25"/>
  <c r="BE40" i="25"/>
  <c r="AZ41" i="25"/>
  <c r="AU42" i="25"/>
  <c r="AP43" i="25"/>
  <c r="BD43" i="25"/>
  <c r="AY44" i="25"/>
  <c r="AO46" i="25"/>
  <c r="BC46" i="25"/>
  <c r="AX47" i="25"/>
  <c r="AS48" i="25"/>
  <c r="AN49" i="25"/>
  <c r="BB49" i="25"/>
  <c r="AW50" i="25"/>
  <c r="AR51" i="25"/>
  <c r="AM52" i="25"/>
  <c r="BA52" i="25"/>
  <c r="AV53" i="25"/>
  <c r="AQ54" i="25"/>
  <c r="BE54" i="25"/>
  <c r="AZ55" i="25"/>
  <c r="AU56" i="25"/>
  <c r="AP57" i="25"/>
  <c r="BD57" i="25"/>
  <c r="AY58" i="25"/>
  <c r="AT59" i="25"/>
  <c r="AO60" i="25"/>
  <c r="BC60" i="25"/>
  <c r="AZ22" i="25"/>
  <c r="AX23" i="25"/>
  <c r="BC25" i="25"/>
  <c r="AS20" i="25"/>
  <c r="AN21" i="25"/>
  <c r="BB21" i="25"/>
  <c r="AW22" i="25"/>
  <c r="AR23" i="25"/>
  <c r="AM24" i="25"/>
  <c r="BA24" i="25"/>
  <c r="AV25" i="25"/>
  <c r="AQ26" i="25"/>
  <c r="BE26" i="25"/>
  <c r="AZ27" i="25"/>
  <c r="AU28" i="25"/>
  <c r="AP29" i="25"/>
  <c r="BD29" i="25"/>
  <c r="AY30" i="25"/>
  <c r="AT31" i="25"/>
  <c r="AO32" i="25"/>
  <c r="BC32" i="25"/>
  <c r="AX33" i="25"/>
  <c r="AS34" i="25"/>
  <c r="AN37" i="25"/>
  <c r="BB37" i="25"/>
  <c r="AW38" i="25"/>
  <c r="AR40" i="25"/>
  <c r="AM41" i="25"/>
  <c r="BA41" i="25"/>
  <c r="AV42" i="25"/>
  <c r="AQ43" i="25"/>
  <c r="BE43" i="25"/>
  <c r="AZ44" i="25"/>
  <c r="AP46" i="25"/>
  <c r="BD46" i="25"/>
  <c r="AY47" i="25"/>
  <c r="AT48" i="25"/>
  <c r="AO49" i="25"/>
  <c r="BC49" i="25"/>
  <c r="AX50" i="25"/>
  <c r="AS51" i="25"/>
  <c r="AN52" i="25"/>
  <c r="BB52" i="25"/>
  <c r="AW53" i="25"/>
  <c r="AR54" i="25"/>
  <c r="AM55" i="25"/>
  <c r="BA55" i="25"/>
  <c r="AV56" i="25"/>
  <c r="AQ57" i="25"/>
  <c r="BE57" i="25"/>
  <c r="AZ58" i="25"/>
  <c r="AU59" i="25"/>
  <c r="AP60" i="25"/>
  <c r="BD60" i="25"/>
  <c r="BE21" i="25"/>
  <c r="BC22" i="25"/>
  <c r="AX26" i="25"/>
  <c r="AT20" i="25"/>
  <c r="AO21" i="25"/>
  <c r="BC21" i="25"/>
  <c r="AX22" i="25"/>
  <c r="AS23" i="25"/>
  <c r="AN24" i="25"/>
  <c r="BB24" i="25"/>
  <c r="AW25" i="25"/>
  <c r="AR26" i="25"/>
  <c r="AM27" i="25"/>
  <c r="BA27" i="25"/>
  <c r="AV28" i="25"/>
  <c r="AQ29" i="25"/>
  <c r="BE29" i="25"/>
  <c r="AZ30" i="25"/>
  <c r="AU31" i="25"/>
  <c r="AP32" i="25"/>
  <c r="BD32" i="25"/>
  <c r="AY33" i="25"/>
  <c r="AT34" i="25"/>
  <c r="AO37" i="25"/>
  <c r="BC37" i="25"/>
  <c r="AX38" i="25"/>
  <c r="AS40" i="25"/>
  <c r="AN41" i="25"/>
  <c r="BB41" i="25"/>
  <c r="AW42" i="25"/>
  <c r="AR43" i="25"/>
  <c r="AM44" i="25"/>
  <c r="BA44" i="25"/>
  <c r="AQ46" i="25"/>
  <c r="BE46" i="25"/>
  <c r="AZ47" i="25"/>
  <c r="AU48" i="25"/>
  <c r="AP49" i="25"/>
  <c r="BD49" i="25"/>
  <c r="AY50" i="25"/>
  <c r="AT51" i="25"/>
  <c r="AO52" i="25"/>
  <c r="BC52" i="25"/>
  <c r="AX53" i="25"/>
  <c r="AS54" i="25"/>
  <c r="AN55" i="25"/>
  <c r="BB55" i="25"/>
  <c r="AW56" i="25"/>
  <c r="AR57" i="25"/>
  <c r="AM58" i="25"/>
  <c r="BA58" i="25"/>
  <c r="AV59" i="25"/>
  <c r="AQ60" i="25"/>
  <c r="BE60" i="25"/>
  <c r="AQ21" i="25"/>
  <c r="AP24" i="25"/>
  <c r="AY25" i="25"/>
  <c r="AO27" i="25"/>
  <c r="AX28" i="25"/>
  <c r="AN30" i="25"/>
  <c r="AW31" i="25"/>
  <c r="AM33" i="25"/>
  <c r="AV34" i="25"/>
  <c r="BE37" i="25"/>
  <c r="AU40" i="25"/>
  <c r="BD41" i="25"/>
  <c r="AT43" i="25"/>
  <c r="BC44" i="25"/>
  <c r="AS46" i="25"/>
  <c r="BB47" i="25"/>
  <c r="AR49" i="25"/>
  <c r="BA50" i="25"/>
  <c r="BE52" i="25"/>
  <c r="AU54" i="25"/>
  <c r="BD55" i="25"/>
  <c r="AT57" i="25"/>
  <c r="BC58" i="25"/>
  <c r="AS60" i="25"/>
  <c r="AO22" i="25"/>
  <c r="BB25" i="25"/>
  <c r="AM28" i="25"/>
  <c r="BE30" i="25"/>
  <c r="AP33" i="25"/>
  <c r="AT37" i="25"/>
  <c r="AN42" i="25"/>
  <c r="AR44" i="25"/>
  <c r="AV46" i="25"/>
  <c r="AZ48" i="25"/>
  <c r="AP50" i="25"/>
  <c r="AT52" i="25"/>
  <c r="AX54" i="25"/>
  <c r="BB56" i="25"/>
  <c r="AM59" i="25"/>
  <c r="AZ20" i="25"/>
  <c r="AN28" i="25"/>
  <c r="AW29" i="25"/>
  <c r="AM31" i="25"/>
  <c r="AV32" i="25"/>
  <c r="BE33" i="25"/>
  <c r="AU37" i="25"/>
  <c r="BD38" i="25"/>
  <c r="AT41" i="25"/>
  <c r="BC42" i="25"/>
  <c r="AW46" i="25"/>
  <c r="AM48" i="25"/>
  <c r="BA48" i="25"/>
  <c r="BE50" i="25"/>
  <c r="AP53" i="25"/>
  <c r="AT55" i="25"/>
  <c r="AX57" i="25"/>
  <c r="AN59" i="25"/>
  <c r="AW60" i="25"/>
  <c r="AU20" i="25"/>
  <c r="AP21" i="25"/>
  <c r="BD21" i="25"/>
  <c r="AY22" i="25"/>
  <c r="AT23" i="25"/>
  <c r="AO24" i="25"/>
  <c r="BC24" i="25"/>
  <c r="AX25" i="25"/>
  <c r="AS26" i="25"/>
  <c r="AN27" i="25"/>
  <c r="BB27" i="25"/>
  <c r="AW28" i="25"/>
  <c r="AR29" i="25"/>
  <c r="AM30" i="25"/>
  <c r="BA30" i="25"/>
  <c r="AV31" i="25"/>
  <c r="AQ32" i="25"/>
  <c r="BE32" i="25"/>
  <c r="AZ33" i="25"/>
  <c r="AU34" i="25"/>
  <c r="AP37" i="25"/>
  <c r="BD37" i="25"/>
  <c r="AY38" i="25"/>
  <c r="AT40" i="25"/>
  <c r="AO41" i="25"/>
  <c r="BC41" i="25"/>
  <c r="AX42" i="25"/>
  <c r="AS43" i="25"/>
  <c r="AN44" i="25"/>
  <c r="BB44" i="25"/>
  <c r="AR46" i="25"/>
  <c r="AM47" i="25"/>
  <c r="BA47" i="25"/>
  <c r="AV48" i="25"/>
  <c r="AQ49" i="25"/>
  <c r="BE49" i="25"/>
  <c r="AZ50" i="25"/>
  <c r="AU51" i="25"/>
  <c r="AP52" i="25"/>
  <c r="BD52" i="25"/>
  <c r="AY53" i="25"/>
  <c r="AT54" i="25"/>
  <c r="AO55" i="25"/>
  <c r="BC55" i="25"/>
  <c r="AX56" i="25"/>
  <c r="AS57" i="25"/>
  <c r="AN58" i="25"/>
  <c r="BB58" i="25"/>
  <c r="AW59" i="25"/>
  <c r="AR60" i="25"/>
  <c r="AV20" i="25"/>
  <c r="AU23" i="25"/>
  <c r="BD24" i="25"/>
  <c r="AT26" i="25"/>
  <c r="BC27" i="25"/>
  <c r="AS29" i="25"/>
  <c r="BB30" i="25"/>
  <c r="AR32" i="25"/>
  <c r="BA33" i="25"/>
  <c r="AQ37" i="25"/>
  <c r="AZ38" i="25"/>
  <c r="AP41" i="25"/>
  <c r="AY42" i="25"/>
  <c r="AO44" i="25"/>
  <c r="AN47" i="25"/>
  <c r="AW48" i="25"/>
  <c r="AM50" i="25"/>
  <c r="AV51" i="25"/>
  <c r="AQ52" i="25"/>
  <c r="AZ53" i="25"/>
  <c r="AP55" i="25"/>
  <c r="AY56" i="25"/>
  <c r="AO58" i="25"/>
  <c r="AX59" i="25"/>
  <c r="AT21" i="25"/>
  <c r="AW26" i="25"/>
  <c r="BA28" i="25"/>
  <c r="AQ30" i="25"/>
  <c r="AU32" i="25"/>
  <c r="AY34" i="25"/>
  <c r="BC38" i="25"/>
  <c r="AS41" i="25"/>
  <c r="AW43" i="25"/>
  <c r="BE47" i="25"/>
  <c r="BD50" i="25"/>
  <c r="AO53" i="25"/>
  <c r="AS55" i="25"/>
  <c r="AW57" i="25"/>
  <c r="BA59" i="25"/>
  <c r="AU21" i="25"/>
  <c r="AS27" i="25"/>
  <c r="BB28" i="25"/>
  <c r="AR30" i="25"/>
  <c r="BA31" i="25"/>
  <c r="AQ33" i="25"/>
  <c r="AZ34" i="25"/>
  <c r="AP38" i="25"/>
  <c r="AY40" i="25"/>
  <c r="AO42" i="25"/>
  <c r="AS44" i="25"/>
  <c r="AR47" i="25"/>
  <c r="AV49" i="25"/>
  <c r="AZ51" i="25"/>
  <c r="AU52" i="25"/>
  <c r="AY54" i="25"/>
  <c r="BC56" i="25"/>
  <c r="BB59" i="25"/>
  <c r="AW20" i="25"/>
  <c r="AR21" i="25"/>
  <c r="AM22" i="25"/>
  <c r="BA22" i="25"/>
  <c r="AV23" i="25"/>
  <c r="AQ24" i="25"/>
  <c r="BE24" i="25"/>
  <c r="AZ25" i="25"/>
  <c r="AU26" i="25"/>
  <c r="AP27" i="25"/>
  <c r="BD27" i="25"/>
  <c r="AY28" i="25"/>
  <c r="AT29" i="25"/>
  <c r="AO30" i="25"/>
  <c r="BC30" i="25"/>
  <c r="AX31" i="25"/>
  <c r="AS32" i="25"/>
  <c r="AN33" i="25"/>
  <c r="BB33" i="25"/>
  <c r="AW34" i="25"/>
  <c r="AR37" i="25"/>
  <c r="AM38" i="25"/>
  <c r="BA38" i="25"/>
  <c r="AV40" i="25"/>
  <c r="AQ41" i="25"/>
  <c r="BE41" i="25"/>
  <c r="AZ42" i="25"/>
  <c r="AU43" i="25"/>
  <c r="AP44" i="25"/>
  <c r="BD44" i="25"/>
  <c r="AT46" i="25"/>
  <c r="AO47" i="25"/>
  <c r="BC47" i="25"/>
  <c r="AX48" i="25"/>
  <c r="AS49" i="25"/>
  <c r="AN50" i="25"/>
  <c r="BB50" i="25"/>
  <c r="AW51" i="25"/>
  <c r="AR52" i="25"/>
  <c r="AM53" i="25"/>
  <c r="BA53" i="25"/>
  <c r="AV54" i="25"/>
  <c r="AQ55" i="25"/>
  <c r="BE55" i="25"/>
  <c r="AZ56" i="25"/>
  <c r="AU57" i="25"/>
  <c r="AP58" i="25"/>
  <c r="BD58" i="25"/>
  <c r="AY59" i="25"/>
  <c r="AT60" i="25"/>
  <c r="AX20" i="25"/>
  <c r="AS21" i="25"/>
  <c r="AN22" i="25"/>
  <c r="BB22" i="25"/>
  <c r="AW23" i="25"/>
  <c r="AR24" i="25"/>
  <c r="AM25" i="25"/>
  <c r="BA25" i="25"/>
  <c r="AV26" i="25"/>
  <c r="AQ27" i="25"/>
  <c r="BE27" i="25"/>
  <c r="AZ28" i="25"/>
  <c r="AU29" i="25"/>
  <c r="AP30" i="25"/>
  <c r="BD30" i="25"/>
  <c r="AY31" i="25"/>
  <c r="AT32" i="25"/>
  <c r="AO33" i="25"/>
  <c r="BC33" i="25"/>
  <c r="AX34" i="25"/>
  <c r="AS37" i="25"/>
  <c r="AN38" i="25"/>
  <c r="BB38" i="25"/>
  <c r="AW40" i="25"/>
  <c r="AR41" i="25"/>
  <c r="AM42" i="25"/>
  <c r="BA42" i="25"/>
  <c r="AV43" i="25"/>
  <c r="AQ44" i="25"/>
  <c r="BE44" i="25"/>
  <c r="AU46" i="25"/>
  <c r="AP47" i="25"/>
  <c r="BD47" i="25"/>
  <c r="AY48" i="25"/>
  <c r="AT49" i="25"/>
  <c r="AO50" i="25"/>
  <c r="BC50" i="25"/>
  <c r="AX51" i="25"/>
  <c r="AS52" i="25"/>
  <c r="AN53" i="25"/>
  <c r="BB53" i="25"/>
  <c r="AW54" i="25"/>
  <c r="AR55" i="25"/>
  <c r="AM56" i="25"/>
  <c r="BA56" i="25"/>
  <c r="AV57" i="25"/>
  <c r="AQ58" i="25"/>
  <c r="BE58" i="25"/>
  <c r="AZ59" i="25"/>
  <c r="AU60" i="25"/>
  <c r="AY20" i="25"/>
  <c r="AS24" i="25"/>
  <c r="AN25" i="25"/>
  <c r="AR27" i="25"/>
  <c r="AV29" i="25"/>
  <c r="AZ31" i="25"/>
  <c r="BD33" i="25"/>
  <c r="AO38" i="25"/>
  <c r="AX40" i="25"/>
  <c r="BB42" i="25"/>
  <c r="AQ47" i="25"/>
  <c r="AU49" i="25"/>
  <c r="AY51" i="25"/>
  <c r="BC53" i="25"/>
  <c r="AN56" i="25"/>
  <c r="AR58" i="25"/>
  <c r="AV60" i="25"/>
  <c r="AP22" i="25"/>
  <c r="AX43" i="25"/>
  <c r="AQ50" i="25"/>
  <c r="BD53" i="25"/>
  <c r="AO56" i="25"/>
  <c r="AS58" i="25"/>
  <c r="AL33" i="25"/>
  <c r="AL47" i="25"/>
  <c r="AL34" i="25"/>
  <c r="AL48" i="25"/>
  <c r="AL20" i="25"/>
  <c r="AL46" i="25"/>
  <c r="AL21" i="25"/>
  <c r="AL49" i="25"/>
  <c r="AL31" i="25"/>
  <c r="AL60" i="25"/>
  <c r="AL22" i="25"/>
  <c r="AL50" i="25"/>
  <c r="AL57" i="25"/>
  <c r="AL32" i="25"/>
  <c r="AL23" i="25"/>
  <c r="AL37" i="25"/>
  <c r="AL51" i="25"/>
  <c r="AL24" i="25"/>
  <c r="AL55" i="25"/>
  <c r="AL43" i="25"/>
  <c r="AL38" i="25"/>
  <c r="AL52" i="25"/>
  <c r="AL41" i="25"/>
  <c r="AL25" i="25"/>
  <c r="AL53" i="25"/>
  <c r="AL26" i="25"/>
  <c r="AL40" i="25"/>
  <c r="AL54" i="25"/>
  <c r="AL27" i="25"/>
  <c r="AL28" i="25"/>
  <c r="AL42" i="25"/>
  <c r="AL56" i="25"/>
  <c r="AL29" i="25"/>
  <c r="AL30" i="25"/>
  <c r="AL44" i="25"/>
  <c r="AL58" i="25"/>
  <c r="AL59" i="25"/>
  <c r="AM17" i="25"/>
  <c r="BA17" i="25"/>
  <c r="AN17" i="25"/>
  <c r="BB17" i="25"/>
  <c r="AO17" i="25"/>
  <c r="AP17" i="25"/>
  <c r="BC17" i="25"/>
  <c r="BD17" i="25"/>
  <c r="AQ17" i="25"/>
  <c r="BE17" i="25"/>
  <c r="AR17" i="25"/>
  <c r="AS17" i="25"/>
  <c r="AY17" i="25"/>
  <c r="AT17" i="25"/>
  <c r="AU17" i="25"/>
  <c r="AV17" i="25"/>
  <c r="AW17" i="25"/>
  <c r="AX17" i="25"/>
  <c r="AZ17" i="25"/>
  <c r="AL17" i="25"/>
  <c r="AL18" i="25"/>
  <c r="AM18" i="25"/>
  <c r="BA18" i="25"/>
  <c r="BC18" i="25"/>
  <c r="BD18" i="25"/>
  <c r="AW18" i="25"/>
  <c r="AX18" i="25"/>
  <c r="AN18" i="25"/>
  <c r="BB18" i="25"/>
  <c r="AO18" i="25"/>
  <c r="AP18" i="25"/>
  <c r="AQ18" i="25"/>
  <c r="BE18" i="25"/>
  <c r="AR18" i="25"/>
  <c r="AS18" i="25"/>
  <c r="AT18" i="25"/>
  <c r="AU18" i="25"/>
  <c r="AV18" i="25"/>
  <c r="AY18" i="25"/>
  <c r="AZ18" i="25"/>
  <c r="AR19" i="26"/>
  <c r="AM21" i="26"/>
  <c r="BA21" i="26"/>
  <c r="AQ23" i="26"/>
  <c r="BE23" i="26"/>
  <c r="AZ24" i="26"/>
  <c r="AU25" i="26"/>
  <c r="AP26" i="26"/>
  <c r="BD26" i="26"/>
  <c r="AY27" i="26"/>
  <c r="AT28" i="26"/>
  <c r="AO29" i="26"/>
  <c r="BC29" i="26"/>
  <c r="AX30" i="26"/>
  <c r="AS31" i="26"/>
  <c r="AN32" i="26"/>
  <c r="BB32" i="26"/>
  <c r="AW33" i="26"/>
  <c r="AR34" i="26"/>
  <c r="AM35" i="26"/>
  <c r="BA35" i="26"/>
  <c r="AV36" i="26"/>
  <c r="AQ37" i="26"/>
  <c r="BE37" i="26"/>
  <c r="AZ40" i="26"/>
  <c r="AU41" i="26"/>
  <c r="AP42" i="26"/>
  <c r="BD42" i="26"/>
  <c r="AY44" i="26"/>
  <c r="AT45" i="26"/>
  <c r="AO46" i="26"/>
  <c r="BC46" i="26"/>
  <c r="AX47" i="26"/>
  <c r="AS48" i="26"/>
  <c r="AW50" i="26"/>
  <c r="AR51" i="26"/>
  <c r="AM52" i="26"/>
  <c r="BA52" i="26"/>
  <c r="AV53" i="26"/>
  <c r="AQ54" i="26"/>
  <c r="BE54" i="26"/>
  <c r="AZ55" i="26"/>
  <c r="AU56" i="26"/>
  <c r="AP57" i="26"/>
  <c r="BD57" i="26"/>
  <c r="AY58" i="26"/>
  <c r="AT59" i="26"/>
  <c r="AO60" i="26"/>
  <c r="BC60" i="26"/>
  <c r="AX61" i="26"/>
  <c r="AS62" i="26"/>
  <c r="AN63" i="26"/>
  <c r="BB63" i="26"/>
  <c r="AW65" i="26"/>
  <c r="AR66" i="26"/>
  <c r="AM67" i="26"/>
  <c r="BA67" i="26"/>
  <c r="AV68" i="26"/>
  <c r="AQ69" i="26"/>
  <c r="BE69" i="26"/>
  <c r="AZ70" i="26"/>
  <c r="AU71" i="26"/>
  <c r="AP72" i="26"/>
  <c r="BD72" i="26"/>
  <c r="AY73" i="26"/>
  <c r="AT74" i="26"/>
  <c r="AO75" i="26"/>
  <c r="BC75" i="26"/>
  <c r="AX76" i="26"/>
  <c r="AS19" i="26"/>
  <c r="AN21" i="26"/>
  <c r="BB21" i="26"/>
  <c r="AR23" i="26"/>
  <c r="AM24" i="26"/>
  <c r="BA24" i="26"/>
  <c r="AV25" i="26"/>
  <c r="AQ26" i="26"/>
  <c r="BE26" i="26"/>
  <c r="AZ27" i="26"/>
  <c r="AU28" i="26"/>
  <c r="AP29" i="26"/>
  <c r="BD29" i="26"/>
  <c r="AY30" i="26"/>
  <c r="AT31" i="26"/>
  <c r="AO32" i="26"/>
  <c r="BC32" i="26"/>
  <c r="AX33" i="26"/>
  <c r="AS34" i="26"/>
  <c r="AN35" i="26"/>
  <c r="BB35" i="26"/>
  <c r="AW36" i="26"/>
  <c r="AR37" i="26"/>
  <c r="AM40" i="26"/>
  <c r="BA40" i="26"/>
  <c r="AV41" i="26"/>
  <c r="AQ42" i="26"/>
  <c r="BE42" i="26"/>
  <c r="AZ44" i="26"/>
  <c r="AU45" i="26"/>
  <c r="AP46" i="26"/>
  <c r="BD46" i="26"/>
  <c r="AY47" i="26"/>
  <c r="AT48" i="26"/>
  <c r="AX50" i="26"/>
  <c r="AS51" i="26"/>
  <c r="AN52" i="26"/>
  <c r="BB52" i="26"/>
  <c r="AW53" i="26"/>
  <c r="AR54" i="26"/>
  <c r="AM55" i="26"/>
  <c r="BA55" i="26"/>
  <c r="AV56" i="26"/>
  <c r="AQ57" i="26"/>
  <c r="BE57" i="26"/>
  <c r="AZ58" i="26"/>
  <c r="AU59" i="26"/>
  <c r="AP60" i="26"/>
  <c r="BD60" i="26"/>
  <c r="AY61" i="26"/>
  <c r="AT62" i="26"/>
  <c r="AO63" i="26"/>
  <c r="BC63" i="26"/>
  <c r="AX65" i="26"/>
  <c r="AS66" i="26"/>
  <c r="AN67" i="26"/>
  <c r="BB67" i="26"/>
  <c r="AW68" i="26"/>
  <c r="AR69" i="26"/>
  <c r="AM70" i="26"/>
  <c r="BA70" i="26"/>
  <c r="AV71" i="26"/>
  <c r="AQ72" i="26"/>
  <c r="BE72" i="26"/>
  <c r="AZ73" i="26"/>
  <c r="AU74" i="26"/>
  <c r="AP75" i="26"/>
  <c r="BD75" i="26"/>
  <c r="AY76" i="26"/>
  <c r="AT19" i="26"/>
  <c r="AO21" i="26"/>
  <c r="BC21" i="26"/>
  <c r="AS23" i="26"/>
  <c r="AN24" i="26"/>
  <c r="BB24" i="26"/>
  <c r="AW25" i="26"/>
  <c r="AR26" i="26"/>
  <c r="AM27" i="26"/>
  <c r="BA27" i="26"/>
  <c r="AV28" i="26"/>
  <c r="AQ29" i="26"/>
  <c r="BE29" i="26"/>
  <c r="AZ30" i="26"/>
  <c r="AU31" i="26"/>
  <c r="AP32" i="26"/>
  <c r="BD32" i="26"/>
  <c r="AY33" i="26"/>
  <c r="AT34" i="26"/>
  <c r="AO35" i="26"/>
  <c r="BC35" i="26"/>
  <c r="AX36" i="26"/>
  <c r="AS37" i="26"/>
  <c r="AN40" i="26"/>
  <c r="BB40" i="26"/>
  <c r="AW41" i="26"/>
  <c r="AR42" i="26"/>
  <c r="AM44" i="26"/>
  <c r="BA44" i="26"/>
  <c r="AV45" i="26"/>
  <c r="AQ46" i="26"/>
  <c r="BE46" i="26"/>
  <c r="AZ47" i="26"/>
  <c r="AU48" i="26"/>
  <c r="AY50" i="26"/>
  <c r="AT51" i="26"/>
  <c r="AO52" i="26"/>
  <c r="BC52" i="26"/>
  <c r="AX53" i="26"/>
  <c r="AS54" i="26"/>
  <c r="AN55" i="26"/>
  <c r="BB55" i="26"/>
  <c r="AW56" i="26"/>
  <c r="AR57" i="26"/>
  <c r="AM58" i="26"/>
  <c r="BA58" i="26"/>
  <c r="AV59" i="26"/>
  <c r="AQ60" i="26"/>
  <c r="BE60" i="26"/>
  <c r="AZ61" i="26"/>
  <c r="AU62" i="26"/>
  <c r="AP63" i="26"/>
  <c r="AM19" i="26"/>
  <c r="BD19" i="26"/>
  <c r="BE21" i="26"/>
  <c r="BA23" i="26"/>
  <c r="AY24" i="26"/>
  <c r="AZ25" i="26"/>
  <c r="AX26" i="26"/>
  <c r="AV27" i="26"/>
  <c r="AW28" i="26"/>
  <c r="AU29" i="26"/>
  <c r="AS30" i="26"/>
  <c r="AQ31" i="26"/>
  <c r="AR32" i="26"/>
  <c r="AP33" i="26"/>
  <c r="AN34" i="26"/>
  <c r="BE34" i="26"/>
  <c r="AM36" i="26"/>
  <c r="BD36" i="26"/>
  <c r="BB37" i="26"/>
  <c r="BC40" i="26"/>
  <c r="BA41" i="26"/>
  <c r="AY42" i="26"/>
  <c r="AW44" i="26"/>
  <c r="AX45" i="26"/>
  <c r="AV46" i="26"/>
  <c r="AT47" i="26"/>
  <c r="AR48" i="26"/>
  <c r="AQ50" i="26"/>
  <c r="AO51" i="26"/>
  <c r="AP52" i="26"/>
  <c r="AN53" i="26"/>
  <c r="BE53" i="26"/>
  <c r="BC54" i="26"/>
  <c r="BD55" i="26"/>
  <c r="BB56" i="26"/>
  <c r="AZ57" i="26"/>
  <c r="AX58" i="26"/>
  <c r="AY59" i="26"/>
  <c r="AW60" i="26"/>
  <c r="AU61" i="26"/>
  <c r="AV62" i="26"/>
  <c r="AT63" i="26"/>
  <c r="AQ65" i="26"/>
  <c r="AN66" i="26"/>
  <c r="BD66" i="26"/>
  <c r="BC67" i="26"/>
  <c r="AZ68" i="26"/>
  <c r="AW69" i="26"/>
  <c r="AT70" i="26"/>
  <c r="AQ71" i="26"/>
  <c r="AN72" i="26"/>
  <c r="AM73" i="26"/>
  <c r="BC73" i="26"/>
  <c r="AZ74" i="26"/>
  <c r="AW75" i="26"/>
  <c r="AT76" i="26"/>
  <c r="AP21" i="26"/>
  <c r="AO73" i="26"/>
  <c r="AQ21" i="26"/>
  <c r="BD23" i="26"/>
  <c r="BC25" i="26"/>
  <c r="BB27" i="26"/>
  <c r="AX29" i="26"/>
  <c r="AW31" i="26"/>
  <c r="AS33" i="26"/>
  <c r="AR35" i="26"/>
  <c r="AN37" i="26"/>
  <c r="AM41" i="26"/>
  <c r="BB42" i="26"/>
  <c r="BA45" i="26"/>
  <c r="AW47" i="26"/>
  <c r="AN19" i="26"/>
  <c r="BE19" i="26"/>
  <c r="BB23" i="26"/>
  <c r="BC24" i="26"/>
  <c r="BA25" i="26"/>
  <c r="AY26" i="26"/>
  <c r="AW27" i="26"/>
  <c r="AX28" i="26"/>
  <c r="AV29" i="26"/>
  <c r="AT30" i="26"/>
  <c r="AR31" i="26"/>
  <c r="AS32" i="26"/>
  <c r="AQ33" i="26"/>
  <c r="AO34" i="26"/>
  <c r="AP35" i="26"/>
  <c r="AN36" i="26"/>
  <c r="BE36" i="26"/>
  <c r="BC37" i="26"/>
  <c r="BD40" i="26"/>
  <c r="BB41" i="26"/>
  <c r="AZ42" i="26"/>
  <c r="AX44" i="26"/>
  <c r="AY45" i="26"/>
  <c r="AW46" i="26"/>
  <c r="AU47" i="26"/>
  <c r="AV48" i="26"/>
  <c r="AR50" i="26"/>
  <c r="AP51" i="26"/>
  <c r="AQ52" i="26"/>
  <c r="AO53" i="26"/>
  <c r="AM54" i="26"/>
  <c r="BD54" i="26"/>
  <c r="BE55" i="26"/>
  <c r="BC56" i="26"/>
  <c r="BA57" i="26"/>
  <c r="BB58" i="26"/>
  <c r="AZ59" i="26"/>
  <c r="AX60" i="26"/>
  <c r="AV61" i="26"/>
  <c r="AW62" i="26"/>
  <c r="AU63" i="26"/>
  <c r="AR65" i="26"/>
  <c r="AO66" i="26"/>
  <c r="BE66" i="26"/>
  <c r="BD67" i="26"/>
  <c r="BA68" i="26"/>
  <c r="AX69" i="26"/>
  <c r="AU70" i="26"/>
  <c r="AR71" i="26"/>
  <c r="AO72" i="26"/>
  <c r="AN73" i="26"/>
  <c r="BD73" i="26"/>
  <c r="BA74" i="26"/>
  <c r="AX75" i="26"/>
  <c r="AU76" i="26"/>
  <c r="AO19" i="26"/>
  <c r="BC23" i="26"/>
  <c r="BD24" i="26"/>
  <c r="BB25" i="26"/>
  <c r="AZ26" i="26"/>
  <c r="AX27" i="26"/>
  <c r="AY28" i="26"/>
  <c r="AW29" i="26"/>
  <c r="AU30" i="26"/>
  <c r="AV31" i="26"/>
  <c r="AT32" i="26"/>
  <c r="AR33" i="26"/>
  <c r="AP34" i="26"/>
  <c r="AQ35" i="26"/>
  <c r="AO36" i="26"/>
  <c r="AM37" i="26"/>
  <c r="BD37" i="26"/>
  <c r="BE40" i="26"/>
  <c r="BC41" i="26"/>
  <c r="BA42" i="26"/>
  <c r="BB44" i="26"/>
  <c r="AZ45" i="26"/>
  <c r="AX46" i="26"/>
  <c r="AV47" i="26"/>
  <c r="AW48" i="26"/>
  <c r="AS50" i="26"/>
  <c r="AQ51" i="26"/>
  <c r="AR52" i="26"/>
  <c r="AP53" i="26"/>
  <c r="AN54" i="26"/>
  <c r="AO55" i="26"/>
  <c r="AM56" i="26"/>
  <c r="BD56" i="26"/>
  <c r="BB57" i="26"/>
  <c r="BC58" i="26"/>
  <c r="BA59" i="26"/>
  <c r="AY60" i="26"/>
  <c r="AW61" i="26"/>
  <c r="AX62" i="26"/>
  <c r="AV63" i="26"/>
  <c r="AS65" i="26"/>
  <c r="AP66" i="26"/>
  <c r="AO67" i="26"/>
  <c r="BE67" i="26"/>
  <c r="BB68" i="26"/>
  <c r="AY69" i="26"/>
  <c r="AV70" i="26"/>
  <c r="AS71" i="26"/>
  <c r="AR72" i="26"/>
  <c r="BE73" i="26"/>
  <c r="BB74" i="26"/>
  <c r="AY75" i="26"/>
  <c r="AV76" i="26"/>
  <c r="AP19" i="26"/>
  <c r="AM23" i="26"/>
  <c r="BE24" i="26"/>
  <c r="BA26" i="26"/>
  <c r="AZ28" i="26"/>
  <c r="AV30" i="26"/>
  <c r="AU32" i="26"/>
  <c r="AQ34" i="26"/>
  <c r="AP36" i="26"/>
  <c r="AO40" i="26"/>
  <c r="BD41" i="26"/>
  <c r="BC44" i="26"/>
  <c r="AY46" i="26"/>
  <c r="AU19" i="26"/>
  <c r="AS21" i="26"/>
  <c r="AO23" i="26"/>
  <c r="AP24" i="26"/>
  <c r="AN25" i="26"/>
  <c r="BE25" i="26"/>
  <c r="BC26" i="26"/>
  <c r="BD27" i="26"/>
  <c r="BB28" i="26"/>
  <c r="AZ29" i="26"/>
  <c r="BA30" i="26"/>
  <c r="AY31" i="26"/>
  <c r="AW32" i="26"/>
  <c r="AU33" i="26"/>
  <c r="AV34" i="26"/>
  <c r="AT35" i="26"/>
  <c r="AR36" i="26"/>
  <c r="AP37" i="26"/>
  <c r="AQ40" i="26"/>
  <c r="AO41" i="26"/>
  <c r="AM42" i="26"/>
  <c r="AN44" i="26"/>
  <c r="BE44" i="26"/>
  <c r="BC45" i="26"/>
  <c r="BA46" i="26"/>
  <c r="BB47" i="26"/>
  <c r="AZ48" i="26"/>
  <c r="AV50" i="26"/>
  <c r="AW51" i="26"/>
  <c r="AU52" i="26"/>
  <c r="AS53" i="26"/>
  <c r="AT54" i="26"/>
  <c r="AR55" i="26"/>
  <c r="AP56" i="26"/>
  <c r="AN57" i="26"/>
  <c r="AO58" i="26"/>
  <c r="AM59" i="26"/>
  <c r="BD59" i="26"/>
  <c r="BB60" i="26"/>
  <c r="BC61" i="26"/>
  <c r="BA62" i="26"/>
  <c r="AY63" i="26"/>
  <c r="AV65" i="26"/>
  <c r="AU66" i="26"/>
  <c r="AR67" i="26"/>
  <c r="AO68" i="26"/>
  <c r="BE68" i="26"/>
  <c r="BB69" i="26"/>
  <c r="AY70" i="26"/>
  <c r="AX71" i="26"/>
  <c r="AU72" i="26"/>
  <c r="AR73" i="26"/>
  <c r="AO74" i="26"/>
  <c r="BE74" i="26"/>
  <c r="BB75" i="26"/>
  <c r="BA76" i="26"/>
  <c r="AV19" i="26"/>
  <c r="AT21" i="26"/>
  <c r="AP23" i="26"/>
  <c r="AQ24" i="26"/>
  <c r="AO25" i="26"/>
  <c r="AM26" i="26"/>
  <c r="AN27" i="26"/>
  <c r="BE27" i="26"/>
  <c r="BC28" i="26"/>
  <c r="BA29" i="26"/>
  <c r="BB30" i="26"/>
  <c r="AZ31" i="26"/>
  <c r="AX32" i="26"/>
  <c r="AV33" i="26"/>
  <c r="AW34" i="26"/>
  <c r="AU35" i="26"/>
  <c r="AS36" i="26"/>
  <c r="AT37" i="26"/>
  <c r="AR40" i="26"/>
  <c r="AP41" i="26"/>
  <c r="AN42" i="26"/>
  <c r="AO44" i="26"/>
  <c r="AM45" i="26"/>
  <c r="BD45" i="26"/>
  <c r="BB46" i="26"/>
  <c r="BC47" i="26"/>
  <c r="BA48" i="26"/>
  <c r="AZ50" i="26"/>
  <c r="AX51" i="26"/>
  <c r="AV52" i="26"/>
  <c r="AT53" i="26"/>
  <c r="AU54" i="26"/>
  <c r="AS55" i="26"/>
  <c r="AQ56" i="26"/>
  <c r="AO57" i="26"/>
  <c r="AP58" i="26"/>
  <c r="AN59" i="26"/>
  <c r="BE59" i="26"/>
  <c r="AM61" i="26"/>
  <c r="BD61" i="26"/>
  <c r="BB62" i="26"/>
  <c r="AZ63" i="26"/>
  <c r="AY65" i="26"/>
  <c r="AV66" i="26"/>
  <c r="AS67" i="26"/>
  <c r="AP68" i="26"/>
  <c r="AM69" i="26"/>
  <c r="BC69" i="26"/>
  <c r="BB70" i="26"/>
  <c r="AY71" i="26"/>
  <c r="AV72" i="26"/>
  <c r="AS73" i="26"/>
  <c r="AP74" i="26"/>
  <c r="AM75" i="26"/>
  <c r="BE75" i="26"/>
  <c r="AQ19" i="26"/>
  <c r="AZ21" i="26"/>
  <c r="AW23" i="26"/>
  <c r="AQ25" i="26"/>
  <c r="BB26" i="26"/>
  <c r="AR28" i="26"/>
  <c r="AO30" i="26"/>
  <c r="BB31" i="26"/>
  <c r="AT33" i="26"/>
  <c r="BC34" i="26"/>
  <c r="AZ36" i="26"/>
  <c r="AT40" i="26"/>
  <c r="BE41" i="26"/>
  <c r="AU44" i="26"/>
  <c r="AR46" i="26"/>
  <c r="BE47" i="26"/>
  <c r="BC50" i="26"/>
  <c r="AS52" i="26"/>
  <c r="BA53" i="26"/>
  <c r="AQ55" i="26"/>
  <c r="AY56" i="26"/>
  <c r="AQ58" i="26"/>
  <c r="AW59" i="26"/>
  <c r="AO61" i="26"/>
  <c r="AR62" i="26"/>
  <c r="BE63" i="26"/>
  <c r="AQ66" i="26"/>
  <c r="AW67" i="26"/>
  <c r="BD68" i="26"/>
  <c r="AQ70" i="26"/>
  <c r="AZ71" i="26"/>
  <c r="BB72" i="26"/>
  <c r="AR74" i="26"/>
  <c r="AV75" i="26"/>
  <c r="BD76" i="26"/>
  <c r="AW21" i="26"/>
  <c r="AX63" i="26"/>
  <c r="AM30" i="26"/>
  <c r="AU36" i="26"/>
  <c r="AT56" i="26"/>
  <c r="BA60" i="26"/>
  <c r="AY68" i="26"/>
  <c r="AN74" i="26"/>
  <c r="AV23" i="26"/>
  <c r="AY36" i="26"/>
  <c r="AZ53" i="26"/>
  <c r="AM66" i="26"/>
  <c r="AU75" i="26"/>
  <c r="AW19" i="26"/>
  <c r="BD21" i="26"/>
  <c r="AX23" i="26"/>
  <c r="AR25" i="26"/>
  <c r="AO27" i="26"/>
  <c r="AS28" i="26"/>
  <c r="AP30" i="26"/>
  <c r="BC31" i="26"/>
  <c r="AZ33" i="26"/>
  <c r="BD34" i="26"/>
  <c r="BA36" i="26"/>
  <c r="AU40" i="26"/>
  <c r="AO42" i="26"/>
  <c r="AV44" i="26"/>
  <c r="AS46" i="26"/>
  <c r="AM48" i="26"/>
  <c r="BD50" i="26"/>
  <c r="AT52" i="26"/>
  <c r="BB53" i="26"/>
  <c r="AT55" i="26"/>
  <c r="AZ56" i="26"/>
  <c r="AR58" i="26"/>
  <c r="AX59" i="26"/>
  <c r="AP61" i="26"/>
  <c r="AY62" i="26"/>
  <c r="AM65" i="26"/>
  <c r="AT66" i="26"/>
  <c r="AX67" i="26"/>
  <c r="AN69" i="26"/>
  <c r="AR70" i="26"/>
  <c r="BA71" i="26"/>
  <c r="BC72" i="26"/>
  <c r="AS74" i="26"/>
  <c r="AZ75" i="26"/>
  <c r="BE76" i="26"/>
  <c r="AX19" i="26"/>
  <c r="AY23" i="26"/>
  <c r="AS25" i="26"/>
  <c r="AP27" i="26"/>
  <c r="BA28" i="26"/>
  <c r="AQ30" i="26"/>
  <c r="BD31" i="26"/>
  <c r="BA33" i="26"/>
  <c r="AS35" i="26"/>
  <c r="BB36" i="26"/>
  <c r="AV40" i="26"/>
  <c r="AS42" i="26"/>
  <c r="BD44" i="26"/>
  <c r="AT46" i="26"/>
  <c r="AN48" i="26"/>
  <c r="BE50" i="26"/>
  <c r="AW52" i="26"/>
  <c r="BC53" i="26"/>
  <c r="AU55" i="26"/>
  <c r="BA56" i="26"/>
  <c r="AS58" i="26"/>
  <c r="BB59" i="26"/>
  <c r="AQ61" i="26"/>
  <c r="AZ62" i="26"/>
  <c r="AN65" i="26"/>
  <c r="AW66" i="26"/>
  <c r="AY67" i="26"/>
  <c r="AO69" i="26"/>
  <c r="AS70" i="26"/>
  <c r="BB71" i="26"/>
  <c r="AP73" i="26"/>
  <c r="AV74" i="26"/>
  <c r="BA75" i="26"/>
  <c r="AY19" i="26"/>
  <c r="AZ23" i="26"/>
  <c r="AT25" i="26"/>
  <c r="AQ27" i="26"/>
  <c r="BD28" i="26"/>
  <c r="AR30" i="26"/>
  <c r="BE31" i="26"/>
  <c r="BB33" i="26"/>
  <c r="AV35" i="26"/>
  <c r="BC36" i="26"/>
  <c r="AW40" i="26"/>
  <c r="AT42" i="26"/>
  <c r="AN45" i="26"/>
  <c r="AU46" i="26"/>
  <c r="AO48" i="26"/>
  <c r="AM51" i="26"/>
  <c r="AX52" i="26"/>
  <c r="BD53" i="26"/>
  <c r="AV55" i="26"/>
  <c r="BE56" i="26"/>
  <c r="AT58" i="26"/>
  <c r="BC59" i="26"/>
  <c r="AR61" i="26"/>
  <c r="BC62" i="26"/>
  <c r="AO65" i="26"/>
  <c r="AX66" i="26"/>
  <c r="AZ67" i="26"/>
  <c r="AP69" i="26"/>
  <c r="AW70" i="26"/>
  <c r="BC71" i="26"/>
  <c r="AQ73" i="26"/>
  <c r="AW74" i="26"/>
  <c r="AM76" i="26"/>
  <c r="AZ19" i="26"/>
  <c r="AO24" i="26"/>
  <c r="AX25" i="26"/>
  <c r="AR27" i="26"/>
  <c r="BE28" i="26"/>
  <c r="AM32" i="26"/>
  <c r="BC33" i="26"/>
  <c r="AW35" i="26"/>
  <c r="AO37" i="26"/>
  <c r="AX40" i="26"/>
  <c r="AU42" i="26"/>
  <c r="AO45" i="26"/>
  <c r="AZ46" i="26"/>
  <c r="AP48" i="26"/>
  <c r="AN51" i="26"/>
  <c r="AY52" i="26"/>
  <c r="AO54" i="26"/>
  <c r="AW55" i="26"/>
  <c r="AM57" i="26"/>
  <c r="AU58" i="26"/>
  <c r="AM60" i="26"/>
  <c r="AS61" i="26"/>
  <c r="BD62" i="26"/>
  <c r="AP65" i="26"/>
  <c r="AY66" i="26"/>
  <c r="AM68" i="26"/>
  <c r="AS69" i="26"/>
  <c r="AX70" i="26"/>
  <c r="BD71" i="26"/>
  <c r="AX74" i="26"/>
  <c r="AN76" i="26"/>
  <c r="AP31" i="26"/>
  <c r="AM74" i="26"/>
  <c r="AX31" i="26"/>
  <c r="BA34" i="26"/>
  <c r="AM46" i="26"/>
  <c r="AY53" i="26"/>
  <c r="AP62" i="26"/>
  <c r="AZ72" i="26"/>
  <c r="AP25" i="26"/>
  <c r="AZ41" i="26"/>
  <c r="AP55" i="26"/>
  <c r="AV67" i="26"/>
  <c r="AW30" i="26"/>
  <c r="AT73" i="26"/>
  <c r="AO28" i="26"/>
  <c r="AX41" i="26"/>
  <c r="AU50" i="26"/>
  <c r="AQ59" i="26"/>
  <c r="AX68" i="26"/>
  <c r="AS75" i="26"/>
  <c r="AP28" i="26"/>
  <c r="BA47" i="26"/>
  <c r="AR59" i="26"/>
  <c r="AT71" i="26"/>
  <c r="AQ28" i="26"/>
  <c r="AN46" i="26"/>
  <c r="AN58" i="26"/>
  <c r="AP70" i="26"/>
  <c r="BA19" i="26"/>
  <c r="AR24" i="26"/>
  <c r="AY25" i="26"/>
  <c r="AS27" i="26"/>
  <c r="AM29" i="26"/>
  <c r="BC30" i="26"/>
  <c r="AQ32" i="26"/>
  <c r="BD33" i="26"/>
  <c r="AX35" i="26"/>
  <c r="AU37" i="26"/>
  <c r="AY40" i="26"/>
  <c r="AV42" i="26"/>
  <c r="AP45" i="26"/>
  <c r="AM47" i="26"/>
  <c r="AQ48" i="26"/>
  <c r="AU51" i="26"/>
  <c r="AZ52" i="26"/>
  <c r="AP54" i="26"/>
  <c r="AX55" i="26"/>
  <c r="AS57" i="26"/>
  <c r="AV58" i="26"/>
  <c r="AN60" i="26"/>
  <c r="AT61" i="26"/>
  <c r="BE62" i="26"/>
  <c r="AT65" i="26"/>
  <c r="AZ66" i="26"/>
  <c r="AN68" i="26"/>
  <c r="AT69" i="26"/>
  <c r="BC70" i="26"/>
  <c r="BE71" i="26"/>
  <c r="AU73" i="26"/>
  <c r="AY74" i="26"/>
  <c r="AO76" i="26"/>
  <c r="AT23" i="26"/>
  <c r="AM33" i="26"/>
  <c r="AT36" i="26"/>
  <c r="AR44" i="26"/>
  <c r="AS47" i="26"/>
  <c r="BC51" i="26"/>
  <c r="AY57" i="26"/>
  <c r="BD65" i="26"/>
  <c r="AY72" i="26"/>
  <c r="AU23" i="26"/>
  <c r="AS44" i="26"/>
  <c r="BC57" i="26"/>
  <c r="AO70" i="26"/>
  <c r="AY21" i="26"/>
  <c r="AO33" i="26"/>
  <c r="BD47" i="26"/>
  <c r="AS59" i="26"/>
  <c r="AW71" i="26"/>
  <c r="BB19" i="26"/>
  <c r="AS24" i="26"/>
  <c r="BD25" i="26"/>
  <c r="AT27" i="26"/>
  <c r="AN29" i="26"/>
  <c r="BD30" i="26"/>
  <c r="AV32" i="26"/>
  <c r="BE33" i="26"/>
  <c r="AY35" i="26"/>
  <c r="AV37" i="26"/>
  <c r="AN41" i="26"/>
  <c r="AW42" i="26"/>
  <c r="AQ45" i="26"/>
  <c r="AN47" i="26"/>
  <c r="AX48" i="26"/>
  <c r="AM50" i="26"/>
  <c r="AV51" i="26"/>
  <c r="BD52" i="26"/>
  <c r="AV54" i="26"/>
  <c r="AY55" i="26"/>
  <c r="AT57" i="26"/>
  <c r="AW58" i="26"/>
  <c r="AR60" i="26"/>
  <c r="BA61" i="26"/>
  <c r="AM63" i="26"/>
  <c r="AU65" i="26"/>
  <c r="BA66" i="26"/>
  <c r="AQ68" i="26"/>
  <c r="AU69" i="26"/>
  <c r="BD70" i="26"/>
  <c r="AM72" i="26"/>
  <c r="AV73" i="26"/>
  <c r="BC74" i="26"/>
  <c r="AP76" i="26"/>
  <c r="BB29" i="26"/>
  <c r="AU53" i="26"/>
  <c r="AT67" i="26"/>
  <c r="AZ76" i="26"/>
  <c r="AX21" i="26"/>
  <c r="AN33" i="26"/>
  <c r="BA50" i="26"/>
  <c r="BE65" i="26"/>
  <c r="BB76" i="26"/>
  <c r="AW26" i="26"/>
  <c r="BB34" i="26"/>
  <c r="BB50" i="26"/>
  <c r="AQ62" i="26"/>
  <c r="AQ74" i="26"/>
  <c r="BC19" i="26"/>
  <c r="AT24" i="26"/>
  <c r="AN26" i="26"/>
  <c r="AU27" i="26"/>
  <c r="AR29" i="26"/>
  <c r="BE30" i="26"/>
  <c r="AY32" i="26"/>
  <c r="AM34" i="26"/>
  <c r="AZ35" i="26"/>
  <c r="AW37" i="26"/>
  <c r="AQ41" i="26"/>
  <c r="AX42" i="26"/>
  <c r="AR45" i="26"/>
  <c r="AO47" i="26"/>
  <c r="AY48" i="26"/>
  <c r="AN50" i="26"/>
  <c r="AY51" i="26"/>
  <c r="BE52" i="26"/>
  <c r="AW54" i="26"/>
  <c r="BC55" i="26"/>
  <c r="AU57" i="26"/>
  <c r="BD58" i="26"/>
  <c r="AS60" i="26"/>
  <c r="BB61" i="26"/>
  <c r="AQ63" i="26"/>
  <c r="AZ65" i="26"/>
  <c r="BB66" i="26"/>
  <c r="AR68" i="26"/>
  <c r="AV69" i="26"/>
  <c r="BE70" i="26"/>
  <c r="AS72" i="26"/>
  <c r="AW73" i="26"/>
  <c r="BD74" i="26"/>
  <c r="AQ76" i="26"/>
  <c r="AN23" i="26"/>
  <c r="AQ44" i="26"/>
  <c r="AT50" i="26"/>
  <c r="AR53" i="26"/>
  <c r="AR56" i="26"/>
  <c r="AP59" i="26"/>
  <c r="AN62" i="26"/>
  <c r="BC65" i="26"/>
  <c r="AU68" i="26"/>
  <c r="AO71" i="26"/>
  <c r="BB73" i="26"/>
  <c r="AW76" i="26"/>
  <c r="AU26" i="26"/>
  <c r="BA37" i="26"/>
  <c r="BE48" i="26"/>
  <c r="AS56" i="26"/>
  <c r="AO62" i="26"/>
  <c r="AP71" i="26"/>
  <c r="AM25" i="26"/>
  <c r="AY41" i="26"/>
  <c r="BD51" i="26"/>
  <c r="BA63" i="26"/>
  <c r="AT75" i="26"/>
  <c r="BA31" i="26"/>
  <c r="AT44" i="26"/>
  <c r="BE51" i="26"/>
  <c r="AN61" i="26"/>
  <c r="BC68" i="26"/>
  <c r="BC76" i="26"/>
  <c r="AR21" i="26"/>
  <c r="AU24" i="26"/>
  <c r="AO26" i="26"/>
  <c r="BC27" i="26"/>
  <c r="AS29" i="26"/>
  <c r="AM31" i="26"/>
  <c r="AZ32" i="26"/>
  <c r="AU34" i="26"/>
  <c r="BD35" i="26"/>
  <c r="AX37" i="26"/>
  <c r="AR41" i="26"/>
  <c r="BC42" i="26"/>
  <c r="AS45" i="26"/>
  <c r="AP47" i="26"/>
  <c r="BB48" i="26"/>
  <c r="AO50" i="26"/>
  <c r="AZ51" i="26"/>
  <c r="AM53" i="26"/>
  <c r="AX54" i="26"/>
  <c r="AN56" i="26"/>
  <c r="AV57" i="26"/>
  <c r="BE58" i="26"/>
  <c r="AT60" i="26"/>
  <c r="BE61" i="26"/>
  <c r="AR63" i="26"/>
  <c r="BA65" i="26"/>
  <c r="BC66" i="26"/>
  <c r="AS68" i="26"/>
  <c r="AZ69" i="26"/>
  <c r="AM71" i="26"/>
  <c r="AT72" i="26"/>
  <c r="AX73" i="26"/>
  <c r="AN75" i="26"/>
  <c r="AR76" i="26"/>
  <c r="AU21" i="26"/>
  <c r="AV24" i="26"/>
  <c r="AS26" i="26"/>
  <c r="AM28" i="26"/>
  <c r="AT29" i="26"/>
  <c r="AN31" i="26"/>
  <c r="BA32" i="26"/>
  <c r="AX34" i="26"/>
  <c r="BE35" i="26"/>
  <c r="AY37" i="26"/>
  <c r="AS41" i="26"/>
  <c r="AP44" i="26"/>
  <c r="AW45" i="26"/>
  <c r="AQ47" i="26"/>
  <c r="BC48" i="26"/>
  <c r="AP50" i="26"/>
  <c r="BA51" i="26"/>
  <c r="AQ53" i="26"/>
  <c r="AY54" i="26"/>
  <c r="AO56" i="26"/>
  <c r="AW57" i="26"/>
  <c r="AO59" i="26"/>
  <c r="AU60" i="26"/>
  <c r="AM62" i="26"/>
  <c r="AS63" i="26"/>
  <c r="BB65" i="26"/>
  <c r="AP67" i="26"/>
  <c r="AT68" i="26"/>
  <c r="BA69" i="26"/>
  <c r="AN71" i="26"/>
  <c r="AW72" i="26"/>
  <c r="BA73" i="26"/>
  <c r="AQ75" i="26"/>
  <c r="AS76" i="26"/>
  <c r="AV21" i="26"/>
  <c r="AW24" i="26"/>
  <c r="AT26" i="26"/>
  <c r="AN28" i="26"/>
  <c r="AY29" i="26"/>
  <c r="AO31" i="26"/>
  <c r="BE32" i="26"/>
  <c r="AY34" i="26"/>
  <c r="AQ36" i="26"/>
  <c r="AZ37" i="26"/>
  <c r="AT41" i="26"/>
  <c r="BB45" i="26"/>
  <c r="AR47" i="26"/>
  <c r="BD48" i="26"/>
  <c r="BB51" i="26"/>
  <c r="AZ54" i="26"/>
  <c r="AX57" i="26"/>
  <c r="AV60" i="26"/>
  <c r="AW63" i="26"/>
  <c r="AQ67" i="26"/>
  <c r="BD69" i="26"/>
  <c r="AX72" i="26"/>
  <c r="AR75" i="26"/>
  <c r="AX24" i="26"/>
  <c r="AZ34" i="26"/>
  <c r="BE45" i="26"/>
  <c r="BA54" i="26"/>
  <c r="AZ60" i="26"/>
  <c r="AN70" i="26"/>
  <c r="AV26" i="26"/>
  <c r="AP40" i="26"/>
  <c r="BB54" i="26"/>
  <c r="AU67" i="26"/>
  <c r="AN30" i="26"/>
  <c r="AS40" i="26"/>
  <c r="AX56" i="26"/>
  <c r="BD63" i="26"/>
  <c r="BA72" i="26"/>
  <c r="AR17" i="26"/>
  <c r="AS17" i="26"/>
  <c r="AT17" i="26"/>
  <c r="AU17" i="26"/>
  <c r="AV17" i="26"/>
  <c r="AW17" i="26"/>
  <c r="AX17" i="26"/>
  <c r="AY17" i="26"/>
  <c r="AZ17" i="26"/>
  <c r="AM17" i="26"/>
  <c r="BA17" i="26"/>
  <c r="AN17" i="26"/>
  <c r="BB17" i="26"/>
  <c r="AO17" i="26"/>
  <c r="BC17" i="26"/>
  <c r="AP17" i="26"/>
  <c r="BD17" i="26"/>
  <c r="AQ17" i="26"/>
  <c r="BE17" i="26"/>
  <c r="AL17" i="26"/>
  <c r="AL19" i="26"/>
  <c r="AL33" i="26"/>
  <c r="AL47" i="26"/>
  <c r="AL61" i="26"/>
  <c r="AL75" i="26"/>
  <c r="AL51" i="26"/>
  <c r="AL72" i="26"/>
  <c r="AL34" i="26"/>
  <c r="AL48" i="26"/>
  <c r="AL62" i="26"/>
  <c r="AL76" i="26"/>
  <c r="AL21" i="26"/>
  <c r="AL35" i="26"/>
  <c r="AL63" i="26"/>
  <c r="AL36" i="26"/>
  <c r="AL50" i="26"/>
  <c r="AL37" i="26"/>
  <c r="AL65" i="26"/>
  <c r="AL58" i="26"/>
  <c r="AL45" i="26"/>
  <c r="AL44" i="26"/>
  <c r="AL32" i="26"/>
  <c r="AL23" i="26"/>
  <c r="AL24" i="26"/>
  <c r="AL52" i="26"/>
  <c r="AL66" i="26"/>
  <c r="AL74" i="26"/>
  <c r="AL25" i="26"/>
  <c r="AL53" i="26"/>
  <c r="AL67" i="26"/>
  <c r="AL60" i="26"/>
  <c r="AL26" i="26"/>
  <c r="AL40" i="26"/>
  <c r="AL54" i="26"/>
  <c r="AL68" i="26"/>
  <c r="AL27" i="26"/>
  <c r="AL41" i="26"/>
  <c r="AL55" i="26"/>
  <c r="AL69" i="26"/>
  <c r="AL28" i="26"/>
  <c r="AL42" i="26"/>
  <c r="AL56" i="26"/>
  <c r="AL70" i="26"/>
  <c r="AL29" i="26"/>
  <c r="AL57" i="26"/>
  <c r="AL71" i="26"/>
  <c r="AL30" i="26"/>
  <c r="AL31" i="26"/>
  <c r="AL59" i="26"/>
  <c r="AL73" i="26"/>
  <c r="AL46" i="26"/>
  <c r="AM18" i="26"/>
  <c r="BA18" i="26"/>
  <c r="AN18" i="26"/>
  <c r="BB18" i="26"/>
  <c r="AO18" i="26"/>
  <c r="BC18" i="26"/>
  <c r="AP18" i="26"/>
  <c r="BD18" i="26"/>
  <c r="AY18" i="26"/>
  <c r="AQ18" i="26"/>
  <c r="BE18" i="26"/>
  <c r="AR18" i="26"/>
  <c r="AS18" i="26"/>
  <c r="AT18" i="26"/>
  <c r="AU18" i="26"/>
  <c r="AV18" i="26"/>
  <c r="AW18" i="26"/>
  <c r="AX18" i="26"/>
  <c r="AZ18" i="26"/>
  <c r="AL18" i="26"/>
  <c r="AM17" i="27"/>
  <c r="BA17" i="27"/>
  <c r="AV18" i="27"/>
  <c r="AQ19" i="27"/>
  <c r="BE19" i="27"/>
  <c r="AZ20" i="27"/>
  <c r="AU21" i="27"/>
  <c r="AP22" i="27"/>
  <c r="BD22" i="27"/>
  <c r="AY23" i="27"/>
  <c r="AT24" i="27"/>
  <c r="AO25" i="27"/>
  <c r="BC25" i="27"/>
  <c r="AX26" i="27"/>
  <c r="AS27" i="27"/>
  <c r="AN28" i="27"/>
  <c r="BB28" i="27"/>
  <c r="AW29" i="27"/>
  <c r="AR30" i="27"/>
  <c r="AM31" i="27"/>
  <c r="BA31" i="27"/>
  <c r="AV32" i="27"/>
  <c r="AQ33" i="27"/>
  <c r="BE33" i="27"/>
  <c r="AZ34" i="27"/>
  <c r="AU35" i="27"/>
  <c r="AP36" i="27"/>
  <c r="BD36" i="27"/>
  <c r="AY37" i="27"/>
  <c r="AT38" i="27"/>
  <c r="AO39" i="27"/>
  <c r="BC39" i="27"/>
  <c r="AX40" i="27"/>
  <c r="AS41" i="27"/>
  <c r="AN42" i="27"/>
  <c r="BB42" i="27"/>
  <c r="AW43" i="27"/>
  <c r="AR44" i="27"/>
  <c r="AM45" i="27"/>
  <c r="BA45" i="27"/>
  <c r="AQ47" i="27"/>
  <c r="BE47" i="27"/>
  <c r="AZ48" i="27"/>
  <c r="AU49" i="27"/>
  <c r="AP50" i="27"/>
  <c r="BD50" i="27"/>
  <c r="AY51" i="27"/>
  <c r="AT52" i="27"/>
  <c r="AO53" i="27"/>
  <c r="BC53" i="27"/>
  <c r="AX54" i="27"/>
  <c r="AS55" i="27"/>
  <c r="AN56" i="27"/>
  <c r="BB56" i="27"/>
  <c r="AW57" i="27"/>
  <c r="AR58" i="27"/>
  <c r="AM59" i="27"/>
  <c r="BA59" i="27"/>
  <c r="AV60" i="27"/>
  <c r="AQ61" i="27"/>
  <c r="BE61" i="27"/>
  <c r="AZ62" i="27"/>
  <c r="AU63" i="27"/>
  <c r="AP64" i="27"/>
  <c r="BD64" i="27"/>
  <c r="AY65" i="27"/>
  <c r="AT66" i="27"/>
  <c r="AO67" i="27"/>
  <c r="BC67" i="27"/>
  <c r="AX68" i="27"/>
  <c r="AS69" i="27"/>
  <c r="AN70" i="27"/>
  <c r="BB70" i="27"/>
  <c r="AW71" i="27"/>
  <c r="AR72" i="27"/>
  <c r="AM73" i="27"/>
  <c r="BA73" i="27"/>
  <c r="AV74" i="27"/>
  <c r="AQ75" i="27"/>
  <c r="BE75" i="27"/>
  <c r="AZ76" i="27"/>
  <c r="AU77" i="27"/>
  <c r="AP78" i="27"/>
  <c r="BD78" i="27"/>
  <c r="AY79" i="27"/>
  <c r="AT80" i="27"/>
  <c r="AO81" i="27"/>
  <c r="BC81" i="27"/>
  <c r="AX82" i="27"/>
  <c r="AS83" i="27"/>
  <c r="AN84" i="27"/>
  <c r="BB84" i="27"/>
  <c r="AW85" i="27"/>
  <c r="AR86" i="27"/>
  <c r="AM87" i="27"/>
  <c r="BA87" i="27"/>
  <c r="AV88" i="27"/>
  <c r="AQ89" i="27"/>
  <c r="BE89" i="27"/>
  <c r="AZ90" i="27"/>
  <c r="AU91" i="27"/>
  <c r="AP92" i="27"/>
  <c r="BD92" i="27"/>
  <c r="AY93" i="27"/>
  <c r="AT94" i="27"/>
  <c r="AO95" i="27"/>
  <c r="BC95" i="27"/>
  <c r="AX96" i="27"/>
  <c r="AS97" i="27"/>
  <c r="AN98" i="27"/>
  <c r="BB98" i="27"/>
  <c r="AW99" i="27"/>
  <c r="AR100" i="27"/>
  <c r="AM101" i="27"/>
  <c r="BA101" i="27"/>
  <c r="AV102" i="27"/>
  <c r="AQ103" i="27"/>
  <c r="BE103" i="27"/>
  <c r="AZ104" i="27"/>
  <c r="AN17" i="27"/>
  <c r="BB17" i="27"/>
  <c r="AW18" i="27"/>
  <c r="AR19" i="27"/>
  <c r="AM20" i="27"/>
  <c r="BA20" i="27"/>
  <c r="AV21" i="27"/>
  <c r="AQ22" i="27"/>
  <c r="BE22" i="27"/>
  <c r="AZ23" i="27"/>
  <c r="AU24" i="27"/>
  <c r="AP25" i="27"/>
  <c r="BD25" i="27"/>
  <c r="AY26" i="27"/>
  <c r="AT27" i="27"/>
  <c r="AO28" i="27"/>
  <c r="BC28" i="27"/>
  <c r="AX29" i="27"/>
  <c r="AS30" i="27"/>
  <c r="AN31" i="27"/>
  <c r="BB31" i="27"/>
  <c r="AW32" i="27"/>
  <c r="AR33" i="27"/>
  <c r="AM34" i="27"/>
  <c r="BA34" i="27"/>
  <c r="AV35" i="27"/>
  <c r="AQ36" i="27"/>
  <c r="BE36" i="27"/>
  <c r="AZ37" i="27"/>
  <c r="AU38" i="27"/>
  <c r="AP39" i="27"/>
  <c r="BD39" i="27"/>
  <c r="AY40" i="27"/>
  <c r="AT41" i="27"/>
  <c r="AO42" i="27"/>
  <c r="BC42" i="27"/>
  <c r="AX43" i="27"/>
  <c r="AS44" i="27"/>
  <c r="AN45" i="27"/>
  <c r="BB45" i="27"/>
  <c r="AR47" i="27"/>
  <c r="AM48" i="27"/>
  <c r="BA48" i="27"/>
  <c r="AV49" i="27"/>
  <c r="AQ50" i="27"/>
  <c r="BE50" i="27"/>
  <c r="AZ51" i="27"/>
  <c r="AU52" i="27"/>
  <c r="AP53" i="27"/>
  <c r="BD53" i="27"/>
  <c r="AY54" i="27"/>
  <c r="AT55" i="27"/>
  <c r="AO56" i="27"/>
  <c r="BC56" i="27"/>
  <c r="AX57" i="27"/>
  <c r="AS58" i="27"/>
  <c r="AN59" i="27"/>
  <c r="BB59" i="27"/>
  <c r="AW60" i="27"/>
  <c r="AR61" i="27"/>
  <c r="AM62" i="27"/>
  <c r="BA62" i="27"/>
  <c r="AV63" i="27"/>
  <c r="AQ64" i="27"/>
  <c r="BE64" i="27"/>
  <c r="AZ65" i="27"/>
  <c r="AU66" i="27"/>
  <c r="AP67" i="27"/>
  <c r="BD67" i="27"/>
  <c r="AY68" i="27"/>
  <c r="AT69" i="27"/>
  <c r="AO70" i="27"/>
  <c r="BC70" i="27"/>
  <c r="AX71" i="27"/>
  <c r="AS72" i="27"/>
  <c r="AN73" i="27"/>
  <c r="BB73" i="27"/>
  <c r="AW74" i="27"/>
  <c r="AR75" i="27"/>
  <c r="AM76" i="27"/>
  <c r="BA76" i="27"/>
  <c r="AV77" i="27"/>
  <c r="AQ78" i="27"/>
  <c r="BE78" i="27"/>
  <c r="AZ79" i="27"/>
  <c r="AU80" i="27"/>
  <c r="AP81" i="27"/>
  <c r="BD81" i="27"/>
  <c r="AY82" i="27"/>
  <c r="AT83" i="27"/>
  <c r="AO84" i="27"/>
  <c r="BC84" i="27"/>
  <c r="AX85" i="27"/>
  <c r="AS86" i="27"/>
  <c r="AN87" i="27"/>
  <c r="BB87" i="27"/>
  <c r="AW88" i="27"/>
  <c r="AR89" i="27"/>
  <c r="AM90" i="27"/>
  <c r="BA90" i="27"/>
  <c r="AV91" i="27"/>
  <c r="AQ92" i="27"/>
  <c r="BE92" i="27"/>
  <c r="AZ93" i="27"/>
  <c r="AU94" i="27"/>
  <c r="AP95" i="27"/>
  <c r="BD95" i="27"/>
  <c r="AY96" i="27"/>
  <c r="AT97" i="27"/>
  <c r="AO98" i="27"/>
  <c r="BC98" i="27"/>
  <c r="AX99" i="27"/>
  <c r="AS100" i="27"/>
  <c r="AN101" i="27"/>
  <c r="BB101" i="27"/>
  <c r="AW102" i="27"/>
  <c r="AR103" i="27"/>
  <c r="AM104" i="27"/>
  <c r="BA104" i="27"/>
  <c r="AO17" i="27"/>
  <c r="BC17" i="27"/>
  <c r="AX18" i="27"/>
  <c r="AS19" i="27"/>
  <c r="AN20" i="27"/>
  <c r="BB20" i="27"/>
  <c r="AW21" i="27"/>
  <c r="AR22" i="27"/>
  <c r="AM23" i="27"/>
  <c r="BA23" i="27"/>
  <c r="AV24" i="27"/>
  <c r="AQ25" i="27"/>
  <c r="BE25" i="27"/>
  <c r="AZ26" i="27"/>
  <c r="AU27" i="27"/>
  <c r="AP28" i="27"/>
  <c r="BD28" i="27"/>
  <c r="AY29" i="27"/>
  <c r="AT30" i="27"/>
  <c r="AO31" i="27"/>
  <c r="BC31" i="27"/>
  <c r="AX32" i="27"/>
  <c r="AS33" i="27"/>
  <c r="AN34" i="27"/>
  <c r="BB34" i="27"/>
  <c r="AW35" i="27"/>
  <c r="AR36" i="27"/>
  <c r="AM37" i="27"/>
  <c r="BA37" i="27"/>
  <c r="AV38" i="27"/>
  <c r="AQ39" i="27"/>
  <c r="BE39" i="27"/>
  <c r="AZ40" i="27"/>
  <c r="AU41" i="27"/>
  <c r="AP42" i="27"/>
  <c r="BD42" i="27"/>
  <c r="AY43" i="27"/>
  <c r="AT44" i="27"/>
  <c r="AO45" i="27"/>
  <c r="BC45" i="27"/>
  <c r="AS47" i="27"/>
  <c r="AN48" i="27"/>
  <c r="BB48" i="27"/>
  <c r="AW49" i="27"/>
  <c r="AR50" i="27"/>
  <c r="AM51" i="27"/>
  <c r="BA51" i="27"/>
  <c r="AV52" i="27"/>
  <c r="AQ53" i="27"/>
  <c r="BE53" i="27"/>
  <c r="AZ54" i="27"/>
  <c r="AU55" i="27"/>
  <c r="AP56" i="27"/>
  <c r="BD56" i="27"/>
  <c r="AY57" i="27"/>
  <c r="AT58" i="27"/>
  <c r="AO59" i="27"/>
  <c r="BC59" i="27"/>
  <c r="AX60" i="27"/>
  <c r="AS61" i="27"/>
  <c r="AN62" i="27"/>
  <c r="BB62" i="27"/>
  <c r="AW63" i="27"/>
  <c r="AR64" i="27"/>
  <c r="AM65" i="27"/>
  <c r="BA65" i="27"/>
  <c r="AV66" i="27"/>
  <c r="AQ67" i="27"/>
  <c r="BE67" i="27"/>
  <c r="AZ68" i="27"/>
  <c r="AU69" i="27"/>
  <c r="AP70" i="27"/>
  <c r="BD70" i="27"/>
  <c r="AY71" i="27"/>
  <c r="AT72" i="27"/>
  <c r="AO73" i="27"/>
  <c r="BC73" i="27"/>
  <c r="AX74" i="27"/>
  <c r="AS75" i="27"/>
  <c r="AN76" i="27"/>
  <c r="BB76" i="27"/>
  <c r="AW77" i="27"/>
  <c r="AR78" i="27"/>
  <c r="AM79" i="27"/>
  <c r="BA79" i="27"/>
  <c r="AV80" i="27"/>
  <c r="AQ81" i="27"/>
  <c r="BE81" i="27"/>
  <c r="AZ82" i="27"/>
  <c r="AU83" i="27"/>
  <c r="AP84" i="27"/>
  <c r="BD84" i="27"/>
  <c r="AY85" i="27"/>
  <c r="AT86" i="27"/>
  <c r="AO87" i="27"/>
  <c r="BC87" i="27"/>
  <c r="AX88" i="27"/>
  <c r="AS89" i="27"/>
  <c r="AN90" i="27"/>
  <c r="BB90" i="27"/>
  <c r="AW91" i="27"/>
  <c r="AR92" i="27"/>
  <c r="AM93" i="27"/>
  <c r="BA93" i="27"/>
  <c r="AV94" i="27"/>
  <c r="AQ95" i="27"/>
  <c r="BE95" i="27"/>
  <c r="AZ96" i="27"/>
  <c r="AU97" i="27"/>
  <c r="AP98" i="27"/>
  <c r="BD98" i="27"/>
  <c r="AY99" i="27"/>
  <c r="AT100" i="27"/>
  <c r="AO101" i="27"/>
  <c r="BC101" i="27"/>
  <c r="AX102" i="27"/>
  <c r="AS103" i="27"/>
  <c r="AN104" i="27"/>
  <c r="BB104" i="27"/>
  <c r="AP17" i="27"/>
  <c r="BD17" i="27"/>
  <c r="AY18" i="27"/>
  <c r="AT19" i="27"/>
  <c r="AO20" i="27"/>
  <c r="BC20" i="27"/>
  <c r="AX21" i="27"/>
  <c r="AS22" i="27"/>
  <c r="AN23" i="27"/>
  <c r="BB23" i="27"/>
  <c r="AW24" i="27"/>
  <c r="AR25" i="27"/>
  <c r="AM26" i="27"/>
  <c r="BA26" i="27"/>
  <c r="AV27" i="27"/>
  <c r="AQ28" i="27"/>
  <c r="BE28" i="27"/>
  <c r="AZ29" i="27"/>
  <c r="AP31" i="27"/>
  <c r="AY32" i="27"/>
  <c r="AO34" i="27"/>
  <c r="BC34" i="27"/>
  <c r="AX35" i="27"/>
  <c r="AS36" i="27"/>
  <c r="AN37" i="27"/>
  <c r="BB37" i="27"/>
  <c r="AW38" i="27"/>
  <c r="AR39" i="27"/>
  <c r="AM40" i="27"/>
  <c r="BA40" i="27"/>
  <c r="AV41" i="27"/>
  <c r="AQ42" i="27"/>
  <c r="BE42" i="27"/>
  <c r="AZ43" i="27"/>
  <c r="AU44" i="27"/>
  <c r="AP45" i="27"/>
  <c r="BD45" i="27"/>
  <c r="AT47" i="27"/>
  <c r="AO48" i="27"/>
  <c r="BC48" i="27"/>
  <c r="AX49" i="27"/>
  <c r="AS50" i="27"/>
  <c r="AN51" i="27"/>
  <c r="BB51" i="27"/>
  <c r="AW52" i="27"/>
  <c r="AR53" i="27"/>
  <c r="AM54" i="27"/>
  <c r="BA54" i="27"/>
  <c r="AV55" i="27"/>
  <c r="AQ56" i="27"/>
  <c r="BE56" i="27"/>
  <c r="AS17" i="27"/>
  <c r="AN18" i="27"/>
  <c r="BB18" i="27"/>
  <c r="AW19" i="27"/>
  <c r="AR20" i="27"/>
  <c r="AM21" i="27"/>
  <c r="BA21" i="27"/>
  <c r="AV22" i="27"/>
  <c r="AQ23" i="27"/>
  <c r="BE23" i="27"/>
  <c r="AZ24" i="27"/>
  <c r="AU25" i="27"/>
  <c r="AP26" i="27"/>
  <c r="BD26" i="27"/>
  <c r="AY27" i="27"/>
  <c r="AT28" i="27"/>
  <c r="AO29" i="27"/>
  <c r="BC29" i="27"/>
  <c r="AX30" i="27"/>
  <c r="AS31" i="27"/>
  <c r="AN32" i="27"/>
  <c r="BB32" i="27"/>
  <c r="AW33" i="27"/>
  <c r="AR34" i="27"/>
  <c r="AM35" i="27"/>
  <c r="BA35" i="27"/>
  <c r="AV36" i="27"/>
  <c r="AQ37" i="27"/>
  <c r="BE37" i="27"/>
  <c r="AZ38" i="27"/>
  <c r="AU39" i="27"/>
  <c r="AP40" i="27"/>
  <c r="BD40" i="27"/>
  <c r="AY41" i="27"/>
  <c r="AT42" i="27"/>
  <c r="AO43" i="27"/>
  <c r="BC43" i="27"/>
  <c r="AX44" i="27"/>
  <c r="AS45" i="27"/>
  <c r="AW47" i="27"/>
  <c r="AR48" i="27"/>
  <c r="AM49" i="27"/>
  <c r="BA49" i="27"/>
  <c r="AV50" i="27"/>
  <c r="AQ51" i="27"/>
  <c r="BE51" i="27"/>
  <c r="AZ52" i="27"/>
  <c r="AU53" i="27"/>
  <c r="AP54" i="27"/>
  <c r="BD54" i="27"/>
  <c r="AY55" i="27"/>
  <c r="AT56" i="27"/>
  <c r="AO57" i="27"/>
  <c r="BC57" i="27"/>
  <c r="AX58" i="27"/>
  <c r="AS59" i="27"/>
  <c r="AN60" i="27"/>
  <c r="BB60" i="27"/>
  <c r="AW61" i="27"/>
  <c r="AR62" i="27"/>
  <c r="AM63" i="27"/>
  <c r="BA63" i="27"/>
  <c r="AV64" i="27"/>
  <c r="AQ65" i="27"/>
  <c r="BE65" i="27"/>
  <c r="AZ66" i="27"/>
  <c r="AU67" i="27"/>
  <c r="AP68" i="27"/>
  <c r="BD68" i="27"/>
  <c r="AY69" i="27"/>
  <c r="AT70" i="27"/>
  <c r="AO71" i="27"/>
  <c r="BC71" i="27"/>
  <c r="AX72" i="27"/>
  <c r="AS73" i="27"/>
  <c r="AN74" i="27"/>
  <c r="BB74" i="27"/>
  <c r="AW75" i="27"/>
  <c r="AR76" i="27"/>
  <c r="AM77" i="27"/>
  <c r="BA77" i="27"/>
  <c r="AV78" i="27"/>
  <c r="AQ79" i="27"/>
  <c r="BE79" i="27"/>
  <c r="AZ80" i="27"/>
  <c r="AU81" i="27"/>
  <c r="AP82" i="27"/>
  <c r="BD82" i="27"/>
  <c r="AY83" i="27"/>
  <c r="AT84" i="27"/>
  <c r="AO85" i="27"/>
  <c r="BC85" i="27"/>
  <c r="AX86" i="27"/>
  <c r="AS87" i="27"/>
  <c r="AN88" i="27"/>
  <c r="BB88" i="27"/>
  <c r="AW89" i="27"/>
  <c r="AR90" i="27"/>
  <c r="AM91" i="27"/>
  <c r="BA91" i="27"/>
  <c r="AV92" i="27"/>
  <c r="AQ93" i="27"/>
  <c r="BE93" i="27"/>
  <c r="AZ94" i="27"/>
  <c r="AU95" i="27"/>
  <c r="AP96" i="27"/>
  <c r="BD96" i="27"/>
  <c r="AY97" i="27"/>
  <c r="AT98" i="27"/>
  <c r="AO99" i="27"/>
  <c r="BC99" i="27"/>
  <c r="AX100" i="27"/>
  <c r="AS101" i="27"/>
  <c r="AN102" i="27"/>
  <c r="BB102" i="27"/>
  <c r="AW103" i="27"/>
  <c r="AR104" i="27"/>
  <c r="AT17" i="27"/>
  <c r="AO18" i="27"/>
  <c r="BC18" i="27"/>
  <c r="AX19" i="27"/>
  <c r="AS20" i="27"/>
  <c r="AN21" i="27"/>
  <c r="BB21" i="27"/>
  <c r="AW22" i="27"/>
  <c r="AR23" i="27"/>
  <c r="AM24" i="27"/>
  <c r="BA24" i="27"/>
  <c r="AV25" i="27"/>
  <c r="AQ26" i="27"/>
  <c r="BE26" i="27"/>
  <c r="AZ27" i="27"/>
  <c r="AU28" i="27"/>
  <c r="AP29" i="27"/>
  <c r="BD29" i="27"/>
  <c r="AY30" i="27"/>
  <c r="AT31" i="27"/>
  <c r="AO32" i="27"/>
  <c r="BC32" i="27"/>
  <c r="AX33" i="27"/>
  <c r="AS34" i="27"/>
  <c r="AN35" i="27"/>
  <c r="BB35" i="27"/>
  <c r="AW36" i="27"/>
  <c r="AR37" i="27"/>
  <c r="AM38" i="27"/>
  <c r="BA38" i="27"/>
  <c r="AV39" i="27"/>
  <c r="AQ40" i="27"/>
  <c r="BE40" i="27"/>
  <c r="AZ41" i="27"/>
  <c r="AU42" i="27"/>
  <c r="AP43" i="27"/>
  <c r="BD43" i="27"/>
  <c r="AY44" i="27"/>
  <c r="AT45" i="27"/>
  <c r="AX47" i="27"/>
  <c r="AS48" i="27"/>
  <c r="AN49" i="27"/>
  <c r="BB49" i="27"/>
  <c r="AW50" i="27"/>
  <c r="AR51" i="27"/>
  <c r="AM52" i="27"/>
  <c r="BA52" i="27"/>
  <c r="AV53" i="27"/>
  <c r="AQ54" i="27"/>
  <c r="BE54" i="27"/>
  <c r="AZ55" i="27"/>
  <c r="AU56" i="27"/>
  <c r="AP57" i="27"/>
  <c r="BD57" i="27"/>
  <c r="AY58" i="27"/>
  <c r="AT59" i="27"/>
  <c r="AO60" i="27"/>
  <c r="BC60" i="27"/>
  <c r="AX61" i="27"/>
  <c r="AS62" i="27"/>
  <c r="AN63" i="27"/>
  <c r="BB63" i="27"/>
  <c r="AW64" i="27"/>
  <c r="AR65" i="27"/>
  <c r="AM66" i="27"/>
  <c r="BA66" i="27"/>
  <c r="AV67" i="27"/>
  <c r="AQ68" i="27"/>
  <c r="BE68" i="27"/>
  <c r="AZ69" i="27"/>
  <c r="AU70" i="27"/>
  <c r="AP71" i="27"/>
  <c r="BD71" i="27"/>
  <c r="AY72" i="27"/>
  <c r="AT73" i="27"/>
  <c r="AO74" i="27"/>
  <c r="BC74" i="27"/>
  <c r="AX75" i="27"/>
  <c r="AS76" i="27"/>
  <c r="AN77" i="27"/>
  <c r="BB77" i="27"/>
  <c r="AW78" i="27"/>
  <c r="AR79" i="27"/>
  <c r="AM80" i="27"/>
  <c r="BA80" i="27"/>
  <c r="AV81" i="27"/>
  <c r="AQ82" i="27"/>
  <c r="BE82" i="27"/>
  <c r="AZ83" i="27"/>
  <c r="AU84" i="27"/>
  <c r="AP85" i="27"/>
  <c r="BD85" i="27"/>
  <c r="AY86" i="27"/>
  <c r="AT87" i="27"/>
  <c r="AO88" i="27"/>
  <c r="BC88" i="27"/>
  <c r="AX89" i="27"/>
  <c r="AS90" i="27"/>
  <c r="AN91" i="27"/>
  <c r="BB91" i="27"/>
  <c r="AW92" i="27"/>
  <c r="AR93" i="27"/>
  <c r="AM94" i="27"/>
  <c r="BA94" i="27"/>
  <c r="AV95" i="27"/>
  <c r="AQ96" i="27"/>
  <c r="BE96" i="27"/>
  <c r="AZ97" i="27"/>
  <c r="AU98" i="27"/>
  <c r="AP99" i="27"/>
  <c r="BD99" i="27"/>
  <c r="AY100" i="27"/>
  <c r="AT101" i="27"/>
  <c r="AO102" i="27"/>
  <c r="BC102" i="27"/>
  <c r="AX103" i="27"/>
  <c r="AS104" i="27"/>
  <c r="AQ18" i="27"/>
  <c r="AZ19" i="27"/>
  <c r="AP21" i="27"/>
  <c r="AY22" i="27"/>
  <c r="AO24" i="27"/>
  <c r="AX25" i="27"/>
  <c r="AN27" i="27"/>
  <c r="AR29" i="27"/>
  <c r="AU17" i="27"/>
  <c r="AP18" i="27"/>
  <c r="BD18" i="27"/>
  <c r="AY19" i="27"/>
  <c r="AT20" i="27"/>
  <c r="AO21" i="27"/>
  <c r="BC21" i="27"/>
  <c r="AX22" i="27"/>
  <c r="AS23" i="27"/>
  <c r="AN24" i="27"/>
  <c r="BB24" i="27"/>
  <c r="AW25" i="27"/>
  <c r="AR26" i="27"/>
  <c r="AM27" i="27"/>
  <c r="BA27" i="27"/>
  <c r="AV28" i="27"/>
  <c r="AQ29" i="27"/>
  <c r="BE29" i="27"/>
  <c r="AZ30" i="27"/>
  <c r="AU31" i="27"/>
  <c r="AP32" i="27"/>
  <c r="BD32" i="27"/>
  <c r="AY33" i="27"/>
  <c r="AT34" i="27"/>
  <c r="AO35" i="27"/>
  <c r="BC35" i="27"/>
  <c r="AX36" i="27"/>
  <c r="AS37" i="27"/>
  <c r="AN38" i="27"/>
  <c r="BB38" i="27"/>
  <c r="AW39" i="27"/>
  <c r="AR40" i="27"/>
  <c r="AM41" i="27"/>
  <c r="BA41" i="27"/>
  <c r="AV42" i="27"/>
  <c r="AQ43" i="27"/>
  <c r="BE43" i="27"/>
  <c r="AZ44" i="27"/>
  <c r="AU45" i="27"/>
  <c r="AY47" i="27"/>
  <c r="AT48" i="27"/>
  <c r="AO49" i="27"/>
  <c r="BC49" i="27"/>
  <c r="AX50" i="27"/>
  <c r="AS51" i="27"/>
  <c r="AN52" i="27"/>
  <c r="BB52" i="27"/>
  <c r="AW53" i="27"/>
  <c r="AR54" i="27"/>
  <c r="AM55" i="27"/>
  <c r="BA55" i="27"/>
  <c r="AV56" i="27"/>
  <c r="AQ57" i="27"/>
  <c r="BE57" i="27"/>
  <c r="AZ58" i="27"/>
  <c r="AU59" i="27"/>
  <c r="AP60" i="27"/>
  <c r="BD60" i="27"/>
  <c r="AY61" i="27"/>
  <c r="AT62" i="27"/>
  <c r="AO63" i="27"/>
  <c r="BC63" i="27"/>
  <c r="AX64" i="27"/>
  <c r="AS65" i="27"/>
  <c r="AN66" i="27"/>
  <c r="BB66" i="27"/>
  <c r="AW67" i="27"/>
  <c r="AR68" i="27"/>
  <c r="AM69" i="27"/>
  <c r="BA69" i="27"/>
  <c r="AV70" i="27"/>
  <c r="AQ71" i="27"/>
  <c r="BE71" i="27"/>
  <c r="AZ72" i="27"/>
  <c r="AU73" i="27"/>
  <c r="AP74" i="27"/>
  <c r="BD74" i="27"/>
  <c r="AY75" i="27"/>
  <c r="AT76" i="27"/>
  <c r="AO77" i="27"/>
  <c r="BC77" i="27"/>
  <c r="AX78" i="27"/>
  <c r="AS79" i="27"/>
  <c r="AN80" i="27"/>
  <c r="BB80" i="27"/>
  <c r="AW81" i="27"/>
  <c r="AR82" i="27"/>
  <c r="AM83" i="27"/>
  <c r="BA83" i="27"/>
  <c r="AV84" i="27"/>
  <c r="AQ85" i="27"/>
  <c r="BE85" i="27"/>
  <c r="AZ86" i="27"/>
  <c r="AU87" i="27"/>
  <c r="AP88" i="27"/>
  <c r="BD88" i="27"/>
  <c r="AY89" i="27"/>
  <c r="AT90" i="27"/>
  <c r="AO91" i="27"/>
  <c r="BC91" i="27"/>
  <c r="AX92" i="27"/>
  <c r="AS93" i="27"/>
  <c r="AN94" i="27"/>
  <c r="BB94" i="27"/>
  <c r="AW95" i="27"/>
  <c r="AR96" i="27"/>
  <c r="AM97" i="27"/>
  <c r="BA97" i="27"/>
  <c r="AV98" i="27"/>
  <c r="AQ99" i="27"/>
  <c r="BE99" i="27"/>
  <c r="AZ100" i="27"/>
  <c r="AU101" i="27"/>
  <c r="AP102" i="27"/>
  <c r="BD102" i="27"/>
  <c r="AY103" i="27"/>
  <c r="AT104" i="27"/>
  <c r="AV17" i="27"/>
  <c r="AU20" i="27"/>
  <c r="BD21" i="27"/>
  <c r="AT23" i="27"/>
  <c r="BC24" i="27"/>
  <c r="AS26" i="27"/>
  <c r="BB27" i="27"/>
  <c r="AW28" i="27"/>
  <c r="AW17" i="27"/>
  <c r="AR18" i="27"/>
  <c r="AM19" i="27"/>
  <c r="BA19" i="27"/>
  <c r="AV20" i="27"/>
  <c r="AQ21" i="27"/>
  <c r="BE21" i="27"/>
  <c r="AZ22" i="27"/>
  <c r="AU23" i="27"/>
  <c r="AP24" i="27"/>
  <c r="BD24" i="27"/>
  <c r="AY25" i="27"/>
  <c r="AT26" i="27"/>
  <c r="AO27" i="27"/>
  <c r="BC27" i="27"/>
  <c r="AX28" i="27"/>
  <c r="AS29" i="27"/>
  <c r="AN30" i="27"/>
  <c r="BB30" i="27"/>
  <c r="AW31" i="27"/>
  <c r="AR32" i="27"/>
  <c r="AM33" i="27"/>
  <c r="BA33" i="27"/>
  <c r="AV34" i="27"/>
  <c r="AQ35" i="27"/>
  <c r="BE35" i="27"/>
  <c r="AZ36" i="27"/>
  <c r="AU37" i="27"/>
  <c r="AP38" i="27"/>
  <c r="BD38" i="27"/>
  <c r="AY39" i="27"/>
  <c r="AT40" i="27"/>
  <c r="AO41" i="27"/>
  <c r="BC41" i="27"/>
  <c r="AX42" i="27"/>
  <c r="AS43" i="27"/>
  <c r="AN44" i="27"/>
  <c r="BB44" i="27"/>
  <c r="AW45" i="27"/>
  <c r="AM47" i="27"/>
  <c r="BA47" i="27"/>
  <c r="AV48" i="27"/>
  <c r="AQ49" i="27"/>
  <c r="BE49" i="27"/>
  <c r="AZ50" i="27"/>
  <c r="AU51" i="27"/>
  <c r="AP52" i="27"/>
  <c r="BD52" i="27"/>
  <c r="AY53" i="27"/>
  <c r="AT54" i="27"/>
  <c r="AO55" i="27"/>
  <c r="BC55" i="27"/>
  <c r="AX56" i="27"/>
  <c r="AS57" i="27"/>
  <c r="AN58" i="27"/>
  <c r="BB58" i="27"/>
  <c r="AW59" i="27"/>
  <c r="AR60" i="27"/>
  <c r="AM61" i="27"/>
  <c r="BA61" i="27"/>
  <c r="AV62" i="27"/>
  <c r="AQ63" i="27"/>
  <c r="BE63" i="27"/>
  <c r="AZ64" i="27"/>
  <c r="AU65" i="27"/>
  <c r="AP66" i="27"/>
  <c r="BD66" i="27"/>
  <c r="AY67" i="27"/>
  <c r="AT68" i="27"/>
  <c r="AO69" i="27"/>
  <c r="BC69" i="27"/>
  <c r="AX70" i="27"/>
  <c r="AS71" i="27"/>
  <c r="AN72" i="27"/>
  <c r="BB72" i="27"/>
  <c r="AW73" i="27"/>
  <c r="AR74" i="27"/>
  <c r="AM75" i="27"/>
  <c r="BA75" i="27"/>
  <c r="AV76" i="27"/>
  <c r="AQ77" i="27"/>
  <c r="BE77" i="27"/>
  <c r="AZ78" i="27"/>
  <c r="AU79" i="27"/>
  <c r="AP80" i="27"/>
  <c r="BD80" i="27"/>
  <c r="AY81" i="27"/>
  <c r="AT82" i="27"/>
  <c r="AO83" i="27"/>
  <c r="BC83" i="27"/>
  <c r="AX84" i="27"/>
  <c r="AS85" i="27"/>
  <c r="AN86" i="27"/>
  <c r="BB86" i="27"/>
  <c r="AW87" i="27"/>
  <c r="AR88" i="27"/>
  <c r="AM89" i="27"/>
  <c r="BA89" i="27"/>
  <c r="AV90" i="27"/>
  <c r="AQ91" i="27"/>
  <c r="BE91" i="27"/>
  <c r="AZ92" i="27"/>
  <c r="AU93" i="27"/>
  <c r="AP94" i="27"/>
  <c r="BD94" i="27"/>
  <c r="AY95" i="27"/>
  <c r="AT96" i="27"/>
  <c r="AO97" i="27"/>
  <c r="BC97" i="27"/>
  <c r="AX98" i="27"/>
  <c r="AS99" i="27"/>
  <c r="AN100" i="27"/>
  <c r="BB100" i="27"/>
  <c r="AW101" i="27"/>
  <c r="AR102" i="27"/>
  <c r="AM103" i="27"/>
  <c r="BA103" i="27"/>
  <c r="AV104" i="27"/>
  <c r="AX17" i="27"/>
  <c r="AS18" i="27"/>
  <c r="AN19" i="27"/>
  <c r="AQ17" i="27"/>
  <c r="AV19" i="27"/>
  <c r="AY21" i="27"/>
  <c r="AX23" i="27"/>
  <c r="BA25" i="27"/>
  <c r="BD27" i="27"/>
  <c r="BB29" i="27"/>
  <c r="AV31" i="27"/>
  <c r="AN33" i="27"/>
  <c r="AX34" i="27"/>
  <c r="AT36" i="27"/>
  <c r="AO38" i="27"/>
  <c r="BA39" i="27"/>
  <c r="AW41" i="27"/>
  <c r="AR43" i="27"/>
  <c r="BD44" i="27"/>
  <c r="AU48" i="27"/>
  <c r="AN50" i="27"/>
  <c r="BC51" i="27"/>
  <c r="AX53" i="27"/>
  <c r="AQ55" i="27"/>
  <c r="AM57" i="27"/>
  <c r="AV58" i="27"/>
  <c r="BE59" i="27"/>
  <c r="AU61" i="27"/>
  <c r="BD62" i="27"/>
  <c r="AT64" i="27"/>
  <c r="BC65" i="27"/>
  <c r="AS67" i="27"/>
  <c r="BB68" i="27"/>
  <c r="AR70" i="27"/>
  <c r="BA71" i="27"/>
  <c r="AQ73" i="27"/>
  <c r="AZ74" i="27"/>
  <c r="AP76" i="27"/>
  <c r="AY77" i="27"/>
  <c r="AO79" i="27"/>
  <c r="AX80" i="27"/>
  <c r="AN82" i="27"/>
  <c r="AW83" i="27"/>
  <c r="AM85" i="27"/>
  <c r="AV86" i="27"/>
  <c r="BE87" i="27"/>
  <c r="AU89" i="27"/>
  <c r="BD90" i="27"/>
  <c r="AT92" i="27"/>
  <c r="BC93" i="27"/>
  <c r="AS95" i="27"/>
  <c r="BB96" i="27"/>
  <c r="AR98" i="27"/>
  <c r="BA99" i="27"/>
  <c r="AQ101" i="27"/>
  <c r="AZ102" i="27"/>
  <c r="AP104" i="27"/>
  <c r="AQ66" i="27"/>
  <c r="AR17" i="27"/>
  <c r="BB19" i="27"/>
  <c r="AZ21" i="27"/>
  <c r="BC23" i="27"/>
  <c r="BB25" i="27"/>
  <c r="BE27" i="27"/>
  <c r="AM30" i="27"/>
  <c r="AX31" i="27"/>
  <c r="AO33" i="27"/>
  <c r="AY34" i="27"/>
  <c r="AU36" i="27"/>
  <c r="AQ38" i="27"/>
  <c r="BB39" i="27"/>
  <c r="AX41" i="27"/>
  <c r="AT43" i="27"/>
  <c r="BE44" i="27"/>
  <c r="AW48" i="27"/>
  <c r="AO50" i="27"/>
  <c r="BD51" i="27"/>
  <c r="AZ53" i="27"/>
  <c r="AR55" i="27"/>
  <c r="AN57" i="27"/>
  <c r="AW58" i="27"/>
  <c r="AM60" i="27"/>
  <c r="AV61" i="27"/>
  <c r="BE62" i="27"/>
  <c r="AU64" i="27"/>
  <c r="BD65" i="27"/>
  <c r="AT67" i="27"/>
  <c r="BC68" i="27"/>
  <c r="AS70" i="27"/>
  <c r="BB71" i="27"/>
  <c r="AR73" i="27"/>
  <c r="BA74" i="27"/>
  <c r="AQ76" i="27"/>
  <c r="AZ77" i="27"/>
  <c r="AP79" i="27"/>
  <c r="AY80" i="27"/>
  <c r="AO82" i="27"/>
  <c r="AX83" i="27"/>
  <c r="AN85" i="27"/>
  <c r="AW86" i="27"/>
  <c r="AM88" i="27"/>
  <c r="AV89" i="27"/>
  <c r="BE90" i="27"/>
  <c r="AU92" i="27"/>
  <c r="BD93" i="27"/>
  <c r="AT95" i="27"/>
  <c r="BC96" i="27"/>
  <c r="AS98" i="27"/>
  <c r="BB99" i="27"/>
  <c r="AR101" i="27"/>
  <c r="BA102" i="27"/>
  <c r="AQ104" i="27"/>
  <c r="AW55" i="27"/>
  <c r="BD77" i="27"/>
  <c r="BC80" i="27"/>
  <c r="AS82" i="27"/>
  <c r="AR85" i="27"/>
  <c r="BA86" i="27"/>
  <c r="AQ88" i="27"/>
  <c r="AZ89" i="27"/>
  <c r="AP91" i="27"/>
  <c r="AO94" i="27"/>
  <c r="AX95" i="27"/>
  <c r="AN97" i="27"/>
  <c r="AW98" i="27"/>
  <c r="AM100" i="27"/>
  <c r="AV101" i="27"/>
  <c r="BE102" i="27"/>
  <c r="AU104" i="27"/>
  <c r="BD41" i="27"/>
  <c r="AZ67" i="27"/>
  <c r="AY70" i="27"/>
  <c r="AO72" i="27"/>
  <c r="AX73" i="27"/>
  <c r="AN75" i="27"/>
  <c r="AW76" i="27"/>
  <c r="AV79" i="27"/>
  <c r="BE80" i="27"/>
  <c r="AU82" i="27"/>
  <c r="BD83" i="27"/>
  <c r="AT85" i="27"/>
  <c r="BC86" i="27"/>
  <c r="AS88" i="27"/>
  <c r="AR91" i="27"/>
  <c r="BA92" i="27"/>
  <c r="AQ94" i="27"/>
  <c r="AZ95" i="27"/>
  <c r="AP97" i="27"/>
  <c r="AY98" i="27"/>
  <c r="AO100" i="27"/>
  <c r="AX101" i="27"/>
  <c r="AN103" i="27"/>
  <c r="AW104" i="27"/>
  <c r="BE17" i="27"/>
  <c r="AR24" i="27"/>
  <c r="AU26" i="27"/>
  <c r="AS28" i="27"/>
  <c r="AQ30" i="27"/>
  <c r="BD31" i="27"/>
  <c r="AU33" i="27"/>
  <c r="AP35" i="27"/>
  <c r="BB36" i="27"/>
  <c r="AX38" i="27"/>
  <c r="AS40" i="27"/>
  <c r="BE41" i="27"/>
  <c r="BA43" i="27"/>
  <c r="AV45" i="27"/>
  <c r="AO47" i="27"/>
  <c r="BD48" i="27"/>
  <c r="AY50" i="27"/>
  <c r="AR52" i="27"/>
  <c r="AN54" i="27"/>
  <c r="BB55" i="27"/>
  <c r="AU57" i="27"/>
  <c r="AT60" i="27"/>
  <c r="BC61" i="27"/>
  <c r="AS63" i="27"/>
  <c r="BB64" i="27"/>
  <c r="AR66" i="27"/>
  <c r="BA67" i="27"/>
  <c r="AQ69" i="27"/>
  <c r="AZ70" i="27"/>
  <c r="AP72" i="27"/>
  <c r="AY73" i="27"/>
  <c r="AY17" i="27"/>
  <c r="BC19" i="27"/>
  <c r="AM22" i="27"/>
  <c r="BD23" i="27"/>
  <c r="AN26" i="27"/>
  <c r="AM28" i="27"/>
  <c r="AO30" i="27"/>
  <c r="AY31" i="27"/>
  <c r="AP33" i="27"/>
  <c r="BD34" i="27"/>
  <c r="AY36" i="27"/>
  <c r="AR38" i="27"/>
  <c r="AN40" i="27"/>
  <c r="BB41" i="27"/>
  <c r="AU43" i="27"/>
  <c r="AQ45" i="27"/>
  <c r="AX48" i="27"/>
  <c r="AT50" i="27"/>
  <c r="AO52" i="27"/>
  <c r="BA53" i="27"/>
  <c r="AR57" i="27"/>
  <c r="BA58" i="27"/>
  <c r="AQ60" i="27"/>
  <c r="AZ61" i="27"/>
  <c r="AP63" i="27"/>
  <c r="AY64" i="27"/>
  <c r="AO66" i="27"/>
  <c r="AX67" i="27"/>
  <c r="AN69" i="27"/>
  <c r="AW70" i="27"/>
  <c r="AM72" i="27"/>
  <c r="AV73" i="27"/>
  <c r="BE74" i="27"/>
  <c r="AU76" i="27"/>
  <c r="AT79" i="27"/>
  <c r="BB83" i="27"/>
  <c r="AY92" i="27"/>
  <c r="AZ17" i="27"/>
  <c r="BD19" i="27"/>
  <c r="AN22" i="27"/>
  <c r="AQ24" i="27"/>
  <c r="AO26" i="27"/>
  <c r="AR28" i="27"/>
  <c r="AP30" i="27"/>
  <c r="AZ31" i="27"/>
  <c r="AT33" i="27"/>
  <c r="BE34" i="27"/>
  <c r="BA36" i="27"/>
  <c r="AS38" i="27"/>
  <c r="AO40" i="27"/>
  <c r="AV43" i="27"/>
  <c r="AR45" i="27"/>
  <c r="AN47" i="27"/>
  <c r="AY48" i="27"/>
  <c r="AU50" i="27"/>
  <c r="AQ52" i="27"/>
  <c r="BB53" i="27"/>
  <c r="AX55" i="27"/>
  <c r="AT57" i="27"/>
  <c r="BC58" i="27"/>
  <c r="AS60" i="27"/>
  <c r="BB61" i="27"/>
  <c r="AR63" i="27"/>
  <c r="BA64" i="27"/>
  <c r="AP69" i="27"/>
  <c r="AM78" i="27"/>
  <c r="BB89" i="27"/>
  <c r="AM18" i="27"/>
  <c r="AQ20" i="27"/>
  <c r="AT22" i="27"/>
  <c r="AS24" i="27"/>
  <c r="AV26" i="27"/>
  <c r="AY28" i="27"/>
  <c r="AU30" i="27"/>
  <c r="BE31" i="27"/>
  <c r="AV33" i="27"/>
  <c r="AR35" i="27"/>
  <c r="BC36" i="27"/>
  <c r="AY38" i="27"/>
  <c r="AU40" i="27"/>
  <c r="AM42" i="27"/>
  <c r="BB43" i="27"/>
  <c r="AX45" i="27"/>
  <c r="AP47" i="27"/>
  <c r="BE48" i="27"/>
  <c r="BA50" i="27"/>
  <c r="AS52" i="27"/>
  <c r="AO54" i="27"/>
  <c r="BD55" i="27"/>
  <c r="AV57" i="27"/>
  <c r="BE58" i="27"/>
  <c r="AU60" i="27"/>
  <c r="BD61" i="27"/>
  <c r="AT63" i="27"/>
  <c r="BC64" i="27"/>
  <c r="AS66" i="27"/>
  <c r="BB67" i="27"/>
  <c r="AR69" i="27"/>
  <c r="BA70" i="27"/>
  <c r="AQ72" i="27"/>
  <c r="AZ73" i="27"/>
  <c r="AP75" i="27"/>
  <c r="AY76" i="27"/>
  <c r="AO78" i="27"/>
  <c r="AX79" i="27"/>
  <c r="AN81" i="27"/>
  <c r="AW82" i="27"/>
  <c r="AM84" i="27"/>
  <c r="AV85" i="27"/>
  <c r="BE86" i="27"/>
  <c r="AU88" i="27"/>
  <c r="BD89" i="27"/>
  <c r="AT91" i="27"/>
  <c r="BC92" i="27"/>
  <c r="AS94" i="27"/>
  <c r="BB95" i="27"/>
  <c r="AR97" i="27"/>
  <c r="BA98" i="27"/>
  <c r="AQ100" i="27"/>
  <c r="AZ101" i="27"/>
  <c r="AP103" i="27"/>
  <c r="AY104" i="27"/>
  <c r="AT18" i="27"/>
  <c r="AW20" i="27"/>
  <c r="AU22" i="27"/>
  <c r="AX24" i="27"/>
  <c r="AW26" i="27"/>
  <c r="AZ28" i="27"/>
  <c r="AV30" i="27"/>
  <c r="AM32" i="27"/>
  <c r="AZ33" i="27"/>
  <c r="AS35" i="27"/>
  <c r="AO37" i="27"/>
  <c r="BC38" i="27"/>
  <c r="AV40" i="27"/>
  <c r="AR42" i="27"/>
  <c r="AM44" i="27"/>
  <c r="AY45" i="27"/>
  <c r="AU47" i="27"/>
  <c r="AP49" i="27"/>
  <c r="BB50" i="27"/>
  <c r="AX52" i="27"/>
  <c r="AS54" i="27"/>
  <c r="BE55" i="27"/>
  <c r="AZ57" i="27"/>
  <c r="AP59" i="27"/>
  <c r="AY60" i="27"/>
  <c r="AO62" i="27"/>
  <c r="AX63" i="27"/>
  <c r="AN65" i="27"/>
  <c r="AW66" i="27"/>
  <c r="AM68" i="27"/>
  <c r="AV69" i="27"/>
  <c r="BE70" i="27"/>
  <c r="AU72" i="27"/>
  <c r="BD73" i="27"/>
  <c r="AT75" i="27"/>
  <c r="BC76" i="27"/>
  <c r="AS78" i="27"/>
  <c r="BB79" i="27"/>
  <c r="AR81" i="27"/>
  <c r="BA82" i="27"/>
  <c r="AQ84" i="27"/>
  <c r="AZ85" i="27"/>
  <c r="AP87" i="27"/>
  <c r="AY88" i="27"/>
  <c r="AO90" i="27"/>
  <c r="AX91" i="27"/>
  <c r="AN93" i="27"/>
  <c r="AW94" i="27"/>
  <c r="AM96" i="27"/>
  <c r="AV97" i="27"/>
  <c r="BE98" i="27"/>
  <c r="AU100" i="27"/>
  <c r="BD101" i="27"/>
  <c r="AT103" i="27"/>
  <c r="BC104" i="27"/>
  <c r="BC50" i="27"/>
  <c r="BE73" i="27"/>
  <c r="BD76" i="27"/>
  <c r="AT78" i="27"/>
  <c r="BC79" i="27"/>
  <c r="BB82" i="27"/>
  <c r="AR84" i="27"/>
  <c r="BA85" i="27"/>
  <c r="AQ87" i="27"/>
  <c r="AZ88" i="27"/>
  <c r="AP90" i="27"/>
  <c r="AO93" i="27"/>
  <c r="AX94" i="27"/>
  <c r="AN96" i="27"/>
  <c r="AW97" i="27"/>
  <c r="AM99" i="27"/>
  <c r="AV100" i="27"/>
  <c r="BE101" i="27"/>
  <c r="AU103" i="27"/>
  <c r="AU18" i="27"/>
  <c r="AX20" i="27"/>
  <c r="BA22" i="27"/>
  <c r="AY24" i="27"/>
  <c r="BB26" i="27"/>
  <c r="BA28" i="27"/>
  <c r="AW30" i="27"/>
  <c r="AQ32" i="27"/>
  <c r="BB33" i="27"/>
  <c r="AT35" i="27"/>
  <c r="AP37" i="27"/>
  <c r="BE38" i="27"/>
  <c r="AW40" i="27"/>
  <c r="AS42" i="27"/>
  <c r="AO44" i="27"/>
  <c r="AZ45" i="27"/>
  <c r="AV47" i="27"/>
  <c r="AR49" i="27"/>
  <c r="AY52" i="27"/>
  <c r="AU54" i="27"/>
  <c r="AM56" i="27"/>
  <c r="BA57" i="27"/>
  <c r="AQ59" i="27"/>
  <c r="AZ60" i="27"/>
  <c r="AP62" i="27"/>
  <c r="AY63" i="27"/>
  <c r="AO65" i="27"/>
  <c r="AX66" i="27"/>
  <c r="AN68" i="27"/>
  <c r="AW69" i="27"/>
  <c r="AM71" i="27"/>
  <c r="AV72" i="27"/>
  <c r="AU75" i="27"/>
  <c r="AS81" i="27"/>
  <c r="AY91" i="27"/>
  <c r="BD104" i="27"/>
  <c r="AZ18" i="27"/>
  <c r="AY20" i="27"/>
  <c r="BB22" i="27"/>
  <c r="BE24" i="27"/>
  <c r="BC26" i="27"/>
  <c r="AM29" i="27"/>
  <c r="BA30" i="27"/>
  <c r="AS32" i="27"/>
  <c r="BC33" i="27"/>
  <c r="AY35" i="27"/>
  <c r="AT37" i="27"/>
  <c r="AM39" i="27"/>
  <c r="BB40" i="27"/>
  <c r="AW42" i="27"/>
  <c r="AP44" i="27"/>
  <c r="BE45" i="27"/>
  <c r="AZ47" i="27"/>
  <c r="AS49" i="27"/>
  <c r="AO51" i="27"/>
  <c r="BC52" i="27"/>
  <c r="AV54" i="27"/>
  <c r="AR56" i="27"/>
  <c r="BB57" i="27"/>
  <c r="AR59" i="27"/>
  <c r="BA60" i="27"/>
  <c r="AQ62" i="27"/>
  <c r="AZ63" i="27"/>
  <c r="AP65" i="27"/>
  <c r="AY66" i="27"/>
  <c r="AO68" i="27"/>
  <c r="AX69" i="27"/>
  <c r="AN71" i="27"/>
  <c r="AW72" i="27"/>
  <c r="AM74" i="27"/>
  <c r="AV75" i="27"/>
  <c r="BE76" i="27"/>
  <c r="AU78" i="27"/>
  <c r="BD79" i="27"/>
  <c r="AT81" i="27"/>
  <c r="BC82" i="27"/>
  <c r="AS84" i="27"/>
  <c r="BB85" i="27"/>
  <c r="AR87" i="27"/>
  <c r="BA88" i="27"/>
  <c r="AQ90" i="27"/>
  <c r="AZ91" i="27"/>
  <c r="AP93" i="27"/>
  <c r="AY94" i="27"/>
  <c r="AO96" i="27"/>
  <c r="AX97" i="27"/>
  <c r="AN99" i="27"/>
  <c r="AW100" i="27"/>
  <c r="AM102" i="27"/>
  <c r="AV103" i="27"/>
  <c r="BE104" i="27"/>
  <c r="AW56" i="27"/>
  <c r="BA18" i="27"/>
  <c r="BD20" i="27"/>
  <c r="BC22" i="27"/>
  <c r="AM25" i="27"/>
  <c r="AP27" i="27"/>
  <c r="AN29" i="27"/>
  <c r="BC30" i="27"/>
  <c r="AT32" i="27"/>
  <c r="BD33" i="27"/>
  <c r="AZ35" i="27"/>
  <c r="AV37" i="27"/>
  <c r="AN39" i="27"/>
  <c r="BC40" i="27"/>
  <c r="AY42" i="27"/>
  <c r="AQ44" i="27"/>
  <c r="BB47" i="27"/>
  <c r="AT49" i="27"/>
  <c r="AP51" i="27"/>
  <c r="BE52" i="27"/>
  <c r="AW54" i="27"/>
  <c r="AS56" i="27"/>
  <c r="AM58" i="27"/>
  <c r="AV59" i="27"/>
  <c r="BE60" i="27"/>
  <c r="AU62" i="27"/>
  <c r="BD63" i="27"/>
  <c r="AT65" i="27"/>
  <c r="BC66" i="27"/>
  <c r="AS68" i="27"/>
  <c r="BB69" i="27"/>
  <c r="AR71" i="27"/>
  <c r="BA72" i="27"/>
  <c r="AQ74" i="27"/>
  <c r="AZ75" i="27"/>
  <c r="AP77" i="27"/>
  <c r="AY78" i="27"/>
  <c r="AO80" i="27"/>
  <c r="AX81" i="27"/>
  <c r="AN83" i="27"/>
  <c r="AW84" i="27"/>
  <c r="AM86" i="27"/>
  <c r="AV87" i="27"/>
  <c r="BE88" i="27"/>
  <c r="AU90" i="27"/>
  <c r="BD91" i="27"/>
  <c r="AT93" i="27"/>
  <c r="BC94" i="27"/>
  <c r="AS96" i="27"/>
  <c r="BB97" i="27"/>
  <c r="AR99" i="27"/>
  <c r="BA100" i="27"/>
  <c r="AQ102" i="27"/>
  <c r="AZ103" i="27"/>
  <c r="BE18" i="27"/>
  <c r="BE20" i="27"/>
  <c r="AO23" i="27"/>
  <c r="AN25" i="27"/>
  <c r="AQ27" i="27"/>
  <c r="AT29" i="27"/>
  <c r="BD30" i="27"/>
  <c r="AU32" i="27"/>
  <c r="AP34" i="27"/>
  <c r="BD35" i="27"/>
  <c r="AW37" i="27"/>
  <c r="AS39" i="27"/>
  <c r="AN41" i="27"/>
  <c r="AZ42" i="27"/>
  <c r="AV44" i="27"/>
  <c r="BC47" i="27"/>
  <c r="AY49" i="27"/>
  <c r="AT51" i="27"/>
  <c r="AM53" i="27"/>
  <c r="BB54" i="27"/>
  <c r="AO58" i="27"/>
  <c r="AX59" i="27"/>
  <c r="AN61" i="27"/>
  <c r="AW62" i="27"/>
  <c r="AM64" i="27"/>
  <c r="AV65" i="27"/>
  <c r="BE66" i="27"/>
  <c r="AU68" i="27"/>
  <c r="BD69" i="27"/>
  <c r="AT71" i="27"/>
  <c r="BC72" i="27"/>
  <c r="AS74" i="27"/>
  <c r="BB75" i="27"/>
  <c r="AR77" i="27"/>
  <c r="BA78" i="27"/>
  <c r="AQ80" i="27"/>
  <c r="AZ81" i="27"/>
  <c r="AP83" i="27"/>
  <c r="AY84" i="27"/>
  <c r="AO86" i="27"/>
  <c r="AX87" i="27"/>
  <c r="AN89" i="27"/>
  <c r="AW90" i="27"/>
  <c r="AM92" i="27"/>
  <c r="AV93" i="27"/>
  <c r="BE94" i="27"/>
  <c r="AU96" i="27"/>
  <c r="BD97" i="27"/>
  <c r="AT99" i="27"/>
  <c r="BC100" i="27"/>
  <c r="AS102" i="27"/>
  <c r="BB103" i="27"/>
  <c r="AO19" i="27"/>
  <c r="AR27" i="27"/>
  <c r="AW34" i="27"/>
  <c r="AM43" i="27"/>
  <c r="AV51" i="27"/>
  <c r="AU58" i="27"/>
  <c r="AW65" i="27"/>
  <c r="AZ71" i="27"/>
  <c r="AX77" i="27"/>
  <c r="AQ83" i="27"/>
  <c r="BD87" i="27"/>
  <c r="AW93" i="27"/>
  <c r="AQ98" i="27"/>
  <c r="BC103" i="27"/>
  <c r="AZ56" i="27"/>
  <c r="AO64" i="27"/>
  <c r="AP19" i="27"/>
  <c r="AW27" i="27"/>
  <c r="AM36" i="27"/>
  <c r="AN43" i="27"/>
  <c r="AW51" i="27"/>
  <c r="BD58" i="27"/>
  <c r="AX65" i="27"/>
  <c r="BD72" i="27"/>
  <c r="AN78" i="27"/>
  <c r="AR83" i="27"/>
  <c r="AT88" i="27"/>
  <c r="AX93" i="27"/>
  <c r="AZ98" i="27"/>
  <c r="BD103" i="27"/>
  <c r="BC54" i="27"/>
  <c r="AO76" i="27"/>
  <c r="BD49" i="27"/>
  <c r="AU19" i="27"/>
  <c r="AX27" i="27"/>
  <c r="AN36" i="27"/>
  <c r="AW44" i="27"/>
  <c r="AX51" i="27"/>
  <c r="AY59" i="27"/>
  <c r="BB65" i="27"/>
  <c r="BE72" i="27"/>
  <c r="BB78" i="27"/>
  <c r="AV83" i="27"/>
  <c r="AO89" i="27"/>
  <c r="BB93" i="27"/>
  <c r="AU99" i="27"/>
  <c r="AO104" i="27"/>
  <c r="AP61" i="27"/>
  <c r="AM70" i="27"/>
  <c r="AR41" i="27"/>
  <c r="AP20" i="27"/>
  <c r="AU29" i="27"/>
  <c r="AO36" i="27"/>
  <c r="BA44" i="27"/>
  <c r="AN53" i="27"/>
  <c r="AZ59" i="27"/>
  <c r="AM67" i="27"/>
  <c r="AP73" i="27"/>
  <c r="BC78" i="27"/>
  <c r="BE83" i="27"/>
  <c r="AP89" i="27"/>
  <c r="AR94" i="27"/>
  <c r="AV99" i="27"/>
  <c r="AX104" i="27"/>
  <c r="BE30" i="27"/>
  <c r="AV68" i="27"/>
  <c r="AY74" i="27"/>
  <c r="BE84" i="27"/>
  <c r="AX90" i="27"/>
  <c r="BD100" i="27"/>
  <c r="AW23" i="27"/>
  <c r="BE32" i="27"/>
  <c r="AQ34" i="27"/>
  <c r="AZ25" i="27"/>
  <c r="BA42" i="27"/>
  <c r="AM50" i="27"/>
  <c r="AQ58" i="27"/>
  <c r="AS64" i="27"/>
  <c r="AV71" i="27"/>
  <c r="AT77" i="27"/>
  <c r="AZ87" i="27"/>
  <c r="BB92" i="27"/>
  <c r="AM98" i="27"/>
  <c r="AR21" i="27"/>
  <c r="AV29" i="27"/>
  <c r="AX37" i="27"/>
  <c r="BC44" i="27"/>
  <c r="AS53" i="27"/>
  <c r="BD59" i="27"/>
  <c r="AN67" i="27"/>
  <c r="AT74" i="27"/>
  <c r="AN79" i="27"/>
  <c r="AZ84" i="27"/>
  <c r="AT89" i="27"/>
  <c r="AM95" i="27"/>
  <c r="AZ99" i="27"/>
  <c r="AT21" i="27"/>
  <c r="AR80" i="27"/>
  <c r="AR95" i="27"/>
  <c r="BA32" i="27"/>
  <c r="BA81" i="27"/>
  <c r="AU86" i="27"/>
  <c r="AN92" i="27"/>
  <c r="BA96" i="27"/>
  <c r="AT102" i="27"/>
  <c r="AS25" i="27"/>
  <c r="BA56" i="27"/>
  <c r="AN64" i="27"/>
  <c r="AQ70" i="27"/>
  <c r="AX76" i="27"/>
  <c r="BB81" i="27"/>
  <c r="BD86" i="27"/>
  <c r="AO92" i="27"/>
  <c r="AQ97" i="27"/>
  <c r="AU102" i="27"/>
  <c r="AT25" i="27"/>
  <c r="AU71" i="27"/>
  <c r="AS77" i="27"/>
  <c r="AM82" i="27"/>
  <c r="AY87" i="27"/>
  <c r="AS92" i="27"/>
  <c r="BE97" i="27"/>
  <c r="AY102" i="27"/>
  <c r="AU34" i="27"/>
  <c r="AV82" i="27"/>
  <c r="AO103" i="27"/>
  <c r="AS21" i="27"/>
  <c r="BA29" i="27"/>
  <c r="BC37" i="27"/>
  <c r="AT53" i="27"/>
  <c r="AO61" i="27"/>
  <c r="AR67" i="27"/>
  <c r="AU74" i="27"/>
  <c r="AW79" i="27"/>
  <c r="BA84" i="27"/>
  <c r="BC89" i="27"/>
  <c r="AN95" i="27"/>
  <c r="AP100" i="27"/>
  <c r="BD37" i="27"/>
  <c r="BC62" i="27"/>
  <c r="AP58" i="27"/>
  <c r="AO22" i="27"/>
  <c r="AQ31" i="27"/>
  <c r="AT39" i="27"/>
  <c r="AN55" i="27"/>
  <c r="AT61" i="27"/>
  <c r="AW68" i="27"/>
  <c r="AO75" i="27"/>
  <c r="AS80" i="27"/>
  <c r="AU85" i="27"/>
  <c r="AY90" i="27"/>
  <c r="BA95" i="27"/>
  <c r="BE100" i="27"/>
  <c r="AP23" i="27"/>
  <c r="AR31" i="27"/>
  <c r="AX39" i="27"/>
  <c r="BD47" i="27"/>
  <c r="AP55" i="27"/>
  <c r="AX62" i="27"/>
  <c r="BA68" i="27"/>
  <c r="BC75" i="27"/>
  <c r="AW80" i="27"/>
  <c r="AP86" i="27"/>
  <c r="BC90" i="27"/>
  <c r="AV96" i="27"/>
  <c r="AP101" i="27"/>
  <c r="AQ48" i="27"/>
  <c r="AZ49" i="27"/>
  <c r="AV23" i="27"/>
  <c r="AZ32" i="27"/>
  <c r="AZ39" i="27"/>
  <c r="AP48" i="27"/>
  <c r="AY56" i="27"/>
  <c r="AY62" i="27"/>
  <c r="BE69" i="27"/>
  <c r="BD75" i="27"/>
  <c r="AM81" i="27"/>
  <c r="AQ86" i="27"/>
  <c r="AS91" i="27"/>
  <c r="AW96" i="27"/>
  <c r="AY101" i="27"/>
  <c r="AP41" i="27"/>
  <c r="AQ41" i="27"/>
  <c r="AL18" i="27"/>
  <c r="AL32" i="27"/>
  <c r="AL60" i="27"/>
  <c r="AL74" i="27"/>
  <c r="AL88" i="27"/>
  <c r="AL102" i="27"/>
  <c r="AL19" i="27"/>
  <c r="AL33" i="27"/>
  <c r="AL47" i="27"/>
  <c r="AL61" i="27"/>
  <c r="AL75" i="27"/>
  <c r="AL89" i="27"/>
  <c r="AL103" i="27"/>
  <c r="AL20" i="27"/>
  <c r="AL34" i="27"/>
  <c r="AL48" i="27"/>
  <c r="AL62" i="27"/>
  <c r="AL76" i="27"/>
  <c r="AL90" i="27"/>
  <c r="AL104" i="27"/>
  <c r="AL21" i="27"/>
  <c r="AL35" i="27"/>
  <c r="AL49" i="27"/>
  <c r="AL63" i="27"/>
  <c r="AL77" i="27"/>
  <c r="AL91" i="27"/>
  <c r="AL37" i="27"/>
  <c r="AL22" i="27"/>
  <c r="AL36" i="27"/>
  <c r="AL50" i="27"/>
  <c r="AL64" i="27"/>
  <c r="AL78" i="27"/>
  <c r="AL92" i="27"/>
  <c r="AL23" i="27"/>
  <c r="AL51" i="27"/>
  <c r="AL79" i="27"/>
  <c r="AL93" i="27"/>
  <c r="AL45" i="27"/>
  <c r="AL65" i="27"/>
  <c r="AL24" i="27"/>
  <c r="AL38" i="27"/>
  <c r="AL52" i="27"/>
  <c r="AL66" i="27"/>
  <c r="AL80" i="27"/>
  <c r="AL94" i="27"/>
  <c r="AL25" i="27"/>
  <c r="AL39" i="27"/>
  <c r="AL53" i="27"/>
  <c r="AL67" i="27"/>
  <c r="AL81" i="27"/>
  <c r="AL95" i="27"/>
  <c r="AL26" i="27"/>
  <c r="AL40" i="27"/>
  <c r="AL54" i="27"/>
  <c r="AL68" i="27"/>
  <c r="AL82" i="27"/>
  <c r="AL96" i="27"/>
  <c r="AL27" i="27"/>
  <c r="AL41" i="27"/>
  <c r="AL55" i="27"/>
  <c r="AL69" i="27"/>
  <c r="AL83" i="27"/>
  <c r="AL97" i="27"/>
  <c r="AL28" i="27"/>
  <c r="AL42" i="27"/>
  <c r="AL56" i="27"/>
  <c r="AL70" i="27"/>
  <c r="AL84" i="27"/>
  <c r="AL98" i="27"/>
  <c r="AL29" i="27"/>
  <c r="AL43" i="27"/>
  <c r="AL57" i="27"/>
  <c r="AL71" i="27"/>
  <c r="AL85" i="27"/>
  <c r="AL99" i="27"/>
  <c r="AL30" i="27"/>
  <c r="AL44" i="27"/>
  <c r="AL58" i="27"/>
  <c r="AL72" i="27"/>
  <c r="AL86" i="27"/>
  <c r="AL100" i="27"/>
  <c r="AL31" i="27"/>
  <c r="AL59" i="27"/>
  <c r="AL73" i="27"/>
  <c r="AL87" i="27"/>
  <c r="AL101" i="27"/>
  <c r="AL17" i="27"/>
  <c r="AL31" i="21"/>
  <c r="AZ31" i="21"/>
  <c r="AU32" i="21"/>
  <c r="AP33" i="21"/>
  <c r="BD33" i="21"/>
  <c r="AY34" i="21"/>
  <c r="AT35" i="21"/>
  <c r="AO36" i="21"/>
  <c r="BC36" i="21"/>
  <c r="AX37" i="21"/>
  <c r="AS38" i="21"/>
  <c r="AN39" i="21"/>
  <c r="BB39" i="21"/>
  <c r="AW40" i="21"/>
  <c r="AR41" i="21"/>
  <c r="AM42" i="21"/>
  <c r="BA42" i="21"/>
  <c r="AV43" i="21"/>
  <c r="AQ44" i="21"/>
  <c r="AL45" i="21"/>
  <c r="AZ45" i="21"/>
  <c r="AU46" i="21"/>
  <c r="AP47" i="21"/>
  <c r="BD47" i="21"/>
  <c r="AY48" i="21"/>
  <c r="AT49" i="21"/>
  <c r="AO50" i="21"/>
  <c r="BC50" i="21"/>
  <c r="AX51" i="21"/>
  <c r="AS52" i="21"/>
  <c r="AN53" i="21"/>
  <c r="BB53" i="21"/>
  <c r="AW55" i="21"/>
  <c r="AR56" i="21"/>
  <c r="AM57" i="21"/>
  <c r="BA57" i="21"/>
  <c r="AV58" i="21"/>
  <c r="AQ59" i="21"/>
  <c r="AL60" i="21"/>
  <c r="AZ60" i="21"/>
  <c r="AU61" i="21"/>
  <c r="AP62" i="21"/>
  <c r="BD62" i="21"/>
  <c r="AY63" i="21"/>
  <c r="AT64" i="21"/>
  <c r="AO65" i="21"/>
  <c r="BC65" i="21"/>
  <c r="AX66" i="21"/>
  <c r="AS67" i="21"/>
  <c r="AN68" i="21"/>
  <c r="BB68" i="21"/>
  <c r="AW69" i="21"/>
  <c r="AM31" i="21"/>
  <c r="BA31" i="21"/>
  <c r="AV32" i="21"/>
  <c r="AQ33" i="21"/>
  <c r="AL34" i="21"/>
  <c r="AZ34" i="21"/>
  <c r="AU35" i="21"/>
  <c r="AP36" i="21"/>
  <c r="BD36" i="21"/>
  <c r="AY37" i="21"/>
  <c r="AT38" i="21"/>
  <c r="AO39" i="21"/>
  <c r="BC39" i="21"/>
  <c r="AX40" i="21"/>
  <c r="AS41" i="21"/>
  <c r="AN42" i="21"/>
  <c r="BB42" i="21"/>
  <c r="AW43" i="21"/>
  <c r="AR44" i="21"/>
  <c r="AM45" i="21"/>
  <c r="BA45" i="21"/>
  <c r="AV46" i="21"/>
  <c r="AQ47" i="21"/>
  <c r="AL48" i="21"/>
  <c r="AZ48" i="21"/>
  <c r="AU49" i="21"/>
  <c r="AP50" i="21"/>
  <c r="BD50" i="21"/>
  <c r="AY51" i="21"/>
  <c r="AT52" i="21"/>
  <c r="AO53" i="21"/>
  <c r="BC53" i="21"/>
  <c r="AX55" i="21"/>
  <c r="AS56" i="21"/>
  <c r="AN57" i="21"/>
  <c r="BB57" i="21"/>
  <c r="AW58" i="21"/>
  <c r="AR59" i="21"/>
  <c r="AM60" i="21"/>
  <c r="BA60" i="21"/>
  <c r="AV61" i="21"/>
  <c r="AQ62" i="21"/>
  <c r="AL63" i="21"/>
  <c r="AZ63" i="21"/>
  <c r="AU64" i="21"/>
  <c r="AP65" i="21"/>
  <c r="BD65" i="21"/>
  <c r="AY66" i="21"/>
  <c r="AT67" i="21"/>
  <c r="AO68" i="21"/>
  <c r="BC68" i="21"/>
  <c r="AX69" i="21"/>
  <c r="AY32" i="21"/>
  <c r="AX49" i="21"/>
  <c r="AM55" i="21"/>
  <c r="AL58" i="21"/>
  <c r="AY61" i="21"/>
  <c r="AX64" i="21"/>
  <c r="BB66" i="21"/>
  <c r="BA69" i="21"/>
  <c r="AN31" i="21"/>
  <c r="BB31" i="21"/>
  <c r="AW32" i="21"/>
  <c r="AR33" i="21"/>
  <c r="AM34" i="21"/>
  <c r="BA34" i="21"/>
  <c r="AV35" i="21"/>
  <c r="AQ36" i="21"/>
  <c r="AL37" i="21"/>
  <c r="AZ37" i="21"/>
  <c r="AU38" i="21"/>
  <c r="AP39" i="21"/>
  <c r="BD39" i="21"/>
  <c r="AY40" i="21"/>
  <c r="AT41" i="21"/>
  <c r="AO42" i="21"/>
  <c r="BC42" i="21"/>
  <c r="AX43" i="21"/>
  <c r="AS44" i="21"/>
  <c r="AN45" i="21"/>
  <c r="BB45" i="21"/>
  <c r="AW46" i="21"/>
  <c r="AR47" i="21"/>
  <c r="AM48" i="21"/>
  <c r="BA48" i="21"/>
  <c r="AV49" i="21"/>
  <c r="AQ50" i="21"/>
  <c r="AL51" i="21"/>
  <c r="AZ51" i="21"/>
  <c r="AU52" i="21"/>
  <c r="AP53" i="21"/>
  <c r="BD53" i="21"/>
  <c r="AY55" i="21"/>
  <c r="AT56" i="21"/>
  <c r="AO57" i="21"/>
  <c r="BC57" i="21"/>
  <c r="AX58" i="21"/>
  <c r="AS59" i="21"/>
  <c r="AN60" i="21"/>
  <c r="BB60" i="21"/>
  <c r="AW61" i="21"/>
  <c r="AR62" i="21"/>
  <c r="AM63" i="21"/>
  <c r="BA63" i="21"/>
  <c r="AV64" i="21"/>
  <c r="AQ65" i="21"/>
  <c r="AL66" i="21"/>
  <c r="AZ66" i="21"/>
  <c r="AU67" i="21"/>
  <c r="AP68" i="21"/>
  <c r="BD68" i="21"/>
  <c r="AY69" i="21"/>
  <c r="BD31" i="21"/>
  <c r="BC48" i="21"/>
  <c r="BA55" i="21"/>
  <c r="AU59" i="21"/>
  <c r="AT62" i="21"/>
  <c r="AN66" i="21"/>
  <c r="AM69" i="21"/>
  <c r="AO31" i="21"/>
  <c r="BC31" i="21"/>
  <c r="AX32" i="21"/>
  <c r="AS33" i="21"/>
  <c r="AN34" i="21"/>
  <c r="BB34" i="21"/>
  <c r="AW35" i="21"/>
  <c r="AR36" i="21"/>
  <c r="AM37" i="21"/>
  <c r="BA37" i="21"/>
  <c r="AV38" i="21"/>
  <c r="AQ39" i="21"/>
  <c r="AL40" i="21"/>
  <c r="AZ40" i="21"/>
  <c r="AU41" i="21"/>
  <c r="AP42" i="21"/>
  <c r="BD42" i="21"/>
  <c r="AY43" i="21"/>
  <c r="AT44" i="21"/>
  <c r="AO45" i="21"/>
  <c r="BC45" i="21"/>
  <c r="AX46" i="21"/>
  <c r="AS47" i="21"/>
  <c r="AN48" i="21"/>
  <c r="BB48" i="21"/>
  <c r="AW49" i="21"/>
  <c r="AR50" i="21"/>
  <c r="AM51" i="21"/>
  <c r="BA51" i="21"/>
  <c r="AV52" i="21"/>
  <c r="AQ53" i="21"/>
  <c r="AL55" i="21"/>
  <c r="AZ55" i="21"/>
  <c r="AU56" i="21"/>
  <c r="AP57" i="21"/>
  <c r="BD57" i="21"/>
  <c r="AY58" i="21"/>
  <c r="AT59" i="21"/>
  <c r="AO60" i="21"/>
  <c r="BC60" i="21"/>
  <c r="AX61" i="21"/>
  <c r="AS62" i="21"/>
  <c r="AN63" i="21"/>
  <c r="BB63" i="21"/>
  <c r="AW64" i="21"/>
  <c r="AR65" i="21"/>
  <c r="AM66" i="21"/>
  <c r="BA66" i="21"/>
  <c r="AV67" i="21"/>
  <c r="AQ68" i="21"/>
  <c r="AL69" i="21"/>
  <c r="AZ69" i="21"/>
  <c r="AP31" i="21"/>
  <c r="AT47" i="21"/>
  <c r="AW52" i="21"/>
  <c r="AQ57" i="21"/>
  <c r="AP60" i="21"/>
  <c r="AO63" i="21"/>
  <c r="AS65" i="21"/>
  <c r="AR68" i="21"/>
  <c r="AT33" i="21"/>
  <c r="AO34" i="21"/>
  <c r="BC34" i="21"/>
  <c r="AX35" i="21"/>
  <c r="AS36" i="21"/>
  <c r="AN37" i="21"/>
  <c r="BB37" i="21"/>
  <c r="AW38" i="21"/>
  <c r="AR39" i="21"/>
  <c r="AM40" i="21"/>
  <c r="BA40" i="21"/>
  <c r="AV41" i="21"/>
  <c r="AQ42" i="21"/>
  <c r="AL43" i="21"/>
  <c r="AZ43" i="21"/>
  <c r="AU44" i="21"/>
  <c r="AP45" i="21"/>
  <c r="BD45" i="21"/>
  <c r="AY46" i="21"/>
  <c r="AO48" i="21"/>
  <c r="AS50" i="21"/>
  <c r="AN51" i="21"/>
  <c r="BB51" i="21"/>
  <c r="AR53" i="21"/>
  <c r="AV56" i="21"/>
  <c r="AZ58" i="21"/>
  <c r="BD60" i="21"/>
  <c r="BC63" i="21"/>
  <c r="AW67" i="21"/>
  <c r="AQ31" i="21"/>
  <c r="AL32" i="21"/>
  <c r="AZ32" i="21"/>
  <c r="AU33" i="21"/>
  <c r="AP34" i="21"/>
  <c r="BD34" i="21"/>
  <c r="AY35" i="21"/>
  <c r="AT36" i="21"/>
  <c r="AO37" i="21"/>
  <c r="BC37" i="21"/>
  <c r="AX38" i="21"/>
  <c r="AS39" i="21"/>
  <c r="AN40" i="21"/>
  <c r="BB40" i="21"/>
  <c r="AW41" i="21"/>
  <c r="AR42" i="21"/>
  <c r="AM43" i="21"/>
  <c r="BA43" i="21"/>
  <c r="AV44" i="21"/>
  <c r="AQ45" i="21"/>
  <c r="AL46" i="21"/>
  <c r="AZ46" i="21"/>
  <c r="AU47" i="21"/>
  <c r="AP48" i="21"/>
  <c r="BD48" i="21"/>
  <c r="AY49" i="21"/>
  <c r="AT50" i="21"/>
  <c r="AO51" i="21"/>
  <c r="BC51" i="21"/>
  <c r="AX52" i="21"/>
  <c r="AS53" i="21"/>
  <c r="AN55" i="21"/>
  <c r="BB55" i="21"/>
  <c r="AW56" i="21"/>
  <c r="AR57" i="21"/>
  <c r="AM58" i="21"/>
  <c r="BA58" i="21"/>
  <c r="AV59" i="21"/>
  <c r="AQ60" i="21"/>
  <c r="AL61" i="21"/>
  <c r="AZ61" i="21"/>
  <c r="AU62" i="21"/>
  <c r="AP63" i="21"/>
  <c r="BD63" i="21"/>
  <c r="AY64" i="21"/>
  <c r="AT65" i="21"/>
  <c r="AO66" i="21"/>
  <c r="BC66" i="21"/>
  <c r="AX67" i="21"/>
  <c r="AS68" i="21"/>
  <c r="AN69" i="21"/>
  <c r="BB69" i="21"/>
  <c r="AR31" i="21"/>
  <c r="AM32" i="21"/>
  <c r="BA32" i="21"/>
  <c r="AV33" i="21"/>
  <c r="AQ34" i="21"/>
  <c r="AL35" i="21"/>
  <c r="AZ35" i="21"/>
  <c r="AU36" i="21"/>
  <c r="AP37" i="21"/>
  <c r="BD37" i="21"/>
  <c r="AY38" i="21"/>
  <c r="AT39" i="21"/>
  <c r="AO40" i="21"/>
  <c r="BC40" i="21"/>
  <c r="AX41" i="21"/>
  <c r="AS42" i="21"/>
  <c r="AN43" i="21"/>
  <c r="BB43" i="21"/>
  <c r="AW44" i="21"/>
  <c r="AR45" i="21"/>
  <c r="AM46" i="21"/>
  <c r="BA46" i="21"/>
  <c r="AV47" i="21"/>
  <c r="AQ48" i="21"/>
  <c r="AL49" i="21"/>
  <c r="AZ49" i="21"/>
  <c r="AU50" i="21"/>
  <c r="AP51" i="21"/>
  <c r="BD51" i="21"/>
  <c r="AY52" i="21"/>
  <c r="AT53" i="21"/>
  <c r="AO55" i="21"/>
  <c r="BC55" i="21"/>
  <c r="AX56" i="21"/>
  <c r="AS57" i="21"/>
  <c r="AN58" i="21"/>
  <c r="BB58" i="21"/>
  <c r="AW59" i="21"/>
  <c r="AR60" i="21"/>
  <c r="AM61" i="21"/>
  <c r="BA61" i="21"/>
  <c r="AV62" i="21"/>
  <c r="AQ63" i="21"/>
  <c r="AL64" i="21"/>
  <c r="AZ64" i="21"/>
  <c r="AU65" i="21"/>
  <c r="AP66" i="21"/>
  <c r="BD66" i="21"/>
  <c r="AY67" i="21"/>
  <c r="AT68" i="21"/>
  <c r="AO69" i="21"/>
  <c r="BC69" i="21"/>
  <c r="AS31" i="21"/>
  <c r="AN32" i="21"/>
  <c r="BB32" i="21"/>
  <c r="AW33" i="21"/>
  <c r="AR34" i="21"/>
  <c r="AM35" i="21"/>
  <c r="BA35" i="21"/>
  <c r="AV36" i="21"/>
  <c r="AQ37" i="21"/>
  <c r="AL38" i="21"/>
  <c r="AZ38" i="21"/>
  <c r="AU39" i="21"/>
  <c r="AP40" i="21"/>
  <c r="BD40" i="21"/>
  <c r="AY41" i="21"/>
  <c r="AT42" i="21"/>
  <c r="AO43" i="21"/>
  <c r="BC43" i="21"/>
  <c r="AX44" i="21"/>
  <c r="AS45" i="21"/>
  <c r="AN46" i="21"/>
  <c r="BB46" i="21"/>
  <c r="AW47" i="21"/>
  <c r="AT31" i="21"/>
  <c r="AL33" i="21"/>
  <c r="AW34" i="21"/>
  <c r="AW36" i="21"/>
  <c r="AO38" i="21"/>
  <c r="AZ39" i="21"/>
  <c r="AZ41" i="21"/>
  <c r="AR43" i="21"/>
  <c r="BC44" i="21"/>
  <c r="BC46" i="21"/>
  <c r="AT48" i="21"/>
  <c r="BC49" i="21"/>
  <c r="AS51" i="21"/>
  <c r="BB52" i="21"/>
  <c r="AR55" i="21"/>
  <c r="BA56" i="21"/>
  <c r="AQ58" i="21"/>
  <c r="AZ59" i="21"/>
  <c r="AP61" i="21"/>
  <c r="AY62" i="21"/>
  <c r="AO64" i="21"/>
  <c r="AX65" i="21"/>
  <c r="AN67" i="21"/>
  <c r="AW68" i="21"/>
  <c r="BA36" i="21"/>
  <c r="AW51" i="21"/>
  <c r="AT61" i="21"/>
  <c r="BA68" i="21"/>
  <c r="AY31" i="21"/>
  <c r="AW45" i="21"/>
  <c r="AL52" i="21"/>
  <c r="AT57" i="21"/>
  <c r="AR63" i="21"/>
  <c r="AP69" i="21"/>
  <c r="AR35" i="21"/>
  <c r="AU40" i="21"/>
  <c r="AX47" i="21"/>
  <c r="AL56" i="21"/>
  <c r="AS63" i="21"/>
  <c r="AQ69" i="21"/>
  <c r="AU31" i="21"/>
  <c r="AM33" i="21"/>
  <c r="AX34" i="21"/>
  <c r="AX36" i="21"/>
  <c r="AP38" i="21"/>
  <c r="BA39" i="21"/>
  <c r="BA41" i="21"/>
  <c r="AS43" i="21"/>
  <c r="BD44" i="21"/>
  <c r="BD46" i="21"/>
  <c r="AU48" i="21"/>
  <c r="BD49" i="21"/>
  <c r="AT51" i="21"/>
  <c r="BC52" i="21"/>
  <c r="AS55" i="21"/>
  <c r="BB56" i="21"/>
  <c r="AR58" i="21"/>
  <c r="BA59" i="21"/>
  <c r="AQ61" i="21"/>
  <c r="AZ62" i="21"/>
  <c r="AP64" i="21"/>
  <c r="AY65" i="21"/>
  <c r="AO67" i="21"/>
  <c r="AX68" i="21"/>
  <c r="AX33" i="21"/>
  <c r="BA38" i="21"/>
  <c r="BD41" i="21"/>
  <c r="AV45" i="21"/>
  <c r="AX48" i="21"/>
  <c r="AV55" i="21"/>
  <c r="AU58" i="21"/>
  <c r="BC62" i="21"/>
  <c r="AR67" i="21"/>
  <c r="BB36" i="21"/>
  <c r="BB38" i="21"/>
  <c r="AL44" i="21"/>
  <c r="AO47" i="21"/>
  <c r="AU53" i="21"/>
  <c r="AS60" i="21"/>
  <c r="AQ66" i="21"/>
  <c r="AZ33" i="21"/>
  <c r="AU42" i="21"/>
  <c r="AW50" i="21"/>
  <c r="AU57" i="21"/>
  <c r="BC61" i="21"/>
  <c r="AR66" i="21"/>
  <c r="AV31" i="21"/>
  <c r="AN33" i="21"/>
  <c r="AN35" i="21"/>
  <c r="AY36" i="21"/>
  <c r="AQ38" i="21"/>
  <c r="AQ40" i="21"/>
  <c r="BB41" i="21"/>
  <c r="AT43" i="21"/>
  <c r="AT45" i="21"/>
  <c r="AL47" i="21"/>
  <c r="AV48" i="21"/>
  <c r="AL50" i="21"/>
  <c r="AU51" i="21"/>
  <c r="BD52" i="21"/>
  <c r="AT55" i="21"/>
  <c r="BC56" i="21"/>
  <c r="AS58" i="21"/>
  <c r="BB59" i="21"/>
  <c r="AR61" i="21"/>
  <c r="BA62" i="21"/>
  <c r="AQ64" i="21"/>
  <c r="AZ65" i="21"/>
  <c r="AP67" i="21"/>
  <c r="AY68" i="21"/>
  <c r="AP35" i="21"/>
  <c r="AM53" i="21"/>
  <c r="AS64" i="21"/>
  <c r="AY33" i="21"/>
  <c r="AL42" i="21"/>
  <c r="AV50" i="21"/>
  <c r="BC58" i="21"/>
  <c r="BA64" i="21"/>
  <c r="AR37" i="21"/>
  <c r="BC38" i="21"/>
  <c r="AM44" i="21"/>
  <c r="AN49" i="21"/>
  <c r="AV53" i="21"/>
  <c r="BD58" i="21"/>
  <c r="BB64" i="21"/>
  <c r="AW31" i="21"/>
  <c r="AO33" i="21"/>
  <c r="AO35" i="21"/>
  <c r="AZ36" i="21"/>
  <c r="AR38" i="21"/>
  <c r="AR40" i="21"/>
  <c r="BC41" i="21"/>
  <c r="AU43" i="21"/>
  <c r="AU45" i="21"/>
  <c r="AM47" i="21"/>
  <c r="AW48" i="21"/>
  <c r="AM50" i="21"/>
  <c r="AV51" i="21"/>
  <c r="AL53" i="21"/>
  <c r="AU55" i="21"/>
  <c r="BD56" i="21"/>
  <c r="AT58" i="21"/>
  <c r="BC59" i="21"/>
  <c r="AS61" i="21"/>
  <c r="BB62" i="21"/>
  <c r="AR64" i="21"/>
  <c r="BA65" i="21"/>
  <c r="AQ67" i="21"/>
  <c r="AZ68" i="21"/>
  <c r="AX31" i="21"/>
  <c r="AS40" i="21"/>
  <c r="BD43" i="21"/>
  <c r="AN47" i="21"/>
  <c r="AN50" i="21"/>
  <c r="AL57" i="21"/>
  <c r="BD59" i="21"/>
  <c r="BB65" i="21"/>
  <c r="AQ35" i="21"/>
  <c r="AT40" i="21"/>
  <c r="AM49" i="21"/>
  <c r="BD55" i="21"/>
  <c r="BB61" i="21"/>
  <c r="AZ67" i="21"/>
  <c r="AO32" i="21"/>
  <c r="AX45" i="21"/>
  <c r="AM52" i="21"/>
  <c r="AT60" i="21"/>
  <c r="BA67" i="21"/>
  <c r="AP32" i="21"/>
  <c r="BA33" i="21"/>
  <c r="AS35" i="21"/>
  <c r="AS37" i="21"/>
  <c r="BD38" i="21"/>
  <c r="AV40" i="21"/>
  <c r="AV42" i="21"/>
  <c r="AN44" i="21"/>
  <c r="AY45" i="21"/>
  <c r="AY47" i="21"/>
  <c r="AO49" i="21"/>
  <c r="AX50" i="21"/>
  <c r="AN52" i="21"/>
  <c r="AW53" i="21"/>
  <c r="AM56" i="21"/>
  <c r="AV57" i="21"/>
  <c r="AL59" i="21"/>
  <c r="AU60" i="21"/>
  <c r="BD61" i="21"/>
  <c r="AT63" i="21"/>
  <c r="BC64" i="21"/>
  <c r="AS66" i="21"/>
  <c r="BB67" i="21"/>
  <c r="AR69" i="21"/>
  <c r="AQ32" i="21"/>
  <c r="BB33" i="21"/>
  <c r="BB35" i="21"/>
  <c r="AT37" i="21"/>
  <c r="AL39" i="21"/>
  <c r="AL41" i="21"/>
  <c r="AW42" i="21"/>
  <c r="AO44" i="21"/>
  <c r="AO46" i="21"/>
  <c r="AZ47" i="21"/>
  <c r="AP49" i="21"/>
  <c r="AY50" i="21"/>
  <c r="AO52" i="21"/>
  <c r="AX53" i="21"/>
  <c r="AN56" i="21"/>
  <c r="AW57" i="21"/>
  <c r="AM59" i="21"/>
  <c r="AV60" i="21"/>
  <c r="AL62" i="21"/>
  <c r="AU63" i="21"/>
  <c r="BD64" i="21"/>
  <c r="AT66" i="21"/>
  <c r="BC67" i="21"/>
  <c r="AS69" i="21"/>
  <c r="AR32" i="21"/>
  <c r="BC33" i="21"/>
  <c r="BC35" i="21"/>
  <c r="AU37" i="21"/>
  <c r="AM39" i="21"/>
  <c r="AM41" i="21"/>
  <c r="AX42" i="21"/>
  <c r="AP44" i="21"/>
  <c r="AP46" i="21"/>
  <c r="BA47" i="21"/>
  <c r="AQ49" i="21"/>
  <c r="AZ50" i="21"/>
  <c r="AP52" i="21"/>
  <c r="AY53" i="21"/>
  <c r="AO56" i="21"/>
  <c r="AX57" i="21"/>
  <c r="AN59" i="21"/>
  <c r="AW60" i="21"/>
  <c r="AM62" i="21"/>
  <c r="AV63" i="21"/>
  <c r="AL65" i="21"/>
  <c r="AU66" i="21"/>
  <c r="BD67" i="21"/>
  <c r="AT69" i="21"/>
  <c r="AS32" i="21"/>
  <c r="AS34" i="21"/>
  <c r="BD35" i="21"/>
  <c r="AV37" i="21"/>
  <c r="AV39" i="21"/>
  <c r="AN41" i="21"/>
  <c r="AY42" i="21"/>
  <c r="AY44" i="21"/>
  <c r="AQ46" i="21"/>
  <c r="BB47" i="21"/>
  <c r="AR49" i="21"/>
  <c r="BA50" i="21"/>
  <c r="AQ52" i="21"/>
  <c r="AZ53" i="21"/>
  <c r="AP56" i="21"/>
  <c r="AY57" i="21"/>
  <c r="AO59" i="21"/>
  <c r="AX60" i="21"/>
  <c r="AN62" i="21"/>
  <c r="AW63" i="21"/>
  <c r="AM65" i="21"/>
  <c r="AV66" i="21"/>
  <c r="AL68" i="21"/>
  <c r="AU69" i="21"/>
  <c r="AT32" i="21"/>
  <c r="AT34" i="21"/>
  <c r="AL36" i="21"/>
  <c r="AW37" i="21"/>
  <c r="AW39" i="21"/>
  <c r="AO41" i="21"/>
  <c r="AZ42" i="21"/>
  <c r="AZ44" i="21"/>
  <c r="AR46" i="21"/>
  <c r="BC47" i="21"/>
  <c r="AS49" i="21"/>
  <c r="BB50" i="21"/>
  <c r="AR52" i="21"/>
  <c r="BA53" i="21"/>
  <c r="AQ56" i="21"/>
  <c r="AZ57" i="21"/>
  <c r="AP59" i="21"/>
  <c r="AY60" i="21"/>
  <c r="AO62" i="21"/>
  <c r="AX63" i="21"/>
  <c r="AN65" i="21"/>
  <c r="AW66" i="21"/>
  <c r="AM68" i="21"/>
  <c r="AV69" i="21"/>
  <c r="BC32" i="21"/>
  <c r="AP41" i="21"/>
  <c r="AP43" i="21"/>
  <c r="BA44" i="21"/>
  <c r="AS46" i="21"/>
  <c r="AR48" i="21"/>
  <c r="BA49" i="21"/>
  <c r="BD32" i="21"/>
  <c r="BB49" i="21"/>
  <c r="AO61" i="21"/>
  <c r="AU34" i="21"/>
  <c r="AW62" i="21"/>
  <c r="AM36" i="21"/>
  <c r="AN36" i="21"/>
  <c r="AM38" i="21"/>
  <c r="AP55" i="21"/>
  <c r="AV65" i="21"/>
  <c r="AM67" i="21"/>
  <c r="AQ51" i="21"/>
  <c r="AZ52" i="21"/>
  <c r="BA52" i="21"/>
  <c r="AV34" i="21"/>
  <c r="AR51" i="21"/>
  <c r="AX62" i="21"/>
  <c r="AM64" i="21"/>
  <c r="AN64" i="21"/>
  <c r="AN38" i="21"/>
  <c r="AQ55" i="21"/>
  <c r="AW65" i="21"/>
  <c r="AX39" i="21"/>
  <c r="AY39" i="21"/>
  <c r="AY56" i="21"/>
  <c r="AL67" i="21"/>
  <c r="AZ56" i="21"/>
  <c r="AQ41" i="21"/>
  <c r="AO58" i="21"/>
  <c r="AU68" i="21"/>
  <c r="AQ43" i="21"/>
  <c r="AP58" i="21"/>
  <c r="AV68" i="21"/>
  <c r="AS48" i="21"/>
  <c r="BB44" i="21"/>
  <c r="AX59" i="21"/>
  <c r="BD69" i="21"/>
  <c r="AT46" i="21"/>
  <c r="AY59" i="21"/>
  <c r="AN61" i="21"/>
  <c r="AK44" i="21"/>
  <c r="AK58" i="21"/>
  <c r="AK31" i="21"/>
  <c r="AK45" i="21"/>
  <c r="AK59" i="21"/>
  <c r="AK46" i="21"/>
  <c r="AK60" i="21"/>
  <c r="AK36" i="21"/>
  <c r="AK64" i="21"/>
  <c r="AK37" i="21"/>
  <c r="AK65" i="21"/>
  <c r="AK38" i="21"/>
  <c r="AK39" i="21"/>
  <c r="AK67" i="21"/>
  <c r="AK55" i="21"/>
  <c r="AK69" i="21"/>
  <c r="AK56" i="21"/>
  <c r="AK43" i="21"/>
  <c r="AK52" i="21"/>
  <c r="AK42" i="21"/>
  <c r="AK32" i="21"/>
  <c r="AK68" i="21"/>
  <c r="AK33" i="21"/>
  <c r="AK47" i="21"/>
  <c r="AK61" i="21"/>
  <c r="AK34" i="21"/>
  <c r="AK48" i="21"/>
  <c r="AK62" i="21"/>
  <c r="AK35" i="21"/>
  <c r="AK49" i="21"/>
  <c r="AK63" i="21"/>
  <c r="AK50" i="21"/>
  <c r="AK51" i="21"/>
  <c r="AK66" i="21"/>
  <c r="AK53" i="21"/>
  <c r="AK40" i="21"/>
  <c r="AK41" i="21"/>
  <c r="AK57" i="21"/>
  <c r="AL19" i="21"/>
  <c r="AZ19" i="21"/>
  <c r="AU20" i="21"/>
  <c r="AP21" i="21"/>
  <c r="BD21" i="21"/>
  <c r="AY22" i="21"/>
  <c r="AT23" i="21"/>
  <c r="AO24" i="21"/>
  <c r="BC24" i="21"/>
  <c r="AX25" i="21"/>
  <c r="AS26" i="21"/>
  <c r="AN27" i="21"/>
  <c r="BB27" i="21"/>
  <c r="AW28" i="21"/>
  <c r="AR29" i="21"/>
  <c r="AO19" i="21"/>
  <c r="AS21" i="21"/>
  <c r="AN22" i="21"/>
  <c r="BB22" i="21"/>
  <c r="AW23" i="21"/>
  <c r="AR24" i="21"/>
  <c r="AM25" i="21"/>
  <c r="BA25" i="21"/>
  <c r="AV26" i="21"/>
  <c r="AQ27" i="21"/>
  <c r="AL28" i="21"/>
  <c r="AZ28" i="21"/>
  <c r="AU29" i="21"/>
  <c r="AP19" i="21"/>
  <c r="BD19" i="21"/>
  <c r="AY20" i="21"/>
  <c r="AT21" i="21"/>
  <c r="AO22" i="21"/>
  <c r="BC22" i="21"/>
  <c r="AX23" i="21"/>
  <c r="AS24" i="21"/>
  <c r="AN25" i="21"/>
  <c r="BB25" i="21"/>
  <c r="AW26" i="21"/>
  <c r="AR27" i="21"/>
  <c r="AM28" i="21"/>
  <c r="BA28" i="21"/>
  <c r="AV29" i="21"/>
  <c r="AS19" i="21"/>
  <c r="AR22" i="21"/>
  <c r="AM23" i="21"/>
  <c r="BA23" i="21"/>
  <c r="AV24" i="21"/>
  <c r="AQ25" i="21"/>
  <c r="AL26" i="21"/>
  <c r="AZ26" i="21"/>
  <c r="AU27" i="21"/>
  <c r="AP28" i="21"/>
  <c r="BD28" i="21"/>
  <c r="AY29" i="21"/>
  <c r="AM19" i="21"/>
  <c r="BA19" i="21"/>
  <c r="AV20" i="21"/>
  <c r="AQ21" i="21"/>
  <c r="AL22" i="21"/>
  <c r="AZ22" i="21"/>
  <c r="AU23" i="21"/>
  <c r="AP24" i="21"/>
  <c r="BD24" i="21"/>
  <c r="AY25" i="21"/>
  <c r="AT26" i="21"/>
  <c r="AO27" i="21"/>
  <c r="BC27" i="21"/>
  <c r="AX28" i="21"/>
  <c r="AS29" i="21"/>
  <c r="AX20" i="21"/>
  <c r="BB20" i="21"/>
  <c r="AN19" i="21"/>
  <c r="BB19" i="21"/>
  <c r="AW20" i="21"/>
  <c r="AR21" i="21"/>
  <c r="AM22" i="21"/>
  <c r="BA22" i="21"/>
  <c r="AV23" i="21"/>
  <c r="AQ24" i="21"/>
  <c r="AL25" i="21"/>
  <c r="AZ25" i="21"/>
  <c r="AU26" i="21"/>
  <c r="AP27" i="21"/>
  <c r="BD27" i="21"/>
  <c r="AY28" i="21"/>
  <c r="AT29" i="21"/>
  <c r="BC19" i="21"/>
  <c r="AN20" i="21"/>
  <c r="AQ19" i="21"/>
  <c r="AL20" i="21"/>
  <c r="AZ20" i="21"/>
  <c r="AU21" i="21"/>
  <c r="AP22" i="21"/>
  <c r="BD22" i="21"/>
  <c r="AY23" i="21"/>
  <c r="AT24" i="21"/>
  <c r="AO25" i="21"/>
  <c r="BC25" i="21"/>
  <c r="AX26" i="21"/>
  <c r="AS27" i="21"/>
  <c r="AN28" i="21"/>
  <c r="BB28" i="21"/>
  <c r="AW29" i="21"/>
  <c r="AR19" i="21"/>
  <c r="AM20" i="21"/>
  <c r="BA20" i="21"/>
  <c r="AV21" i="21"/>
  <c r="AQ22" i="21"/>
  <c r="AL23" i="21"/>
  <c r="AZ23" i="21"/>
  <c r="AU24" i="21"/>
  <c r="AP25" i="21"/>
  <c r="BD25" i="21"/>
  <c r="AY26" i="21"/>
  <c r="AT27" i="21"/>
  <c r="AO28" i="21"/>
  <c r="BC28" i="21"/>
  <c r="AX29" i="21"/>
  <c r="AW21" i="21"/>
  <c r="AT19" i="21"/>
  <c r="AO20" i="21"/>
  <c r="BC20" i="21"/>
  <c r="AX21" i="21"/>
  <c r="AS22" i="21"/>
  <c r="AN23" i="21"/>
  <c r="BB23" i="21"/>
  <c r="AW24" i="21"/>
  <c r="AR25" i="21"/>
  <c r="AM26" i="21"/>
  <c r="BA26" i="21"/>
  <c r="AV27" i="21"/>
  <c r="AQ28" i="21"/>
  <c r="AL29" i="21"/>
  <c r="AZ29" i="21"/>
  <c r="AU19" i="21"/>
  <c r="AP20" i="21"/>
  <c r="BD20" i="21"/>
  <c r="AY21" i="21"/>
  <c r="AT22" i="21"/>
  <c r="AO23" i="21"/>
  <c r="BC23" i="21"/>
  <c r="AX24" i="21"/>
  <c r="AS25" i="21"/>
  <c r="AN26" i="21"/>
  <c r="BB26" i="21"/>
  <c r="AW27" i="21"/>
  <c r="AR28" i="21"/>
  <c r="AM29" i="21"/>
  <c r="BA29" i="21"/>
  <c r="AV19" i="21"/>
  <c r="AQ20" i="21"/>
  <c r="AL21" i="21"/>
  <c r="AZ21" i="21"/>
  <c r="AU22" i="21"/>
  <c r="AP23" i="21"/>
  <c r="BD23" i="21"/>
  <c r="AY24" i="21"/>
  <c r="AT25" i="21"/>
  <c r="AO26" i="21"/>
  <c r="BC26" i="21"/>
  <c r="AX27" i="21"/>
  <c r="AS28" i="21"/>
  <c r="AN29" i="21"/>
  <c r="BB29" i="21"/>
  <c r="AW19" i="21"/>
  <c r="AR20" i="21"/>
  <c r="AM21" i="21"/>
  <c r="BA21" i="21"/>
  <c r="AV22" i="21"/>
  <c r="AQ23" i="21"/>
  <c r="AL24" i="21"/>
  <c r="AZ24" i="21"/>
  <c r="AU25" i="21"/>
  <c r="AP26" i="21"/>
  <c r="BD26" i="21"/>
  <c r="AY27" i="21"/>
  <c r="AT28" i="21"/>
  <c r="AO29" i="21"/>
  <c r="BC29" i="21"/>
  <c r="AX19" i="21"/>
  <c r="AS20" i="21"/>
  <c r="AN21" i="21"/>
  <c r="BB21" i="21"/>
  <c r="AW22" i="21"/>
  <c r="AR23" i="21"/>
  <c r="AM24" i="21"/>
  <c r="BA24" i="21"/>
  <c r="AV25" i="21"/>
  <c r="AQ26" i="21"/>
  <c r="AL27" i="21"/>
  <c r="AZ27" i="21"/>
  <c r="AU28" i="21"/>
  <c r="AP29" i="21"/>
  <c r="BD29" i="21"/>
  <c r="AY19" i="21"/>
  <c r="AT20" i="21"/>
  <c r="AO21" i="21"/>
  <c r="BC21" i="21"/>
  <c r="AX22" i="21"/>
  <c r="AS23" i="21"/>
  <c r="AN24" i="21"/>
  <c r="BB24" i="21"/>
  <c r="AW25" i="21"/>
  <c r="AR26" i="21"/>
  <c r="AM27" i="21"/>
  <c r="BA27" i="21"/>
  <c r="AV28" i="21"/>
  <c r="AQ29" i="21"/>
  <c r="AK19" i="21"/>
  <c r="AK20" i="21"/>
  <c r="AK21" i="21"/>
  <c r="AK22" i="21"/>
  <c r="AK23" i="21"/>
  <c r="AK24" i="21"/>
  <c r="AK25" i="21"/>
  <c r="AK26" i="21"/>
  <c r="AK27" i="21"/>
  <c r="AK28" i="21"/>
  <c r="AK29" i="21"/>
  <c r="AL18" i="21"/>
  <c r="AZ18" i="21"/>
  <c r="AM18" i="21"/>
  <c r="BA18" i="21"/>
  <c r="AN18" i="21"/>
  <c r="BB18" i="21"/>
  <c r="AO18" i="21"/>
  <c r="BC18" i="21"/>
  <c r="AP18" i="21"/>
  <c r="BD18" i="21"/>
  <c r="AQ18" i="21"/>
  <c r="AR18" i="21"/>
  <c r="AS18" i="21"/>
  <c r="AT18" i="21"/>
  <c r="AU18" i="21"/>
  <c r="AV18" i="21"/>
  <c r="AW18" i="21"/>
  <c r="AX18" i="21"/>
  <c r="AY18" i="21"/>
  <c r="AK18" i="21"/>
  <c r="AS138" i="16"/>
  <c r="AM139" i="16"/>
  <c r="BA139" i="16"/>
  <c r="AU140" i="16"/>
  <c r="AW142" i="16"/>
  <c r="AQ143" i="16"/>
  <c r="AM146" i="16"/>
  <c r="BA146" i="16"/>
  <c r="AU147" i="16"/>
  <c r="AO148" i="16"/>
  <c r="BC148" i="16"/>
  <c r="AQ150" i="16"/>
  <c r="AK151" i="16"/>
  <c r="AY151" i="16"/>
  <c r="AS152" i="16"/>
  <c r="AM153" i="16"/>
  <c r="BA153" i="16"/>
  <c r="AO139" i="16"/>
  <c r="AW140" i="16"/>
  <c r="AK142" i="16"/>
  <c r="AS143" i="16"/>
  <c r="AO146" i="16"/>
  <c r="AW147" i="16"/>
  <c r="AS150" i="16"/>
  <c r="BA151" i="16"/>
  <c r="AO153" i="16"/>
  <c r="AT138" i="16"/>
  <c r="AN139" i="16"/>
  <c r="BB139" i="16"/>
  <c r="AV140" i="16"/>
  <c r="AX142" i="16"/>
  <c r="AR143" i="16"/>
  <c r="AN146" i="16"/>
  <c r="BB146" i="16"/>
  <c r="AV147" i="16"/>
  <c r="AP148" i="16"/>
  <c r="BD148" i="16"/>
  <c r="AR150" i="16"/>
  <c r="AL151" i="16"/>
  <c r="AZ151" i="16"/>
  <c r="AT152" i="16"/>
  <c r="AN153" i="16"/>
  <c r="BB153" i="16"/>
  <c r="AU138" i="16"/>
  <c r="BC139" i="16"/>
  <c r="AY142" i="16"/>
  <c r="BC146" i="16"/>
  <c r="AQ148" i="16"/>
  <c r="AM151" i="16"/>
  <c r="AU152" i="16"/>
  <c r="BC153" i="16"/>
  <c r="AK138" i="16"/>
  <c r="AY138" i="16"/>
  <c r="AS139" i="16"/>
  <c r="AM140" i="16"/>
  <c r="BA140" i="16"/>
  <c r="AO142" i="16"/>
  <c r="BC142" i="16"/>
  <c r="AW143" i="16"/>
  <c r="AS146" i="16"/>
  <c r="AM147" i="16"/>
  <c r="BA147" i="16"/>
  <c r="AU148" i="16"/>
  <c r="AW150" i="16"/>
  <c r="AQ151" i="16"/>
  <c r="AK152" i="16"/>
  <c r="AY152" i="16"/>
  <c r="AS153" i="16"/>
  <c r="AL138" i="16"/>
  <c r="AZ138" i="16"/>
  <c r="AT139" i="16"/>
  <c r="AN140" i="16"/>
  <c r="BB140" i="16"/>
  <c r="AP142" i="16"/>
  <c r="BD142" i="16"/>
  <c r="AX143" i="16"/>
  <c r="AT146" i="16"/>
  <c r="AN147" i="16"/>
  <c r="BB147" i="16"/>
  <c r="AV148" i="16"/>
  <c r="AX150" i="16"/>
  <c r="AR151" i="16"/>
  <c r="AL152" i="16"/>
  <c r="AZ152" i="16"/>
  <c r="AT153" i="16"/>
  <c r="AN138" i="16"/>
  <c r="BB138" i="16"/>
  <c r="AV139" i="16"/>
  <c r="AP140" i="16"/>
  <c r="BD140" i="16"/>
  <c r="AR142" i="16"/>
  <c r="AL143" i="16"/>
  <c r="AZ143" i="16"/>
  <c r="AV146" i="16"/>
  <c r="AP147" i="16"/>
  <c r="BD147" i="16"/>
  <c r="AX148" i="16"/>
  <c r="AL150" i="16"/>
  <c r="AZ150" i="16"/>
  <c r="AT151" i="16"/>
  <c r="AN152" i="16"/>
  <c r="BB152" i="16"/>
  <c r="AV153" i="16"/>
  <c r="AO138" i="16"/>
  <c r="BC138" i="16"/>
  <c r="AW139" i="16"/>
  <c r="AQ140" i="16"/>
  <c r="AS142" i="16"/>
  <c r="AM143" i="16"/>
  <c r="BA143" i="16"/>
  <c r="AW146" i="16"/>
  <c r="AQ147" i="16"/>
  <c r="AK148" i="16"/>
  <c r="AY148" i="16"/>
  <c r="AM150" i="16"/>
  <c r="BA150" i="16"/>
  <c r="AU151" i="16"/>
  <c r="AO152" i="16"/>
  <c r="BC152" i="16"/>
  <c r="AW153" i="16"/>
  <c r="AP138" i="16"/>
  <c r="BD138" i="16"/>
  <c r="AX139" i="16"/>
  <c r="AR140" i="16"/>
  <c r="AT142" i="16"/>
  <c r="AN143" i="16"/>
  <c r="BB143" i="16"/>
  <c r="AX146" i="16"/>
  <c r="AR147" i="16"/>
  <c r="AL148" i="16"/>
  <c r="AZ148" i="16"/>
  <c r="AN150" i="16"/>
  <c r="BB150" i="16"/>
  <c r="AV151" i="16"/>
  <c r="AP152" i="16"/>
  <c r="BD152" i="16"/>
  <c r="AX153" i="16"/>
  <c r="AQ138" i="16"/>
  <c r="AK139" i="16"/>
  <c r="AY139" i="16"/>
  <c r="AS140" i="16"/>
  <c r="AU142" i="16"/>
  <c r="AO143" i="16"/>
  <c r="BC143" i="16"/>
  <c r="AK146" i="16"/>
  <c r="AY146" i="16"/>
  <c r="AS147" i="16"/>
  <c r="AM148" i="16"/>
  <c r="BA148" i="16"/>
  <c r="AO150" i="16"/>
  <c r="BC150" i="16"/>
  <c r="AW151" i="16"/>
  <c r="AQ152" i="16"/>
  <c r="AK153" i="16"/>
  <c r="AY153" i="16"/>
  <c r="AM138" i="16"/>
  <c r="BA138" i="16"/>
  <c r="AU139" i="16"/>
  <c r="AO140" i="16"/>
  <c r="BC140" i="16"/>
  <c r="AQ142" i="16"/>
  <c r="AK143" i="16"/>
  <c r="AY143" i="16"/>
  <c r="AU146" i="16"/>
  <c r="AO147" i="16"/>
  <c r="BC147" i="16"/>
  <c r="AW148" i="16"/>
  <c r="AK150" i="16"/>
  <c r="AY150" i="16"/>
  <c r="AS151" i="16"/>
  <c r="AM152" i="16"/>
  <c r="BA152" i="16"/>
  <c r="AU153" i="16"/>
  <c r="AR139" i="16"/>
  <c r="AL142" i="16"/>
  <c r="BD146" i="16"/>
  <c r="BB151" i="16"/>
  <c r="AZ139" i="16"/>
  <c r="AM142" i="16"/>
  <c r="AK147" i="16"/>
  <c r="BC151" i="16"/>
  <c r="BD139" i="16"/>
  <c r="AN142" i="16"/>
  <c r="AL147" i="16"/>
  <c r="BD151" i="16"/>
  <c r="AK140" i="16"/>
  <c r="AV142" i="16"/>
  <c r="AT147" i="16"/>
  <c r="AR152" i="16"/>
  <c r="AT140" i="16"/>
  <c r="BA142" i="16"/>
  <c r="AY147" i="16"/>
  <c r="AP150" i="16"/>
  <c r="AW152" i="16"/>
  <c r="AZ146" i="16"/>
  <c r="AL140" i="16"/>
  <c r="AZ142" i="16"/>
  <c r="AX147" i="16"/>
  <c r="AV152" i="16"/>
  <c r="AX140" i="16"/>
  <c r="BB142" i="16"/>
  <c r="AZ147" i="16"/>
  <c r="AT150" i="16"/>
  <c r="AX152" i="16"/>
  <c r="AR138" i="16"/>
  <c r="AY140" i="16"/>
  <c r="AP143" i="16"/>
  <c r="AN148" i="16"/>
  <c r="AU150" i="16"/>
  <c r="AL153" i="16"/>
  <c r="AV138" i="16"/>
  <c r="AZ140" i="16"/>
  <c r="AT143" i="16"/>
  <c r="AR148" i="16"/>
  <c r="AV150" i="16"/>
  <c r="AP153" i="16"/>
  <c r="AW138" i="16"/>
  <c r="AU143" i="16"/>
  <c r="AL146" i="16"/>
  <c r="AS148" i="16"/>
  <c r="BD150" i="16"/>
  <c r="AQ153" i="16"/>
  <c r="AX138" i="16"/>
  <c r="AV143" i="16"/>
  <c r="AP146" i="16"/>
  <c r="AT148" i="16"/>
  <c r="AN151" i="16"/>
  <c r="AR153" i="16"/>
  <c r="AL139" i="16"/>
  <c r="BD143" i="16"/>
  <c r="AQ146" i="16"/>
  <c r="BB148" i="16"/>
  <c r="AO151" i="16"/>
  <c r="AZ153" i="16"/>
  <c r="AP139" i="16"/>
  <c r="AR146" i="16"/>
  <c r="AP151" i="16"/>
  <c r="BD153" i="16"/>
  <c r="AQ139" i="16"/>
  <c r="AX151" i="16"/>
  <c r="AL136" i="16"/>
  <c r="AZ136" i="16"/>
  <c r="AM136" i="16"/>
  <c r="BA136" i="16"/>
  <c r="AO136" i="16"/>
  <c r="AP136" i="16"/>
  <c r="BD136" i="16"/>
  <c r="AQ136" i="16"/>
  <c r="AN136" i="16"/>
  <c r="BB136" i="16"/>
  <c r="BC136" i="16"/>
  <c r="AR136" i="16"/>
  <c r="AS136" i="16"/>
  <c r="AW136" i="16"/>
  <c r="AT136" i="16"/>
  <c r="AU136" i="16"/>
  <c r="AV136" i="16"/>
  <c r="AX136" i="16"/>
  <c r="AY136" i="16"/>
  <c r="AK136" i="16"/>
  <c r="AL133" i="16"/>
  <c r="AZ133" i="16"/>
  <c r="AM133" i="16"/>
  <c r="BA133" i="16"/>
  <c r="AO133" i="16"/>
  <c r="AP133" i="16"/>
  <c r="BD133" i="16"/>
  <c r="AQ133" i="16"/>
  <c r="AT133" i="16"/>
  <c r="AU133" i="16"/>
  <c r="AV133" i="16"/>
  <c r="AW133" i="16"/>
  <c r="AX133" i="16"/>
  <c r="AY133" i="16"/>
  <c r="AN133" i="16"/>
  <c r="BB133" i="16"/>
  <c r="BC133" i="16"/>
  <c r="AR133" i="16"/>
  <c r="AS133" i="16"/>
  <c r="AK133" i="16"/>
  <c r="AL132" i="16"/>
  <c r="AZ132" i="16"/>
  <c r="AM132" i="16"/>
  <c r="BA132" i="16"/>
  <c r="AN132" i="16"/>
  <c r="BB132" i="16"/>
  <c r="AT132" i="16"/>
  <c r="AU132" i="16"/>
  <c r="AV132" i="16"/>
  <c r="AW132" i="16"/>
  <c r="AX132" i="16"/>
  <c r="AY132" i="16"/>
  <c r="AO132" i="16"/>
  <c r="BC132" i="16"/>
  <c r="AP132" i="16"/>
  <c r="BD132" i="16"/>
  <c r="AQ132" i="16"/>
  <c r="AR132" i="16"/>
  <c r="AS132" i="16"/>
  <c r="AK132" i="16"/>
  <c r="BD128" i="16"/>
  <c r="AL128" i="16"/>
  <c r="AZ128" i="16"/>
  <c r="AU129" i="16"/>
  <c r="AM128" i="16"/>
  <c r="BA128" i="16"/>
  <c r="AV129" i="16"/>
  <c r="BB128" i="16"/>
  <c r="AL129" i="16"/>
  <c r="AR128" i="16"/>
  <c r="AM129" i="16"/>
  <c r="BA129" i="16"/>
  <c r="AO129" i="16"/>
  <c r="BC129" i="16"/>
  <c r="AU128" i="16"/>
  <c r="AP129" i="16"/>
  <c r="BD129" i="16"/>
  <c r="AX128" i="16"/>
  <c r="AS129" i="16"/>
  <c r="AY128" i="16"/>
  <c r="AN128" i="16"/>
  <c r="AO128" i="16"/>
  <c r="BC128" i="16"/>
  <c r="AX129" i="16"/>
  <c r="AP128" i="16"/>
  <c r="AY129" i="16"/>
  <c r="AQ128" i="16"/>
  <c r="AS128" i="16"/>
  <c r="AN129" i="16"/>
  <c r="BB129" i="16"/>
  <c r="AT128" i="16"/>
  <c r="AT129" i="16"/>
  <c r="AV128" i="16"/>
  <c r="AQ129" i="16"/>
  <c r="AW129" i="16"/>
  <c r="AZ129" i="16"/>
  <c r="AW128" i="16"/>
  <c r="AR129" i="16"/>
  <c r="AK129" i="16"/>
  <c r="AK128" i="16"/>
  <c r="AL124" i="16"/>
  <c r="AZ124" i="16"/>
  <c r="AU125" i="16"/>
  <c r="AP124" i="16"/>
  <c r="AQ124" i="16"/>
  <c r="AL125" i="16"/>
  <c r="AZ125" i="16"/>
  <c r="AN125" i="16"/>
  <c r="AT124" i="16"/>
  <c r="AO125" i="16"/>
  <c r="BC125" i="16"/>
  <c r="AU124" i="16"/>
  <c r="AV124" i="16"/>
  <c r="AQ125" i="16"/>
  <c r="AW124" i="16"/>
  <c r="AR125" i="16"/>
  <c r="AX124" i="16"/>
  <c r="AS125" i="16"/>
  <c r="AY124" i="16"/>
  <c r="AM124" i="16"/>
  <c r="BA124" i="16"/>
  <c r="AV125" i="16"/>
  <c r="AT125" i="16"/>
  <c r="AN124" i="16"/>
  <c r="BB124" i="16"/>
  <c r="AW125" i="16"/>
  <c r="AY125" i="16"/>
  <c r="AO124" i="16"/>
  <c r="BC124" i="16"/>
  <c r="AX125" i="16"/>
  <c r="BD124" i="16"/>
  <c r="BD125" i="16"/>
  <c r="AR124" i="16"/>
  <c r="AM125" i="16"/>
  <c r="BA125" i="16"/>
  <c r="AS124" i="16"/>
  <c r="BB125" i="16"/>
  <c r="AP125" i="16"/>
  <c r="AK124" i="16"/>
  <c r="AK125" i="16"/>
  <c r="AL121" i="16"/>
  <c r="AZ121" i="16"/>
  <c r="AM121" i="16"/>
  <c r="BA121" i="16"/>
  <c r="AN121" i="16"/>
  <c r="AO121" i="16"/>
  <c r="BC121" i="16"/>
  <c r="AP121" i="16"/>
  <c r="AQ121" i="16"/>
  <c r="BB121" i="16"/>
  <c r="BD121" i="16"/>
  <c r="AR121" i="16"/>
  <c r="AS121" i="16"/>
  <c r="AT121" i="16"/>
  <c r="AU121" i="16"/>
  <c r="AV121" i="16"/>
  <c r="AW121" i="16"/>
  <c r="AX121" i="16"/>
  <c r="AY121" i="16"/>
  <c r="AS122" i="16"/>
  <c r="AM123" i="16"/>
  <c r="BA123" i="16"/>
  <c r="AW126" i="16"/>
  <c r="AQ127" i="16"/>
  <c r="AM130" i="16"/>
  <c r="BA130" i="16"/>
  <c r="AU131" i="16"/>
  <c r="AT122" i="16"/>
  <c r="AN123" i="16"/>
  <c r="BB123" i="16"/>
  <c r="AX126" i="16"/>
  <c r="AR127" i="16"/>
  <c r="AN130" i="16"/>
  <c r="BB130" i="16"/>
  <c r="AV131" i="16"/>
  <c r="BB122" i="16"/>
  <c r="AK123" i="16"/>
  <c r="AM122" i="16"/>
  <c r="BA122" i="16"/>
  <c r="AU123" i="16"/>
  <c r="AQ126" i="16"/>
  <c r="AK127" i="16"/>
  <c r="AY127" i="16"/>
  <c r="AU130" i="16"/>
  <c r="AO131" i="16"/>
  <c r="BC131" i="16"/>
  <c r="AR126" i="16"/>
  <c r="AL127" i="16"/>
  <c r="AZ127" i="16"/>
  <c r="AV130" i="16"/>
  <c r="AP131" i="16"/>
  <c r="BD131" i="16"/>
  <c r="BC122" i="16"/>
  <c r="AW123" i="16"/>
  <c r="AS126" i="16"/>
  <c r="AM127" i="16"/>
  <c r="BA127" i="16"/>
  <c r="AW130" i="16"/>
  <c r="AQ131" i="16"/>
  <c r="BD122" i="16"/>
  <c r="AX123" i="16"/>
  <c r="AT126" i="16"/>
  <c r="AN127" i="16"/>
  <c r="BB127" i="16"/>
  <c r="AX130" i="16"/>
  <c r="AR131" i="16"/>
  <c r="AY123" i="16"/>
  <c r="AU126" i="16"/>
  <c r="AO127" i="16"/>
  <c r="BC127" i="16"/>
  <c r="AK130" i="16"/>
  <c r="AY130" i="16"/>
  <c r="AS131" i="16"/>
  <c r="AZ123" i="16"/>
  <c r="AV126" i="16"/>
  <c r="AP127" i="16"/>
  <c r="BD127" i="16"/>
  <c r="AL130" i="16"/>
  <c r="AZ130" i="16"/>
  <c r="AT131" i="16"/>
  <c r="AU122" i="16"/>
  <c r="AO123" i="16"/>
  <c r="BC123" i="16"/>
  <c r="AK126" i="16"/>
  <c r="AY126" i="16"/>
  <c r="AS127" i="16"/>
  <c r="AO130" i="16"/>
  <c r="BC130" i="16"/>
  <c r="AW131" i="16"/>
  <c r="AX122" i="16"/>
  <c r="AR123" i="16"/>
  <c r="AN126" i="16"/>
  <c r="BB126" i="16"/>
  <c r="AV127" i="16"/>
  <c r="AR130" i="16"/>
  <c r="AL131" i="16"/>
  <c r="AZ131" i="16"/>
  <c r="AK122" i="16"/>
  <c r="AY122" i="16"/>
  <c r="AS123" i="16"/>
  <c r="AO126" i="16"/>
  <c r="BC126" i="16"/>
  <c r="AW127" i="16"/>
  <c r="AS130" i="16"/>
  <c r="AM131" i="16"/>
  <c r="BA131" i="16"/>
  <c r="AL122" i="16"/>
  <c r="AZ122" i="16"/>
  <c r="AT123" i="16"/>
  <c r="AP126" i="16"/>
  <c r="BD126" i="16"/>
  <c r="AX127" i="16"/>
  <c r="AT130" i="16"/>
  <c r="AN131" i="16"/>
  <c r="BB131" i="16"/>
  <c r="AN122" i="16"/>
  <c r="AR122" i="16"/>
  <c r="AV122" i="16"/>
  <c r="AP123" i="16"/>
  <c r="BD123" i="16"/>
  <c r="AL126" i="16"/>
  <c r="AZ126" i="16"/>
  <c r="AT127" i="16"/>
  <c r="AP130" i="16"/>
  <c r="BD130" i="16"/>
  <c r="AX131" i="16"/>
  <c r="AW122" i="16"/>
  <c r="AQ123" i="16"/>
  <c r="AM126" i="16"/>
  <c r="BA126" i="16"/>
  <c r="AU127" i="16"/>
  <c r="AQ130" i="16"/>
  <c r="AK131" i="16"/>
  <c r="AY131" i="16"/>
  <c r="AV123" i="16"/>
  <c r="AO122" i="16"/>
  <c r="AP122" i="16"/>
  <c r="AQ122" i="16"/>
  <c r="AL123" i="16"/>
  <c r="AL120" i="16"/>
  <c r="AZ120" i="16"/>
  <c r="AM120" i="16"/>
  <c r="BA120" i="16"/>
  <c r="AR120" i="16"/>
  <c r="AS120" i="16"/>
  <c r="AU120" i="16"/>
  <c r="AV120" i="16"/>
  <c r="AW120" i="16"/>
  <c r="AX120" i="16"/>
  <c r="AY120" i="16"/>
  <c r="AN120" i="16"/>
  <c r="AO120" i="16"/>
  <c r="BC120" i="16"/>
  <c r="AP120" i="16"/>
  <c r="BD120" i="16"/>
  <c r="AQ120" i="16"/>
  <c r="AT120" i="16"/>
  <c r="BB120" i="16"/>
  <c r="AK120" i="16"/>
  <c r="AL116" i="16"/>
  <c r="AZ116" i="16"/>
  <c r="AU117" i="16"/>
  <c r="BB117" i="16"/>
  <c r="AM116" i="16"/>
  <c r="BA116" i="16"/>
  <c r="AV117" i="16"/>
  <c r="AO116" i="16"/>
  <c r="BC116" i="16"/>
  <c r="AX117" i="16"/>
  <c r="AP116" i="16"/>
  <c r="BD116" i="16"/>
  <c r="AY117" i="16"/>
  <c r="AS116" i="16"/>
  <c r="AT116" i="16"/>
  <c r="AO117" i="16"/>
  <c r="BC117" i="16"/>
  <c r="AU116" i="16"/>
  <c r="BD117" i="16"/>
  <c r="AV116" i="16"/>
  <c r="AW116" i="16"/>
  <c r="AX116" i="16"/>
  <c r="AS117" i="16"/>
  <c r="AY116" i="16"/>
  <c r="AN116" i="16"/>
  <c r="BB116" i="16"/>
  <c r="AW117" i="16"/>
  <c r="AR117" i="16"/>
  <c r="AN117" i="16"/>
  <c r="AQ116" i="16"/>
  <c r="AL117" i="16"/>
  <c r="AZ117" i="16"/>
  <c r="AP117" i="16"/>
  <c r="AT117" i="16"/>
  <c r="AR116" i="16"/>
  <c r="AM117" i="16"/>
  <c r="BA117" i="16"/>
  <c r="AQ117" i="16"/>
  <c r="AK117" i="16"/>
  <c r="AK116" i="16"/>
  <c r="AL113" i="16"/>
  <c r="AZ113" i="16"/>
  <c r="AS113" i="16"/>
  <c r="AT113" i="16"/>
  <c r="AV113" i="16"/>
  <c r="AW113" i="16"/>
  <c r="AX113" i="16"/>
  <c r="AY113" i="16"/>
  <c r="AM113" i="16"/>
  <c r="BA113" i="16"/>
  <c r="AN113" i="16"/>
  <c r="BB113" i="16"/>
  <c r="AO113" i="16"/>
  <c r="BC113" i="16"/>
  <c r="AU113" i="16"/>
  <c r="AP113" i="16"/>
  <c r="BD113" i="16"/>
  <c r="AQ113" i="16"/>
  <c r="AR113" i="16"/>
  <c r="AK113" i="16"/>
  <c r="AM110" i="16"/>
  <c r="BA110" i="16"/>
  <c r="AV111" i="16"/>
  <c r="AQ112" i="16"/>
  <c r="AN110" i="16"/>
  <c r="BB110" i="16"/>
  <c r="AW111" i="16"/>
  <c r="AR112" i="16"/>
  <c r="AO110" i="16"/>
  <c r="BC110" i="16"/>
  <c r="AX111" i="16"/>
  <c r="AS112" i="16"/>
  <c r="AP110" i="16"/>
  <c r="AR110" i="16"/>
  <c r="AM111" i="16"/>
  <c r="BA111" i="16"/>
  <c r="AV112" i="16"/>
  <c r="AP111" i="16"/>
  <c r="AR111" i="16"/>
  <c r="AY111" i="16"/>
  <c r="AS110" i="16"/>
  <c r="AN111" i="16"/>
  <c r="BB111" i="16"/>
  <c r="AW112" i="16"/>
  <c r="AT110" i="16"/>
  <c r="AO111" i="16"/>
  <c r="BC111" i="16"/>
  <c r="AX112" i="16"/>
  <c r="AU110" i="16"/>
  <c r="BD111" i="16"/>
  <c r="AY112" i="16"/>
  <c r="AV110" i="16"/>
  <c r="AQ111" i="16"/>
  <c r="AL112" i="16"/>
  <c r="AZ112" i="16"/>
  <c r="AW110" i="16"/>
  <c r="AM112" i="16"/>
  <c r="BA112" i="16"/>
  <c r="AX110" i="16"/>
  <c r="AS111" i="16"/>
  <c r="AN112" i="16"/>
  <c r="BB112" i="16"/>
  <c r="AY110" i="16"/>
  <c r="AT111" i="16"/>
  <c r="AO112" i="16"/>
  <c r="BC112" i="16"/>
  <c r="AL110" i="16"/>
  <c r="AZ110" i="16"/>
  <c r="AU111" i="16"/>
  <c r="AP112" i="16"/>
  <c r="BD112" i="16"/>
  <c r="BD110" i="16"/>
  <c r="AT112" i="16"/>
  <c r="AQ110" i="16"/>
  <c r="AL111" i="16"/>
  <c r="AZ111" i="16"/>
  <c r="AU112" i="16"/>
  <c r="AK111" i="16"/>
  <c r="AK112" i="16"/>
  <c r="AK110" i="16"/>
  <c r="AL108" i="16"/>
  <c r="AZ108" i="16"/>
  <c r="AU109" i="16"/>
  <c r="AM108" i="16"/>
  <c r="BA108" i="16"/>
  <c r="AV109" i="16"/>
  <c r="AN108" i="16"/>
  <c r="BB108" i="16"/>
  <c r="AW109" i="16"/>
  <c r="AO108" i="16"/>
  <c r="BC108" i="16"/>
  <c r="AX109" i="16"/>
  <c r="AP108" i="16"/>
  <c r="BD108" i="16"/>
  <c r="AY109" i="16"/>
  <c r="AQ108" i="16"/>
  <c r="AL109" i="16"/>
  <c r="AZ109" i="16"/>
  <c r="AR108" i="16"/>
  <c r="AM109" i="16"/>
  <c r="BA109" i="16"/>
  <c r="AS108" i="16"/>
  <c r="AN109" i="16"/>
  <c r="BB109" i="16"/>
  <c r="AT108" i="16"/>
  <c r="AO109" i="16"/>
  <c r="BC109" i="16"/>
  <c r="AU108" i="16"/>
  <c r="AP109" i="16"/>
  <c r="BD109" i="16"/>
  <c r="AV108" i="16"/>
  <c r="AQ109" i="16"/>
  <c r="AW108" i="16"/>
  <c r="AR109" i="16"/>
  <c r="AX108" i="16"/>
  <c r="AS109" i="16"/>
  <c r="AY108" i="16"/>
  <c r="AT109" i="16"/>
  <c r="AK109" i="16"/>
  <c r="AK108" i="16"/>
  <c r="AM105" i="16"/>
  <c r="BA105" i="16"/>
  <c r="AN105" i="16"/>
  <c r="BB105" i="16"/>
  <c r="AO105" i="16"/>
  <c r="BC105" i="16"/>
  <c r="AP105" i="16"/>
  <c r="BD105" i="16"/>
  <c r="AQ105" i="16"/>
  <c r="AU105" i="16"/>
  <c r="AV105" i="16"/>
  <c r="AW105" i="16"/>
  <c r="AX105" i="16"/>
  <c r="AY105" i="16"/>
  <c r="AL105" i="16"/>
  <c r="AZ105" i="16"/>
  <c r="AR105" i="16"/>
  <c r="AS105" i="16"/>
  <c r="AT105" i="16"/>
  <c r="AK105" i="16"/>
  <c r="AK103" i="16"/>
  <c r="AY103" i="16"/>
  <c r="AS104" i="16"/>
  <c r="AU106" i="16"/>
  <c r="AO107" i="16"/>
  <c r="BC107" i="16"/>
  <c r="AO114" i="16"/>
  <c r="BC114" i="16"/>
  <c r="AW115" i="16"/>
  <c r="AS118" i="16"/>
  <c r="AM119" i="16"/>
  <c r="BA119" i="16"/>
  <c r="AU134" i="16"/>
  <c r="AO135" i="16"/>
  <c r="BC135" i="16"/>
  <c r="AO156" i="16"/>
  <c r="BC156" i="16"/>
  <c r="AL103" i="16"/>
  <c r="AZ103" i="16"/>
  <c r="AT104" i="16"/>
  <c r="AV106" i="16"/>
  <c r="AP107" i="16"/>
  <c r="BD107" i="16"/>
  <c r="AP114" i="16"/>
  <c r="BD114" i="16"/>
  <c r="AX115" i="16"/>
  <c r="AT118" i="16"/>
  <c r="AN119" i="16"/>
  <c r="BB119" i="16"/>
  <c r="AV134" i="16"/>
  <c r="AP135" i="16"/>
  <c r="BD135" i="16"/>
  <c r="AP156" i="16"/>
  <c r="BD156" i="16"/>
  <c r="AM103" i="16"/>
  <c r="BA103" i="16"/>
  <c r="AU104" i="16"/>
  <c r="AW106" i="16"/>
  <c r="AQ107" i="16"/>
  <c r="AQ114" i="16"/>
  <c r="AK115" i="16"/>
  <c r="AY115" i="16"/>
  <c r="AU118" i="16"/>
  <c r="AO119" i="16"/>
  <c r="BC119" i="16"/>
  <c r="AW134" i="16"/>
  <c r="AQ135" i="16"/>
  <c r="AQ156" i="16"/>
  <c r="AN103" i="16"/>
  <c r="BB103" i="16"/>
  <c r="AV104" i="16"/>
  <c r="AX106" i="16"/>
  <c r="AR107" i="16"/>
  <c r="AR114" i="16"/>
  <c r="AL115" i="16"/>
  <c r="AZ115" i="16"/>
  <c r="AV118" i="16"/>
  <c r="AP119" i="16"/>
  <c r="BD119" i="16"/>
  <c r="AO103" i="16"/>
  <c r="BC103" i="16"/>
  <c r="AW104" i="16"/>
  <c r="AK106" i="16"/>
  <c r="AY106" i="16"/>
  <c r="AS107" i="16"/>
  <c r="AS114" i="16"/>
  <c r="AM115" i="16"/>
  <c r="BA115" i="16"/>
  <c r="AW118" i="16"/>
  <c r="AQ119" i="16"/>
  <c r="AK134" i="16"/>
  <c r="AY134" i="16"/>
  <c r="AS135" i="16"/>
  <c r="AS156" i="16"/>
  <c r="AQ103" i="16"/>
  <c r="AK104" i="16"/>
  <c r="AY104" i="16"/>
  <c r="AM106" i="16"/>
  <c r="BA106" i="16"/>
  <c r="AU107" i="16"/>
  <c r="AU114" i="16"/>
  <c r="AO115" i="16"/>
  <c r="BC115" i="16"/>
  <c r="AK118" i="16"/>
  <c r="AY118" i="16"/>
  <c r="AS119" i="16"/>
  <c r="AM134" i="16"/>
  <c r="BA134" i="16"/>
  <c r="AU135" i="16"/>
  <c r="AU156" i="16"/>
  <c r="AR103" i="16"/>
  <c r="AL104" i="16"/>
  <c r="AZ104" i="16"/>
  <c r="AN106" i="16"/>
  <c r="BB106" i="16"/>
  <c r="AV107" i="16"/>
  <c r="AV114" i="16"/>
  <c r="AP115" i="16"/>
  <c r="BD115" i="16"/>
  <c r="AL118" i="16"/>
  <c r="AZ118" i="16"/>
  <c r="AT119" i="16"/>
  <c r="AN134" i="16"/>
  <c r="BB134" i="16"/>
  <c r="AV135" i="16"/>
  <c r="AV156" i="16"/>
  <c r="AP103" i="16"/>
  <c r="AX104" i="16"/>
  <c r="AL106" i="16"/>
  <c r="AT107" i="16"/>
  <c r="AT114" i="16"/>
  <c r="BB115" i="16"/>
  <c r="AX118" i="16"/>
  <c r="AM135" i="16"/>
  <c r="AK156" i="16"/>
  <c r="AS103" i="16"/>
  <c r="AT103" i="16"/>
  <c r="BB104" i="16"/>
  <c r="AP106" i="16"/>
  <c r="AX107" i="16"/>
  <c r="AX114" i="16"/>
  <c r="BB118" i="16"/>
  <c r="AO134" i="16"/>
  <c r="AR135" i="16"/>
  <c r="AM156" i="16"/>
  <c r="AU103" i="16"/>
  <c r="BC104" i="16"/>
  <c r="AQ106" i="16"/>
  <c r="AY107" i="16"/>
  <c r="AY114" i="16"/>
  <c r="BC118" i="16"/>
  <c r="AP134" i="16"/>
  <c r="AT135" i="16"/>
  <c r="AN156" i="16"/>
  <c r="AV103" i="16"/>
  <c r="BD104" i="16"/>
  <c r="AR106" i="16"/>
  <c r="AZ107" i="16"/>
  <c r="AZ114" i="16"/>
  <c r="BD118" i="16"/>
  <c r="AQ134" i="16"/>
  <c r="AW135" i="16"/>
  <c r="AR156" i="16"/>
  <c r="AM104" i="16"/>
  <c r="BC106" i="16"/>
  <c r="AQ115" i="16"/>
  <c r="AM118" i="16"/>
  <c r="AU119" i="16"/>
  <c r="AX134" i="16"/>
  <c r="BA135" i="16"/>
  <c r="AY156" i="16"/>
  <c r="AN104" i="16"/>
  <c r="BD106" i="16"/>
  <c r="AR115" i="16"/>
  <c r="AN118" i="16"/>
  <c r="AV119" i="16"/>
  <c r="AZ134" i="16"/>
  <c r="BB135" i="16"/>
  <c r="AZ156" i="16"/>
  <c r="AO104" i="16"/>
  <c r="AK107" i="16"/>
  <c r="AK114" i="16"/>
  <c r="AS115" i="16"/>
  <c r="AO118" i="16"/>
  <c r="AW119" i="16"/>
  <c r="BC134" i="16"/>
  <c r="AW103" i="16"/>
  <c r="AS106" i="16"/>
  <c r="BA114" i="16"/>
  <c r="AR134" i="16"/>
  <c r="AL156" i="16"/>
  <c r="AZ106" i="16"/>
  <c r="AL107" i="16"/>
  <c r="AM107" i="16"/>
  <c r="AR104" i="16"/>
  <c r="AR118" i="16"/>
  <c r="BB156" i="16"/>
  <c r="AZ119" i="16"/>
  <c r="AO106" i="16"/>
  <c r="AX103" i="16"/>
  <c r="AT106" i="16"/>
  <c r="BB114" i="16"/>
  <c r="AS134" i="16"/>
  <c r="AT156" i="16"/>
  <c r="BD103" i="16"/>
  <c r="AN115" i="16"/>
  <c r="AT134" i="16"/>
  <c r="AW156" i="16"/>
  <c r="AP104" i="16"/>
  <c r="AX156" i="16"/>
  <c r="AQ104" i="16"/>
  <c r="AU115" i="16"/>
  <c r="AQ118" i="16"/>
  <c r="AK135" i="16"/>
  <c r="BA156" i="16"/>
  <c r="AN107" i="16"/>
  <c r="AV115" i="16"/>
  <c r="AL135" i="16"/>
  <c r="AN114" i="16"/>
  <c r="AW114" i="16"/>
  <c r="AL134" i="16"/>
  <c r="AT115" i="16"/>
  <c r="AP118" i="16"/>
  <c r="BD134" i="16"/>
  <c r="BA104" i="16"/>
  <c r="AW107" i="16"/>
  <c r="BA118" i="16"/>
  <c r="AN135" i="16"/>
  <c r="BA107" i="16"/>
  <c r="AK119" i="16"/>
  <c r="AX135" i="16"/>
  <c r="AY119" i="16"/>
  <c r="BB107" i="16"/>
  <c r="AL119" i="16"/>
  <c r="AY135" i="16"/>
  <c r="AM114" i="16"/>
  <c r="AR119" i="16"/>
  <c r="AZ135" i="16"/>
  <c r="AL114" i="16"/>
  <c r="AX119" i="16"/>
  <c r="AL102" i="16"/>
  <c r="AZ102" i="16"/>
  <c r="BD102" i="16"/>
  <c r="AM102" i="16"/>
  <c r="BA102" i="16"/>
  <c r="AN102" i="16"/>
  <c r="BB102" i="16"/>
  <c r="AO102" i="16"/>
  <c r="BC102" i="16"/>
  <c r="AP102" i="16"/>
  <c r="AQ102" i="16"/>
  <c r="AX102" i="16"/>
  <c r="AR102" i="16"/>
  <c r="AS102" i="16"/>
  <c r="AT102" i="16"/>
  <c r="AU102" i="16"/>
  <c r="AV102" i="16"/>
  <c r="AW102" i="16"/>
  <c r="AY102" i="16"/>
  <c r="AK102" i="16"/>
  <c r="AL17" i="16"/>
  <c r="AZ17" i="16"/>
  <c r="AU18" i="16"/>
  <c r="AP19" i="16"/>
  <c r="BD19" i="16"/>
  <c r="AY21" i="16"/>
  <c r="AT22" i="16"/>
  <c r="AO25" i="16"/>
  <c r="BC25" i="16"/>
  <c r="AX26" i="16"/>
  <c r="AS27" i="16"/>
  <c r="AN28" i="16"/>
  <c r="BB28" i="16"/>
  <c r="AW29" i="16"/>
  <c r="AR30" i="16"/>
  <c r="AM31" i="16"/>
  <c r="BA31" i="16"/>
  <c r="AV32" i="16"/>
  <c r="AQ33" i="16"/>
  <c r="AL34" i="16"/>
  <c r="AZ34" i="16"/>
  <c r="AU35" i="16"/>
  <c r="AP36" i="16"/>
  <c r="BD36" i="16"/>
  <c r="AY37" i="16"/>
  <c r="AT41" i="16"/>
  <c r="AO42" i="16"/>
  <c r="BC42" i="16"/>
  <c r="AX43" i="16"/>
  <c r="AS44" i="16"/>
  <c r="AN45" i="16"/>
  <c r="BB45" i="16"/>
  <c r="AW46" i="16"/>
  <c r="AR47" i="16"/>
  <c r="AM48" i="16"/>
  <c r="BA48" i="16"/>
  <c r="AV49" i="16"/>
  <c r="AQ50" i="16"/>
  <c r="AL51" i="16"/>
  <c r="AZ51" i="16"/>
  <c r="AU52" i="16"/>
  <c r="AP53" i="16"/>
  <c r="BD53" i="16"/>
  <c r="AY55" i="16"/>
  <c r="AT56" i="16"/>
  <c r="AO57" i="16"/>
  <c r="BC57" i="16"/>
  <c r="AX58" i="16"/>
  <c r="AS59" i="16"/>
  <c r="AN60" i="16"/>
  <c r="BB60" i="16"/>
  <c r="AW61" i="16"/>
  <c r="AR62" i="16"/>
  <c r="AM63" i="16"/>
  <c r="BA63" i="16"/>
  <c r="AV64" i="16"/>
  <c r="AQ65" i="16"/>
  <c r="AL66" i="16"/>
  <c r="AZ66" i="16"/>
  <c r="AU67" i="16"/>
  <c r="AP69" i="16"/>
  <c r="BD69" i="16"/>
  <c r="AY70" i="16"/>
  <c r="AT71" i="16"/>
  <c r="AO72" i="16"/>
  <c r="BC72" i="16"/>
  <c r="AX73" i="16"/>
  <c r="AS74" i="16"/>
  <c r="AN75" i="16"/>
  <c r="BB75" i="16"/>
  <c r="AW76" i="16"/>
  <c r="AR77" i="16"/>
  <c r="AM78" i="16"/>
  <c r="BA78" i="16"/>
  <c r="AV79" i="16"/>
  <c r="AQ80" i="16"/>
  <c r="AL81" i="16"/>
  <c r="AZ81" i="16"/>
  <c r="AU82" i="16"/>
  <c r="AP84" i="16"/>
  <c r="BD84" i="16"/>
  <c r="AY85" i="16"/>
  <c r="AT86" i="16"/>
  <c r="AO87" i="16"/>
  <c r="BC87" i="16"/>
  <c r="AX88" i="16"/>
  <c r="AS89" i="16"/>
  <c r="AN90" i="16"/>
  <c r="BB90" i="16"/>
  <c r="AW91" i="16"/>
  <c r="AR92" i="16"/>
  <c r="AM93" i="16"/>
  <c r="BA93" i="16"/>
  <c r="AV94" i="16"/>
  <c r="AQ95" i="16"/>
  <c r="AL96" i="16"/>
  <c r="AZ96" i="16"/>
  <c r="AU97" i="16"/>
  <c r="AP98" i="16"/>
  <c r="BD98" i="16"/>
  <c r="AY99" i="16"/>
  <c r="AT100" i="16"/>
  <c r="AN17" i="16"/>
  <c r="BB17" i="16"/>
  <c r="AW18" i="16"/>
  <c r="AR19" i="16"/>
  <c r="AM21" i="16"/>
  <c r="BA21" i="16"/>
  <c r="AV22" i="16"/>
  <c r="AQ25" i="16"/>
  <c r="AL26" i="16"/>
  <c r="AZ26" i="16"/>
  <c r="AU27" i="16"/>
  <c r="AP28" i="16"/>
  <c r="BD28" i="16"/>
  <c r="AY29" i="16"/>
  <c r="AT30" i="16"/>
  <c r="AO31" i="16"/>
  <c r="BC31" i="16"/>
  <c r="AX32" i="16"/>
  <c r="AS33" i="16"/>
  <c r="AN34" i="16"/>
  <c r="BB34" i="16"/>
  <c r="AW35" i="16"/>
  <c r="AR36" i="16"/>
  <c r="AM37" i="16"/>
  <c r="BA37" i="16"/>
  <c r="AV41" i="16"/>
  <c r="AQ42" i="16"/>
  <c r="AL43" i="16"/>
  <c r="AZ43" i="16"/>
  <c r="AU44" i="16"/>
  <c r="AP45" i="16"/>
  <c r="BD45" i="16"/>
  <c r="AY46" i="16"/>
  <c r="AT47" i="16"/>
  <c r="AO48" i="16"/>
  <c r="BC48" i="16"/>
  <c r="AX49" i="16"/>
  <c r="AS50" i="16"/>
  <c r="AN51" i="16"/>
  <c r="BB51" i="16"/>
  <c r="AW52" i="16"/>
  <c r="AR53" i="16"/>
  <c r="AM55" i="16"/>
  <c r="BA55" i="16"/>
  <c r="AV56" i="16"/>
  <c r="AQ57" i="16"/>
  <c r="AL58" i="16"/>
  <c r="AZ58" i="16"/>
  <c r="AU59" i="16"/>
  <c r="AP60" i="16"/>
  <c r="BD60" i="16"/>
  <c r="AY61" i="16"/>
  <c r="AT62" i="16"/>
  <c r="AO63" i="16"/>
  <c r="BC63" i="16"/>
  <c r="AX64" i="16"/>
  <c r="AS65" i="16"/>
  <c r="AN66" i="16"/>
  <c r="BB66" i="16"/>
  <c r="AW67" i="16"/>
  <c r="AR69" i="16"/>
  <c r="AM70" i="16"/>
  <c r="BA70" i="16"/>
  <c r="AV71" i="16"/>
  <c r="AQ72" i="16"/>
  <c r="AL73" i="16"/>
  <c r="AZ73" i="16"/>
  <c r="AU74" i="16"/>
  <c r="AP75" i="16"/>
  <c r="BD75" i="16"/>
  <c r="AY76" i="16"/>
  <c r="AT77" i="16"/>
  <c r="AO78" i="16"/>
  <c r="BC78" i="16"/>
  <c r="AX79" i="16"/>
  <c r="AS80" i="16"/>
  <c r="AN81" i="16"/>
  <c r="BB81" i="16"/>
  <c r="AW82" i="16"/>
  <c r="AR84" i="16"/>
  <c r="AM85" i="16"/>
  <c r="BA85" i="16"/>
  <c r="AV86" i="16"/>
  <c r="AQ87" i="16"/>
  <c r="AL88" i="16"/>
  <c r="AZ88" i="16"/>
  <c r="AU89" i="16"/>
  <c r="AP90" i="16"/>
  <c r="BD90" i="16"/>
  <c r="AY91" i="16"/>
  <c r="AT92" i="16"/>
  <c r="AO93" i="16"/>
  <c r="BC93" i="16"/>
  <c r="AX94" i="16"/>
  <c r="AS95" i="16"/>
  <c r="AN96" i="16"/>
  <c r="BB96" i="16"/>
  <c r="AW97" i="16"/>
  <c r="AR98" i="16"/>
  <c r="AM99" i="16"/>
  <c r="BA99" i="16"/>
  <c r="AV100" i="16"/>
  <c r="AM17" i="16"/>
  <c r="BD17" i="16"/>
  <c r="BA18" i="16"/>
  <c r="AX19" i="16"/>
  <c r="AU21" i="16"/>
  <c r="AR22" i="16"/>
  <c r="AP25" i="16"/>
  <c r="AN26" i="16"/>
  <c r="BD26" i="16"/>
  <c r="BA27" i="16"/>
  <c r="AX28" i="16"/>
  <c r="AU29" i="16"/>
  <c r="AS30" i="16"/>
  <c r="AQ31" i="16"/>
  <c r="AN32" i="16"/>
  <c r="BD32" i="16"/>
  <c r="BA33" i="16"/>
  <c r="AX34" i="16"/>
  <c r="AV35" i="16"/>
  <c r="AT36" i="16"/>
  <c r="AQ37" i="16"/>
  <c r="AN41" i="16"/>
  <c r="BD41" i="16"/>
  <c r="BA42" i="16"/>
  <c r="AY43" i="16"/>
  <c r="AW44" i="16"/>
  <c r="AT45" i="16"/>
  <c r="AQ46" i="16"/>
  <c r="AN47" i="16"/>
  <c r="BD47" i="16"/>
  <c r="BB48" i="16"/>
  <c r="AZ49" i="16"/>
  <c r="AW50" i="16"/>
  <c r="AT51" i="16"/>
  <c r="AQ52" i="16"/>
  <c r="AN53" i="16"/>
  <c r="AL55" i="16"/>
  <c r="BC55" i="16"/>
  <c r="AZ56" i="16"/>
  <c r="AW57" i="16"/>
  <c r="AT58" i="16"/>
  <c r="AQ59" i="16"/>
  <c r="AO60" i="16"/>
  <c r="AM61" i="16"/>
  <c r="BC61" i="16"/>
  <c r="AZ62" i="16"/>
  <c r="AW63" i="16"/>
  <c r="AT64" i="16"/>
  <c r="AR65" i="16"/>
  <c r="AP66" i="16"/>
  <c r="AM67" i="16"/>
  <c r="BC67" i="16"/>
  <c r="AZ69" i="16"/>
  <c r="AW70" i="16"/>
  <c r="AU71" i="16"/>
  <c r="AS72" i="16"/>
  <c r="AP73" i="16"/>
  <c r="AM74" i="16"/>
  <c r="BC74" i="16"/>
  <c r="AZ75" i="16"/>
  <c r="AX76" i="16"/>
  <c r="AV77" i="16"/>
  <c r="AS78" i="16"/>
  <c r="AP79" i="16"/>
  <c r="AM80" i="16"/>
  <c r="BC80" i="16"/>
  <c r="BA81" i="16"/>
  <c r="AY82" i="16"/>
  <c r="AV84" i="16"/>
  <c r="AS85" i="16"/>
  <c r="AP86" i="16"/>
  <c r="AM87" i="16"/>
  <c r="BD87" i="16"/>
  <c r="BB88" i="16"/>
  <c r="AY89" i="16"/>
  <c r="AV90" i="16"/>
  <c r="AS91" i="16"/>
  <c r="AP92" i="16"/>
  <c r="AN93" i="16"/>
  <c r="AL94" i="16"/>
  <c r="BB94" i="16"/>
  <c r="AY95" i="16"/>
  <c r="AV96" i="16"/>
  <c r="AS97" i="16"/>
  <c r="AQ98" i="16"/>
  <c r="AO99" i="16"/>
  <c r="AL100" i="16"/>
  <c r="BB100" i="16"/>
  <c r="AY163" i="16"/>
  <c r="AT164" i="16"/>
  <c r="AO167" i="16"/>
  <c r="BC167" i="16"/>
  <c r="AX168" i="16"/>
  <c r="AS169" i="16"/>
  <c r="AN170" i="16"/>
  <c r="BB170" i="16"/>
  <c r="AW172" i="16"/>
  <c r="AR173" i="16"/>
  <c r="AM174" i="16"/>
  <c r="BA174" i="16"/>
  <c r="AV175" i="16"/>
  <c r="AQ178" i="16"/>
  <c r="AL179" i="16"/>
  <c r="AZ179" i="16"/>
  <c r="AU180" i="16"/>
  <c r="AP181" i="16"/>
  <c r="BD181" i="16"/>
  <c r="AY182" i="16"/>
  <c r="AT183" i="16"/>
  <c r="AO184" i="16"/>
  <c r="BC184" i="16"/>
  <c r="AX185" i="16"/>
  <c r="AS186" i="16"/>
  <c r="AN187" i="16"/>
  <c r="BB187" i="16"/>
  <c r="AW188" i="16"/>
  <c r="AR189" i="16"/>
  <c r="AM190" i="16"/>
  <c r="BA190" i="16"/>
  <c r="AV191" i="16"/>
  <c r="AP17" i="16"/>
  <c r="AM18" i="16"/>
  <c r="BC18" i="16"/>
  <c r="AZ19" i="16"/>
  <c r="AW21" i="16"/>
  <c r="AU22" i="16"/>
  <c r="AS25" i="16"/>
  <c r="AP26" i="16"/>
  <c r="AM27" i="16"/>
  <c r="BC27" i="16"/>
  <c r="AZ28" i="16"/>
  <c r="AX29" i="16"/>
  <c r="AV30" i="16"/>
  <c r="AS31" i="16"/>
  <c r="AP32" i="16"/>
  <c r="AM33" i="16"/>
  <c r="BC33" i="16"/>
  <c r="BA34" i="16"/>
  <c r="AY35" i="16"/>
  <c r="AV36" i="16"/>
  <c r="AS37" i="16"/>
  <c r="AP41" i="16"/>
  <c r="AM42" i="16"/>
  <c r="BD42" i="16"/>
  <c r="BB43" i="16"/>
  <c r="AY44" i="16"/>
  <c r="AV45" i="16"/>
  <c r="AS46" i="16"/>
  <c r="AP47" i="16"/>
  <c r="AN48" i="16"/>
  <c r="AL49" i="16"/>
  <c r="BB49" i="16"/>
  <c r="AY50" i="16"/>
  <c r="AV51" i="16"/>
  <c r="AS52" i="16"/>
  <c r="AQ53" i="16"/>
  <c r="AO55" i="16"/>
  <c r="AL56" i="16"/>
  <c r="BB56" i="16"/>
  <c r="AY57" i="16"/>
  <c r="AV58" i="16"/>
  <c r="AT59" i="16"/>
  <c r="AR60" i="16"/>
  <c r="AO61" i="16"/>
  <c r="AL62" i="16"/>
  <c r="BB62" i="16"/>
  <c r="AY63" i="16"/>
  <c r="AW64" i="16"/>
  <c r="AU65" i="16"/>
  <c r="AR66" i="16"/>
  <c r="AO67" i="16"/>
  <c r="AL69" i="16"/>
  <c r="BB69" i="16"/>
  <c r="AZ70" i="16"/>
  <c r="AX71" i="16"/>
  <c r="AU72" i="16"/>
  <c r="AR73" i="16"/>
  <c r="AO74" i="16"/>
  <c r="AL75" i="16"/>
  <c r="BC75" i="16"/>
  <c r="BA76" i="16"/>
  <c r="AX77" i="16"/>
  <c r="AU78" i="16"/>
  <c r="AR79" i="16"/>
  <c r="AO80" i="16"/>
  <c r="AM81" i="16"/>
  <c r="BD81" i="16"/>
  <c r="BA82" i="16"/>
  <c r="AX84" i="16"/>
  <c r="AU85" i="16"/>
  <c r="AR86" i="16"/>
  <c r="AP87" i="16"/>
  <c r="AN88" i="16"/>
  <c r="BD88" i="16"/>
  <c r="BA89" i="16"/>
  <c r="AX90" i="16"/>
  <c r="AU91" i="16"/>
  <c r="AS92" i="16"/>
  <c r="AQ93" i="16"/>
  <c r="AN94" i="16"/>
  <c r="BD94" i="16"/>
  <c r="BA95" i="16"/>
  <c r="AX96" i="16"/>
  <c r="AV97" i="16"/>
  <c r="AT98" i="16"/>
  <c r="AQ99" i="16"/>
  <c r="AN100" i="16"/>
  <c r="BD100" i="16"/>
  <c r="AM163" i="16"/>
  <c r="BA163" i="16"/>
  <c r="AV164" i="16"/>
  <c r="AQ167" i="16"/>
  <c r="AL168" i="16"/>
  <c r="AZ168" i="16"/>
  <c r="AU169" i="16"/>
  <c r="AP170" i="16"/>
  <c r="BD170" i="16"/>
  <c r="AY172" i="16"/>
  <c r="AT173" i="16"/>
  <c r="AO174" i="16"/>
  <c r="BC174" i="16"/>
  <c r="AX175" i="16"/>
  <c r="AS178" i="16"/>
  <c r="AN179" i="16"/>
  <c r="BB179" i="16"/>
  <c r="AW180" i="16"/>
  <c r="AR181" i="16"/>
  <c r="AM182" i="16"/>
  <c r="BA182" i="16"/>
  <c r="AV183" i="16"/>
  <c r="AQ184" i="16"/>
  <c r="AL185" i="16"/>
  <c r="AZ185" i="16"/>
  <c r="AU186" i="16"/>
  <c r="AP187" i="16"/>
  <c r="BD187" i="16"/>
  <c r="AY188" i="16"/>
  <c r="AT189" i="16"/>
  <c r="AO190" i="16"/>
  <c r="BC190" i="16"/>
  <c r="AX191" i="16"/>
  <c r="AQ17" i="16"/>
  <c r="AN18" i="16"/>
  <c r="BD18" i="16"/>
  <c r="BA19" i="16"/>
  <c r="AX21" i="16"/>
  <c r="AW22" i="16"/>
  <c r="AT25" i="16"/>
  <c r="AQ26" i="16"/>
  <c r="AN27" i="16"/>
  <c r="BD27" i="16"/>
  <c r="BA28" i="16"/>
  <c r="AZ29" i="16"/>
  <c r="AW30" i="16"/>
  <c r="AT31" i="16"/>
  <c r="AQ32" i="16"/>
  <c r="AN33" i="16"/>
  <c r="AV17" i="16"/>
  <c r="AS18" i="16"/>
  <c r="AQ19" i="16"/>
  <c r="AO21" i="16"/>
  <c r="AL22" i="16"/>
  <c r="BB22" i="16"/>
  <c r="AY25" i="16"/>
  <c r="AV26" i="16"/>
  <c r="AT27" i="16"/>
  <c r="AR28" i="16"/>
  <c r="AO29" i="16"/>
  <c r="AL30" i="16"/>
  <c r="BB30" i="16"/>
  <c r="AY31" i="16"/>
  <c r="AW32" i="16"/>
  <c r="AU33" i="16"/>
  <c r="AR34" i="16"/>
  <c r="AO35" i="16"/>
  <c r="AL36" i="16"/>
  <c r="BB36" i="16"/>
  <c r="AZ37" i="16"/>
  <c r="AX41" i="16"/>
  <c r="AU42" i="16"/>
  <c r="AR43" i="16"/>
  <c r="AO44" i="16"/>
  <c r="AL45" i="16"/>
  <c r="BC45" i="16"/>
  <c r="BA46" i="16"/>
  <c r="AX47" i="16"/>
  <c r="AU48" i="16"/>
  <c r="AR49" i="16"/>
  <c r="AO50" i="16"/>
  <c r="AM51" i="16"/>
  <c r="BD51" i="16"/>
  <c r="BA52" i="16"/>
  <c r="AX53" i="16"/>
  <c r="AU55" i="16"/>
  <c r="AR56" i="16"/>
  <c r="AP57" i="16"/>
  <c r="AN58" i="16"/>
  <c r="BD58" i="16"/>
  <c r="BA59" i="16"/>
  <c r="AX60" i="16"/>
  <c r="AU61" i="16"/>
  <c r="AS62" i="16"/>
  <c r="AQ63" i="16"/>
  <c r="AN64" i="16"/>
  <c r="BD64" i="16"/>
  <c r="BA65" i="16"/>
  <c r="AX66" i="16"/>
  <c r="AV67" i="16"/>
  <c r="AT69" i="16"/>
  <c r="AQ70" i="16"/>
  <c r="AN71" i="16"/>
  <c r="BD71" i="16"/>
  <c r="BA72" i="16"/>
  <c r="AY73" i="16"/>
  <c r="AW74" i="16"/>
  <c r="AT75" i="16"/>
  <c r="AQ76" i="16"/>
  <c r="AN77" i="16"/>
  <c r="BD77" i="16"/>
  <c r="BB78" i="16"/>
  <c r="AZ79" i="16"/>
  <c r="AW80" i="16"/>
  <c r="AT81" i="16"/>
  <c r="AQ82" i="16"/>
  <c r="AN84" i="16"/>
  <c r="AL85" i="16"/>
  <c r="BC85" i="16"/>
  <c r="AZ86" i="16"/>
  <c r="AW87" i="16"/>
  <c r="AT88" i="16"/>
  <c r="AQ89" i="16"/>
  <c r="AO90" i="16"/>
  <c r="AM91" i="16"/>
  <c r="BC91" i="16"/>
  <c r="AZ92" i="16"/>
  <c r="AW93" i="16"/>
  <c r="AT94" i="16"/>
  <c r="AR95" i="16"/>
  <c r="AP96" i="16"/>
  <c r="AM97" i="16"/>
  <c r="BC97" i="16"/>
  <c r="AZ98" i="16"/>
  <c r="AW99" i="16"/>
  <c r="AU100" i="16"/>
  <c r="AO17" i="16"/>
  <c r="AR18" i="16"/>
  <c r="AV19" i="16"/>
  <c r="BB21" i="16"/>
  <c r="BD22" i="16"/>
  <c r="AO26" i="16"/>
  <c r="AR27" i="16"/>
  <c r="AV28" i="16"/>
  <c r="BB29" i="16"/>
  <c r="BD30" i="16"/>
  <c r="AO32" i="16"/>
  <c r="AT33" i="16"/>
  <c r="AU34" i="16"/>
  <c r="AX35" i="16"/>
  <c r="AY36" i="16"/>
  <c r="BB37" i="16"/>
  <c r="BB41" i="16"/>
  <c r="AM43" i="16"/>
  <c r="AM44" i="16"/>
  <c r="AO45" i="16"/>
  <c r="AP46" i="16"/>
  <c r="AS47" i="16"/>
  <c r="AT48" i="16"/>
  <c r="AU49" i="16"/>
  <c r="AX50" i="16"/>
  <c r="AY51" i="16"/>
  <c r="BB52" i="16"/>
  <c r="BB53" i="16"/>
  <c r="AM56" i="16"/>
  <c r="AM57" i="16"/>
  <c r="AP58" i="16"/>
  <c r="AP59" i="16"/>
  <c r="AT60" i="16"/>
  <c r="AT61" i="16"/>
  <c r="AW62" i="16"/>
  <c r="AX63" i="16"/>
  <c r="BA64" i="16"/>
  <c r="BB65" i="16"/>
  <c r="BD66" i="16"/>
  <c r="AM69" i="16"/>
  <c r="AO70" i="16"/>
  <c r="AP71" i="16"/>
  <c r="AR72" i="16"/>
  <c r="AT73" i="16"/>
  <c r="AV74" i="16"/>
  <c r="AW75" i="16"/>
  <c r="AZ76" i="16"/>
  <c r="BA77" i="16"/>
  <c r="BD78" i="16"/>
  <c r="BD79" i="16"/>
  <c r="AO81" i="16"/>
  <c r="AO82" i="16"/>
  <c r="AQ84" i="16"/>
  <c r="AR85" i="16"/>
  <c r="AU86" i="16"/>
  <c r="AV87" i="16"/>
  <c r="AW88" i="16"/>
  <c r="AZ89" i="16"/>
  <c r="BA90" i="16"/>
  <c r="BD91" i="16"/>
  <c r="BD92" i="16"/>
  <c r="AO94" i="16"/>
  <c r="AO95" i="16"/>
  <c r="AR96" i="16"/>
  <c r="AR97" i="16"/>
  <c r="AV98" i="16"/>
  <c r="AV99" i="16"/>
  <c r="AY100" i="16"/>
  <c r="AX163" i="16"/>
  <c r="AW164" i="16"/>
  <c r="AT167" i="16"/>
  <c r="AQ168" i="16"/>
  <c r="AN169" i="16"/>
  <c r="BD169" i="16"/>
  <c r="BA170" i="16"/>
  <c r="AZ172" i="16"/>
  <c r="AW173" i="16"/>
  <c r="AT174" i="16"/>
  <c r="AQ175" i="16"/>
  <c r="AN178" i="16"/>
  <c r="BD178" i="16"/>
  <c r="BC179" i="16"/>
  <c r="AZ180" i="16"/>
  <c r="AW181" i="16"/>
  <c r="AT182" i="16"/>
  <c r="AQ183" i="16"/>
  <c r="AN184" i="16"/>
  <c r="AM185" i="16"/>
  <c r="BC185" i="16"/>
  <c r="AZ186" i="16"/>
  <c r="AW187" i="16"/>
  <c r="AT188" i="16"/>
  <c r="AQ189" i="16"/>
  <c r="AP190" i="16"/>
  <c r="AM191" i="16"/>
  <c r="BC191" i="16"/>
  <c r="AY17" i="16"/>
  <c r="AL19" i="16"/>
  <c r="AP21" i="16"/>
  <c r="AQ22" i="16"/>
  <c r="AW25" i="16"/>
  <c r="BA26" i="16"/>
  <c r="AL28" i="16"/>
  <c r="AP29" i="16"/>
  <c r="AQ30" i="16"/>
  <c r="AW31" i="16"/>
  <c r="BA32" i="16"/>
  <c r="BD33" i="16"/>
  <c r="AM35" i="16"/>
  <c r="AN36" i="16"/>
  <c r="AP37" i="16"/>
  <c r="AR41" i="16"/>
  <c r="AT42" i="16"/>
  <c r="AU43" i="16"/>
  <c r="AX44" i="16"/>
  <c r="AY45" i="16"/>
  <c r="BB46" i="16"/>
  <c r="BB47" i="16"/>
  <c r="AM49" i="16"/>
  <c r="AM50" i="16"/>
  <c r="AP51" i="16"/>
  <c r="AP52" i="16"/>
  <c r="AT53" i="16"/>
  <c r="AT55" i="16"/>
  <c r="AW56" i="16"/>
  <c r="AX57" i="16"/>
  <c r="BA58" i="16"/>
  <c r="BB59" i="16"/>
  <c r="BC60" i="16"/>
  <c r="AM62" i="16"/>
  <c r="AN63" i="16"/>
  <c r="AP64" i="16"/>
  <c r="AP65" i="16"/>
  <c r="AT66" i="16"/>
  <c r="AT67" i="16"/>
  <c r="AW69" i="16"/>
  <c r="AX70" i="16"/>
  <c r="BA71" i="16"/>
  <c r="BB72" i="16"/>
  <c r="BD73" i="16"/>
  <c r="AM75" i="16"/>
  <c r="AO76" i="16"/>
  <c r="AP77" i="16"/>
  <c r="AR78" i="16"/>
  <c r="AT79" i="16"/>
  <c r="AV80" i="16"/>
  <c r="AW81" i="16"/>
  <c r="AZ82" i="16"/>
  <c r="BA84" i="16"/>
  <c r="BD85" i="16"/>
  <c r="BD86" i="16"/>
  <c r="AO88" i="16"/>
  <c r="AO89" i="16"/>
  <c r="AR90" i="16"/>
  <c r="AR91" i="16"/>
  <c r="AV92" i="16"/>
  <c r="AV93" i="16"/>
  <c r="AY94" i="16"/>
  <c r="AZ95" i="16"/>
  <c r="BC96" i="16"/>
  <c r="BD97" i="16"/>
  <c r="AL99" i="16"/>
  <c r="AO100" i="16"/>
  <c r="AR17" i="16"/>
  <c r="AX18" i="16"/>
  <c r="AL21" i="16"/>
  <c r="AS22" i="16"/>
  <c r="BA25" i="16"/>
  <c r="AP27" i="16"/>
  <c r="AW28" i="16"/>
  <c r="AM30" i="16"/>
  <c r="AU31" i="16"/>
  <c r="BB32" i="16"/>
  <c r="AP34" i="16"/>
  <c r="AS35" i="16"/>
  <c r="AZ36" i="16"/>
  <c r="AL41" i="16"/>
  <c r="AR42" i="16"/>
  <c r="AV43" i="16"/>
  <c r="BB44" i="16"/>
  <c r="AN46" i="16"/>
  <c r="AU47" i="16"/>
  <c r="AX48" i="16"/>
  <c r="BD49" i="16"/>
  <c r="AQ51" i="16"/>
  <c r="AV52" i="16"/>
  <c r="AZ53" i="16"/>
  <c r="AN56" i="16"/>
  <c r="AS57" i="16"/>
  <c r="AW58" i="16"/>
  <c r="BC59" i="16"/>
  <c r="AP61" i="16"/>
  <c r="AU62" i="16"/>
  <c r="AZ63" i="16"/>
  <c r="AL65" i="16"/>
  <c r="AQ66" i="16"/>
  <c r="AX67" i="16"/>
  <c r="BA69" i="16"/>
  <c r="AM71" i="16"/>
  <c r="AT72" i="16"/>
  <c r="AW73" i="16"/>
  <c r="BB74" i="16"/>
  <c r="AP76" i="16"/>
  <c r="AU77" i="16"/>
  <c r="AY78" i="16"/>
  <c r="AL80" i="16"/>
  <c r="AR81" i="16"/>
  <c r="AV82" i="16"/>
  <c r="BB84" i="16"/>
  <c r="AN86" i="16"/>
  <c r="AT87" i="16"/>
  <c r="AY88" i="16"/>
  <c r="BD89" i="16"/>
  <c r="AP91" i="16"/>
  <c r="AW92" i="16"/>
  <c r="AZ93" i="16"/>
  <c r="AM95" i="16"/>
  <c r="AS96" i="16"/>
  <c r="AY97" i="16"/>
  <c r="BB98" i="16"/>
  <c r="AP100" i="16"/>
  <c r="AQ163" i="16"/>
  <c r="AO164" i="16"/>
  <c r="AM167" i="16"/>
  <c r="AM168" i="16"/>
  <c r="BD168" i="16"/>
  <c r="BB169" i="16"/>
  <c r="AZ170" i="16"/>
  <c r="BA172" i="16"/>
  <c r="AY173" i="16"/>
  <c r="AW174" i="16"/>
  <c r="AU175" i="16"/>
  <c r="AU178" i="16"/>
  <c r="AS179" i="16"/>
  <c r="AQ180" i="16"/>
  <c r="AO181" i="16"/>
  <c r="AO182" i="16"/>
  <c r="AM183" i="16"/>
  <c r="BD183" i="16"/>
  <c r="BB184" i="16"/>
  <c r="BB185" i="16"/>
  <c r="BA186" i="16"/>
  <c r="AY187" i="16"/>
  <c r="AX188" i="16"/>
  <c r="AW189" i="16"/>
  <c r="AU190" i="16"/>
  <c r="AS191" i="16"/>
  <c r="AS17" i="16"/>
  <c r="AY18" i="16"/>
  <c r="AN21" i="16"/>
  <c r="AX22" i="16"/>
  <c r="AT17" i="16"/>
  <c r="AZ18" i="16"/>
  <c r="AQ21" i="16"/>
  <c r="AY22" i="16"/>
  <c r="BD25" i="16"/>
  <c r="AV27" i="16"/>
  <c r="BC28" i="16"/>
  <c r="AU17" i="16"/>
  <c r="BB18" i="16"/>
  <c r="AR21" i="16"/>
  <c r="AZ22" i="16"/>
  <c r="AM26" i="16"/>
  <c r="AW27" i="16"/>
  <c r="AL29" i="16"/>
  <c r="AP30" i="16"/>
  <c r="AZ31" i="16"/>
  <c r="AO33" i="16"/>
  <c r="AW17" i="16"/>
  <c r="AM19" i="16"/>
  <c r="AS21" i="16"/>
  <c r="BA22" i="16"/>
  <c r="AR26" i="16"/>
  <c r="AX27" i="16"/>
  <c r="AM29" i="16"/>
  <c r="AU30" i="16"/>
  <c r="BB31" i="16"/>
  <c r="AP33" i="16"/>
  <c r="AV34" i="16"/>
  <c r="BB35" i="16"/>
  <c r="AN37" i="16"/>
  <c r="AS41" i="16"/>
  <c r="AX42" i="16"/>
  <c r="BD43" i="16"/>
  <c r="AQ45" i="16"/>
  <c r="AU46" i="16"/>
  <c r="AZ47" i="16"/>
  <c r="AN49" i="16"/>
  <c r="AR50" i="16"/>
  <c r="AW51" i="16"/>
  <c r="BC52" i="16"/>
  <c r="AP55" i="16"/>
  <c r="AS56" i="16"/>
  <c r="AZ57" i="16"/>
  <c r="AL59" i="16"/>
  <c r="AQ60" i="16"/>
  <c r="AV61" i="16"/>
  <c r="BA62" i="16"/>
  <c r="AM64" i="16"/>
  <c r="AT65" i="16"/>
  <c r="AW66" i="16"/>
  <c r="BB67" i="16"/>
  <c r="AP70" i="16"/>
  <c r="AS71" i="16"/>
  <c r="AY72" i="16"/>
  <c r="AL74" i="16"/>
  <c r="AR75" i="16"/>
  <c r="AU76" i="16"/>
  <c r="BB77" i="16"/>
  <c r="AN79" i="16"/>
  <c r="AT80" i="16"/>
  <c r="AX81" i="16"/>
  <c r="BD82" i="16"/>
  <c r="AP85" i="16"/>
  <c r="AW86" i="16"/>
  <c r="AZ87" i="16"/>
  <c r="AM89" i="16"/>
  <c r="AS90" i="16"/>
  <c r="AX91" i="16"/>
  <c r="BB92" i="16"/>
  <c r="AP94" i="16"/>
  <c r="AU95" i="16"/>
  <c r="AY96" i="16"/>
  <c r="AL98" i="16"/>
  <c r="AR99" i="16"/>
  <c r="AW100" i="16"/>
  <c r="AU163" i="16"/>
  <c r="AS164" i="16"/>
  <c r="AS167" i="16"/>
  <c r="AR168" i="16"/>
  <c r="AP169" i="16"/>
  <c r="AO170" i="16"/>
  <c r="AN172" i="16"/>
  <c r="AL173" i="16"/>
  <c r="BC173" i="16"/>
  <c r="BB174" i="16"/>
  <c r="BA175" i="16"/>
  <c r="AY178" i="16"/>
  <c r="AW179" i="16"/>
  <c r="AV180" i="16"/>
  <c r="AX17" i="16"/>
  <c r="AN19" i="16"/>
  <c r="AT21" i="16"/>
  <c r="BC22" i="16"/>
  <c r="AS26" i="16"/>
  <c r="AY27" i="16"/>
  <c r="AN29" i="16"/>
  <c r="AX30" i="16"/>
  <c r="BD31" i="16"/>
  <c r="AR33" i="16"/>
  <c r="AW34" i="16"/>
  <c r="BC35" i="16"/>
  <c r="AO37" i="16"/>
  <c r="AU41" i="16"/>
  <c r="AY42" i="16"/>
  <c r="AL44" i="16"/>
  <c r="AR45" i="16"/>
  <c r="AV46" i="16"/>
  <c r="BA47" i="16"/>
  <c r="AO49" i="16"/>
  <c r="AT50" i="16"/>
  <c r="AX51" i="16"/>
  <c r="BD52" i="16"/>
  <c r="AQ55" i="16"/>
  <c r="AU56" i="16"/>
  <c r="BA57" i="16"/>
  <c r="AM59" i="16"/>
  <c r="AS60" i="16"/>
  <c r="AX61" i="16"/>
  <c r="BC62" i="16"/>
  <c r="AO64" i="16"/>
  <c r="AV65" i="16"/>
  <c r="AY66" i="16"/>
  <c r="BD67" i="16"/>
  <c r="AR70" i="16"/>
  <c r="AW71" i="16"/>
  <c r="AZ72" i="16"/>
  <c r="AN74" i="16"/>
  <c r="AS75" i="16"/>
  <c r="AV76" i="16"/>
  <c r="BC77" i="16"/>
  <c r="AO79" i="16"/>
  <c r="AU80" i="16"/>
  <c r="AY81" i="16"/>
  <c r="AL84" i="16"/>
  <c r="AQ85" i="16"/>
  <c r="AX86" i="16"/>
  <c r="BA87" i="16"/>
  <c r="AN89" i="16"/>
  <c r="AT90" i="16"/>
  <c r="AZ91" i="16"/>
  <c r="BC92" i="16"/>
  <c r="AQ94" i="16"/>
  <c r="AV95" i="16"/>
  <c r="BA96" i="16"/>
  <c r="AM98" i="16"/>
  <c r="AS99" i="16"/>
  <c r="AX100" i="16"/>
  <c r="AV163" i="16"/>
  <c r="AU164" i="16"/>
  <c r="AU167" i="16"/>
  <c r="AS168" i="16"/>
  <c r="AQ169" i="16"/>
  <c r="AQ170" i="16"/>
  <c r="AO172" i="16"/>
  <c r="AM173" i="16"/>
  <c r="BD173" i="16"/>
  <c r="BD174" i="16"/>
  <c r="BB175" i="16"/>
  <c r="AZ178" i="16"/>
  <c r="AX179" i="16"/>
  <c r="AX180" i="16"/>
  <c r="BA17" i="16"/>
  <c r="AO19" i="16"/>
  <c r="AV21" i="16"/>
  <c r="AL25" i="16"/>
  <c r="AT26" i="16"/>
  <c r="AZ27" i="16"/>
  <c r="AQ29" i="16"/>
  <c r="AY30" i="16"/>
  <c r="AL32" i="16"/>
  <c r="AV33" i="16"/>
  <c r="BC17" i="16"/>
  <c r="AZ21" i="16"/>
  <c r="BB25" i="16"/>
  <c r="AT28" i="16"/>
  <c r="BC30" i="16"/>
  <c r="BC32" i="16"/>
  <c r="BD34" i="16"/>
  <c r="AU36" i="16"/>
  <c r="AM41" i="16"/>
  <c r="AZ42" i="16"/>
  <c r="AR44" i="16"/>
  <c r="AL46" i="16"/>
  <c r="AW47" i="16"/>
  <c r="AQ49" i="16"/>
  <c r="BB50" i="16"/>
  <c r="AT52" i="16"/>
  <c r="AN55" i="16"/>
  <c r="BA56" i="16"/>
  <c r="AR58" i="16"/>
  <c r="BD59" i="16"/>
  <c r="AZ61" i="16"/>
  <c r="AR63" i="16"/>
  <c r="BB64" i="16"/>
  <c r="AU66" i="16"/>
  <c r="AO69" i="16"/>
  <c r="BB70" i="16"/>
  <c r="AP72" i="16"/>
  <c r="BC73" i="16"/>
  <c r="AX75" i="16"/>
  <c r="AO77" i="16"/>
  <c r="AZ78" i="16"/>
  <c r="AX80" i="16"/>
  <c r="AN82" i="16"/>
  <c r="AY84" i="16"/>
  <c r="AQ86" i="16"/>
  <c r="AM88" i="16"/>
  <c r="AW89" i="16"/>
  <c r="AO91" i="16"/>
  <c r="BA92" i="16"/>
  <c r="AU94" i="16"/>
  <c r="AM96" i="16"/>
  <c r="AZ97" i="16"/>
  <c r="AT99" i="16"/>
  <c r="BC163" i="16"/>
  <c r="BD164" i="16"/>
  <c r="AO168" i="16"/>
  <c r="AT169" i="16"/>
  <c r="AV170" i="16"/>
  <c r="AX172" i="16"/>
  <c r="BB173" i="16"/>
  <c r="AN175" i="16"/>
  <c r="AP178" i="16"/>
  <c r="AT179" i="16"/>
  <c r="AY180" i="16"/>
  <c r="AY181" i="16"/>
  <c r="AX182" i="16"/>
  <c r="AY183" i="16"/>
  <c r="AX184" i="16"/>
  <c r="AW185" i="16"/>
  <c r="AX186" i="16"/>
  <c r="AX187" i="16"/>
  <c r="AZ188" i="16"/>
  <c r="AY189" i="16"/>
  <c r="AX190" i="16"/>
  <c r="AY191" i="16"/>
  <c r="AW170" i="16"/>
  <c r="AN43" i="16"/>
  <c r="AT168" i="16"/>
  <c r="BA181" i="16"/>
  <c r="AZ184" i="16"/>
  <c r="BA185" i="16"/>
  <c r="BA187" i="16"/>
  <c r="BB188" i="16"/>
  <c r="BA189" i="16"/>
  <c r="BA191" i="16"/>
  <c r="AL18" i="16"/>
  <c r="BC21" i="16"/>
  <c r="AU26" i="16"/>
  <c r="AU28" i="16"/>
  <c r="AL31" i="16"/>
  <c r="AL33" i="16"/>
  <c r="AL35" i="16"/>
  <c r="AW36" i="16"/>
  <c r="AO41" i="16"/>
  <c r="BB42" i="16"/>
  <c r="AT44" i="16"/>
  <c r="AM46" i="16"/>
  <c r="AY47" i="16"/>
  <c r="AS49" i="16"/>
  <c r="BC50" i="16"/>
  <c r="AX52" i="16"/>
  <c r="AR55" i="16"/>
  <c r="BC56" i="16"/>
  <c r="AS58" i="16"/>
  <c r="AL60" i="16"/>
  <c r="BA61" i="16"/>
  <c r="AS63" i="16"/>
  <c r="BC64" i="16"/>
  <c r="AV66" i="16"/>
  <c r="AQ69" i="16"/>
  <c r="BC70" i="16"/>
  <c r="AV72" i="16"/>
  <c r="AP74" i="16"/>
  <c r="AY75" i="16"/>
  <c r="AQ77" i="16"/>
  <c r="AL79" i="16"/>
  <c r="AY80" i="16"/>
  <c r="AP82" i="16"/>
  <c r="AZ84" i="16"/>
  <c r="AS86" i="16"/>
  <c r="AP88" i="16"/>
  <c r="AX89" i="16"/>
  <c r="AQ91" i="16"/>
  <c r="AL93" i="16"/>
  <c r="AW94" i="16"/>
  <c r="AO96" i="16"/>
  <c r="BA97" i="16"/>
  <c r="AU99" i="16"/>
  <c r="BD163" i="16"/>
  <c r="AL167" i="16"/>
  <c r="AP168" i="16"/>
  <c r="AV169" i="16"/>
  <c r="BB172" i="16"/>
  <c r="AL174" i="16"/>
  <c r="AO175" i="16"/>
  <c r="AR178" i="16"/>
  <c r="AU179" i="16"/>
  <c r="BA180" i="16"/>
  <c r="AZ181" i="16"/>
  <c r="AZ182" i="16"/>
  <c r="AZ183" i="16"/>
  <c r="AY184" i="16"/>
  <c r="AY185" i="16"/>
  <c r="AY186" i="16"/>
  <c r="AZ187" i="16"/>
  <c r="BA188" i="16"/>
  <c r="AZ189" i="16"/>
  <c r="AY190" i="16"/>
  <c r="AZ191" i="16"/>
  <c r="AO18" i="16"/>
  <c r="BD21" i="16"/>
  <c r="AW26" i="16"/>
  <c r="AY28" i="16"/>
  <c r="AN31" i="16"/>
  <c r="AW33" i="16"/>
  <c r="AN35" i="16"/>
  <c r="AX36" i="16"/>
  <c r="AQ41" i="16"/>
  <c r="AV44" i="16"/>
  <c r="AO46" i="16"/>
  <c r="BC47" i="16"/>
  <c r="AT49" i="16"/>
  <c r="BD50" i="16"/>
  <c r="AY52" i="16"/>
  <c r="AS55" i="16"/>
  <c r="BD56" i="16"/>
  <c r="AU58" i="16"/>
  <c r="AM60" i="16"/>
  <c r="BB61" i="16"/>
  <c r="AT63" i="16"/>
  <c r="AM65" i="16"/>
  <c r="BA66" i="16"/>
  <c r="AS69" i="16"/>
  <c r="BD70" i="16"/>
  <c r="AW72" i="16"/>
  <c r="AQ74" i="16"/>
  <c r="BA75" i="16"/>
  <c r="AS77" i="16"/>
  <c r="AM79" i="16"/>
  <c r="AZ80" i="16"/>
  <c r="AR82" i="16"/>
  <c r="BC84" i="16"/>
  <c r="AY86" i="16"/>
  <c r="AQ88" i="16"/>
  <c r="BB89" i="16"/>
  <c r="AT91" i="16"/>
  <c r="AP93" i="16"/>
  <c r="AZ94" i="16"/>
  <c r="AQ96" i="16"/>
  <c r="BB97" i="16"/>
  <c r="AX99" i="16"/>
  <c r="AL164" i="16"/>
  <c r="AN167" i="16"/>
  <c r="AW169" i="16"/>
  <c r="AX170" i="16"/>
  <c r="BC172" i="16"/>
  <c r="AN174" i="16"/>
  <c r="AP175" i="16"/>
  <c r="AT178" i="16"/>
  <c r="AV179" i="16"/>
  <c r="BB180" i="16"/>
  <c r="BB182" i="16"/>
  <c r="BA183" i="16"/>
  <c r="BB186" i="16"/>
  <c r="AZ190" i="16"/>
  <c r="AP18" i="16"/>
  <c r="AM22" i="16"/>
  <c r="AY26" i="16"/>
  <c r="AR29" i="16"/>
  <c r="AP31" i="16"/>
  <c r="AX33" i="16"/>
  <c r="AP35" i="16"/>
  <c r="BA36" i="16"/>
  <c r="AW41" i="16"/>
  <c r="AO43" i="16"/>
  <c r="AZ44" i="16"/>
  <c r="AR46" i="16"/>
  <c r="AL48" i="16"/>
  <c r="AW49" i="16"/>
  <c r="AO51" i="16"/>
  <c r="AZ52" i="16"/>
  <c r="AV55" i="16"/>
  <c r="AL57" i="16"/>
  <c r="AY58" i="16"/>
  <c r="AU60" i="16"/>
  <c r="BD61" i="16"/>
  <c r="AU63" i="16"/>
  <c r="AN65" i="16"/>
  <c r="BC66" i="16"/>
  <c r="AU69" i="16"/>
  <c r="AL71" i="16"/>
  <c r="AX72" i="16"/>
  <c r="AR74" i="16"/>
  <c r="AL76" i="16"/>
  <c r="AW77" i="16"/>
  <c r="AQ79" i="16"/>
  <c r="BA80" i="16"/>
  <c r="AS82" i="16"/>
  <c r="AN85" i="16"/>
  <c r="BA86" i="16"/>
  <c r="AR88" i="16"/>
  <c r="BC89" i="16"/>
  <c r="AV91" i="16"/>
  <c r="AR93" i="16"/>
  <c r="BA94" i="16"/>
  <c r="AT96" i="16"/>
  <c r="AN98" i="16"/>
  <c r="AZ99" i="16"/>
  <c r="AM164" i="16"/>
  <c r="AP167" i="16"/>
  <c r="AU168" i="16"/>
  <c r="AX169" i="16"/>
  <c r="AY170" i="16"/>
  <c r="BD172" i="16"/>
  <c r="AP174" i="16"/>
  <c r="AR175" i="16"/>
  <c r="AV178" i="16"/>
  <c r="AY179" i="16"/>
  <c r="BC180" i="16"/>
  <c r="BB181" i="16"/>
  <c r="BC182" i="16"/>
  <c r="BB183" i="16"/>
  <c r="BA184" i="16"/>
  <c r="BD185" i="16"/>
  <c r="BC186" i="16"/>
  <c r="BC187" i="16"/>
  <c r="BC188" i="16"/>
  <c r="BB189" i="16"/>
  <c r="BB190" i="16"/>
  <c r="BB191" i="16"/>
  <c r="AQ18" i="16"/>
  <c r="AN22" i="16"/>
  <c r="BB26" i="16"/>
  <c r="AS29" i="16"/>
  <c r="AR31" i="16"/>
  <c r="AY33" i="16"/>
  <c r="AQ35" i="16"/>
  <c r="BC36" i="16"/>
  <c r="AY41" i="16"/>
  <c r="AP43" i="16"/>
  <c r="BA44" i="16"/>
  <c r="AT46" i="16"/>
  <c r="AP48" i="16"/>
  <c r="AY49" i="16"/>
  <c r="AR51" i="16"/>
  <c r="AL53" i="16"/>
  <c r="AW55" i="16"/>
  <c r="AN57" i="16"/>
  <c r="BB58" i="16"/>
  <c r="AV60" i="16"/>
  <c r="AN62" i="16"/>
  <c r="AV63" i="16"/>
  <c r="AO65" i="16"/>
  <c r="AL67" i="16"/>
  <c r="AV69" i="16"/>
  <c r="AO71" i="16"/>
  <c r="BD72" i="16"/>
  <c r="AT74" i="16"/>
  <c r="AM76" i="16"/>
  <c r="AY77" i="16"/>
  <c r="AS79" i="16"/>
  <c r="BB80" i="16"/>
  <c r="AT82" i="16"/>
  <c r="AO85" i="16"/>
  <c r="BB86" i="16"/>
  <c r="AS88" i="16"/>
  <c r="AL90" i="16"/>
  <c r="BA91" i="16"/>
  <c r="AS93" i="16"/>
  <c r="BC94" i="16"/>
  <c r="AU96" i="16"/>
  <c r="AO98" i="16"/>
  <c r="BB99" i="16"/>
  <c r="AL163" i="16"/>
  <c r="AN164" i="16"/>
  <c r="AR167" i="16"/>
  <c r="AV168" i="16"/>
  <c r="AY169" i="16"/>
  <c r="BC170" i="16"/>
  <c r="AN173" i="16"/>
  <c r="AQ174" i="16"/>
  <c r="AS175" i="16"/>
  <c r="AW178" i="16"/>
  <c r="BA179" i="16"/>
  <c r="BD180" i="16"/>
  <c r="BC181" i="16"/>
  <c r="BD182" i="16"/>
  <c r="BC183" i="16"/>
  <c r="BD184" i="16"/>
  <c r="AL186" i="16"/>
  <c r="BD186" i="16"/>
  <c r="AL188" i="16"/>
  <c r="BD188" i="16"/>
  <c r="BC189" i="16"/>
  <c r="BD190" i="16"/>
  <c r="BD191" i="16"/>
  <c r="AM188" i="16"/>
  <c r="BD189" i="16"/>
  <c r="BB27" i="16"/>
  <c r="BD35" i="16"/>
  <c r="AV37" i="16"/>
  <c r="AN42" i="16"/>
  <c r="BA43" i="16"/>
  <c r="AU45" i="16"/>
  <c r="AL47" i="16"/>
  <c r="AW48" i="16"/>
  <c r="AP50" i="16"/>
  <c r="AL52" i="16"/>
  <c r="AV53" i="16"/>
  <c r="AO56" i="16"/>
  <c r="BB57" i="16"/>
  <c r="AV59" i="16"/>
  <c r="AL61" i="16"/>
  <c r="AX62" i="16"/>
  <c r="AR64" i="16"/>
  <c r="BC65" i="16"/>
  <c r="AS67" i="16"/>
  <c r="AN70" i="16"/>
  <c r="BB71" i="16"/>
  <c r="AS73" i="16"/>
  <c r="BD74" i="16"/>
  <c r="BB76" i="16"/>
  <c r="AQ78" i="16"/>
  <c r="BB79" i="16"/>
  <c r="AU81" i="16"/>
  <c r="AO84" i="16"/>
  <c r="AZ85" i="16"/>
  <c r="AS87" i="16"/>
  <c r="AL89" i="16"/>
  <c r="AY90" i="16"/>
  <c r="AO92" i="16"/>
  <c r="BB93" i="16"/>
  <c r="AW95" i="16"/>
  <c r="AO97" i="16"/>
  <c r="AY98" i="16"/>
  <c r="AR100" i="16"/>
  <c r="AS163" i="16"/>
  <c r="AY164" i="16"/>
  <c r="AZ167" i="16"/>
  <c r="BC168" i="16"/>
  <c r="AM170" i="16"/>
  <c r="AR172" i="16"/>
  <c r="AU173" i="16"/>
  <c r="AX174" i="16"/>
  <c r="BC175" i="16"/>
  <c r="AM179" i="16"/>
  <c r="AO180" i="16"/>
  <c r="AR182" i="16"/>
  <c r="AR183" i="16"/>
  <c r="AS184" i="16"/>
  <c r="AR185" i="16"/>
  <c r="AQ186" i="16"/>
  <c r="AR187" i="16"/>
  <c r="AQ188" i="16"/>
  <c r="AP189" i="16"/>
  <c r="AR190" i="16"/>
  <c r="AQ191" i="16"/>
  <c r="AW19" i="16"/>
  <c r="AS34" i="16"/>
  <c r="AM36" i="16"/>
  <c r="AW37" i="16"/>
  <c r="AP42" i="16"/>
  <c r="BC43" i="16"/>
  <c r="AW45" i="16"/>
  <c r="AM47" i="16"/>
  <c r="AY48" i="16"/>
  <c r="AU50" i="16"/>
  <c r="AM52" i="16"/>
  <c r="AW53" i="16"/>
  <c r="AP56" i="16"/>
  <c r="BD57" i="16"/>
  <c r="AW59" i="16"/>
  <c r="AN61" i="16"/>
  <c r="AY62" i="16"/>
  <c r="AS64" i="16"/>
  <c r="BD65" i="16"/>
  <c r="AY67" i="16"/>
  <c r="AS70" i="16"/>
  <c r="BC71" i="16"/>
  <c r="AU73" i="16"/>
  <c r="AO75" i="16"/>
  <c r="BC76" i="16"/>
  <c r="AT78" i="16"/>
  <c r="BC79" i="16"/>
  <c r="AV81" i="16"/>
  <c r="AS84" i="16"/>
  <c r="BB85" i="16"/>
  <c r="AU87" i="16"/>
  <c r="AP89" i="16"/>
  <c r="AZ90" i="16"/>
  <c r="AQ92" i="16"/>
  <c r="AT18" i="16"/>
  <c r="AO22" i="16"/>
  <c r="BC26" i="16"/>
  <c r="AT29" i="16"/>
  <c r="AV31" i="16"/>
  <c r="AZ33" i="16"/>
  <c r="AR35" i="16"/>
  <c r="AL37" i="16"/>
  <c r="AZ41" i="16"/>
  <c r="AQ43" i="16"/>
  <c r="BC44" i="16"/>
  <c r="AX46" i="16"/>
  <c r="AQ48" i="16"/>
  <c r="BA49" i="16"/>
  <c r="AS51" i="16"/>
  <c r="AM53" i="16"/>
  <c r="AX55" i="16"/>
  <c r="AR57" i="16"/>
  <c r="BC58" i="16"/>
  <c r="AW60" i="16"/>
  <c r="AO62" i="16"/>
  <c r="BB63" i="16"/>
  <c r="AW65" i="16"/>
  <c r="AN67" i="16"/>
  <c r="AX69" i="16"/>
  <c r="AQ71" i="16"/>
  <c r="AM73" i="16"/>
  <c r="AX74" i="16"/>
  <c r="AN76" i="16"/>
  <c r="AZ77" i="16"/>
  <c r="AU79" i="16"/>
  <c r="BD80" i="16"/>
  <c r="AX82" i="16"/>
  <c r="AT85" i="16"/>
  <c r="BC86" i="16"/>
  <c r="AU88" i="16"/>
  <c r="AM90" i="16"/>
  <c r="BB91" i="16"/>
  <c r="AT93" i="16"/>
  <c r="AL95" i="16"/>
  <c r="AW96" i="16"/>
  <c r="AS98" i="16"/>
  <c r="BC99" i="16"/>
  <c r="AN163" i="16"/>
  <c r="AP164" i="16"/>
  <c r="AV167" i="16"/>
  <c r="AW168" i="16"/>
  <c r="AZ169" i="16"/>
  <c r="AL172" i="16"/>
  <c r="AO173" i="16"/>
  <c r="AR174" i="16"/>
  <c r="AT175" i="16"/>
  <c r="AX178" i="16"/>
  <c r="BD179" i="16"/>
  <c r="AL181" i="16"/>
  <c r="AL182" i="16"/>
  <c r="AL183" i="16"/>
  <c r="AL184" i="16"/>
  <c r="AN185" i="16"/>
  <c r="AM186" i="16"/>
  <c r="AL187" i="16"/>
  <c r="AL189" i="16"/>
  <c r="AL191" i="16"/>
  <c r="AV18" i="16"/>
  <c r="AP22" i="16"/>
  <c r="AL27" i="16"/>
  <c r="AV29" i="16"/>
  <c r="AX31" i="16"/>
  <c r="BB33" i="16"/>
  <c r="AT35" i="16"/>
  <c r="AR37" i="16"/>
  <c r="BA41" i="16"/>
  <c r="AS43" i="16"/>
  <c r="BD44" i="16"/>
  <c r="AZ46" i="16"/>
  <c r="AR48" i="16"/>
  <c r="BC49" i="16"/>
  <c r="AU51" i="16"/>
  <c r="AO53" i="16"/>
  <c r="AZ55" i="16"/>
  <c r="AT57" i="16"/>
  <c r="AN59" i="16"/>
  <c r="AY60" i="16"/>
  <c r="AP62" i="16"/>
  <c r="BD63" i="16"/>
  <c r="AX65" i="16"/>
  <c r="AP67" i="16"/>
  <c r="AY69" i="16"/>
  <c r="AR71" i="16"/>
  <c r="AN73" i="16"/>
  <c r="AY74" i="16"/>
  <c r="AR76" i="16"/>
  <c r="AL78" i="16"/>
  <c r="AW79" i="16"/>
  <c r="AP81" i="16"/>
  <c r="BB82" i="16"/>
  <c r="AV85" i="16"/>
  <c r="AL87" i="16"/>
  <c r="AV88" i="16"/>
  <c r="AQ90" i="16"/>
  <c r="AL92" i="16"/>
  <c r="AU93" i="16"/>
  <c r="AN95" i="16"/>
  <c r="BD96" i="16"/>
  <c r="AU98" i="16"/>
  <c r="BD99" i="16"/>
  <c r="AO163" i="16"/>
  <c r="AQ164" i="16"/>
  <c r="AW167" i="16"/>
  <c r="AY168" i="16"/>
  <c r="BA169" i="16"/>
  <c r="AM172" i="16"/>
  <c r="AP173" i="16"/>
  <c r="AS174" i="16"/>
  <c r="AW175" i="16"/>
  <c r="BA178" i="16"/>
  <c r="AL180" i="16"/>
  <c r="AM181" i="16"/>
  <c r="AN182" i="16"/>
  <c r="AN183" i="16"/>
  <c r="AM184" i="16"/>
  <c r="AO185" i="16"/>
  <c r="AN186" i="16"/>
  <c r="AM187" i="16"/>
  <c r="AN188" i="16"/>
  <c r="AM189" i="16"/>
  <c r="AL190" i="16"/>
  <c r="AN191" i="16"/>
  <c r="BD29" i="16"/>
  <c r="AS19" i="16"/>
  <c r="AM25" i="16"/>
  <c r="AO27" i="16"/>
  <c r="BA29" i="16"/>
  <c r="AM32" i="16"/>
  <c r="AM34" i="16"/>
  <c r="AZ35" i="16"/>
  <c r="AT37" i="16"/>
  <c r="BC41" i="16"/>
  <c r="AT43" i="16"/>
  <c r="AM45" i="16"/>
  <c r="BC46" i="16"/>
  <c r="AS48" i="16"/>
  <c r="AL50" i="16"/>
  <c r="BA51" i="16"/>
  <c r="AS53" i="16"/>
  <c r="BB55" i="16"/>
  <c r="AU57" i="16"/>
  <c r="AO59" i="16"/>
  <c r="AZ60" i="16"/>
  <c r="AQ62" i="16"/>
  <c r="AL64" i="16"/>
  <c r="AY65" i="16"/>
  <c r="AQ67" i="16"/>
  <c r="BC69" i="16"/>
  <c r="AY71" i="16"/>
  <c r="AO73" i="16"/>
  <c r="AZ74" i="16"/>
  <c r="AS76" i="16"/>
  <c r="AN78" i="16"/>
  <c r="AY79" i="16"/>
  <c r="AQ81" i="16"/>
  <c r="BC82" i="16"/>
  <c r="AW85" i="16"/>
  <c r="AN87" i="16"/>
  <c r="BA88" i="16"/>
  <c r="AU90" i="16"/>
  <c r="AM92" i="16"/>
  <c r="AX93" i="16"/>
  <c r="AP95" i="16"/>
  <c r="AL97" i="16"/>
  <c r="AW98" i="16"/>
  <c r="AM100" i="16"/>
  <c r="AP163" i="16"/>
  <c r="AR164" i="16"/>
  <c r="AX167" i="16"/>
  <c r="BA168" i="16"/>
  <c r="BC169" i="16"/>
  <c r="AP172" i="16"/>
  <c r="AQ173" i="16"/>
  <c r="AU174" i="16"/>
  <c r="AY175" i="16"/>
  <c r="BB178" i="16"/>
  <c r="AM180" i="16"/>
  <c r="AN181" i="16"/>
  <c r="AP182" i="16"/>
  <c r="AO183" i="16"/>
  <c r="AP184" i="16"/>
  <c r="AP185" i="16"/>
  <c r="AO186" i="16"/>
  <c r="AO187" i="16"/>
  <c r="AO188" i="16"/>
  <c r="AN189" i="16"/>
  <c r="AN190" i="16"/>
  <c r="AO191" i="16"/>
  <c r="AR25" i="16"/>
  <c r="AT19" i="16"/>
  <c r="AN25" i="16"/>
  <c r="AQ27" i="16"/>
  <c r="BC29" i="16"/>
  <c r="AR32" i="16"/>
  <c r="AO34" i="16"/>
  <c r="BA35" i="16"/>
  <c r="AU37" i="16"/>
  <c r="AL42" i="16"/>
  <c r="AW43" i="16"/>
  <c r="AS45" i="16"/>
  <c r="BD46" i="16"/>
  <c r="AV48" i="16"/>
  <c r="AN50" i="16"/>
  <c r="BC51" i="16"/>
  <c r="AU53" i="16"/>
  <c r="BD55" i="16"/>
  <c r="AV57" i="16"/>
  <c r="AR59" i="16"/>
  <c r="BA60" i="16"/>
  <c r="AV62" i="16"/>
  <c r="AQ64" i="16"/>
  <c r="AZ65" i="16"/>
  <c r="AR67" i="16"/>
  <c r="AL70" i="16"/>
  <c r="AZ71" i="16"/>
  <c r="AQ73" i="16"/>
  <c r="BA74" i="16"/>
  <c r="AT76" i="16"/>
  <c r="AP78" i="16"/>
  <c r="BA79" i="16"/>
  <c r="AS81" i="16"/>
  <c r="AM84" i="16"/>
  <c r="AX85" i="16"/>
  <c r="AR87" i="16"/>
  <c r="BC88" i="16"/>
  <c r="AW90" i="16"/>
  <c r="AN92" i="16"/>
  <c r="AY93" i="16"/>
  <c r="AT95" i="16"/>
  <c r="AN97" i="16"/>
  <c r="AX98" i="16"/>
  <c r="AQ100" i="16"/>
  <c r="AR163" i="16"/>
  <c r="AX164" i="16"/>
  <c r="AY167" i="16"/>
  <c r="BB168" i="16"/>
  <c r="AL170" i="16"/>
  <c r="AQ172" i="16"/>
  <c r="AS173" i="16"/>
  <c r="AV174" i="16"/>
  <c r="AZ175" i="16"/>
  <c r="BC178" i="16"/>
  <c r="AN180" i="16"/>
  <c r="AQ181" i="16"/>
  <c r="AQ182" i="16"/>
  <c r="AP183" i="16"/>
  <c r="AR184" i="16"/>
  <c r="AQ185" i="16"/>
  <c r="AP186" i="16"/>
  <c r="AQ187" i="16"/>
  <c r="AP188" i="16"/>
  <c r="AO189" i="16"/>
  <c r="AQ190" i="16"/>
  <c r="AP191" i="16"/>
  <c r="AU19" i="16"/>
  <c r="AS181" i="16"/>
  <c r="AY19" i="16"/>
  <c r="BA30" i="16"/>
  <c r="BC37" i="16"/>
  <c r="AZ48" i="16"/>
  <c r="AY56" i="16"/>
  <c r="AY64" i="16"/>
  <c r="AV73" i="16"/>
  <c r="AR80" i="16"/>
  <c r="AT89" i="16"/>
  <c r="BC95" i="16"/>
  <c r="BB167" i="16"/>
  <c r="AV172" i="16"/>
  <c r="AP179" i="16"/>
  <c r="AW182" i="16"/>
  <c r="AT186" i="16"/>
  <c r="AX189" i="16"/>
  <c r="BB19" i="16"/>
  <c r="AP80" i="16"/>
  <c r="AS32" i="16"/>
  <c r="BD37" i="16"/>
  <c r="BD48" i="16"/>
  <c r="AM58" i="16"/>
  <c r="AZ64" i="16"/>
  <c r="BA73" i="16"/>
  <c r="BC81" i="16"/>
  <c r="AV89" i="16"/>
  <c r="BD95" i="16"/>
  <c r="BD167" i="16"/>
  <c r="AV173" i="16"/>
  <c r="AQ179" i="16"/>
  <c r="AS183" i="16"/>
  <c r="AV186" i="16"/>
  <c r="AS190" i="16"/>
  <c r="AP63" i="16"/>
  <c r="BC19" i="16"/>
  <c r="AT32" i="16"/>
  <c r="AS42" i="16"/>
  <c r="AP49" i="16"/>
  <c r="AO58" i="16"/>
  <c r="AM66" i="16"/>
  <c r="BB73" i="16"/>
  <c r="AL82" i="16"/>
  <c r="BC90" i="16"/>
  <c r="AP97" i="16"/>
  <c r="AN168" i="16"/>
  <c r="AX173" i="16"/>
  <c r="AR179" i="16"/>
  <c r="AU183" i="16"/>
  <c r="AW186" i="16"/>
  <c r="AT190" i="16"/>
  <c r="AQ47" i="16"/>
  <c r="AU25" i="16"/>
  <c r="AU32" i="16"/>
  <c r="AV42" i="16"/>
  <c r="AV50" i="16"/>
  <c r="AQ58" i="16"/>
  <c r="AO66" i="16"/>
  <c r="AQ75" i="16"/>
  <c r="AM82" i="16"/>
  <c r="AL91" i="16"/>
  <c r="AQ97" i="16"/>
  <c r="AL169" i="16"/>
  <c r="AZ173" i="16"/>
  <c r="AP180" i="16"/>
  <c r="AW183" i="16"/>
  <c r="AS187" i="16"/>
  <c r="AV190" i="16"/>
  <c r="AZ32" i="16"/>
  <c r="AQ34" i="16"/>
  <c r="AQ36" i="16"/>
  <c r="AZ100" i="16"/>
  <c r="AM178" i="16"/>
  <c r="AS189" i="16"/>
  <c r="AS36" i="16"/>
  <c r="AN80" i="16"/>
  <c r="BA100" i="16"/>
  <c r="AO178" i="16"/>
  <c r="AU189" i="16"/>
  <c r="AZ30" i="16"/>
  <c r="AR89" i="16"/>
  <c r="BC100" i="16"/>
  <c r="AU172" i="16"/>
  <c r="AV189" i="16"/>
  <c r="AV25" i="16"/>
  <c r="AY32" i="16"/>
  <c r="AW42" i="16"/>
  <c r="AZ50" i="16"/>
  <c r="AX59" i="16"/>
  <c r="AS66" i="16"/>
  <c r="AU75" i="16"/>
  <c r="AT84" i="16"/>
  <c r="AN91" i="16"/>
  <c r="AT97" i="16"/>
  <c r="AM169" i="16"/>
  <c r="BA173" i="16"/>
  <c r="AR180" i="16"/>
  <c r="AX183" i="16"/>
  <c r="AT187" i="16"/>
  <c r="AW190" i="16"/>
  <c r="AX25" i="16"/>
  <c r="AN44" i="16"/>
  <c r="BA50" i="16"/>
  <c r="AY59" i="16"/>
  <c r="AZ67" i="16"/>
  <c r="AV75" i="16"/>
  <c r="AU84" i="16"/>
  <c r="AU92" i="16"/>
  <c r="AX97" i="16"/>
  <c r="AT163" i="16"/>
  <c r="AO169" i="16"/>
  <c r="AY174" i="16"/>
  <c r="AS180" i="16"/>
  <c r="AT184" i="16"/>
  <c r="AU187" i="16"/>
  <c r="AR191" i="16"/>
  <c r="AZ25" i="16"/>
  <c r="AN30" i="16"/>
  <c r="AS172" i="16"/>
  <c r="AU185" i="16"/>
  <c r="AO30" i="16"/>
  <c r="AM72" i="16"/>
  <c r="AX95" i="16"/>
  <c r="AT172" i="16"/>
  <c r="AV185" i="16"/>
  <c r="AX37" i="16"/>
  <c r="BB95" i="16"/>
  <c r="BA167" i="16"/>
  <c r="AO179" i="16"/>
  <c r="AR186" i="16"/>
  <c r="AP44" i="16"/>
  <c r="AN52" i="16"/>
  <c r="AZ59" i="16"/>
  <c r="BA67" i="16"/>
  <c r="BD76" i="16"/>
  <c r="AW84" i="16"/>
  <c r="AX92" i="16"/>
  <c r="BA98" i="16"/>
  <c r="AW163" i="16"/>
  <c r="AR169" i="16"/>
  <c r="AZ174" i="16"/>
  <c r="AT180" i="16"/>
  <c r="AU184" i="16"/>
  <c r="AV187" i="16"/>
  <c r="AT191" i="16"/>
  <c r="AL72" i="16"/>
  <c r="AU64" i="16"/>
  <c r="AM28" i="16"/>
  <c r="AT34" i="16"/>
  <c r="AQ44" i="16"/>
  <c r="AO52" i="16"/>
  <c r="AQ61" i="16"/>
  <c r="AN69" i="16"/>
  <c r="AL77" i="16"/>
  <c r="AL86" i="16"/>
  <c r="AY92" i="16"/>
  <c r="BC98" i="16"/>
  <c r="AZ163" i="16"/>
  <c r="AR170" i="16"/>
  <c r="AL175" i="16"/>
  <c r="AT181" i="16"/>
  <c r="AV184" i="16"/>
  <c r="AR188" i="16"/>
  <c r="AU191" i="16"/>
  <c r="AL63" i="16"/>
  <c r="AX56" i="16"/>
  <c r="AO28" i="16"/>
  <c r="AY34" i="16"/>
  <c r="AX45" i="16"/>
  <c r="AR52" i="16"/>
  <c r="AR61" i="16"/>
  <c r="AT70" i="16"/>
  <c r="AM77" i="16"/>
  <c r="AM86" i="16"/>
  <c r="BD93" i="16"/>
  <c r="AN99" i="16"/>
  <c r="BB163" i="16"/>
  <c r="AS170" i="16"/>
  <c r="AM175" i="16"/>
  <c r="AU181" i="16"/>
  <c r="AW184" i="16"/>
  <c r="AS188" i="16"/>
  <c r="AW191" i="16"/>
  <c r="AN72" i="16"/>
  <c r="AQ28" i="16"/>
  <c r="BC34" i="16"/>
  <c r="AZ45" i="16"/>
  <c r="AY53" i="16"/>
  <c r="AS61" i="16"/>
  <c r="AU70" i="16"/>
  <c r="AV78" i="16"/>
  <c r="AO86" i="16"/>
  <c r="AM94" i="16"/>
  <c r="AP99" i="16"/>
  <c r="AZ164" i="16"/>
  <c r="AT170" i="16"/>
  <c r="BD175" i="16"/>
  <c r="AV181" i="16"/>
  <c r="AS185" i="16"/>
  <c r="AU188" i="16"/>
  <c r="AS28" i="16"/>
  <c r="AO36" i="16"/>
  <c r="BA45" i="16"/>
  <c r="BA53" i="16"/>
  <c r="BD62" i="16"/>
  <c r="AV70" i="16"/>
  <c r="AW78" i="16"/>
  <c r="AX87" i="16"/>
  <c r="AR94" i="16"/>
  <c r="AS100" i="16"/>
  <c r="BA164" i="16"/>
  <c r="AU170" i="16"/>
  <c r="AL178" i="16"/>
  <c r="AX181" i="16"/>
  <c r="AT185" i="16"/>
  <c r="AV188" i="16"/>
  <c r="AO47" i="16"/>
  <c r="BC53" i="16"/>
  <c r="AX78" i="16"/>
  <c r="AY87" i="16"/>
  <c r="AS94" i="16"/>
  <c r="BB164" i="16"/>
  <c r="AS182" i="16"/>
  <c r="AQ56" i="16"/>
  <c r="BB87" i="16"/>
  <c r="BC164" i="16"/>
  <c r="AU182" i="16"/>
  <c r="AV47" i="16"/>
  <c r="AV182" i="16"/>
  <c r="AK30" i="16"/>
  <c r="AK44" i="16"/>
  <c r="AK58" i="16"/>
  <c r="AK72" i="16"/>
  <c r="AK86" i="16"/>
  <c r="AK100" i="16"/>
  <c r="AK170" i="16"/>
  <c r="AK184" i="16"/>
  <c r="AK17" i="16"/>
  <c r="AK31" i="16"/>
  <c r="AK45" i="16"/>
  <c r="AK59" i="16"/>
  <c r="AK73" i="16"/>
  <c r="AK87" i="16"/>
  <c r="AK185" i="16"/>
  <c r="AK18" i="16"/>
  <c r="AK32" i="16"/>
  <c r="AK46" i="16"/>
  <c r="AK60" i="16"/>
  <c r="AK74" i="16"/>
  <c r="AK88" i="16"/>
  <c r="AK172" i="16"/>
  <c r="AK186" i="16"/>
  <c r="AK55" i="16"/>
  <c r="AK43" i="16"/>
  <c r="AK69" i="16"/>
  <c r="AK56" i="16"/>
  <c r="AK41" i="16"/>
  <c r="AK57" i="16"/>
  <c r="AK19" i="16"/>
  <c r="AK33" i="16"/>
  <c r="AK47" i="16"/>
  <c r="AK61" i="16"/>
  <c r="AK75" i="16"/>
  <c r="AK89" i="16"/>
  <c r="AK173" i="16"/>
  <c r="AK187" i="16"/>
  <c r="AK34" i="16"/>
  <c r="AK48" i="16"/>
  <c r="AK62" i="16"/>
  <c r="AK76" i="16"/>
  <c r="AK90" i="16"/>
  <c r="AK174" i="16"/>
  <c r="AK188" i="16"/>
  <c r="AK21" i="16"/>
  <c r="AK35" i="16"/>
  <c r="AK49" i="16"/>
  <c r="AK63" i="16"/>
  <c r="AK77" i="16"/>
  <c r="AK91" i="16"/>
  <c r="AK175" i="16"/>
  <c r="AK189" i="16"/>
  <c r="AK22" i="16"/>
  <c r="AK36" i="16"/>
  <c r="AK50" i="16"/>
  <c r="AK64" i="16"/>
  <c r="AK78" i="16"/>
  <c r="AK92" i="16"/>
  <c r="AK190" i="16"/>
  <c r="AK42" i="16"/>
  <c r="AK37" i="16"/>
  <c r="AK51" i="16"/>
  <c r="AK65" i="16"/>
  <c r="AK79" i="16"/>
  <c r="AK93" i="16"/>
  <c r="AK163" i="16"/>
  <c r="AK191" i="16"/>
  <c r="AK52" i="16"/>
  <c r="AK66" i="16"/>
  <c r="AK80" i="16"/>
  <c r="AK94" i="16"/>
  <c r="AK164" i="16"/>
  <c r="AK178" i="16"/>
  <c r="AK25" i="16"/>
  <c r="AK53" i="16"/>
  <c r="AK67" i="16"/>
  <c r="AK81" i="16"/>
  <c r="AK95" i="16"/>
  <c r="AK179" i="16"/>
  <c r="AK26" i="16"/>
  <c r="AK82" i="16"/>
  <c r="AK96" i="16"/>
  <c r="AK180" i="16"/>
  <c r="AK27" i="16"/>
  <c r="AK97" i="16"/>
  <c r="AK167" i="16"/>
  <c r="AK181" i="16"/>
  <c r="AK28" i="16"/>
  <c r="AK70" i="16"/>
  <c r="AK84" i="16"/>
  <c r="AK98" i="16"/>
  <c r="AK168" i="16"/>
  <c r="AK182" i="16"/>
  <c r="AK29" i="16"/>
  <c r="AK169" i="16"/>
  <c r="AK183" i="16"/>
  <c r="AK85" i="16"/>
  <c r="AK99" i="16"/>
  <c r="AK71" i="16"/>
  <c r="AM15" i="16"/>
  <c r="BA15" i="16"/>
  <c r="AN15" i="16"/>
  <c r="BB15" i="16"/>
  <c r="AO15" i="16"/>
  <c r="BC15" i="16"/>
  <c r="AP15" i="16"/>
  <c r="BD15" i="16"/>
  <c r="AQ15" i="16"/>
  <c r="AR15" i="16"/>
  <c r="AU15" i="16"/>
  <c r="AV15" i="16"/>
  <c r="AW15" i="16"/>
  <c r="AX15" i="16"/>
  <c r="AY15" i="16"/>
  <c r="AZ15" i="16"/>
  <c r="AS15" i="16"/>
  <c r="AT15" i="16"/>
  <c r="AL15" i="16"/>
  <c r="AK15" i="16"/>
  <c r="AK18" i="17"/>
  <c r="AY18" i="17"/>
  <c r="AS19" i="17"/>
  <c r="AM20" i="17"/>
  <c r="BA20" i="17"/>
  <c r="AU21" i="17"/>
  <c r="AO22" i="17"/>
  <c r="BC22" i="17"/>
  <c r="AW23" i="17"/>
  <c r="AQ24" i="17"/>
  <c r="AK25" i="17"/>
  <c r="AY25" i="17"/>
  <c r="AS26" i="17"/>
  <c r="AM27" i="17"/>
  <c r="BA27" i="17"/>
  <c r="AU28" i="17"/>
  <c r="AO29" i="17"/>
  <c r="BC29" i="17"/>
  <c r="AW30" i="17"/>
  <c r="AQ31" i="17"/>
  <c r="AK32" i="17"/>
  <c r="AY32" i="17"/>
  <c r="AS33" i="17"/>
  <c r="AM34" i="17"/>
  <c r="BA34" i="17"/>
  <c r="AU35" i="17"/>
  <c r="AO36" i="17"/>
  <c r="BC36" i="17"/>
  <c r="AW37" i="17"/>
  <c r="AQ38" i="17"/>
  <c r="AK39" i="17"/>
  <c r="AY39" i="17"/>
  <c r="AS40" i="17"/>
  <c r="AM41" i="17"/>
  <c r="BA41" i="17"/>
  <c r="AU42" i="17"/>
  <c r="AO43" i="17"/>
  <c r="BC43" i="17"/>
  <c r="AW44" i="17"/>
  <c r="AQ45" i="17"/>
  <c r="AK46" i="17"/>
  <c r="AY46" i="17"/>
  <c r="AS47" i="17"/>
  <c r="AM48" i="17"/>
  <c r="BA48" i="17"/>
  <c r="AU49" i="17"/>
  <c r="AO50" i="17"/>
  <c r="BC50" i="17"/>
  <c r="AW51" i="17"/>
  <c r="AQ52" i="17"/>
  <c r="AK53" i="17"/>
  <c r="AY53" i="17"/>
  <c r="AS54" i="17"/>
  <c r="AM55" i="17"/>
  <c r="BA55" i="17"/>
  <c r="AU56" i="17"/>
  <c r="AO57" i="17"/>
  <c r="BC57" i="17"/>
  <c r="AW58" i="17"/>
  <c r="AQ59" i="17"/>
  <c r="AK60" i="17"/>
  <c r="AY60" i="17"/>
  <c r="AS61" i="17"/>
  <c r="AM62" i="17"/>
  <c r="BA62" i="17"/>
  <c r="AU63" i="17"/>
  <c r="AO64" i="17"/>
  <c r="BC64" i="17"/>
  <c r="AW65" i="17"/>
  <c r="AQ66" i="17"/>
  <c r="AK67" i="17"/>
  <c r="AY67" i="17"/>
  <c r="AS68" i="17"/>
  <c r="AU70" i="17"/>
  <c r="AO71" i="17"/>
  <c r="BC71" i="17"/>
  <c r="AW72" i="17"/>
  <c r="AQ73" i="17"/>
  <c r="AK74" i="17"/>
  <c r="AY74" i="17"/>
  <c r="AS75" i="17"/>
  <c r="AM76" i="17"/>
  <c r="BA76" i="17"/>
  <c r="AU77" i="17"/>
  <c r="AO78" i="17"/>
  <c r="BC78" i="17"/>
  <c r="AW79" i="17"/>
  <c r="AQ80" i="17"/>
  <c r="AK81" i="17"/>
  <c r="AY81" i="17"/>
  <c r="AS82" i="17"/>
  <c r="AM83" i="17"/>
  <c r="BA83" i="17"/>
  <c r="AU84" i="17"/>
  <c r="AO85" i="17"/>
  <c r="BC85" i="17"/>
  <c r="AW86" i="17"/>
  <c r="AQ87" i="17"/>
  <c r="AK88" i="17"/>
  <c r="AY88" i="17"/>
  <c r="AS89" i="17"/>
  <c r="AM90" i="17"/>
  <c r="BA90" i="17"/>
  <c r="AU91" i="17"/>
  <c r="AO92" i="17"/>
  <c r="BC92" i="17"/>
  <c r="AW93" i="17"/>
  <c r="AQ94" i="17"/>
  <c r="AK95" i="17"/>
  <c r="AY95" i="17"/>
  <c r="AS96" i="17"/>
  <c r="AM97" i="17"/>
  <c r="BA97" i="17"/>
  <c r="AU98" i="17"/>
  <c r="AO99" i="17"/>
  <c r="BC99" i="17"/>
  <c r="AW100" i="17"/>
  <c r="AQ101" i="17"/>
  <c r="AK102" i="17"/>
  <c r="AY102" i="17"/>
  <c r="AS103" i="17"/>
  <c r="AM104" i="17"/>
  <c r="BA104" i="17"/>
  <c r="AU105" i="17"/>
  <c r="AO106" i="17"/>
  <c r="AO18" i="17"/>
  <c r="BC18" i="17"/>
  <c r="AW19" i="17"/>
  <c r="AQ20" i="17"/>
  <c r="AK21" i="17"/>
  <c r="AY21" i="17"/>
  <c r="AS22" i="17"/>
  <c r="AM23" i="17"/>
  <c r="BA23" i="17"/>
  <c r="AU24" i="17"/>
  <c r="AO25" i="17"/>
  <c r="BC25" i="17"/>
  <c r="AW26" i="17"/>
  <c r="AQ27" i="17"/>
  <c r="AK28" i="17"/>
  <c r="AY28" i="17"/>
  <c r="AS29" i="17"/>
  <c r="AM30" i="17"/>
  <c r="BA30" i="17"/>
  <c r="AU31" i="17"/>
  <c r="AO32" i="17"/>
  <c r="BC32" i="17"/>
  <c r="AW33" i="17"/>
  <c r="AQ34" i="17"/>
  <c r="AK35" i="17"/>
  <c r="AY35" i="17"/>
  <c r="AS36" i="17"/>
  <c r="AM37" i="17"/>
  <c r="BA37" i="17"/>
  <c r="AU38" i="17"/>
  <c r="AO39" i="17"/>
  <c r="BC39" i="17"/>
  <c r="AW40" i="17"/>
  <c r="AQ41" i="17"/>
  <c r="AK42" i="17"/>
  <c r="AY42" i="17"/>
  <c r="AS43" i="17"/>
  <c r="AM44" i="17"/>
  <c r="BA44" i="17"/>
  <c r="AU45" i="17"/>
  <c r="AO46" i="17"/>
  <c r="BC46" i="17"/>
  <c r="AW47" i="17"/>
  <c r="AQ48" i="17"/>
  <c r="AK49" i="17"/>
  <c r="AY49" i="17"/>
  <c r="AS50" i="17"/>
  <c r="AM51" i="17"/>
  <c r="BA51" i="17"/>
  <c r="AU52" i="17"/>
  <c r="AO53" i="17"/>
  <c r="BC53" i="17"/>
  <c r="AW54" i="17"/>
  <c r="AQ55" i="17"/>
  <c r="AK56" i="17"/>
  <c r="AY56" i="17"/>
  <c r="AS57" i="17"/>
  <c r="AM58" i="17"/>
  <c r="BA58" i="17"/>
  <c r="AU59" i="17"/>
  <c r="AO60" i="17"/>
  <c r="BC60" i="17"/>
  <c r="AW61" i="17"/>
  <c r="AQ62" i="17"/>
  <c r="AK63" i="17"/>
  <c r="AY63" i="17"/>
  <c r="AS64" i="17"/>
  <c r="AM65" i="17"/>
  <c r="BA65" i="17"/>
  <c r="AU66" i="17"/>
  <c r="AO67" i="17"/>
  <c r="BC67" i="17"/>
  <c r="AW68" i="17"/>
  <c r="AK70" i="17"/>
  <c r="AY70" i="17"/>
  <c r="AS71" i="17"/>
  <c r="AM72" i="17"/>
  <c r="BA72" i="17"/>
  <c r="AU73" i="17"/>
  <c r="AO74" i="17"/>
  <c r="BC74" i="17"/>
  <c r="AW75" i="17"/>
  <c r="AQ76" i="17"/>
  <c r="AK77" i="17"/>
  <c r="AY77" i="17"/>
  <c r="AS78" i="17"/>
  <c r="AM79" i="17"/>
  <c r="BA79" i="17"/>
  <c r="AU80" i="17"/>
  <c r="AO81" i="17"/>
  <c r="BC81" i="17"/>
  <c r="AW82" i="17"/>
  <c r="AQ83" i="17"/>
  <c r="AK84" i="17"/>
  <c r="AY84" i="17"/>
  <c r="AS85" i="17"/>
  <c r="AM86" i="17"/>
  <c r="BA86" i="17"/>
  <c r="AU87" i="17"/>
  <c r="AO88" i="17"/>
  <c r="BC88" i="17"/>
  <c r="AW89" i="17"/>
  <c r="AQ90" i="17"/>
  <c r="AK91" i="17"/>
  <c r="AY91" i="17"/>
  <c r="AS92" i="17"/>
  <c r="AM93" i="17"/>
  <c r="BA93" i="17"/>
  <c r="AU94" i="17"/>
  <c r="AO95" i="17"/>
  <c r="BC95" i="17"/>
  <c r="AW96" i="17"/>
  <c r="AQ97" i="17"/>
  <c r="AK98" i="17"/>
  <c r="AY98" i="17"/>
  <c r="AS99" i="17"/>
  <c r="AM100" i="17"/>
  <c r="BA100" i="17"/>
  <c r="AU101" i="17"/>
  <c r="AO102" i="17"/>
  <c r="BC102" i="17"/>
  <c r="AW103" i="17"/>
  <c r="AQ104" i="17"/>
  <c r="AK105" i="17"/>
  <c r="AY105" i="17"/>
  <c r="AS106" i="17"/>
  <c r="AQ18" i="17"/>
  <c r="AK19" i="17"/>
  <c r="AY19" i="17"/>
  <c r="AS20" i="17"/>
  <c r="AM21" i="17"/>
  <c r="BA21" i="17"/>
  <c r="AU22" i="17"/>
  <c r="AO23" i="17"/>
  <c r="BC23" i="17"/>
  <c r="AW24" i="17"/>
  <c r="AQ25" i="17"/>
  <c r="AK26" i="17"/>
  <c r="AY26" i="17"/>
  <c r="AS27" i="17"/>
  <c r="AM28" i="17"/>
  <c r="BA28" i="17"/>
  <c r="AU29" i="17"/>
  <c r="AO30" i="17"/>
  <c r="BC30" i="17"/>
  <c r="AW31" i="17"/>
  <c r="AQ32" i="17"/>
  <c r="AK33" i="17"/>
  <c r="AY33" i="17"/>
  <c r="AS34" i="17"/>
  <c r="AM35" i="17"/>
  <c r="BA35" i="17"/>
  <c r="AU36" i="17"/>
  <c r="AO37" i="17"/>
  <c r="BC37" i="17"/>
  <c r="AW38" i="17"/>
  <c r="AQ39" i="17"/>
  <c r="AK40" i="17"/>
  <c r="AY40" i="17"/>
  <c r="AS41" i="17"/>
  <c r="AM42" i="17"/>
  <c r="BA42" i="17"/>
  <c r="AU43" i="17"/>
  <c r="AO44" i="17"/>
  <c r="BC44" i="17"/>
  <c r="AW45" i="17"/>
  <c r="AQ46" i="17"/>
  <c r="AK47" i="17"/>
  <c r="AY47" i="17"/>
  <c r="AS48" i="17"/>
  <c r="AM49" i="17"/>
  <c r="BA49" i="17"/>
  <c r="AU50" i="17"/>
  <c r="AO51" i="17"/>
  <c r="BC51" i="17"/>
  <c r="AW52" i="17"/>
  <c r="AQ53" i="17"/>
  <c r="AK54" i="17"/>
  <c r="AY54" i="17"/>
  <c r="AS55" i="17"/>
  <c r="AM56" i="17"/>
  <c r="BA56" i="17"/>
  <c r="AU57" i="17"/>
  <c r="AO58" i="17"/>
  <c r="BC58" i="17"/>
  <c r="AW59" i="17"/>
  <c r="AQ60" i="17"/>
  <c r="AK61" i="17"/>
  <c r="AY61" i="17"/>
  <c r="AS62" i="17"/>
  <c r="AM63" i="17"/>
  <c r="BA63" i="17"/>
  <c r="AU64" i="17"/>
  <c r="AO65" i="17"/>
  <c r="BC65" i="17"/>
  <c r="AW66" i="17"/>
  <c r="AQ67" i="17"/>
  <c r="AK68" i="17"/>
  <c r="AY68" i="17"/>
  <c r="AM70" i="17"/>
  <c r="BA70" i="17"/>
  <c r="AU71" i="17"/>
  <c r="AO72" i="17"/>
  <c r="BC72" i="17"/>
  <c r="AW73" i="17"/>
  <c r="AQ74" i="17"/>
  <c r="AK75" i="17"/>
  <c r="AY75" i="17"/>
  <c r="AS76" i="17"/>
  <c r="AM77" i="17"/>
  <c r="BA77" i="17"/>
  <c r="AU78" i="17"/>
  <c r="AO79" i="17"/>
  <c r="BC79" i="17"/>
  <c r="AW80" i="17"/>
  <c r="AQ81" i="17"/>
  <c r="AK82" i="17"/>
  <c r="AY82" i="17"/>
  <c r="AS83" i="17"/>
  <c r="AM84" i="17"/>
  <c r="BA84" i="17"/>
  <c r="AU85" i="17"/>
  <c r="AO86" i="17"/>
  <c r="BC86" i="17"/>
  <c r="AW87" i="17"/>
  <c r="AQ88" i="17"/>
  <c r="AK89" i="17"/>
  <c r="AY89" i="17"/>
  <c r="AS90" i="17"/>
  <c r="AM91" i="17"/>
  <c r="BA91" i="17"/>
  <c r="AU92" i="17"/>
  <c r="AO93" i="17"/>
  <c r="BC93" i="17"/>
  <c r="AW94" i="17"/>
  <c r="AQ95" i="17"/>
  <c r="AK96" i="17"/>
  <c r="AY96" i="17"/>
  <c r="AS97" i="17"/>
  <c r="AM98" i="17"/>
  <c r="BA98" i="17"/>
  <c r="AU99" i="17"/>
  <c r="AO100" i="17"/>
  <c r="BC100" i="17"/>
  <c r="AW101" i="17"/>
  <c r="AQ102" i="17"/>
  <c r="AK103" i="17"/>
  <c r="AY103" i="17"/>
  <c r="AS104" i="17"/>
  <c r="AM105" i="17"/>
  <c r="BA105" i="17"/>
  <c r="AU106" i="17"/>
  <c r="AR18" i="17"/>
  <c r="AO19" i="17"/>
  <c r="AL20" i="17"/>
  <c r="BD20" i="17"/>
  <c r="BC21" i="17"/>
  <c r="AZ22" i="17"/>
  <c r="AX23" i="17"/>
  <c r="AV24" i="17"/>
  <c r="AT25" i="17"/>
  <c r="AQ26" i="17"/>
  <c r="AO27" i="17"/>
  <c r="AN28" i="17"/>
  <c r="AK29" i="17"/>
  <c r="BB29" i="17"/>
  <c r="AZ30" i="17"/>
  <c r="AY31" i="17"/>
  <c r="AV32" i="17"/>
  <c r="AT33" i="17"/>
  <c r="AR34" i="17"/>
  <c r="AP35" i="17"/>
  <c r="AM36" i="17"/>
  <c r="AK37" i="17"/>
  <c r="BD37" i="17"/>
  <c r="BA38" i="17"/>
  <c r="AX39" i="17"/>
  <c r="AV40" i="17"/>
  <c r="AU41" i="17"/>
  <c r="AR42" i="17"/>
  <c r="AP43" i="17"/>
  <c r="AN44" i="17"/>
  <c r="AL45" i="17"/>
  <c r="BC45" i="17"/>
  <c r="BA46" i="17"/>
  <c r="AZ47" i="17"/>
  <c r="AW48" i="17"/>
  <c r="AT49" i="17"/>
  <c r="AR50" i="17"/>
  <c r="AQ51" i="17"/>
  <c r="AN52" i="17"/>
  <c r="AL53" i="17"/>
  <c r="BD53" i="17"/>
  <c r="BB54" i="17"/>
  <c r="AY55" i="17"/>
  <c r="AW56" i="17"/>
  <c r="AV57" i="17"/>
  <c r="AS58" i="17"/>
  <c r="AP59" i="17"/>
  <c r="AN60" i="17"/>
  <c r="AM61" i="17"/>
  <c r="BD61" i="17"/>
  <c r="BB62" i="17"/>
  <c r="AZ63" i="17"/>
  <c r="AX64" i="17"/>
  <c r="AU65" i="17"/>
  <c r="AS66" i="17"/>
  <c r="AR67" i="17"/>
  <c r="AO68" i="17"/>
  <c r="BC70" i="17"/>
  <c r="AZ71" i="17"/>
  <c r="AX72" i="17"/>
  <c r="AV73" i="17"/>
  <c r="AT74" i="17"/>
  <c r="AQ75" i="17"/>
  <c r="AO76" i="17"/>
  <c r="AN77" i="17"/>
  <c r="AK78" i="17"/>
  <c r="BB78" i="17"/>
  <c r="AZ79" i="17"/>
  <c r="AY80" i="17"/>
  <c r="AV81" i="17"/>
  <c r="AT82" i="17"/>
  <c r="AR83" i="17"/>
  <c r="AP84" i="17"/>
  <c r="AM85" i="17"/>
  <c r="AK86" i="17"/>
  <c r="BD86" i="17"/>
  <c r="BA87" i="17"/>
  <c r="AX88" i="17"/>
  <c r="AV89" i="17"/>
  <c r="AU90" i="17"/>
  <c r="AR91" i="17"/>
  <c r="AP92" i="17"/>
  <c r="AN93" i="17"/>
  <c r="AL94" i="17"/>
  <c r="BC94" i="17"/>
  <c r="BA95" i="17"/>
  <c r="AZ96" i="17"/>
  <c r="AW97" i="17"/>
  <c r="AT98" i="17"/>
  <c r="AR99" i="17"/>
  <c r="AQ100" i="17"/>
  <c r="AN101" i="17"/>
  <c r="AL102" i="17"/>
  <c r="BD102" i="17"/>
  <c r="BB103" i="17"/>
  <c r="AY104" i="17"/>
  <c r="AW105" i="17"/>
  <c r="AV106" i="17"/>
  <c r="AP107" i="17"/>
  <c r="BD107" i="17"/>
  <c r="AX108" i="17"/>
  <c r="AR109" i="17"/>
  <c r="AL110" i="17"/>
  <c r="AZ110" i="17"/>
  <c r="AT111" i="17"/>
  <c r="AN112" i="17"/>
  <c r="BB112" i="17"/>
  <c r="AV113" i="17"/>
  <c r="AP114" i="17"/>
  <c r="BD114" i="17"/>
  <c r="AX115" i="17"/>
  <c r="AR116" i="17"/>
  <c r="AL117" i="17"/>
  <c r="AZ117" i="17"/>
  <c r="AT118" i="17"/>
  <c r="AN119" i="17"/>
  <c r="BB119" i="17"/>
  <c r="AV120" i="17"/>
  <c r="AP121" i="17"/>
  <c r="BD121" i="17"/>
  <c r="AX122" i="17"/>
  <c r="AX136" i="17"/>
  <c r="AT139" i="17"/>
  <c r="AV148" i="17"/>
  <c r="AP149" i="17"/>
  <c r="BD149" i="17"/>
  <c r="AR151" i="17"/>
  <c r="AV155" i="17"/>
  <c r="AP156" i="17"/>
  <c r="BD156" i="17"/>
  <c r="AT160" i="17"/>
  <c r="AN161" i="17"/>
  <c r="BB161" i="17"/>
  <c r="AX164" i="17"/>
  <c r="AT167" i="17"/>
  <c r="AX178" i="17"/>
  <c r="AR179" i="17"/>
  <c r="AL180" i="17"/>
  <c r="AZ180" i="17"/>
  <c r="AT18" i="17"/>
  <c r="AQ19" i="17"/>
  <c r="AO20" i="17"/>
  <c r="AN21" i="17"/>
  <c r="AK22" i="17"/>
  <c r="BB22" i="17"/>
  <c r="AZ23" i="17"/>
  <c r="AY24" i="17"/>
  <c r="AV25" i="17"/>
  <c r="AT26" i="17"/>
  <c r="AR27" i="17"/>
  <c r="AP28" i="17"/>
  <c r="AM29" i="17"/>
  <c r="AK30" i="17"/>
  <c r="BD30" i="17"/>
  <c r="BA31" i="17"/>
  <c r="AX32" i="17"/>
  <c r="AV33" i="17"/>
  <c r="AU34" i="17"/>
  <c r="AR35" i="17"/>
  <c r="AP36" i="17"/>
  <c r="AN37" i="17"/>
  <c r="AL38" i="17"/>
  <c r="BC38" i="17"/>
  <c r="BA39" i="17"/>
  <c r="AZ40" i="17"/>
  <c r="AW41" i="17"/>
  <c r="AT42" i="17"/>
  <c r="AR43" i="17"/>
  <c r="AQ44" i="17"/>
  <c r="AN45" i="17"/>
  <c r="AL46" i="17"/>
  <c r="BD46" i="17"/>
  <c r="BB47" i="17"/>
  <c r="AY48" i="17"/>
  <c r="AW49" i="17"/>
  <c r="AV50" i="17"/>
  <c r="AS51" i="17"/>
  <c r="AP52" i="17"/>
  <c r="AN53" i="17"/>
  <c r="AM54" i="17"/>
  <c r="BD54" i="17"/>
  <c r="BB55" i="17"/>
  <c r="AZ56" i="17"/>
  <c r="AX57" i="17"/>
  <c r="AU58" i="17"/>
  <c r="AS59" i="17"/>
  <c r="AR60" i="17"/>
  <c r="AO61" i="17"/>
  <c r="AL62" i="17"/>
  <c r="BD62" i="17"/>
  <c r="BC63" i="17"/>
  <c r="AZ64" i="17"/>
  <c r="AX65" i="17"/>
  <c r="AV66" i="17"/>
  <c r="AT67" i="17"/>
  <c r="AQ68" i="17"/>
  <c r="AN70" i="17"/>
  <c r="AK71" i="17"/>
  <c r="BB71" i="17"/>
  <c r="AZ72" i="17"/>
  <c r="AY73" i="17"/>
  <c r="AV74" i="17"/>
  <c r="AT75" i="17"/>
  <c r="AR76" i="17"/>
  <c r="AP77" i="17"/>
  <c r="AM78" i="17"/>
  <c r="AK79" i="17"/>
  <c r="BD79" i="17"/>
  <c r="BA80" i="17"/>
  <c r="AX81" i="17"/>
  <c r="AV82" i="17"/>
  <c r="AU83" i="17"/>
  <c r="AR84" i="17"/>
  <c r="AP85" i="17"/>
  <c r="AN86" i="17"/>
  <c r="AL87" i="17"/>
  <c r="BC87" i="17"/>
  <c r="BA88" i="17"/>
  <c r="AZ89" i="17"/>
  <c r="AW90" i="17"/>
  <c r="AT91" i="17"/>
  <c r="AR92" i="17"/>
  <c r="AQ93" i="17"/>
  <c r="AN94" i="17"/>
  <c r="AL95" i="17"/>
  <c r="BD95" i="17"/>
  <c r="BB96" i="17"/>
  <c r="AY97" i="17"/>
  <c r="AW98" i="17"/>
  <c r="AV99" i="17"/>
  <c r="AS100" i="17"/>
  <c r="AP101" i="17"/>
  <c r="AN102" i="17"/>
  <c r="AM103" i="17"/>
  <c r="BD103" i="17"/>
  <c r="BB104" i="17"/>
  <c r="AZ105" i="17"/>
  <c r="AX106" i="17"/>
  <c r="AR107" i="17"/>
  <c r="AL108" i="17"/>
  <c r="AZ108" i="17"/>
  <c r="AT109" i="17"/>
  <c r="AN110" i="17"/>
  <c r="BB110" i="17"/>
  <c r="AV111" i="17"/>
  <c r="AP112" i="17"/>
  <c r="BD112" i="17"/>
  <c r="AX113" i="17"/>
  <c r="AR114" i="17"/>
  <c r="AL115" i="17"/>
  <c r="AZ115" i="17"/>
  <c r="AT116" i="17"/>
  <c r="AN117" i="17"/>
  <c r="BB117" i="17"/>
  <c r="AV118" i="17"/>
  <c r="AP119" i="17"/>
  <c r="BD119" i="17"/>
  <c r="AX120" i="17"/>
  <c r="AR121" i="17"/>
  <c r="AL122" i="17"/>
  <c r="AZ122" i="17"/>
  <c r="AL136" i="17"/>
  <c r="AZ136" i="17"/>
  <c r="AV139" i="17"/>
  <c r="AX148" i="17"/>
  <c r="AR149" i="17"/>
  <c r="AT151" i="17"/>
  <c r="AX155" i="17"/>
  <c r="AR156" i="17"/>
  <c r="AV160" i="17"/>
  <c r="AP161" i="17"/>
  <c r="BD161" i="17"/>
  <c r="AL164" i="17"/>
  <c r="AZ164" i="17"/>
  <c r="AV167" i="17"/>
  <c r="AL178" i="17"/>
  <c r="AZ178" i="17"/>
  <c r="AT179" i="17"/>
  <c r="AN180" i="17"/>
  <c r="BB180" i="17"/>
  <c r="AU18" i="17"/>
  <c r="AR19" i="17"/>
  <c r="AP20" i="17"/>
  <c r="AO21" i="17"/>
  <c r="AL22" i="17"/>
  <c r="BD22" i="17"/>
  <c r="BB23" i="17"/>
  <c r="AZ24" i="17"/>
  <c r="AW25" i="17"/>
  <c r="AU26" i="17"/>
  <c r="AT27" i="17"/>
  <c r="AQ28" i="17"/>
  <c r="AN29" i="17"/>
  <c r="AL30" i="17"/>
  <c r="AK31" i="17"/>
  <c r="BB31" i="17"/>
  <c r="AZ32" i="17"/>
  <c r="AX33" i="17"/>
  <c r="AV34" i="17"/>
  <c r="AS35" i="17"/>
  <c r="AQ36" i="17"/>
  <c r="AP37" i="17"/>
  <c r="AM38" i="17"/>
  <c r="BD38" i="17"/>
  <c r="BB39" i="17"/>
  <c r="BA40" i="17"/>
  <c r="AX41" i="17"/>
  <c r="AV42" i="17"/>
  <c r="AT43" i="17"/>
  <c r="AR44" i="17"/>
  <c r="AO45" i="17"/>
  <c r="AM46" i="17"/>
  <c r="AL47" i="17"/>
  <c r="BC47" i="17"/>
  <c r="AZ48" i="17"/>
  <c r="AX49" i="17"/>
  <c r="AW50" i="17"/>
  <c r="AT51" i="17"/>
  <c r="AR52" i="17"/>
  <c r="AP53" i="17"/>
  <c r="AN54" i="17"/>
  <c r="AK55" i="17"/>
  <c r="BC55" i="17"/>
  <c r="BB56" i="17"/>
  <c r="AY57" i="17"/>
  <c r="AV58" i="17"/>
  <c r="AT59" i="17"/>
  <c r="AS60" i="17"/>
  <c r="AP61" i="17"/>
  <c r="AN62" i="17"/>
  <c r="AL63" i="17"/>
  <c r="BD63" i="17"/>
  <c r="BA64" i="17"/>
  <c r="AY65" i="17"/>
  <c r="AX66" i="17"/>
  <c r="AU67" i="17"/>
  <c r="AR68" i="17"/>
  <c r="AO70" i="17"/>
  <c r="AL71" i="17"/>
  <c r="BD71" i="17"/>
  <c r="BB72" i="17"/>
  <c r="AZ73" i="17"/>
  <c r="AW74" i="17"/>
  <c r="AU75" i="17"/>
  <c r="AT76" i="17"/>
  <c r="AQ77" i="17"/>
  <c r="AN78" i="17"/>
  <c r="AL79" i="17"/>
  <c r="AK80" i="17"/>
  <c r="BB80" i="17"/>
  <c r="AZ81" i="17"/>
  <c r="AX82" i="17"/>
  <c r="AV83" i="17"/>
  <c r="AS84" i="17"/>
  <c r="AQ85" i="17"/>
  <c r="AP86" i="17"/>
  <c r="AM87" i="17"/>
  <c r="BD87" i="17"/>
  <c r="BB88" i="17"/>
  <c r="BA89" i="17"/>
  <c r="AX90" i="17"/>
  <c r="AV91" i="17"/>
  <c r="AT92" i="17"/>
  <c r="AR93" i="17"/>
  <c r="AO94" i="17"/>
  <c r="AM95" i="17"/>
  <c r="AL96" i="17"/>
  <c r="BC96" i="17"/>
  <c r="AZ97" i="17"/>
  <c r="AX98" i="17"/>
  <c r="AW99" i="17"/>
  <c r="AT100" i="17"/>
  <c r="AR101" i="17"/>
  <c r="AP102" i="17"/>
  <c r="AN103" i="17"/>
  <c r="AK104" i="17"/>
  <c r="BC104" i="17"/>
  <c r="BB105" i="17"/>
  <c r="AY106" i="17"/>
  <c r="AS107" i="17"/>
  <c r="AM108" i="17"/>
  <c r="BA108" i="17"/>
  <c r="AU109" i="17"/>
  <c r="AO110" i="17"/>
  <c r="BC110" i="17"/>
  <c r="AW111" i="17"/>
  <c r="AQ112" i="17"/>
  <c r="AK113" i="17"/>
  <c r="AY113" i="17"/>
  <c r="AS114" i="17"/>
  <c r="AM115" i="17"/>
  <c r="BA115" i="17"/>
  <c r="AU116" i="17"/>
  <c r="AO117" i="17"/>
  <c r="BC117" i="17"/>
  <c r="AW118" i="17"/>
  <c r="AQ119" i="17"/>
  <c r="AK120" i="17"/>
  <c r="AY120" i="17"/>
  <c r="AS121" i="17"/>
  <c r="AM122" i="17"/>
  <c r="BA122" i="17"/>
  <c r="AV18" i="17"/>
  <c r="AL18" i="17"/>
  <c r="AP19" i="17"/>
  <c r="AU20" i="17"/>
  <c r="AV21" i="17"/>
  <c r="AX22" i="17"/>
  <c r="BD23" i="17"/>
  <c r="BD24" i="17"/>
  <c r="AM26" i="17"/>
  <c r="AN27" i="17"/>
  <c r="AS28" i="17"/>
  <c r="AV29" i="17"/>
  <c r="AV30" i="17"/>
  <c r="AZ31" i="17"/>
  <c r="BD32" i="17"/>
  <c r="AK34" i="17"/>
  <c r="AN35" i="17"/>
  <c r="AR36" i="17"/>
  <c r="AT37" i="17"/>
  <c r="AV38" i="17"/>
  <c r="AW39" i="17"/>
  <c r="BC40" i="17"/>
  <c r="BD41" i="17"/>
  <c r="AL43" i="17"/>
  <c r="AP44" i="17"/>
  <c r="AS45" i="17"/>
  <c r="AU46" i="17"/>
  <c r="AV47" i="17"/>
  <c r="BB48" i="17"/>
  <c r="BD49" i="17"/>
  <c r="AK51" i="17"/>
  <c r="AM52" i="17"/>
  <c r="AS53" i="17"/>
  <c r="AT54" i="17"/>
  <c r="AV55" i="17"/>
  <c r="AX56" i="17"/>
  <c r="BB57" i="17"/>
  <c r="AK59" i="17"/>
  <c r="AL60" i="17"/>
  <c r="AQ61" i="17"/>
  <c r="AT62" i="17"/>
  <c r="AT63" i="17"/>
  <c r="AW64" i="17"/>
  <c r="BB65" i="17"/>
  <c r="BC66" i="17"/>
  <c r="AL68" i="17"/>
  <c r="AR70" i="17"/>
  <c r="AT71" i="17"/>
  <c r="AU72" i="17"/>
  <c r="BA73" i="17"/>
  <c r="BB74" i="17"/>
  <c r="BD75" i="17"/>
  <c r="AL77" i="17"/>
  <c r="AQ78" i="17"/>
  <c r="AS79" i="17"/>
  <c r="AT80" i="17"/>
  <c r="AW81" i="17"/>
  <c r="BB82" i="17"/>
  <c r="BC83" i="17"/>
  <c r="AK85" i="17"/>
  <c r="AQ86" i="17"/>
  <c r="AR87" i="17"/>
  <c r="AT88" i="17"/>
  <c r="AU89" i="17"/>
  <c r="AZ90" i="17"/>
  <c r="BC91" i="17"/>
  <c r="BD92" i="17"/>
  <c r="AM94" i="17"/>
  <c r="AR95" i="17"/>
  <c r="AR96" i="17"/>
  <c r="AU97" i="17"/>
  <c r="AZ98" i="17"/>
  <c r="BA99" i="17"/>
  <c r="BD100" i="17"/>
  <c r="BD101" i="17"/>
  <c r="AP103" i="17"/>
  <c r="AR104" i="17"/>
  <c r="AS105" i="17"/>
  <c r="AW106" i="17"/>
  <c r="AV107" i="17"/>
  <c r="AS108" i="17"/>
  <c r="AP109" i="17"/>
  <c r="AP110" i="17"/>
  <c r="AM111" i="17"/>
  <c r="BD111" i="17"/>
  <c r="BA112" i="17"/>
  <c r="BA113" i="17"/>
  <c r="AX114" i="17"/>
  <c r="AU115" i="17"/>
  <c r="AS116" i="17"/>
  <c r="AR117" i="17"/>
  <c r="AO118" i="17"/>
  <c r="AL119" i="17"/>
  <c r="AL120" i="17"/>
  <c r="BC120" i="17"/>
  <c r="AZ121" i="17"/>
  <c r="AW122" i="17"/>
  <c r="AK136" i="17"/>
  <c r="BB136" i="17"/>
  <c r="AP139" i="17"/>
  <c r="AP148" i="17"/>
  <c r="AL149" i="17"/>
  <c r="BB149" i="17"/>
  <c r="AV151" i="17"/>
  <c r="AW155" i="17"/>
  <c r="AT156" i="17"/>
  <c r="AU160" i="17"/>
  <c r="AR161" i="17"/>
  <c r="AV164" i="17"/>
  <c r="AL167" i="17"/>
  <c r="BB167" i="17"/>
  <c r="AT178" i="17"/>
  <c r="AP179" i="17"/>
  <c r="AM180" i="17"/>
  <c r="BD180" i="17"/>
  <c r="AX181" i="17"/>
  <c r="AR182" i="17"/>
  <c r="AL183" i="17"/>
  <c r="AZ183" i="17"/>
  <c r="AT184" i="17"/>
  <c r="AN185" i="17"/>
  <c r="BB185" i="17"/>
  <c r="AV186" i="17"/>
  <c r="AP187" i="17"/>
  <c r="BD187" i="17"/>
  <c r="AX188" i="17"/>
  <c r="AR189" i="17"/>
  <c r="AL190" i="17"/>
  <c r="AZ190" i="17"/>
  <c r="AT191" i="17"/>
  <c r="AS18" i="17"/>
  <c r="AX19" i="17"/>
  <c r="AY20" i="17"/>
  <c r="BB21" i="17"/>
  <c r="AL23" i="17"/>
  <c r="AN24" i="17"/>
  <c r="AP25" i="17"/>
  <c r="AR26" i="17"/>
  <c r="AW27" i="17"/>
  <c r="AX28" i="17"/>
  <c r="AZ29" i="17"/>
  <c r="AL31" i="17"/>
  <c r="AM32" i="17"/>
  <c r="AO33" i="17"/>
  <c r="AP34" i="17"/>
  <c r="AV35" i="17"/>
  <c r="AX36" i="17"/>
  <c r="AY37" i="17"/>
  <c r="BB38" i="17"/>
  <c r="AM40" i="17"/>
  <c r="AN41" i="17"/>
  <c r="AP42" i="17"/>
  <c r="AV43" i="17"/>
  <c r="AV44" i="17"/>
  <c r="AY45" i="17"/>
  <c r="AZ46" i="17"/>
  <c r="AK48" i="17"/>
  <c r="AN49" i="17"/>
  <c r="AN50" i="17"/>
  <c r="AR51" i="17"/>
  <c r="AV52" i="17"/>
  <c r="AW53" i="17"/>
  <c r="AZ54" i="17"/>
  <c r="BD55" i="17"/>
  <c r="AL57" i="17"/>
  <c r="AN58" i="17"/>
  <c r="AO59" i="17"/>
  <c r="AU60" i="17"/>
  <c r="AV61" i="17"/>
  <c r="AX62" i="17"/>
  <c r="BB63" i="17"/>
  <c r="AK65" i="17"/>
  <c r="AM66" i="17"/>
  <c r="AN67" i="17"/>
  <c r="AT68" i="17"/>
  <c r="AW70" i="17"/>
  <c r="AY71" i="17"/>
  <c r="AK73" i="17"/>
  <c r="AL74" i="17"/>
  <c r="AN75" i="17"/>
  <c r="AP76" i="17"/>
  <c r="AT77" i="17"/>
  <c r="AW78" i="17"/>
  <c r="AX79" i="17"/>
  <c r="BC80" i="17"/>
  <c r="AL82" i="17"/>
  <c r="AL83" i="17"/>
  <c r="AO84" i="17"/>
  <c r="AT85" i="17"/>
  <c r="AU86" i="17"/>
  <c r="AX87" i="17"/>
  <c r="AZ88" i="17"/>
  <c r="BD89" i="17"/>
  <c r="AL91" i="17"/>
  <c r="AM92" i="17"/>
  <c r="AS93" i="17"/>
  <c r="AT94" i="17"/>
  <c r="AV95" i="17"/>
  <c r="AX96" i="17"/>
  <c r="BC97" i="17"/>
  <c r="AK99" i="17"/>
  <c r="AL100" i="17"/>
  <c r="AO101" i="17"/>
  <c r="AT102" i="17"/>
  <c r="AU103" i="17"/>
  <c r="AW104" i="17"/>
  <c r="BC105" i="17"/>
  <c r="BC106" i="17"/>
  <c r="AZ107" i="17"/>
  <c r="AW108" i="17"/>
  <c r="AW109" i="17"/>
  <c r="AT110" i="17"/>
  <c r="AQ111" i="17"/>
  <c r="AO112" i="17"/>
  <c r="AN113" i="17"/>
  <c r="AK114" i="17"/>
  <c r="BB114" i="17"/>
  <c r="BB115" i="17"/>
  <c r="AY116" i="17"/>
  <c r="AV117" i="17"/>
  <c r="AS118" i="17"/>
  <c r="AS119" i="17"/>
  <c r="AP120" i="17"/>
  <c r="AM121" i="17"/>
  <c r="AK122" i="17"/>
  <c r="BD122" i="17"/>
  <c r="AP136" i="17"/>
  <c r="AU139" i="17"/>
  <c r="AT148" i="17"/>
  <c r="AQ149" i="17"/>
  <c r="AZ151" i="17"/>
  <c r="AL155" i="17"/>
  <c r="BB155" i="17"/>
  <c r="AX156" i="17"/>
  <c r="AZ160" i="17"/>
  <c r="AV161" i="17"/>
  <c r="AK164" i="17"/>
  <c r="BB164" i="17"/>
  <c r="AP167" i="17"/>
  <c r="AY178" i="17"/>
  <c r="AV179" i="17"/>
  <c r="AR180" i="17"/>
  <c r="AN181" i="17"/>
  <c r="BB181" i="17"/>
  <c r="AV182" i="17"/>
  <c r="AP183" i="17"/>
  <c r="BD183" i="17"/>
  <c r="AX184" i="17"/>
  <c r="AR185" i="17"/>
  <c r="AL186" i="17"/>
  <c r="AZ186" i="17"/>
  <c r="AT187" i="17"/>
  <c r="AN188" i="17"/>
  <c r="BB188" i="17"/>
  <c r="AV189" i="17"/>
  <c r="AP190" i="17"/>
  <c r="BD190" i="17"/>
  <c r="AX191" i="17"/>
  <c r="AW18" i="17"/>
  <c r="AZ19" i="17"/>
  <c r="AZ20" i="17"/>
  <c r="BD21" i="17"/>
  <c r="AN23" i="17"/>
  <c r="AO24" i="17"/>
  <c r="AR25" i="17"/>
  <c r="AV26" i="17"/>
  <c r="AX27" i="17"/>
  <c r="AZ28" i="17"/>
  <c r="BA29" i="17"/>
  <c r="AM31" i="17"/>
  <c r="AN32" i="17"/>
  <c r="AP33" i="17"/>
  <c r="AT34" i="17"/>
  <c r="AW35" i="17"/>
  <c r="AY36" i="17"/>
  <c r="AZ37" i="17"/>
  <c r="AL39" i="17"/>
  <c r="AN40" i="17"/>
  <c r="AO41" i="17"/>
  <c r="AQ42" i="17"/>
  <c r="AW43" i="17"/>
  <c r="AX44" i="17"/>
  <c r="AZ45" i="17"/>
  <c r="BB46" i="17"/>
  <c r="AL48" i="17"/>
  <c r="AO49" i="17"/>
  <c r="AP50" i="17"/>
  <c r="AU51" i="17"/>
  <c r="AX52" i="17"/>
  <c r="AX53" i="17"/>
  <c r="BA54" i="17"/>
  <c r="AL56" i="17"/>
  <c r="AM57" i="17"/>
  <c r="AP58" i="17"/>
  <c r="AR59" i="17"/>
  <c r="AV60" i="17"/>
  <c r="AX61" i="17"/>
  <c r="AY62" i="17"/>
  <c r="AK64" i="17"/>
  <c r="AL65" i="17"/>
  <c r="AN66" i="17"/>
  <c r="AP67" i="17"/>
  <c r="AU68" i="17"/>
  <c r="AX70" i="17"/>
  <c r="BA71" i="17"/>
  <c r="AL73" i="17"/>
  <c r="AM74" i="17"/>
  <c r="AO75" i="17"/>
  <c r="AU76" i="17"/>
  <c r="AV77" i="17"/>
  <c r="AX78" i="17"/>
  <c r="AY79" i="17"/>
  <c r="BD80" i="17"/>
  <c r="AM82" i="17"/>
  <c r="AN83" i="17"/>
  <c r="AQ84" i="17"/>
  <c r="AV85" i="17"/>
  <c r="AV86" i="17"/>
  <c r="AY87" i="17"/>
  <c r="BD88" i="17"/>
  <c r="AK90" i="17"/>
  <c r="AN91" i="17"/>
  <c r="AN92" i="17"/>
  <c r="AT93" i="17"/>
  <c r="AV94" i="17"/>
  <c r="AW95" i="17"/>
  <c r="BA96" i="17"/>
  <c r="BD97" i="17"/>
  <c r="AL99" i="17"/>
  <c r="AX18" i="17"/>
  <c r="BA19" i="17"/>
  <c r="BB20" i="17"/>
  <c r="AM22" i="17"/>
  <c r="AP23" i="17"/>
  <c r="AP24" i="17"/>
  <c r="AS25" i="17"/>
  <c r="AX26" i="17"/>
  <c r="AY27" i="17"/>
  <c r="BB28" i="17"/>
  <c r="BD29" i="17"/>
  <c r="AN31" i="17"/>
  <c r="AP32" i="17"/>
  <c r="AQ33" i="17"/>
  <c r="AW34" i="17"/>
  <c r="AX35" i="17"/>
  <c r="AZ36" i="17"/>
  <c r="BB37" i="17"/>
  <c r="AM39" i="17"/>
  <c r="AO40" i="17"/>
  <c r="AP41" i="17"/>
  <c r="AS42" i="17"/>
  <c r="AX43" i="17"/>
  <c r="AY44" i="17"/>
  <c r="BA45" i="17"/>
  <c r="AM47" i="17"/>
  <c r="AN48" i="17"/>
  <c r="AP49" i="17"/>
  <c r="AQ50" i="17"/>
  <c r="AV51" i="17"/>
  <c r="AY52" i="17"/>
  <c r="AZ53" i="17"/>
  <c r="BC54" i="17"/>
  <c r="AN56" i="17"/>
  <c r="AN57" i="17"/>
  <c r="AQ58" i="17"/>
  <c r="AV59" i="17"/>
  <c r="AW60" i="17"/>
  <c r="AZ61" i="17"/>
  <c r="AZ62" i="17"/>
  <c r="AL64" i="17"/>
  <c r="AN65" i="17"/>
  <c r="AO66" i="17"/>
  <c r="AS67" i="17"/>
  <c r="AV68" i="17"/>
  <c r="AZ70" i="17"/>
  <c r="AK72" i="17"/>
  <c r="AM73" i="17"/>
  <c r="AN74" i="17"/>
  <c r="AP75" i="17"/>
  <c r="AV76" i="17"/>
  <c r="AW77" i="17"/>
  <c r="AY78" i="17"/>
  <c r="BB79" i="17"/>
  <c r="AL81" i="17"/>
  <c r="AN82" i="17"/>
  <c r="AO83" i="17"/>
  <c r="AT84" i="17"/>
  <c r="AW85" i="17"/>
  <c r="AX86" i="17"/>
  <c r="AZ87" i="17"/>
  <c r="AL89" i="17"/>
  <c r="AL90" i="17"/>
  <c r="AO91" i="17"/>
  <c r="AQ92" i="17"/>
  <c r="AU93" i="17"/>
  <c r="AX94" i="17"/>
  <c r="AX95" i="17"/>
  <c r="BD96" i="17"/>
  <c r="AL98" i="17"/>
  <c r="AM99" i="17"/>
  <c r="AP100" i="17"/>
  <c r="AT101" i="17"/>
  <c r="AV102" i="17"/>
  <c r="AX103" i="17"/>
  <c r="AZ104" i="17"/>
  <c r="AK106" i="17"/>
  <c r="AK107" i="17"/>
  <c r="BB107" i="17"/>
  <c r="BB108" i="17"/>
  <c r="AY109" i="17"/>
  <c r="AV110" i="17"/>
  <c r="AS111" i="17"/>
  <c r="AS112" i="17"/>
  <c r="AP113" i="17"/>
  <c r="AM114" i="17"/>
  <c r="AK115" i="17"/>
  <c r="BD115" i="17"/>
  <c r="BA116" i="17"/>
  <c r="AX117" i="17"/>
  <c r="AX118" i="17"/>
  <c r="AU119" i="17"/>
  <c r="AR120" i="17"/>
  <c r="AO121" i="17"/>
  <c r="AO122" i="17"/>
  <c r="AR136" i="17"/>
  <c r="AX139" i="17"/>
  <c r="AW148" i="17"/>
  <c r="AT149" i="17"/>
  <c r="AL151" i="17"/>
  <c r="BB151" i="17"/>
  <c r="AN155" i="17"/>
  <c r="BD155" i="17"/>
  <c r="AZ156" i="17"/>
  <c r="AL160" i="17"/>
  <c r="BB160" i="17"/>
  <c r="AX161" i="17"/>
  <c r="AN164" i="17"/>
  <c r="BD164" i="17"/>
  <c r="AR167" i="17"/>
  <c r="AK178" i="17"/>
  <c r="BB178" i="17"/>
  <c r="AX179" i="17"/>
  <c r="AT180" i="17"/>
  <c r="AP181" i="17"/>
  <c r="BD181" i="17"/>
  <c r="AX182" i="17"/>
  <c r="AR183" i="17"/>
  <c r="AL184" i="17"/>
  <c r="AZ184" i="17"/>
  <c r="AT185" i="17"/>
  <c r="AN186" i="17"/>
  <c r="BB186" i="17"/>
  <c r="AV187" i="17"/>
  <c r="AP188" i="17"/>
  <c r="BD188" i="17"/>
  <c r="AX189" i="17"/>
  <c r="AR190" i="17"/>
  <c r="AL191" i="17"/>
  <c r="AZ191" i="17"/>
  <c r="BC19" i="17"/>
  <c r="AL21" i="17"/>
  <c r="AP22" i="17"/>
  <c r="AR23" i="17"/>
  <c r="AX25" i="17"/>
  <c r="BA26" i="17"/>
  <c r="BD28" i="17"/>
  <c r="AP31" i="17"/>
  <c r="AU33" i="17"/>
  <c r="BB35" i="17"/>
  <c r="AN38" i="17"/>
  <c r="AQ40" i="17"/>
  <c r="AX42" i="17"/>
  <c r="BB44" i="17"/>
  <c r="AO47" i="17"/>
  <c r="AX50" i="17"/>
  <c r="BA52" i="17"/>
  <c r="AN55" i="17"/>
  <c r="AQ57" i="17"/>
  <c r="AY59" i="17"/>
  <c r="BB61" i="17"/>
  <c r="AN64" i="17"/>
  <c r="AR66" i="17"/>
  <c r="AZ68" i="17"/>
  <c r="AN72" i="17"/>
  <c r="AR74" i="17"/>
  <c r="AX76" i="17"/>
  <c r="BA78" i="17"/>
  <c r="AN81" i="17"/>
  <c r="AT83" i="17"/>
  <c r="AY85" i="17"/>
  <c r="AL88" i="17"/>
  <c r="AO90" i="17"/>
  <c r="AW92" i="17"/>
  <c r="AZ94" i="17"/>
  <c r="AL97" i="17"/>
  <c r="AP99" i="17"/>
  <c r="AX101" i="17"/>
  <c r="BA103" i="17"/>
  <c r="AM106" i="17"/>
  <c r="AK108" i="17"/>
  <c r="BA109" i="17"/>
  <c r="AX111" i="17"/>
  <c r="AR113" i="17"/>
  <c r="AO115" i="17"/>
  <c r="BC116" i="17"/>
  <c r="AZ118" i="17"/>
  <c r="AT120" i="17"/>
  <c r="AQ122" i="17"/>
  <c r="AZ18" i="17"/>
  <c r="BB19" i="17"/>
  <c r="BC20" i="17"/>
  <c r="AN22" i="17"/>
  <c r="AQ23" i="17"/>
  <c r="AR24" i="17"/>
  <c r="AU25" i="17"/>
  <c r="AZ26" i="17"/>
  <c r="AZ27" i="17"/>
  <c r="BC28" i="17"/>
  <c r="AN30" i="17"/>
  <c r="AO31" i="17"/>
  <c r="AR32" i="17"/>
  <c r="AR33" i="17"/>
  <c r="AX34" i="17"/>
  <c r="AZ35" i="17"/>
  <c r="BA36" i="17"/>
  <c r="AK38" i="17"/>
  <c r="AN39" i="17"/>
  <c r="AP40" i="17"/>
  <c r="AR41" i="17"/>
  <c r="AW42" i="17"/>
  <c r="AY43" i="17"/>
  <c r="AZ44" i="17"/>
  <c r="BB45" i="17"/>
  <c r="AN47" i="17"/>
  <c r="AO48" i="17"/>
  <c r="AQ49" i="17"/>
  <c r="AT50" i="17"/>
  <c r="AX51" i="17"/>
  <c r="AZ52" i="17"/>
  <c r="BA53" i="17"/>
  <c r="AL55" i="17"/>
  <c r="AO56" i="17"/>
  <c r="AP57" i="17"/>
  <c r="AR58" i="17"/>
  <c r="AX59" i="17"/>
  <c r="AX60" i="17"/>
  <c r="BA61" i="17"/>
  <c r="BC62" i="17"/>
  <c r="AM64" i="17"/>
  <c r="AP65" i="17"/>
  <c r="AP66" i="17"/>
  <c r="AV67" i="17"/>
  <c r="AX68" i="17"/>
  <c r="BB70" i="17"/>
  <c r="AL72" i="17"/>
  <c r="AN73" i="17"/>
  <c r="AP74" i="17"/>
  <c r="AR75" i="17"/>
  <c r="AW76" i="17"/>
  <c r="AX77" i="17"/>
  <c r="AZ78" i="17"/>
  <c r="AL80" i="17"/>
  <c r="AM81" i="17"/>
  <c r="AO82" i="17"/>
  <c r="AP83" i="17"/>
  <c r="AV84" i="17"/>
  <c r="AX85" i="17"/>
  <c r="AY86" i="17"/>
  <c r="BB87" i="17"/>
  <c r="AM89" i="17"/>
  <c r="AN90" i="17"/>
  <c r="AP91" i="17"/>
  <c r="AV92" i="17"/>
  <c r="AV93" i="17"/>
  <c r="AY94" i="17"/>
  <c r="AZ95" i="17"/>
  <c r="AK97" i="17"/>
  <c r="AN98" i="17"/>
  <c r="AN99" i="17"/>
  <c r="AR100" i="17"/>
  <c r="AV101" i="17"/>
  <c r="AW102" i="17"/>
  <c r="AZ103" i="17"/>
  <c r="BD104" i="17"/>
  <c r="AL106" i="17"/>
  <c r="AL107" i="17"/>
  <c r="BC107" i="17"/>
  <c r="BC108" i="17"/>
  <c r="AZ109" i="17"/>
  <c r="AW110" i="17"/>
  <c r="AU111" i="17"/>
  <c r="AT112" i="17"/>
  <c r="AQ113" i="17"/>
  <c r="AN114" i="17"/>
  <c r="AN115" i="17"/>
  <c r="AK116" i="17"/>
  <c r="BB116" i="17"/>
  <c r="AY117" i="17"/>
  <c r="AY118" i="17"/>
  <c r="AV119" i="17"/>
  <c r="AS120" i="17"/>
  <c r="AQ121" i="17"/>
  <c r="AP122" i="17"/>
  <c r="AS136" i="17"/>
  <c r="AY139" i="17"/>
  <c r="AY148" i="17"/>
  <c r="AU149" i="17"/>
  <c r="AM151" i="17"/>
  <c r="BC151" i="17"/>
  <c r="AO155" i="17"/>
  <c r="AK156" i="17"/>
  <c r="BA156" i="17"/>
  <c r="AM160" i="17"/>
  <c r="BC160" i="17"/>
  <c r="AY161" i="17"/>
  <c r="AO164" i="17"/>
  <c r="AS167" i="17"/>
  <c r="AM178" i="17"/>
  <c r="BC178" i="17"/>
  <c r="AY179" i="17"/>
  <c r="AU180" i="17"/>
  <c r="AQ181" i="17"/>
  <c r="AK182" i="17"/>
  <c r="AY182" i="17"/>
  <c r="AS183" i="17"/>
  <c r="AM184" i="17"/>
  <c r="BA184" i="17"/>
  <c r="AU185" i="17"/>
  <c r="AO186" i="17"/>
  <c r="BC186" i="17"/>
  <c r="AW187" i="17"/>
  <c r="AQ188" i="17"/>
  <c r="AK189" i="17"/>
  <c r="AY189" i="17"/>
  <c r="AS190" i="17"/>
  <c r="AM191" i="17"/>
  <c r="BA191" i="17"/>
  <c r="BA18" i="17"/>
  <c r="AS24" i="17"/>
  <c r="BB27" i="17"/>
  <c r="AP30" i="17"/>
  <c r="AS32" i="17"/>
  <c r="AY34" i="17"/>
  <c r="BB36" i="17"/>
  <c r="AP39" i="17"/>
  <c r="AT41" i="17"/>
  <c r="AZ43" i="17"/>
  <c r="BD45" i="17"/>
  <c r="AP48" i="17"/>
  <c r="AR49" i="17"/>
  <c r="AY51" i="17"/>
  <c r="BB53" i="17"/>
  <c r="AP56" i="17"/>
  <c r="AT58" i="17"/>
  <c r="AZ60" i="17"/>
  <c r="AN63" i="17"/>
  <c r="AQ65" i="17"/>
  <c r="AW67" i="17"/>
  <c r="BD70" i="17"/>
  <c r="AO73" i="17"/>
  <c r="AV75" i="17"/>
  <c r="AZ77" i="17"/>
  <c r="AM80" i="17"/>
  <c r="AP82" i="17"/>
  <c r="AW84" i="17"/>
  <c r="AZ86" i="17"/>
  <c r="AN89" i="17"/>
  <c r="AQ91" i="17"/>
  <c r="AX93" i="17"/>
  <c r="BB95" i="17"/>
  <c r="AO98" i="17"/>
  <c r="AU100" i="17"/>
  <c r="AX102" i="17"/>
  <c r="AL105" i="17"/>
  <c r="AM107" i="17"/>
  <c r="BD108" i="17"/>
  <c r="AX110" i="17"/>
  <c r="AU112" i="17"/>
  <c r="AO114" i="17"/>
  <c r="AL116" i="17"/>
  <c r="BA117" i="17"/>
  <c r="AW119" i="17"/>
  <c r="AT121" i="17"/>
  <c r="AM18" i="17"/>
  <c r="AR20" i="17"/>
  <c r="AR22" i="17"/>
  <c r="AM24" i="17"/>
  <c r="AN26" i="17"/>
  <c r="AO28" i="17"/>
  <c r="AR30" i="17"/>
  <c r="AL32" i="17"/>
  <c r="AL34" i="17"/>
  <c r="AL36" i="17"/>
  <c r="AP38" i="17"/>
  <c r="AL40" i="17"/>
  <c r="AL42" i="17"/>
  <c r="AK44" i="17"/>
  <c r="AP46" i="17"/>
  <c r="BD47" i="17"/>
  <c r="AK50" i="17"/>
  <c r="AK52" i="17"/>
  <c r="AO54" i="17"/>
  <c r="AZ55" i="17"/>
  <c r="BD57" i="17"/>
  <c r="BC59" i="17"/>
  <c r="AK62" i="17"/>
  <c r="AX63" i="17"/>
  <c r="BD65" i="17"/>
  <c r="BB67" i="17"/>
  <c r="AX71" i="17"/>
  <c r="BB73" i="17"/>
  <c r="BB75" i="17"/>
  <c r="BC77" i="17"/>
  <c r="AV79" i="17"/>
  <c r="BA81" i="17"/>
  <c r="AZ83" i="17"/>
  <c r="BA85" i="17"/>
  <c r="AV87" i="17"/>
  <c r="AX89" i="17"/>
  <c r="AZ91" i="17"/>
  <c r="AZ93" i="17"/>
  <c r="AU95" i="17"/>
  <c r="AV97" i="17"/>
  <c r="AY99" i="17"/>
  <c r="AS101" i="17"/>
  <c r="AO103" i="17"/>
  <c r="AN105" i="17"/>
  <c r="AZ106" i="17"/>
  <c r="AO108" i="17"/>
  <c r="AS109" i="17"/>
  <c r="BD110" i="17"/>
  <c r="AM112" i="17"/>
  <c r="AW113" i="17"/>
  <c r="BC114" i="17"/>
  <c r="AQ116" i="17"/>
  <c r="BD117" i="17"/>
  <c r="AM119" i="17"/>
  <c r="AW120" i="17"/>
  <c r="BB121" i="17"/>
  <c r="BD136" i="17"/>
  <c r="AO139" i="17"/>
  <c r="AR148" i="17"/>
  <c r="AW149" i="17"/>
  <c r="BA151" i="17"/>
  <c r="AQ155" i="17"/>
  <c r="AS156" i="17"/>
  <c r="AK161" i="17"/>
  <c r="AS164" i="17"/>
  <c r="BA167" i="17"/>
  <c r="AO178" i="17"/>
  <c r="AO179" i="17"/>
  <c r="AS180" i="17"/>
  <c r="AU181" i="17"/>
  <c r="AT182" i="17"/>
  <c r="AU183" i="17"/>
  <c r="AS184" i="17"/>
  <c r="AS185" i="17"/>
  <c r="AS186" i="17"/>
  <c r="AR187" i="17"/>
  <c r="AS188" i="17"/>
  <c r="AQ189" i="17"/>
  <c r="AQ190" i="17"/>
  <c r="AQ191" i="17"/>
  <c r="AN18" i="17"/>
  <c r="AT20" i="17"/>
  <c r="AT22" i="17"/>
  <c r="AT24" i="17"/>
  <c r="AO26" i="17"/>
  <c r="AR28" i="17"/>
  <c r="AS30" i="17"/>
  <c r="AT32" i="17"/>
  <c r="AN34" i="17"/>
  <c r="AN36" i="17"/>
  <c r="AR38" i="17"/>
  <c r="AR40" i="17"/>
  <c r="AN42" i="17"/>
  <c r="AL44" i="17"/>
  <c r="AR46" i="17"/>
  <c r="AR48" i="17"/>
  <c r="AL50" i="17"/>
  <c r="AL52" i="17"/>
  <c r="AP54" i="17"/>
  <c r="AQ56" i="17"/>
  <c r="AK58" i="17"/>
  <c r="BD59" i="17"/>
  <c r="AO62" i="17"/>
  <c r="AP64" i="17"/>
  <c r="AK66" i="17"/>
  <c r="BD67" i="17"/>
  <c r="AL70" i="17"/>
  <c r="AP72" i="17"/>
  <c r="BC73" i="17"/>
  <c r="BC75" i="17"/>
  <c r="BD77" i="17"/>
  <c r="AN80" i="17"/>
  <c r="BB81" i="17"/>
  <c r="BB83" i="17"/>
  <c r="BB85" i="17"/>
  <c r="AM88" i="17"/>
  <c r="BB89" i="17"/>
  <c r="BB91" i="17"/>
  <c r="BB93" i="17"/>
  <c r="AM96" i="17"/>
  <c r="AX97" i="17"/>
  <c r="AZ99" i="17"/>
  <c r="AY101" i="17"/>
  <c r="AQ103" i="17"/>
  <c r="AO105" i="17"/>
  <c r="BA106" i="17"/>
  <c r="AP108" i="17"/>
  <c r="AV109" i="17"/>
  <c r="AK111" i="17"/>
  <c r="AR112" i="17"/>
  <c r="AZ113" i="17"/>
  <c r="AP115" i="17"/>
  <c r="AV116" i="17"/>
  <c r="AK118" i="17"/>
  <c r="AO119" i="17"/>
  <c r="AZ120" i="17"/>
  <c r="BC121" i="17"/>
  <c r="AQ139" i="17"/>
  <c r="AS148" i="17"/>
  <c r="AX149" i="17"/>
  <c r="BD151" i="17"/>
  <c r="AR155" i="17"/>
  <c r="AU156" i="17"/>
  <c r="AL161" i="17"/>
  <c r="AT164" i="17"/>
  <c r="BC167" i="17"/>
  <c r="AP178" i="17"/>
  <c r="AQ179" i="17"/>
  <c r="AV180" i="17"/>
  <c r="AV181" i="17"/>
  <c r="AU182" i="17"/>
  <c r="AV183" i="17"/>
  <c r="AU184" i="17"/>
  <c r="AV185" i="17"/>
  <c r="AT186" i="17"/>
  <c r="AS187" i="17"/>
  <c r="AT188" i="17"/>
  <c r="AS189" i="17"/>
  <c r="AT190" i="17"/>
  <c r="AR191" i="17"/>
  <c r="BD18" i="17"/>
  <c r="AX20" i="17"/>
  <c r="AY22" i="17"/>
  <c r="BB24" i="17"/>
  <c r="BC26" i="17"/>
  <c r="AW28" i="17"/>
  <c r="AX30" i="17"/>
  <c r="BA32" i="17"/>
  <c r="BB34" i="17"/>
  <c r="AW36" i="17"/>
  <c r="AX38" i="17"/>
  <c r="AX40" i="17"/>
  <c r="BB42" i="17"/>
  <c r="AU44" i="17"/>
  <c r="AV46" i="17"/>
  <c r="AV48" i="17"/>
  <c r="AZ50" i="17"/>
  <c r="AT52" i="17"/>
  <c r="AU54" i="17"/>
  <c r="AT56" i="17"/>
  <c r="AY58" i="17"/>
  <c r="AT60" i="17"/>
  <c r="AU62" i="17"/>
  <c r="AT64" i="17"/>
  <c r="AY66" i="17"/>
  <c r="AP68" i="17"/>
  <c r="AS70" i="17"/>
  <c r="AS72" i="17"/>
  <c r="AU74" i="17"/>
  <c r="AN76" i="17"/>
  <c r="AR78" i="17"/>
  <c r="AR80" i="17"/>
  <c r="AR82" i="17"/>
  <c r="AN84" i="17"/>
  <c r="AR86" i="17"/>
  <c r="AR88" i="17"/>
  <c r="AR90" i="17"/>
  <c r="AL92" i="17"/>
  <c r="AP94" i="17"/>
  <c r="AP96" i="17"/>
  <c r="AQ98" i="17"/>
  <c r="AK100" i="17"/>
  <c r="BB101" i="17"/>
  <c r="AV103" i="17"/>
  <c r="AR105" i="17"/>
  <c r="AN107" i="17"/>
  <c r="AT108" i="17"/>
  <c r="BC109" i="17"/>
  <c r="AO111" i="17"/>
  <c r="AX112" i="17"/>
  <c r="BD113" i="17"/>
  <c r="AS115" i="17"/>
  <c r="AZ116" i="17"/>
  <c r="AN118" i="17"/>
  <c r="AX119" i="17"/>
  <c r="BD120" i="17"/>
  <c r="AS122" i="17"/>
  <c r="AN136" i="17"/>
  <c r="AW139" i="17"/>
  <c r="BA148" i="17"/>
  <c r="BA149" i="17"/>
  <c r="AK151" i="17"/>
  <c r="AU155" i="17"/>
  <c r="AY156" i="17"/>
  <c r="AO160" i="17"/>
  <c r="AQ161" i="17"/>
  <c r="AY164" i="17"/>
  <c r="AK167" i="17"/>
  <c r="AS178" i="17"/>
  <c r="AW179" i="17"/>
  <c r="AY180" i="17"/>
  <c r="AZ181" i="17"/>
  <c r="BA182" i="17"/>
  <c r="AY183" i="17"/>
  <c r="AY184" i="17"/>
  <c r="AY185" i="17"/>
  <c r="AX186" i="17"/>
  <c r="AY187" i="17"/>
  <c r="AW188" i="17"/>
  <c r="AW189" i="17"/>
  <c r="AW190" i="17"/>
  <c r="AV191" i="17"/>
  <c r="AL19" i="17"/>
  <c r="AP21" i="17"/>
  <c r="BA22" i="17"/>
  <c r="BC24" i="17"/>
  <c r="BD26" i="17"/>
  <c r="AL29" i="17"/>
  <c r="AY30" i="17"/>
  <c r="BB32" i="17"/>
  <c r="BC34" i="17"/>
  <c r="BD36" i="17"/>
  <c r="AY38" i="17"/>
  <c r="BB40" i="17"/>
  <c r="BC42" i="17"/>
  <c r="BD44" i="17"/>
  <c r="AW46" i="17"/>
  <c r="AX48" i="17"/>
  <c r="BA50" i="17"/>
  <c r="BB52" i="17"/>
  <c r="AV54" i="17"/>
  <c r="AV56" i="17"/>
  <c r="AZ58" i="17"/>
  <c r="BA60" i="17"/>
  <c r="AV62" i="17"/>
  <c r="AV64" i="17"/>
  <c r="AZ66" i="17"/>
  <c r="BA68" i="17"/>
  <c r="AT70" i="17"/>
  <c r="AT72" i="17"/>
  <c r="AX74" i="17"/>
  <c r="AY76" i="17"/>
  <c r="AT78" i="17"/>
  <c r="AS80" i="17"/>
  <c r="AU82" i="17"/>
  <c r="AX84" i="17"/>
  <c r="AS86" i="17"/>
  <c r="AS88" i="17"/>
  <c r="AT90" i="17"/>
  <c r="AX92" i="17"/>
  <c r="AR94" i="17"/>
  <c r="AQ96" i="17"/>
  <c r="AR98" i="17"/>
  <c r="AN100" i="17"/>
  <c r="BC101" i="17"/>
  <c r="BC103" i="17"/>
  <c r="AT105" i="17"/>
  <c r="AO107" i="17"/>
  <c r="AU108" i="17"/>
  <c r="BD109" i="17"/>
  <c r="AP111" i="17"/>
  <c r="AY112" i="17"/>
  <c r="AL114" i="17"/>
  <c r="AT115" i="17"/>
  <c r="BD116" i="17"/>
  <c r="AP118" i="17"/>
  <c r="AY119" i="17"/>
  <c r="AK121" i="17"/>
  <c r="AT122" i="17"/>
  <c r="AO136" i="17"/>
  <c r="AZ139" i="17"/>
  <c r="BB148" i="17"/>
  <c r="BC149" i="17"/>
  <c r="AN151" i="17"/>
  <c r="AY155" i="17"/>
  <c r="BB156" i="17"/>
  <c r="AP160" i="17"/>
  <c r="AS161" i="17"/>
  <c r="BA164" i="17"/>
  <c r="AM167" i="17"/>
  <c r="AU178" i="17"/>
  <c r="AZ179" i="17"/>
  <c r="BA180" i="17"/>
  <c r="BA181" i="17"/>
  <c r="BB182" i="17"/>
  <c r="BA183" i="17"/>
  <c r="BB184" i="17"/>
  <c r="AZ185" i="17"/>
  <c r="AY186" i="17"/>
  <c r="AZ187" i="17"/>
  <c r="AY188" i="17"/>
  <c r="AZ189" i="17"/>
  <c r="AX190" i="17"/>
  <c r="AW191" i="17"/>
  <c r="AU23" i="17"/>
  <c r="AZ25" i="17"/>
  <c r="AU27" i="17"/>
  <c r="AZ33" i="17"/>
  <c r="AT39" i="17"/>
  <c r="AR45" i="17"/>
  <c r="AN51" i="17"/>
  <c r="AM59" i="17"/>
  <c r="AL67" i="17"/>
  <c r="AP73" i="17"/>
  <c r="AP81" i="17"/>
  <c r="AO89" i="17"/>
  <c r="AN97" i="17"/>
  <c r="AU102" i="17"/>
  <c r="AL109" i="17"/>
  <c r="AV114" i="17"/>
  <c r="AM120" i="17"/>
  <c r="AL148" i="17"/>
  <c r="AS151" i="17"/>
  <c r="AL156" i="17"/>
  <c r="AW160" i="17"/>
  <c r="AN182" i="17"/>
  <c r="AK186" i="17"/>
  <c r="AL189" i="17"/>
  <c r="AV23" i="17"/>
  <c r="AV27" i="17"/>
  <c r="BA33" i="17"/>
  <c r="AU39" i="17"/>
  <c r="AT45" i="17"/>
  <c r="AP51" i="17"/>
  <c r="AT57" i="17"/>
  <c r="AR63" i="17"/>
  <c r="AM75" i="17"/>
  <c r="AR81" i="17"/>
  <c r="AO87" i="17"/>
  <c r="AK93" i="17"/>
  <c r="BD98" i="17"/>
  <c r="AT104" i="17"/>
  <c r="AM109" i="17"/>
  <c r="AO113" i="17"/>
  <c r="AS117" i="17"/>
  <c r="AW121" i="17"/>
  <c r="AW136" i="17"/>
  <c r="AX160" i="17"/>
  <c r="AM164" i="17"/>
  <c r="AW167" i="17"/>
  <c r="AM19" i="17"/>
  <c r="AQ21" i="17"/>
  <c r="AK23" i="17"/>
  <c r="AL25" i="17"/>
  <c r="AK27" i="17"/>
  <c r="AP29" i="17"/>
  <c r="BB30" i="17"/>
  <c r="AL33" i="17"/>
  <c r="BD34" i="17"/>
  <c r="AL37" i="17"/>
  <c r="AZ38" i="17"/>
  <c r="BD40" i="17"/>
  <c r="BD42" i="17"/>
  <c r="AK45" i="17"/>
  <c r="AX46" i="17"/>
  <c r="BC48" i="17"/>
  <c r="BB50" i="17"/>
  <c r="BC52" i="17"/>
  <c r="AX54" i="17"/>
  <c r="BC56" i="17"/>
  <c r="BB58" i="17"/>
  <c r="BB60" i="17"/>
  <c r="AW62" i="17"/>
  <c r="AY64" i="17"/>
  <c r="BA66" i="17"/>
  <c r="BB68" i="17"/>
  <c r="AV70" i="17"/>
  <c r="AV72" i="17"/>
  <c r="AZ74" i="17"/>
  <c r="AZ76" i="17"/>
  <c r="AV78" i="17"/>
  <c r="AV80" i="17"/>
  <c r="AZ82" i="17"/>
  <c r="AZ84" i="17"/>
  <c r="AT86" i="17"/>
  <c r="AU88" i="17"/>
  <c r="AV90" i="17"/>
  <c r="AY92" i="17"/>
  <c r="AS94" i="17"/>
  <c r="AT96" i="17"/>
  <c r="AS98" i="17"/>
  <c r="AV100" i="17"/>
  <c r="AM102" i="17"/>
  <c r="AL104" i="17"/>
  <c r="AV105" i="17"/>
  <c r="AQ107" i="17"/>
  <c r="AV108" i="17"/>
  <c r="AK110" i="17"/>
  <c r="AR111" i="17"/>
  <c r="AZ112" i="17"/>
  <c r="AQ114" i="17"/>
  <c r="AV115" i="17"/>
  <c r="AK117" i="17"/>
  <c r="AQ118" i="17"/>
  <c r="AZ119" i="17"/>
  <c r="AL121" i="17"/>
  <c r="AU122" i="17"/>
  <c r="AQ136" i="17"/>
  <c r="BA139" i="17"/>
  <c r="BC148" i="17"/>
  <c r="AO151" i="17"/>
  <c r="AZ155" i="17"/>
  <c r="BC156" i="17"/>
  <c r="AQ160" i="17"/>
  <c r="AT161" i="17"/>
  <c r="BC164" i="17"/>
  <c r="AN167" i="17"/>
  <c r="AV178" i="17"/>
  <c r="BA179" i="17"/>
  <c r="BC180" i="17"/>
  <c r="BC181" i="17"/>
  <c r="BC182" i="17"/>
  <c r="BB183" i="17"/>
  <c r="BC184" i="17"/>
  <c r="BA185" i="17"/>
  <c r="BA186" i="17"/>
  <c r="BA187" i="17"/>
  <c r="AZ188" i="17"/>
  <c r="BA189" i="17"/>
  <c r="AY190" i="17"/>
  <c r="AY191" i="17"/>
  <c r="AS21" i="17"/>
  <c r="AN25" i="17"/>
  <c r="AS31" i="17"/>
  <c r="AO35" i="17"/>
  <c r="AS39" i="17"/>
  <c r="AM43" i="17"/>
  <c r="AQ47" i="17"/>
  <c r="AL51" i="17"/>
  <c r="AP55" i="17"/>
  <c r="AL59" i="17"/>
  <c r="AP63" i="17"/>
  <c r="BD66" i="17"/>
  <c r="AN71" i="17"/>
  <c r="BD74" i="17"/>
  <c r="AN79" i="17"/>
  <c r="BC82" i="17"/>
  <c r="AK87" i="17"/>
  <c r="BB90" i="17"/>
  <c r="BB94" i="17"/>
  <c r="BB98" i="17"/>
  <c r="AS102" i="17"/>
  <c r="BD105" i="17"/>
  <c r="AK109" i="17"/>
  <c r="AZ111" i="17"/>
  <c r="AU114" i="17"/>
  <c r="AP117" i="17"/>
  <c r="BC119" i="17"/>
  <c r="AY122" i="17"/>
  <c r="BC139" i="17"/>
  <c r="AK148" i="17"/>
  <c r="AW161" i="17"/>
  <c r="BC179" i="17"/>
  <c r="AM182" i="17"/>
  <c r="AK184" i="17"/>
  <c r="BD185" i="17"/>
  <c r="BC187" i="17"/>
  <c r="BC189" i="17"/>
  <c r="BC191" i="17"/>
  <c r="AT21" i="17"/>
  <c r="AT31" i="17"/>
  <c r="AS37" i="17"/>
  <c r="AN43" i="17"/>
  <c r="AS49" i="17"/>
  <c r="AR55" i="17"/>
  <c r="AR57" i="17"/>
  <c r="AQ63" i="17"/>
  <c r="AL75" i="17"/>
  <c r="AP79" i="17"/>
  <c r="BD84" i="17"/>
  <c r="BC90" i="17"/>
  <c r="BD94" i="17"/>
  <c r="AZ100" i="17"/>
  <c r="AN106" i="17"/>
  <c r="AR110" i="17"/>
  <c r="AM113" i="17"/>
  <c r="AQ117" i="17"/>
  <c r="AV121" i="17"/>
  <c r="AM149" i="17"/>
  <c r="AZ161" i="17"/>
  <c r="AU167" i="17"/>
  <c r="BD179" i="17"/>
  <c r="AM183" i="17"/>
  <c r="AL185" i="17"/>
  <c r="AK188" i="17"/>
  <c r="BC190" i="17"/>
  <c r="AV19" i="17"/>
  <c r="AW29" i="17"/>
  <c r="AU37" i="17"/>
  <c r="AQ43" i="17"/>
  <c r="AV49" i="17"/>
  <c r="AT55" i="17"/>
  <c r="AR61" i="17"/>
  <c r="AM67" i="17"/>
  <c r="AR73" i="17"/>
  <c r="AQ79" i="17"/>
  <c r="AL85" i="17"/>
  <c r="BD90" i="17"/>
  <c r="AO97" i="17"/>
  <c r="AZ102" i="17"/>
  <c r="AX107" i="17"/>
  <c r="BB111" i="17"/>
  <c r="AM116" i="17"/>
  <c r="AN120" i="17"/>
  <c r="AK139" i="17"/>
  <c r="AN149" i="17"/>
  <c r="AM156" i="17"/>
  <c r="AN19" i="17"/>
  <c r="AR21" i="17"/>
  <c r="AS23" i="17"/>
  <c r="AM25" i="17"/>
  <c r="AL27" i="17"/>
  <c r="AQ29" i="17"/>
  <c r="AR31" i="17"/>
  <c r="AM33" i="17"/>
  <c r="AL35" i="17"/>
  <c r="AQ37" i="17"/>
  <c r="AR39" i="17"/>
  <c r="AK41" i="17"/>
  <c r="AK43" i="17"/>
  <c r="AM45" i="17"/>
  <c r="AP47" i="17"/>
  <c r="BD48" i="17"/>
  <c r="BD50" i="17"/>
  <c r="BD52" i="17"/>
  <c r="AO55" i="17"/>
  <c r="BD56" i="17"/>
  <c r="BD58" i="17"/>
  <c r="BD60" i="17"/>
  <c r="AO63" i="17"/>
  <c r="BB64" i="17"/>
  <c r="BB66" i="17"/>
  <c r="BC68" i="17"/>
  <c r="AM71" i="17"/>
  <c r="AY72" i="17"/>
  <c r="BA74" i="17"/>
  <c r="BB76" i="17"/>
  <c r="BD78" i="17"/>
  <c r="AX80" i="17"/>
  <c r="BA82" i="17"/>
  <c r="BB84" i="17"/>
  <c r="BB86" i="17"/>
  <c r="AV88" i="17"/>
  <c r="AY90" i="17"/>
  <c r="AZ92" i="17"/>
  <c r="BA94" i="17"/>
  <c r="AU96" i="17"/>
  <c r="AV98" i="17"/>
  <c r="AX100" i="17"/>
  <c r="AR102" i="17"/>
  <c r="AN104" i="17"/>
  <c r="AX105" i="17"/>
  <c r="AT107" i="17"/>
  <c r="AY108" i="17"/>
  <c r="AM110" i="17"/>
  <c r="AY111" i="17"/>
  <c r="BC112" i="17"/>
  <c r="AT114" i="17"/>
  <c r="AW115" i="17"/>
  <c r="AM117" i="17"/>
  <c r="AR118" i="17"/>
  <c r="BA119" i="17"/>
  <c r="AN121" i="17"/>
  <c r="AV122" i="17"/>
  <c r="AT136" i="17"/>
  <c r="BB139" i="17"/>
  <c r="BD148" i="17"/>
  <c r="AP151" i="17"/>
  <c r="BA155" i="17"/>
  <c r="AR160" i="17"/>
  <c r="AU161" i="17"/>
  <c r="AO167" i="17"/>
  <c r="AW178" i="17"/>
  <c r="BB179" i="17"/>
  <c r="AK181" i="17"/>
  <c r="AL182" i="17"/>
  <c r="BD182" i="17"/>
  <c r="BC183" i="17"/>
  <c r="BD184" i="17"/>
  <c r="BC185" i="17"/>
  <c r="BD186" i="17"/>
  <c r="BB187" i="17"/>
  <c r="BA188" i="17"/>
  <c r="BB189" i="17"/>
  <c r="BA190" i="17"/>
  <c r="BB191" i="17"/>
  <c r="AT19" i="17"/>
  <c r="AT23" i="17"/>
  <c r="AP27" i="17"/>
  <c r="AR29" i="17"/>
  <c r="AN33" i="17"/>
  <c r="AR37" i="17"/>
  <c r="AL41" i="17"/>
  <c r="AP45" i="17"/>
  <c r="AL49" i="17"/>
  <c r="AM53" i="17"/>
  <c r="AK57" i="17"/>
  <c r="AL61" i="17"/>
  <c r="BD64" i="17"/>
  <c r="BD68" i="17"/>
  <c r="BD72" i="17"/>
  <c r="BC76" i="17"/>
  <c r="AZ80" i="17"/>
  <c r="BC84" i="17"/>
  <c r="AW88" i="17"/>
  <c r="BA92" i="17"/>
  <c r="AV96" i="17"/>
  <c r="AY100" i="17"/>
  <c r="AO104" i="17"/>
  <c r="AU107" i="17"/>
  <c r="AQ110" i="17"/>
  <c r="AL113" i="17"/>
  <c r="AY115" i="17"/>
  <c r="AU118" i="17"/>
  <c r="AU121" i="17"/>
  <c r="AU136" i="17"/>
  <c r="AK149" i="17"/>
  <c r="AQ151" i="17"/>
  <c r="BC155" i="17"/>
  <c r="AS160" i="17"/>
  <c r="AQ167" i="17"/>
  <c r="BA178" i="17"/>
  <c r="AL181" i="17"/>
  <c r="AK183" i="17"/>
  <c r="AK185" i="17"/>
  <c r="AK187" i="17"/>
  <c r="BC188" i="17"/>
  <c r="BB190" i="17"/>
  <c r="AU19" i="17"/>
  <c r="AT29" i="17"/>
  <c r="AQ35" i="17"/>
  <c r="AV41" i="17"/>
  <c r="AR47" i="17"/>
  <c r="AR53" i="17"/>
  <c r="AN61" i="17"/>
  <c r="AR65" i="17"/>
  <c r="AP71" i="17"/>
  <c r="BD76" i="17"/>
  <c r="BD82" i="17"/>
  <c r="AN87" i="17"/>
  <c r="BB92" i="17"/>
  <c r="BC98" i="17"/>
  <c r="AP104" i="17"/>
  <c r="AW107" i="17"/>
  <c r="BA111" i="17"/>
  <c r="BC115" i="17"/>
  <c r="BA118" i="17"/>
  <c r="BB122" i="17"/>
  <c r="AV136" i="17"/>
  <c r="BD139" i="17"/>
  <c r="BD178" i="17"/>
  <c r="AM181" i="17"/>
  <c r="AN184" i="17"/>
  <c r="AL187" i="17"/>
  <c r="BD189" i="17"/>
  <c r="BD191" i="17"/>
  <c r="AW21" i="17"/>
  <c r="BA25" i="17"/>
  <c r="AV31" i="17"/>
  <c r="AT35" i="17"/>
  <c r="AY41" i="17"/>
  <c r="AT47" i="17"/>
  <c r="AT53" i="17"/>
  <c r="AN59" i="17"/>
  <c r="AS65" i="17"/>
  <c r="AQ71" i="17"/>
  <c r="AO77" i="17"/>
  <c r="AK83" i="17"/>
  <c r="AP89" i="17"/>
  <c r="AN95" i="17"/>
  <c r="BB100" i="17"/>
  <c r="AP106" i="17"/>
  <c r="AS110" i="17"/>
  <c r="AW114" i="17"/>
  <c r="BB118" i="17"/>
  <c r="BC122" i="17"/>
  <c r="AM148" i="17"/>
  <c r="AU151" i="17"/>
  <c r="BA161" i="17"/>
  <c r="AP18" i="17"/>
  <c r="AL24" i="17"/>
  <c r="AY29" i="17"/>
  <c r="BC35" i="17"/>
  <c r="AU40" i="17"/>
  <c r="AS46" i="17"/>
  <c r="BD51" i="17"/>
  <c r="AZ57" i="17"/>
  <c r="AS63" i="17"/>
  <c r="AN68" i="17"/>
  <c r="BD73" i="17"/>
  <c r="AU79" i="17"/>
  <c r="AR85" i="17"/>
  <c r="AS91" i="17"/>
  <c r="AO96" i="17"/>
  <c r="AZ101" i="17"/>
  <c r="AT106" i="17"/>
  <c r="AY110" i="17"/>
  <c r="AY114" i="17"/>
  <c r="AM118" i="17"/>
  <c r="AN122" i="17"/>
  <c r="AM136" i="17"/>
  <c r="AR139" i="17"/>
  <c r="AO149" i="17"/>
  <c r="AS155" i="17"/>
  <c r="AW180" i="17"/>
  <c r="AN183" i="17"/>
  <c r="AP185" i="17"/>
  <c r="AU187" i="17"/>
  <c r="AK190" i="17"/>
  <c r="BB18" i="17"/>
  <c r="AX24" i="17"/>
  <c r="AQ30" i="17"/>
  <c r="BD35" i="17"/>
  <c r="AZ41" i="17"/>
  <c r="AT46" i="17"/>
  <c r="AO52" i="17"/>
  <c r="BA57" i="17"/>
  <c r="AV63" i="17"/>
  <c r="AS74" i="17"/>
  <c r="AO80" i="17"/>
  <c r="AZ85" i="17"/>
  <c r="AW91" i="17"/>
  <c r="AP97" i="17"/>
  <c r="BA101" i="17"/>
  <c r="BB106" i="17"/>
  <c r="BA110" i="17"/>
  <c r="AZ114" i="17"/>
  <c r="BC118" i="17"/>
  <c r="AR122" i="17"/>
  <c r="AY136" i="17"/>
  <c r="AS139" i="17"/>
  <c r="AS149" i="17"/>
  <c r="AT155" i="17"/>
  <c r="AN178" i="17"/>
  <c r="AX180" i="17"/>
  <c r="AO183" i="17"/>
  <c r="AQ185" i="17"/>
  <c r="AX187" i="17"/>
  <c r="AM190" i="17"/>
  <c r="BD19" i="17"/>
  <c r="BA24" i="17"/>
  <c r="AT30" i="17"/>
  <c r="AK36" i="17"/>
  <c r="BB41" i="17"/>
  <c r="AU47" i="17"/>
  <c r="AS52" i="17"/>
  <c r="AL58" i="17"/>
  <c r="AW63" i="17"/>
  <c r="AX75" i="17"/>
  <c r="AP80" i="17"/>
  <c r="BD85" i="17"/>
  <c r="AX91" i="17"/>
  <c r="AR97" i="17"/>
  <c r="BA102" i="17"/>
  <c r="BD106" i="17"/>
  <c r="AL111" i="17"/>
  <c r="BA114" i="17"/>
  <c r="BD118" i="17"/>
  <c r="BA136" i="17"/>
  <c r="AV149" i="17"/>
  <c r="AN156" i="17"/>
  <c r="AQ178" i="17"/>
  <c r="AO181" i="17"/>
  <c r="AQ183" i="17"/>
  <c r="AW185" i="17"/>
  <c r="AL188" i="17"/>
  <c r="AN190" i="17"/>
  <c r="AT36" i="17"/>
  <c r="AN20" i="17"/>
  <c r="BD25" i="17"/>
  <c r="AX31" i="17"/>
  <c r="AV36" i="17"/>
  <c r="AO42" i="17"/>
  <c r="BA47" i="17"/>
  <c r="AV53" i="17"/>
  <c r="AZ59" i="17"/>
  <c r="AR64" i="17"/>
  <c r="AP70" i="17"/>
  <c r="BA75" i="17"/>
  <c r="AT81" i="17"/>
  <c r="AP87" i="17"/>
  <c r="AK92" i="17"/>
  <c r="BB97" i="17"/>
  <c r="AL103" i="17"/>
  <c r="BA107" i="17"/>
  <c r="BC111" i="17"/>
  <c r="AR115" i="17"/>
  <c r="AR119" i="17"/>
  <c r="AZ149" i="17"/>
  <c r="AQ156" i="17"/>
  <c r="AK179" i="17"/>
  <c r="AS181" i="17"/>
  <c r="AW183" i="17"/>
  <c r="AM186" i="17"/>
  <c r="AO188" i="17"/>
  <c r="AU190" i="17"/>
  <c r="AV20" i="17"/>
  <c r="AL26" i="17"/>
  <c r="BC31" i="17"/>
  <c r="AV37" i="17"/>
  <c r="AZ42" i="17"/>
  <c r="AT48" i="17"/>
  <c r="AL54" i="17"/>
  <c r="BA59" i="17"/>
  <c r="AT65" i="17"/>
  <c r="AQ70" i="17"/>
  <c r="AK76" i="17"/>
  <c r="AU81" i="17"/>
  <c r="AS87" i="17"/>
  <c r="AL93" i="17"/>
  <c r="AP98" i="17"/>
  <c r="AR103" i="17"/>
  <c r="AN108" i="17"/>
  <c r="AK112" i="17"/>
  <c r="AN116" i="17"/>
  <c r="AT119" i="17"/>
  <c r="AV156" i="17"/>
  <c r="AL179" i="17"/>
  <c r="AT181" i="17"/>
  <c r="AX183" i="17"/>
  <c r="AP186" i="17"/>
  <c r="AR188" i="17"/>
  <c r="AV190" i="17"/>
  <c r="BB33" i="17"/>
  <c r="AT38" i="17"/>
  <c r="BC49" i="17"/>
  <c r="AT66" i="17"/>
  <c r="AX83" i="17"/>
  <c r="BB99" i="17"/>
  <c r="AS113" i="17"/>
  <c r="AP164" i="17"/>
  <c r="AR184" i="17"/>
  <c r="AP191" i="17"/>
  <c r="AL28" i="17"/>
  <c r="AT44" i="17"/>
  <c r="AU61" i="17"/>
  <c r="AR72" i="17"/>
  <c r="AR89" i="17"/>
  <c r="AP105" i="17"/>
  <c r="AT117" i="17"/>
  <c r="AQ164" i="17"/>
  <c r="AQ182" i="17"/>
  <c r="AO189" i="17"/>
  <c r="AW22" i="17"/>
  <c r="AY50" i="17"/>
  <c r="AZ67" i="17"/>
  <c r="BD83" i="17"/>
  <c r="AK101" i="17"/>
  <c r="AU113" i="17"/>
  <c r="AK155" i="17"/>
  <c r="AR164" i="17"/>
  <c r="AS182" i="17"/>
  <c r="AP189" i="17"/>
  <c r="AO34" i="17"/>
  <c r="BD39" i="17"/>
  <c r="AX45" i="17"/>
  <c r="AP62" i="17"/>
  <c r="AT73" i="17"/>
  <c r="BC89" i="17"/>
  <c r="AQ106" i="17"/>
  <c r="AW117" i="17"/>
  <c r="AM155" i="17"/>
  <c r="AU164" i="17"/>
  <c r="AP180" i="17"/>
  <c r="AO187" i="17"/>
  <c r="AK24" i="17"/>
  <c r="AW57" i="17"/>
  <c r="AX73" i="17"/>
  <c r="AP90" i="17"/>
  <c r="AR106" i="17"/>
  <c r="AL118" i="17"/>
  <c r="AN139" i="17"/>
  <c r="AZ148" i="17"/>
  <c r="BD167" i="17"/>
  <c r="AZ182" i="17"/>
  <c r="AU189" i="17"/>
  <c r="AK20" i="17"/>
  <c r="AX58" i="17"/>
  <c r="AZ75" i="17"/>
  <c r="BD91" i="17"/>
  <c r="AY107" i="17"/>
  <c r="AK119" i="17"/>
  <c r="AY149" i="17"/>
  <c r="AT183" i="17"/>
  <c r="AO190" i="17"/>
  <c r="AW20" i="17"/>
  <c r="AP26" i="17"/>
  <c r="BD31" i="17"/>
  <c r="AX37" i="17"/>
  <c r="BA43" i="17"/>
  <c r="AU48" i="17"/>
  <c r="AQ54" i="17"/>
  <c r="BB59" i="17"/>
  <c r="AV65" i="17"/>
  <c r="AR71" i="17"/>
  <c r="AL76" i="17"/>
  <c r="BD81" i="17"/>
  <c r="AT87" i="17"/>
  <c r="AP93" i="17"/>
  <c r="AQ99" i="17"/>
  <c r="AT103" i="17"/>
  <c r="AQ108" i="17"/>
  <c r="AL112" i="17"/>
  <c r="AO116" i="17"/>
  <c r="AO120" i="17"/>
  <c r="AW156" i="17"/>
  <c r="AK160" i="17"/>
  <c r="AM179" i="17"/>
  <c r="AW181" i="17"/>
  <c r="AO184" i="17"/>
  <c r="AQ186" i="17"/>
  <c r="AU188" i="17"/>
  <c r="AK191" i="17"/>
  <c r="BC27" i="17"/>
  <c r="AS38" i="17"/>
  <c r="BB49" i="17"/>
  <c r="AP60" i="17"/>
  <c r="AW71" i="17"/>
  <c r="AW83" i="17"/>
  <c r="BD93" i="17"/>
  <c r="AV104" i="17"/>
  <c r="AW112" i="17"/>
  <c r="AU120" i="17"/>
  <c r="AY160" i="17"/>
  <c r="AS179" i="17"/>
  <c r="AQ184" i="17"/>
  <c r="AM189" i="17"/>
  <c r="BD27" i="17"/>
  <c r="AS44" i="17"/>
  <c r="AT61" i="17"/>
  <c r="BB77" i="17"/>
  <c r="AK94" i="17"/>
  <c r="AO109" i="17"/>
  <c r="BA120" i="17"/>
  <c r="BA160" i="17"/>
  <c r="AP182" i="17"/>
  <c r="AN189" i="17"/>
  <c r="BC33" i="17"/>
  <c r="AV39" i="17"/>
  <c r="AM50" i="17"/>
  <c r="AX67" i="17"/>
  <c r="AY83" i="17"/>
  <c r="BD99" i="17"/>
  <c r="AT113" i="17"/>
  <c r="AO148" i="17"/>
  <c r="AX167" i="17"/>
  <c r="AV184" i="17"/>
  <c r="AS191" i="17"/>
  <c r="AT28" i="17"/>
  <c r="AV45" i="17"/>
  <c r="BC61" i="17"/>
  <c r="AP78" i="17"/>
  <c r="AS95" i="17"/>
  <c r="AX109" i="17"/>
  <c r="AX121" i="17"/>
  <c r="AX151" i="17"/>
  <c r="AM161" i="17"/>
  <c r="AO180" i="17"/>
  <c r="AN187" i="17"/>
  <c r="AV28" i="17"/>
  <c r="AZ51" i="17"/>
  <c r="BA67" i="17"/>
  <c r="AL84" i="17"/>
  <c r="AL101" i="17"/>
  <c r="BB113" i="17"/>
  <c r="AM139" i="17"/>
  <c r="AU148" i="17"/>
  <c r="AZ167" i="17"/>
  <c r="AM185" i="17"/>
  <c r="AZ34" i="17"/>
  <c r="AT40" i="17"/>
  <c r="BB51" i="17"/>
  <c r="AM68" i="17"/>
  <c r="AN85" i="17"/>
  <c r="AM101" i="17"/>
  <c r="BC113" i="17"/>
  <c r="AP155" i="17"/>
  <c r="AW164" i="17"/>
  <c r="AO185" i="17"/>
  <c r="AU30" i="17"/>
  <c r="BC41" i="17"/>
  <c r="AU53" i="17"/>
  <c r="AL86" i="17"/>
  <c r="BB102" i="17"/>
  <c r="AQ115" i="17"/>
  <c r="BC136" i="17"/>
  <c r="AO156" i="17"/>
  <c r="AR178" i="17"/>
  <c r="AX185" i="17"/>
  <c r="AX21" i="17"/>
  <c r="BB26" i="17"/>
  <c r="AU32" i="17"/>
  <c r="AO38" i="17"/>
  <c r="BB43" i="17"/>
  <c r="AZ49" i="17"/>
  <c r="AR54" i="17"/>
  <c r="AM60" i="17"/>
  <c r="AZ65" i="17"/>
  <c r="AV71" i="17"/>
  <c r="AR77" i="17"/>
  <c r="AQ82" i="17"/>
  <c r="AN88" i="17"/>
  <c r="AY93" i="17"/>
  <c r="AT99" i="17"/>
  <c r="AU104" i="17"/>
  <c r="AR108" i="17"/>
  <c r="AV112" i="17"/>
  <c r="AP116" i="17"/>
  <c r="AQ120" i="17"/>
  <c r="AN160" i="17"/>
  <c r="AN179" i="17"/>
  <c r="AY181" i="17"/>
  <c r="AP184" i="17"/>
  <c r="AR186" i="17"/>
  <c r="AV188" i="17"/>
  <c r="AN191" i="17"/>
  <c r="AZ21" i="17"/>
  <c r="AW32" i="17"/>
  <c r="BD43" i="17"/>
  <c r="AU55" i="17"/>
  <c r="AL66" i="17"/>
  <c r="AS77" i="17"/>
  <c r="AP88" i="17"/>
  <c r="AX99" i="17"/>
  <c r="AN109" i="17"/>
  <c r="AW116" i="17"/>
  <c r="AL170" i="17"/>
  <c r="AO182" i="17"/>
  <c r="AU186" i="17"/>
  <c r="AO191" i="17"/>
  <c r="AQ22" i="17"/>
  <c r="AW55" i="17"/>
  <c r="AQ72" i="17"/>
  <c r="AQ89" i="17"/>
  <c r="AX104" i="17"/>
  <c r="AX116" i="17"/>
  <c r="AN148" i="17"/>
  <c r="AU179" i="17"/>
  <c r="AW186" i="17"/>
  <c r="AV22" i="17"/>
  <c r="AX55" i="17"/>
  <c r="AL78" i="17"/>
  <c r="AP95" i="17"/>
  <c r="AQ109" i="17"/>
  <c r="BB120" i="17"/>
  <c r="AW151" i="17"/>
  <c r="BD160" i="17"/>
  <c r="AK180" i="17"/>
  <c r="AM187" i="17"/>
  <c r="BD33" i="17"/>
  <c r="AZ39" i="17"/>
  <c r="AR56" i="17"/>
  <c r="AS73" i="17"/>
  <c r="AT89" i="17"/>
  <c r="AQ105" i="17"/>
  <c r="AU117" i="17"/>
  <c r="AL139" i="17"/>
  <c r="AQ148" i="17"/>
  <c r="AY167" i="17"/>
  <c r="AW184" i="17"/>
  <c r="AU191" i="17"/>
  <c r="AY23" i="17"/>
  <c r="AS56" i="17"/>
  <c r="AR79" i="17"/>
  <c r="AT95" i="17"/>
  <c r="BB109" i="17"/>
  <c r="AY121" i="17"/>
  <c r="AY151" i="17"/>
  <c r="AO161" i="17"/>
  <c r="AW182" i="17"/>
  <c r="AT189" i="17"/>
  <c r="AX29" i="17"/>
  <c r="AN46" i="17"/>
  <c r="AR62" i="17"/>
  <c r="AT79" i="17"/>
  <c r="AN96" i="17"/>
  <c r="AU110" i="17"/>
  <c r="BA121" i="17"/>
  <c r="BC161" i="17"/>
  <c r="AQ180" i="17"/>
  <c r="AQ187" i="17"/>
  <c r="BB25" i="17"/>
  <c r="AX47" i="17"/>
  <c r="AQ64" i="17"/>
  <c r="AS81" i="17"/>
  <c r="AT97" i="17"/>
  <c r="AN111" i="17"/>
  <c r="AR181" i="17"/>
  <c r="AM188" i="17"/>
  <c r="AK17" i="17"/>
  <c r="AY17" i="17"/>
  <c r="AM17" i="17"/>
  <c r="AN17" i="17"/>
  <c r="BB17" i="17"/>
  <c r="AT17" i="17"/>
  <c r="AU17" i="17"/>
  <c r="AV17" i="17"/>
  <c r="AW17" i="17"/>
  <c r="AX17" i="17"/>
  <c r="AL17" i="17"/>
  <c r="AZ17" i="17"/>
  <c r="BA17" i="17"/>
  <c r="AO17" i="17"/>
  <c r="BC17" i="17"/>
  <c r="AR17" i="17"/>
  <c r="AS17" i="17"/>
  <c r="AP17" i="17"/>
  <c r="BD17" i="17"/>
  <c r="AQ17" i="17"/>
  <c r="AL16" i="17"/>
  <c r="AZ16" i="17"/>
  <c r="AS16" i="17"/>
  <c r="AT16" i="17"/>
  <c r="AU16" i="17"/>
  <c r="AV16" i="17"/>
  <c r="AW16" i="17"/>
  <c r="AX16" i="17"/>
  <c r="AY16" i="17"/>
  <c r="AM16" i="17"/>
  <c r="BA16" i="17"/>
  <c r="BC16" i="17"/>
  <c r="AN16" i="17"/>
  <c r="BB16" i="17"/>
  <c r="AO16" i="17"/>
  <c r="AR16" i="17"/>
  <c r="AP16" i="17"/>
  <c r="BD16" i="17"/>
  <c r="AQ16" i="17"/>
  <c r="AK16" i="17"/>
  <c r="AH2" i="13" l="1"/>
  <c r="AI5" i="13"/>
  <c r="AH8" i="13"/>
  <c r="AK11" i="40"/>
  <c r="AJ53" i="40"/>
  <c r="AL46" i="31"/>
  <c r="AL30" i="31"/>
  <c r="AQ45" i="25"/>
  <c r="B4" i="14"/>
  <c r="AI8" i="13" l="1"/>
  <c r="AI2" i="13"/>
  <c r="AJ5" i="13"/>
  <c r="AL11" i="40"/>
  <c r="AK53" i="40"/>
  <c r="AM46" i="31"/>
  <c r="AM30" i="31"/>
  <c r="AR45" i="25"/>
  <c r="L1" i="39"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J8" i="13" l="1"/>
  <c r="AK5" i="13"/>
  <c r="AJ2" i="13"/>
  <c r="AM11" i="40"/>
  <c r="AL53" i="40"/>
  <c r="AN46" i="31"/>
  <c r="AN30" i="31"/>
  <c r="AS45" i="25"/>
  <c r="L5" i="39"/>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AK8" i="13" l="1"/>
  <c r="AL5" i="13"/>
  <c r="AK2" i="13"/>
  <c r="AN11" i="40"/>
  <c r="AM53" i="40"/>
  <c r="AO46" i="31"/>
  <c r="AO30" i="31"/>
  <c r="AT45" i="25"/>
  <c r="B102" i="18"/>
  <c r="B101" i="18"/>
  <c r="B100" i="18"/>
  <c r="C102" i="18"/>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AL8" i="13" l="1"/>
  <c r="AL2" i="13"/>
  <c r="AM5" i="13"/>
  <c r="AO11" i="40"/>
  <c r="AN53" i="40"/>
  <c r="AP46" i="31"/>
  <c r="AP30" i="31"/>
  <c r="AU45" i="25"/>
  <c r="D102" i="18"/>
  <c r="D100" i="18"/>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AN5" i="13" l="1"/>
  <c r="AM2" i="13"/>
  <c r="AM8" i="13"/>
  <c r="AP11" i="40"/>
  <c r="AO53" i="40"/>
  <c r="AQ46" i="31"/>
  <c r="AQ30" i="31"/>
  <c r="AV45" i="25"/>
  <c r="B104" i="18"/>
  <c r="B90" i="18"/>
  <c r="B91" i="18"/>
  <c r="B89" i="18"/>
  <c r="B97" i="18" s="1"/>
  <c r="B22" i="37"/>
  <c r="D19" i="37"/>
  <c r="C19" i="37"/>
  <c r="B19" i="37"/>
  <c r="AO5" i="13" l="1"/>
  <c r="AN8" i="13"/>
  <c r="AN2" i="13"/>
  <c r="AQ11" i="40"/>
  <c r="AP53" i="40"/>
  <c r="AR46" i="31"/>
  <c r="AR30" i="31"/>
  <c r="AW45" i="25"/>
  <c r="B5" i="5"/>
  <c r="B2" i="5"/>
  <c r="B3" i="5"/>
  <c r="S3" i="5" s="1"/>
  <c r="B4" i="5"/>
  <c r="B24" i="37"/>
  <c r="B7" i="5"/>
  <c r="AP5" i="13" l="1"/>
  <c r="AO2" i="13"/>
  <c r="AO8" i="13"/>
  <c r="AR11" i="40"/>
  <c r="AQ53" i="40"/>
  <c r="AS46" i="31"/>
  <c r="AS30" i="31"/>
  <c r="AX45" i="25"/>
  <c r="W3" i="5"/>
  <c r="Q3" i="5"/>
  <c r="AE3" i="5"/>
  <c r="I3" i="5"/>
  <c r="AB3" i="5"/>
  <c r="D3" i="5"/>
  <c r="N3" i="5"/>
  <c r="Y3" i="5"/>
  <c r="C3" i="5"/>
  <c r="U3" i="5"/>
  <c r="AF3" i="5"/>
  <c r="K3" i="5"/>
  <c r="T3" i="5"/>
  <c r="O3" i="5"/>
  <c r="F3" i="5"/>
  <c r="J3" i="5"/>
  <c r="AA3" i="5"/>
  <c r="G3" i="5"/>
  <c r="AC3" i="5"/>
  <c r="V3" i="5"/>
  <c r="R3" i="5"/>
  <c r="H3" i="5"/>
  <c r="AD3" i="5"/>
  <c r="X3" i="5"/>
  <c r="Z3" i="5"/>
  <c r="P3" i="5"/>
  <c r="E3" i="5"/>
  <c r="L3" i="5"/>
  <c r="M3" i="5"/>
  <c r="J2" i="5"/>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AQ5" i="13" l="1"/>
  <c r="AP8" i="13"/>
  <c r="AP2" i="13"/>
  <c r="AR53" i="40"/>
  <c r="AS11" i="40"/>
  <c r="AT46" i="31"/>
  <c r="AT30" i="31"/>
  <c r="AY45" i="25"/>
  <c r="K8" i="7"/>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AR5" i="13" l="1"/>
  <c r="AQ8" i="13"/>
  <c r="AQ2" i="13"/>
  <c r="AS53" i="40"/>
  <c r="AT11" i="40"/>
  <c r="AU46" i="31"/>
  <c r="AU30" i="31"/>
  <c r="AZ45" i="25"/>
  <c r="C33" i="3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L113" i="31" s="1"/>
  <c r="N53" i="31"/>
  <c r="O53" i="31"/>
  <c r="P53" i="31"/>
  <c r="Q53" i="31"/>
  <c r="R53" i="31"/>
  <c r="S53" i="31"/>
  <c r="T53" i="31"/>
  <c r="U53" i="31"/>
  <c r="V53" i="31"/>
  <c r="W53" i="31"/>
  <c r="X53" i="31"/>
  <c r="Y53" i="31"/>
  <c r="Z53" i="31"/>
  <c r="AA53" i="31"/>
  <c r="AB53" i="31"/>
  <c r="AC53" i="31"/>
  <c r="AD53" i="31"/>
  <c r="AE53" i="31"/>
  <c r="AF53" i="31"/>
  <c r="AG53" i="31"/>
  <c r="D54" i="31"/>
  <c r="E54" i="31"/>
  <c r="F54" i="31"/>
  <c r="E113" i="31" s="1"/>
  <c r="G54" i="31"/>
  <c r="H54" i="31"/>
  <c r="I54" i="31"/>
  <c r="J54" i="31"/>
  <c r="K54" i="31"/>
  <c r="L54" i="31"/>
  <c r="M54" i="31"/>
  <c r="N54" i="31"/>
  <c r="O54" i="31"/>
  <c r="P54" i="31"/>
  <c r="Q54" i="31"/>
  <c r="R54" i="31"/>
  <c r="S54" i="31"/>
  <c r="T54" i="31"/>
  <c r="S114" i="31" s="1"/>
  <c r="U54" i="31"/>
  <c r="V54" i="31"/>
  <c r="W54" i="31"/>
  <c r="X54" i="31"/>
  <c r="W114" i="31" s="1"/>
  <c r="Y54" i="31"/>
  <c r="Z54" i="31"/>
  <c r="AA54" i="31"/>
  <c r="Z113" i="31" s="1"/>
  <c r="AB54" i="31"/>
  <c r="AC54" i="31"/>
  <c r="AD54" i="31"/>
  <c r="AE54" i="31"/>
  <c r="AF54" i="31"/>
  <c r="AG54" i="31"/>
  <c r="D55" i="31"/>
  <c r="E55" i="31"/>
  <c r="D115" i="31" s="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C115" i="31" s="1"/>
  <c r="AE56" i="31"/>
  <c r="AF56" i="31"/>
  <c r="AG56" i="31"/>
  <c r="D57" i="31"/>
  <c r="E57" i="31"/>
  <c r="F57" i="31"/>
  <c r="E117" i="31" s="1"/>
  <c r="G57" i="31"/>
  <c r="F117" i="31" s="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O118" i="31" s="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C114" i="31" s="1"/>
  <c r="E73" i="31"/>
  <c r="F73" i="31"/>
  <c r="G73" i="31"/>
  <c r="H73" i="31"/>
  <c r="I73" i="31"/>
  <c r="J73" i="31"/>
  <c r="K73" i="31"/>
  <c r="J113" i="31" s="1"/>
  <c r="L73" i="31"/>
  <c r="M73" i="31"/>
  <c r="N73" i="31"/>
  <c r="M113" i="31" s="1"/>
  <c r="O73" i="31"/>
  <c r="P73" i="31"/>
  <c r="Q73" i="31"/>
  <c r="R73" i="31"/>
  <c r="S73" i="31"/>
  <c r="T73" i="31"/>
  <c r="U73" i="31"/>
  <c r="V73" i="31"/>
  <c r="W73" i="31"/>
  <c r="X73" i="31"/>
  <c r="Y73" i="31"/>
  <c r="Z73" i="31"/>
  <c r="AA73" i="31"/>
  <c r="AB73" i="31"/>
  <c r="AC73" i="31"/>
  <c r="AB113" i="31" s="1"/>
  <c r="AD73" i="31"/>
  <c r="AE73" i="31"/>
  <c r="AF73" i="31"/>
  <c r="AE114" i="31" s="1"/>
  <c r="AG73" i="31"/>
  <c r="D74" i="31"/>
  <c r="E74" i="31"/>
  <c r="F74" i="31"/>
  <c r="G74" i="31"/>
  <c r="H74" i="31"/>
  <c r="I74" i="31"/>
  <c r="J74" i="31"/>
  <c r="K74" i="31"/>
  <c r="L74" i="31"/>
  <c r="M74" i="31"/>
  <c r="N74" i="31"/>
  <c r="O74" i="31"/>
  <c r="P74" i="31"/>
  <c r="Q74" i="31"/>
  <c r="R74" i="31"/>
  <c r="S74" i="31"/>
  <c r="T74" i="31"/>
  <c r="U74" i="31"/>
  <c r="V74" i="31"/>
  <c r="W74" i="31"/>
  <c r="X74" i="31"/>
  <c r="Y74" i="31"/>
  <c r="Z74" i="31"/>
  <c r="AA74" i="31"/>
  <c r="AB74" i="31"/>
  <c r="AA114" i="31" s="1"/>
  <c r="AC74" i="31"/>
  <c r="AD74" i="31"/>
  <c r="AC114" i="31" s="1"/>
  <c r="AE74" i="31"/>
  <c r="AD114" i="31" s="1"/>
  <c r="AF74" i="31"/>
  <c r="AG74" i="31"/>
  <c r="D75" i="31"/>
  <c r="E75" i="31"/>
  <c r="F75" i="31"/>
  <c r="G75" i="31"/>
  <c r="F115" i="31" s="1"/>
  <c r="H75" i="31"/>
  <c r="I75" i="31"/>
  <c r="J75" i="31"/>
  <c r="K75" i="31"/>
  <c r="L75" i="31"/>
  <c r="M75" i="31"/>
  <c r="L115" i="31" s="1"/>
  <c r="N75" i="31"/>
  <c r="O75" i="31"/>
  <c r="N115" i="31" s="1"/>
  <c r="P75" i="31"/>
  <c r="Q75" i="31"/>
  <c r="R75" i="31"/>
  <c r="S75" i="31"/>
  <c r="T75" i="31"/>
  <c r="U75" i="31"/>
  <c r="V75" i="31"/>
  <c r="W75" i="31"/>
  <c r="X75" i="31"/>
  <c r="Y75" i="31"/>
  <c r="Z75" i="31"/>
  <c r="AA75" i="31"/>
  <c r="AB75" i="31"/>
  <c r="AC75" i="31"/>
  <c r="AB115" i="31" s="1"/>
  <c r="AD75" i="31"/>
  <c r="AE75" i="31"/>
  <c r="AF75" i="31"/>
  <c r="AG75" i="31"/>
  <c r="D76" i="31"/>
  <c r="E76" i="31"/>
  <c r="F76" i="31"/>
  <c r="G76" i="31"/>
  <c r="H76" i="31"/>
  <c r="I76" i="31"/>
  <c r="J76" i="31"/>
  <c r="I116" i="31" s="1"/>
  <c r="K76" i="31"/>
  <c r="J116" i="31" s="1"/>
  <c r="L76" i="31"/>
  <c r="M76" i="31"/>
  <c r="N76" i="31"/>
  <c r="O76" i="31"/>
  <c r="P76" i="31"/>
  <c r="Q76" i="31"/>
  <c r="R76" i="31"/>
  <c r="S76" i="31"/>
  <c r="R116" i="31" s="1"/>
  <c r="T76" i="31"/>
  <c r="U76" i="31"/>
  <c r="V76" i="31"/>
  <c r="W76" i="31"/>
  <c r="X76" i="31"/>
  <c r="Y76" i="31"/>
  <c r="Z76" i="31"/>
  <c r="Y116" i="31" s="1"/>
  <c r="AA76" i="31"/>
  <c r="AB76" i="31"/>
  <c r="AC76" i="31"/>
  <c r="AD76" i="31"/>
  <c r="AE76" i="31"/>
  <c r="AF76" i="31"/>
  <c r="AE116" i="31" s="1"/>
  <c r="AG76" i="31"/>
  <c r="D77" i="31"/>
  <c r="E77" i="31"/>
  <c r="F77" i="31"/>
  <c r="G77" i="31"/>
  <c r="H77" i="31"/>
  <c r="I77" i="31"/>
  <c r="J77" i="31"/>
  <c r="K77" i="31"/>
  <c r="L77" i="31"/>
  <c r="M77" i="31"/>
  <c r="N77" i="31"/>
  <c r="O77" i="31"/>
  <c r="P77" i="31"/>
  <c r="Q77" i="31"/>
  <c r="R77" i="31"/>
  <c r="S77" i="31"/>
  <c r="T77" i="31"/>
  <c r="U77" i="31"/>
  <c r="V77" i="31"/>
  <c r="W77" i="31"/>
  <c r="X77" i="31"/>
  <c r="W118" i="31" s="1"/>
  <c r="Y77" i="31"/>
  <c r="Z77" i="31"/>
  <c r="AA77" i="31"/>
  <c r="AB77" i="31"/>
  <c r="AC77" i="31"/>
  <c r="AD77" i="31"/>
  <c r="AC117" i="31" s="1"/>
  <c r="AE77" i="31"/>
  <c r="AF77" i="31"/>
  <c r="AG77" i="31"/>
  <c r="AF117" i="31" s="1"/>
  <c r="D78" i="31"/>
  <c r="C118" i="31" s="1"/>
  <c r="E78" i="31"/>
  <c r="F78" i="31"/>
  <c r="E118" i="31" s="1"/>
  <c r="G78" i="31"/>
  <c r="H78" i="31"/>
  <c r="I78" i="31"/>
  <c r="J78" i="31"/>
  <c r="K78" i="31"/>
  <c r="L78" i="31"/>
  <c r="M78" i="31"/>
  <c r="N78" i="31"/>
  <c r="O78" i="31"/>
  <c r="P78" i="31"/>
  <c r="Q78" i="31"/>
  <c r="R78" i="31"/>
  <c r="S78" i="31"/>
  <c r="T78" i="31"/>
  <c r="U78" i="31"/>
  <c r="V78" i="31"/>
  <c r="W78" i="31"/>
  <c r="V118" i="31" s="1"/>
  <c r="X78" i="31"/>
  <c r="Y78" i="31"/>
  <c r="Z78" i="31"/>
  <c r="AA78" i="31"/>
  <c r="AB78" i="31"/>
  <c r="AC78" i="31"/>
  <c r="AB117" i="31" s="1"/>
  <c r="AD78" i="31"/>
  <c r="AE78" i="31"/>
  <c r="AF78" i="31"/>
  <c r="AG78" i="31"/>
  <c r="D79" i="31"/>
  <c r="E79" i="31"/>
  <c r="F79" i="31"/>
  <c r="G79" i="31"/>
  <c r="H79" i="31"/>
  <c r="I79" i="31"/>
  <c r="J79" i="31"/>
  <c r="I119" i="31" s="1"/>
  <c r="K79" i="31"/>
  <c r="L79" i="31"/>
  <c r="M79" i="31"/>
  <c r="L119" i="31" s="1"/>
  <c r="N79" i="31"/>
  <c r="O79" i="31"/>
  <c r="P79" i="31"/>
  <c r="O119" i="31" s="1"/>
  <c r="Q79" i="31"/>
  <c r="P119" i="31" s="1"/>
  <c r="R79" i="31"/>
  <c r="S79" i="31"/>
  <c r="T79" i="31"/>
  <c r="U79" i="31"/>
  <c r="T119" i="31" s="1"/>
  <c r="V79" i="31"/>
  <c r="W79" i="3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K3" i="31"/>
  <c r="L3" i="31"/>
  <c r="M3" i="31"/>
  <c r="L83" i="31" s="1"/>
  <c r="N3" i="31"/>
  <c r="O3" i="31"/>
  <c r="P3" i="31"/>
  <c r="Q3" i="31"/>
  <c r="R3" i="31"/>
  <c r="Q83" i="31" s="1"/>
  <c r="S3" i="31"/>
  <c r="T3" i="31"/>
  <c r="U3" i="31"/>
  <c r="T83" i="31" s="1"/>
  <c r="V3" i="31"/>
  <c r="W3" i="31"/>
  <c r="X3" i="31"/>
  <c r="Y3" i="31"/>
  <c r="Z3" i="31"/>
  <c r="Y83" i="31" s="1"/>
  <c r="AA3" i="31"/>
  <c r="AB3" i="31"/>
  <c r="AC3" i="31"/>
  <c r="AD3" i="31"/>
  <c r="AE3" i="31"/>
  <c r="AG3" i="31"/>
  <c r="D4" i="31"/>
  <c r="C84" i="31" s="1"/>
  <c r="E4" i="31"/>
  <c r="F4" i="31"/>
  <c r="G4" i="31"/>
  <c r="H4" i="31"/>
  <c r="I4" i="31"/>
  <c r="J4" i="31"/>
  <c r="I84" i="31" s="1"/>
  <c r="K4" i="31"/>
  <c r="L4" i="31"/>
  <c r="M4" i="31"/>
  <c r="N4" i="31"/>
  <c r="O4" i="31"/>
  <c r="N84" i="31" s="1"/>
  <c r="P4" i="31"/>
  <c r="Q4" i="31"/>
  <c r="R4" i="31"/>
  <c r="Q84" i="31" s="1"/>
  <c r="S4" i="31"/>
  <c r="T4" i="31"/>
  <c r="U4" i="31"/>
  <c r="V4" i="31"/>
  <c r="W4" i="31"/>
  <c r="V84" i="31" s="1"/>
  <c r="X4" i="31"/>
  <c r="Y4" i="31"/>
  <c r="Z4" i="31"/>
  <c r="AA4" i="31"/>
  <c r="AB4" i="31"/>
  <c r="AA84" i="31" s="1"/>
  <c r="AC4" i="31"/>
  <c r="AD4" i="31"/>
  <c r="AE4" i="31"/>
  <c r="AD84" i="31" s="1"/>
  <c r="AF4" i="31"/>
  <c r="AG4" i="31"/>
  <c r="D5" i="31"/>
  <c r="E5" i="31"/>
  <c r="F5" i="31"/>
  <c r="G5" i="31"/>
  <c r="H5" i="31"/>
  <c r="I5" i="31"/>
  <c r="J5" i="31"/>
  <c r="K5" i="31"/>
  <c r="L5" i="31"/>
  <c r="M5" i="31"/>
  <c r="N5" i="31"/>
  <c r="M85" i="31" s="1"/>
  <c r="O5" i="31"/>
  <c r="P5" i="31"/>
  <c r="Q5" i="31"/>
  <c r="R5" i="31"/>
  <c r="S5" i="31"/>
  <c r="T5" i="31"/>
  <c r="U5" i="31"/>
  <c r="V5" i="3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E9" i="31"/>
  <c r="AF9" i="31"/>
  <c r="AG9" i="31"/>
  <c r="D10" i="31"/>
  <c r="E10" i="31"/>
  <c r="F10" i="31"/>
  <c r="E90" i="31" s="1"/>
  <c r="G10" i="31"/>
  <c r="H10" i="31"/>
  <c r="I10" i="31"/>
  <c r="J10" i="31"/>
  <c r="K10" i="31"/>
  <c r="L10" i="31"/>
  <c r="M10" i="31"/>
  <c r="N10" i="31"/>
  <c r="O10" i="31"/>
  <c r="P10" i="31"/>
  <c r="O90" i="31" s="1"/>
  <c r="Q10" i="31"/>
  <c r="R10" i="31"/>
  <c r="S10" i="31"/>
  <c r="R90" i="31" s="1"/>
  <c r="T10" i="31"/>
  <c r="U10" i="31"/>
  <c r="V10" i="31"/>
  <c r="W10" i="31"/>
  <c r="X10" i="31"/>
  <c r="Y10" i="31"/>
  <c r="Z10" i="31"/>
  <c r="AA10" i="31"/>
  <c r="AB10" i="31"/>
  <c r="AC10" i="31"/>
  <c r="AD10" i="31"/>
  <c r="AC90" i="31" s="1"/>
  <c r="AE10" i="31"/>
  <c r="AF10" i="31"/>
  <c r="AE90" i="31" s="1"/>
  <c r="AG10" i="31"/>
  <c r="D11" i="31"/>
  <c r="E11" i="31"/>
  <c r="D91" i="31" s="1"/>
  <c r="F11" i="31"/>
  <c r="G11" i="31"/>
  <c r="H11" i="31"/>
  <c r="I11" i="31"/>
  <c r="J11" i="31"/>
  <c r="K11" i="31"/>
  <c r="L11" i="31"/>
  <c r="M11" i="31"/>
  <c r="N11" i="31"/>
  <c r="O11" i="31"/>
  <c r="P11" i="31"/>
  <c r="O91" i="31" s="1"/>
  <c r="Q11" i="31"/>
  <c r="R11" i="31"/>
  <c r="Q91" i="31" s="1"/>
  <c r="S11" i="31"/>
  <c r="T11" i="31"/>
  <c r="U11" i="31"/>
  <c r="V11" i="31"/>
  <c r="W11" i="31"/>
  <c r="X11" i="31"/>
  <c r="Y11" i="31"/>
  <c r="Z11" i="31"/>
  <c r="AA11" i="31"/>
  <c r="AB11" i="31"/>
  <c r="AC11" i="31"/>
  <c r="AB91" i="31" s="1"/>
  <c r="AD11" i="31"/>
  <c r="AE11" i="31"/>
  <c r="AF11" i="31"/>
  <c r="AE91" i="31" s="1"/>
  <c r="AG11" i="31"/>
  <c r="D12" i="31"/>
  <c r="E12" i="31"/>
  <c r="F12" i="31"/>
  <c r="G12" i="31"/>
  <c r="H12" i="31"/>
  <c r="I12" i="31"/>
  <c r="J12" i="31"/>
  <c r="K12" i="31"/>
  <c r="L12" i="31"/>
  <c r="M12" i="31"/>
  <c r="N12" i="31"/>
  <c r="O12" i="31"/>
  <c r="P12" i="31"/>
  <c r="Q12" i="31"/>
  <c r="R12" i="31"/>
  <c r="S12" i="31"/>
  <c r="T12" i="3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W13" i="31"/>
  <c r="X13" i="31"/>
  <c r="Y13" i="31"/>
  <c r="X93" i="31" s="1"/>
  <c r="Z13" i="31"/>
  <c r="AA13" i="31"/>
  <c r="AB13" i="31"/>
  <c r="AC13" i="31"/>
  <c r="AD13" i="31"/>
  <c r="AE13" i="31"/>
  <c r="AF13" i="31"/>
  <c r="AG13" i="31"/>
  <c r="D14" i="31"/>
  <c r="E14" i="31"/>
  <c r="F14" i="31"/>
  <c r="G14" i="31"/>
  <c r="H14" i="31"/>
  <c r="G94" i="31" s="1"/>
  <c r="I14" i="31"/>
  <c r="J14" i="31"/>
  <c r="K14" i="31"/>
  <c r="J94" i="31" s="1"/>
  <c r="L14" i="31"/>
  <c r="M14" i="31"/>
  <c r="N14" i="31"/>
  <c r="O14" i="31"/>
  <c r="P14" i="31"/>
  <c r="Q14" i="31"/>
  <c r="R14" i="31"/>
  <c r="S14" i="31"/>
  <c r="T14" i="31"/>
  <c r="U14" i="31"/>
  <c r="V14" i="31"/>
  <c r="U94" i="31" s="1"/>
  <c r="W14" i="31"/>
  <c r="X14" i="31"/>
  <c r="W94" i="31" s="1"/>
  <c r="Y14" i="31"/>
  <c r="Z14" i="31"/>
  <c r="AA14" i="31"/>
  <c r="Z94" i="31" s="1"/>
  <c r="AB14" i="31"/>
  <c r="AC14" i="31"/>
  <c r="AD14" i="31"/>
  <c r="AE14" i="31"/>
  <c r="AF14" i="31"/>
  <c r="AG14" i="31"/>
  <c r="D15" i="31"/>
  <c r="E15" i="31"/>
  <c r="F15" i="31"/>
  <c r="G15" i="31"/>
  <c r="H15" i="31"/>
  <c r="I15" i="31"/>
  <c r="J15" i="31"/>
  <c r="I95" i="31" s="1"/>
  <c r="K15" i="31"/>
  <c r="L15" i="31"/>
  <c r="M15" i="31"/>
  <c r="N15" i="31"/>
  <c r="O15" i="31"/>
  <c r="P15" i="31"/>
  <c r="Q15" i="31"/>
  <c r="R15" i="31"/>
  <c r="S15" i="31"/>
  <c r="T15" i="31"/>
  <c r="U15" i="31"/>
  <c r="V15" i="31"/>
  <c r="W15" i="31"/>
  <c r="X15" i="31"/>
  <c r="Y15" i="31"/>
  <c r="Z15" i="31"/>
  <c r="AA15" i="31"/>
  <c r="AB15" i="31"/>
  <c r="AC15" i="31"/>
  <c r="AD15" i="31"/>
  <c r="AE15" i="31"/>
  <c r="AF15" i="31"/>
  <c r="AG15" i="31"/>
  <c r="D16" i="31"/>
  <c r="C96" i="31" s="1"/>
  <c r="E16" i="31"/>
  <c r="F16" i="31"/>
  <c r="G16" i="31"/>
  <c r="F96" i="31" s="1"/>
  <c r="H16" i="31"/>
  <c r="I16" i="31"/>
  <c r="J16" i="31"/>
  <c r="K16" i="31"/>
  <c r="L16" i="31"/>
  <c r="M16" i="31"/>
  <c r="N16" i="31"/>
  <c r="O16" i="31"/>
  <c r="P16" i="31"/>
  <c r="Q16" i="31"/>
  <c r="R16" i="31"/>
  <c r="Q96" i="31" s="1"/>
  <c r="S16" i="31"/>
  <c r="T16" i="31"/>
  <c r="S96" i="31" s="1"/>
  <c r="U16" i="31"/>
  <c r="V16" i="31"/>
  <c r="W16" i="31"/>
  <c r="V96" i="31" s="1"/>
  <c r="X16" i="31"/>
  <c r="Y16" i="31"/>
  <c r="Z16" i="31"/>
  <c r="AA16" i="31"/>
  <c r="AB16" i="31"/>
  <c r="AC16" i="31"/>
  <c r="AD16" i="31"/>
  <c r="AE16" i="31"/>
  <c r="AF16" i="31"/>
  <c r="AG16" i="31"/>
  <c r="D17" i="31"/>
  <c r="E17" i="31"/>
  <c r="F17" i="31"/>
  <c r="E97" i="31" s="1"/>
  <c r="G17" i="31"/>
  <c r="H17" i="31"/>
  <c r="I17" i="31"/>
  <c r="J17" i="31"/>
  <c r="K17" i="31"/>
  <c r="L17" i="31"/>
  <c r="M17" i="31"/>
  <c r="N17" i="31"/>
  <c r="O17" i="31"/>
  <c r="P17" i="31"/>
  <c r="Q17" i="31"/>
  <c r="R17" i="31"/>
  <c r="S17" i="31"/>
  <c r="T17" i="31"/>
  <c r="U17" i="31"/>
  <c r="V17" i="31"/>
  <c r="W17" i="31"/>
  <c r="X17" i="31"/>
  <c r="Y17" i="31"/>
  <c r="Z17" i="31"/>
  <c r="AA17" i="31"/>
  <c r="AB17" i="31"/>
  <c r="AC17" i="31"/>
  <c r="AD17" i="31"/>
  <c r="AC97" i="31" s="1"/>
  <c r="AE17" i="31"/>
  <c r="AF17" i="31"/>
  <c r="AG17" i="31"/>
  <c r="D18" i="31"/>
  <c r="E18" i="31"/>
  <c r="F18" i="31"/>
  <c r="G18" i="31"/>
  <c r="H18" i="31"/>
  <c r="I18" i="31"/>
  <c r="J18" i="31"/>
  <c r="K18" i="31"/>
  <c r="L18" i="31"/>
  <c r="M18" i="31"/>
  <c r="N18" i="31"/>
  <c r="M98" i="31" s="1"/>
  <c r="O18" i="31"/>
  <c r="P18" i="31"/>
  <c r="O98" i="31" s="1"/>
  <c r="Q18" i="31"/>
  <c r="R18" i="31"/>
  <c r="S18" i="31"/>
  <c r="R98" i="31" s="1"/>
  <c r="T18" i="31"/>
  <c r="U18" i="31"/>
  <c r="V18" i="31"/>
  <c r="W18" i="31"/>
  <c r="X18" i="31"/>
  <c r="Y18" i="31"/>
  <c r="Z18" i="31"/>
  <c r="AA18" i="31"/>
  <c r="AB18" i="31"/>
  <c r="AC18" i="31"/>
  <c r="AD18" i="31"/>
  <c r="AC98" i="31" s="1"/>
  <c r="AE18" i="31"/>
  <c r="AF18" i="31"/>
  <c r="AE98" i="31" s="1"/>
  <c r="AG18" i="31"/>
  <c r="D19" i="31"/>
  <c r="E19" i="31"/>
  <c r="F19" i="31"/>
  <c r="G19" i="31"/>
  <c r="H19" i="31"/>
  <c r="G99" i="31" s="1"/>
  <c r="I19" i="31"/>
  <c r="J19" i="31"/>
  <c r="K19" i="31"/>
  <c r="L19" i="31"/>
  <c r="M19" i="31"/>
  <c r="L99" i="31" s="1"/>
  <c r="N19" i="31"/>
  <c r="O19" i="31"/>
  <c r="P19" i="31"/>
  <c r="O99" i="31" s="1"/>
  <c r="Q19" i="31"/>
  <c r="R19" i="31"/>
  <c r="S19" i="31"/>
  <c r="T19" i="31"/>
  <c r="U19" i="31"/>
  <c r="T99" i="31" s="1"/>
  <c r="V19" i="31"/>
  <c r="W19" i="31"/>
  <c r="X19" i="31"/>
  <c r="Y19" i="31"/>
  <c r="Z19" i="31"/>
  <c r="Y99" i="31" s="1"/>
  <c r="AA19" i="31"/>
  <c r="AB19" i="31"/>
  <c r="AC19" i="31"/>
  <c r="AB99" i="31" s="1"/>
  <c r="AD19" i="31"/>
  <c r="AE19" i="31"/>
  <c r="AF19" i="3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X20" i="31"/>
  <c r="Y20" i="31"/>
  <c r="Z20" i="31"/>
  <c r="Y100" i="31" s="1"/>
  <c r="AA20" i="31"/>
  <c r="AB20" i="31"/>
  <c r="AA100" i="31" s="1"/>
  <c r="AC20" i="31"/>
  <c r="AD20" i="31"/>
  <c r="AE20" i="31"/>
  <c r="AF20" i="31"/>
  <c r="AG20" i="31"/>
  <c r="D21" i="31"/>
  <c r="C101" i="31" s="1"/>
  <c r="E21" i="31"/>
  <c r="F21" i="31"/>
  <c r="G21" i="31"/>
  <c r="H21" i="31"/>
  <c r="I21" i="31"/>
  <c r="H101" i="31" s="1"/>
  <c r="J21" i="31"/>
  <c r="K21" i="31"/>
  <c r="L21" i="31"/>
  <c r="K101" i="31" s="1"/>
  <c r="M21" i="31"/>
  <c r="N21" i="31"/>
  <c r="O21" i="31"/>
  <c r="P21" i="31"/>
  <c r="Q21" i="31"/>
  <c r="P101" i="31" s="1"/>
  <c r="R21" i="31"/>
  <c r="S21" i="31"/>
  <c r="T21" i="31"/>
  <c r="U21" i="31"/>
  <c r="V21" i="31"/>
  <c r="U101" i="31" s="1"/>
  <c r="W21" i="31"/>
  <c r="X21" i="31"/>
  <c r="Y21" i="31"/>
  <c r="X101" i="31" s="1"/>
  <c r="Z21" i="31"/>
  <c r="AA21" i="31"/>
  <c r="AB21" i="31"/>
  <c r="AC21" i="31"/>
  <c r="AD21" i="31"/>
  <c r="AC101" i="31" s="1"/>
  <c r="AE21" i="31"/>
  <c r="AF21" i="31"/>
  <c r="AG21" i="31"/>
  <c r="AF101" i="31" s="1"/>
  <c r="D22" i="31"/>
  <c r="E22" i="31"/>
  <c r="F22" i="31"/>
  <c r="G22" i="31"/>
  <c r="H22" i="31"/>
  <c r="G102" i="31" s="1"/>
  <c r="I22" i="31"/>
  <c r="J22" i="31"/>
  <c r="K22" i="31"/>
  <c r="L22" i="31"/>
  <c r="M22" i="31"/>
  <c r="N22" i="31"/>
  <c r="O22" i="31"/>
  <c r="P22" i="31"/>
  <c r="Q22" i="31"/>
  <c r="R22" i="31"/>
  <c r="S22" i="31"/>
  <c r="T22" i="31"/>
  <c r="U22" i="31"/>
  <c r="V22" i="31"/>
  <c r="W22" i="31"/>
  <c r="X22" i="31"/>
  <c r="W102" i="31" s="1"/>
  <c r="Y22" i="31"/>
  <c r="Z22" i="31"/>
  <c r="AA22" i="31"/>
  <c r="AB22" i="31"/>
  <c r="AC22" i="31"/>
  <c r="AD22" i="31"/>
  <c r="AE22" i="31"/>
  <c r="AF22" i="31"/>
  <c r="AG22" i="31"/>
  <c r="D23" i="31"/>
  <c r="E23" i="31"/>
  <c r="F23" i="31"/>
  <c r="G23" i="31"/>
  <c r="H23" i="31"/>
  <c r="G103" i="31" s="1"/>
  <c r="I23" i="31"/>
  <c r="J23" i="31"/>
  <c r="K23" i="31"/>
  <c r="L23" i="31"/>
  <c r="M23" i="31"/>
  <c r="N23" i="31"/>
  <c r="O23" i="31"/>
  <c r="P23" i="31"/>
  <c r="Q23" i="31"/>
  <c r="R23" i="31"/>
  <c r="S23" i="31"/>
  <c r="T23" i="31"/>
  <c r="U23" i="31"/>
  <c r="T103" i="31" s="1"/>
  <c r="V23" i="31"/>
  <c r="W23" i="31"/>
  <c r="X23" i="31"/>
  <c r="Y23" i="31"/>
  <c r="Z23" i="31"/>
  <c r="AA23" i="31"/>
  <c r="AB23" i="31"/>
  <c r="AC23" i="31"/>
  <c r="AB103" i="31" s="1"/>
  <c r="AD23" i="31"/>
  <c r="AE23" i="31"/>
  <c r="AF23" i="31"/>
  <c r="AG23" i="31"/>
  <c r="D24" i="31"/>
  <c r="C104" i="31" s="1"/>
  <c r="E24" i="31"/>
  <c r="F24" i="31"/>
  <c r="G24" i="31"/>
  <c r="F104" i="31" s="1"/>
  <c r="H24" i="31"/>
  <c r="I24" i="31"/>
  <c r="J24" i="31"/>
  <c r="I104" i="31" s="1"/>
  <c r="K24" i="31"/>
  <c r="L24" i="31"/>
  <c r="K104" i="31" s="1"/>
  <c r="M24" i="31"/>
  <c r="N24" i="31"/>
  <c r="O24" i="31"/>
  <c r="P24" i="31"/>
  <c r="Q24" i="31"/>
  <c r="R24" i="31"/>
  <c r="Q104" i="31" s="1"/>
  <c r="S24" i="31"/>
  <c r="T24" i="31"/>
  <c r="S104" i="31" s="1"/>
  <c r="U24" i="31"/>
  <c r="V24" i="31"/>
  <c r="W24" i="31"/>
  <c r="X24" i="31"/>
  <c r="Y24" i="31"/>
  <c r="Z24" i="31"/>
  <c r="Y104" i="31" s="1"/>
  <c r="AA24" i="31"/>
  <c r="AB24" i="31"/>
  <c r="AC24" i="31"/>
  <c r="AD24" i="31"/>
  <c r="AE24" i="31"/>
  <c r="AD104" i="31" s="1"/>
  <c r="AF24" i="31"/>
  <c r="AG24" i="31"/>
  <c r="D25" i="31"/>
  <c r="E25" i="31"/>
  <c r="F25" i="31"/>
  <c r="G25" i="31"/>
  <c r="H25" i="31"/>
  <c r="I25" i="31"/>
  <c r="J25" i="31"/>
  <c r="K25" i="31"/>
  <c r="L25" i="31"/>
  <c r="M25" i="31"/>
  <c r="N25" i="31"/>
  <c r="M105" i="31" s="1"/>
  <c r="O25" i="31"/>
  <c r="P25" i="31"/>
  <c r="Q25" i="31"/>
  <c r="R25" i="31"/>
  <c r="S25" i="31"/>
  <c r="T25" i="31"/>
  <c r="U25" i="31"/>
  <c r="V25" i="3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Y26" i="31"/>
  <c r="Z26" i="31"/>
  <c r="AA26" i="31"/>
  <c r="AB26" i="31"/>
  <c r="AC26" i="31"/>
  <c r="AD26" i="31"/>
  <c r="AE26" i="31"/>
  <c r="AF26" i="31"/>
  <c r="AG26" i="31"/>
  <c r="D27" i="31"/>
  <c r="E27"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D28" i="31"/>
  <c r="E28" i="31"/>
  <c r="F28" i="31"/>
  <c r="G28" i="31"/>
  <c r="H28" i="31"/>
  <c r="I28" i="31"/>
  <c r="J28" i="31"/>
  <c r="K28" i="31"/>
  <c r="L28" i="31"/>
  <c r="K108" i="31" s="1"/>
  <c r="M28" i="31"/>
  <c r="N28" i="31"/>
  <c r="O28" i="31"/>
  <c r="P28" i="31"/>
  <c r="Q28" i="31"/>
  <c r="R28" i="31"/>
  <c r="S28" i="31"/>
  <c r="T28" i="31"/>
  <c r="U28" i="31"/>
  <c r="V28" i="31"/>
  <c r="W28" i="31"/>
  <c r="X28" i="31"/>
  <c r="Y28" i="31"/>
  <c r="Z28" i="31"/>
  <c r="AA28" i="31"/>
  <c r="AB28" i="31"/>
  <c r="AC28" i="31"/>
  <c r="AD28" i="31"/>
  <c r="AE28" i="31"/>
  <c r="AF28" i="31"/>
  <c r="AG28" i="31"/>
  <c r="D29" i="31"/>
  <c r="E29" i="31"/>
  <c r="F29" i="31"/>
  <c r="G29" i="31"/>
  <c r="H29" i="31"/>
  <c r="I29" i="31"/>
  <c r="J29" i="31"/>
  <c r="K29" i="31"/>
  <c r="L29" i="31"/>
  <c r="M29" i="31"/>
  <c r="N29" i="31"/>
  <c r="M109" i="31" s="1"/>
  <c r="O29" i="31"/>
  <c r="P29" i="31"/>
  <c r="Q29" i="31"/>
  <c r="R29" i="31"/>
  <c r="S29" i="31"/>
  <c r="T29" i="31"/>
  <c r="U29" i="31"/>
  <c r="V29" i="31"/>
  <c r="W29" i="31"/>
  <c r="X29" i="31"/>
  <c r="Y29" i="31"/>
  <c r="Z29" i="31"/>
  <c r="AA29" i="31"/>
  <c r="AB29" i="31"/>
  <c r="AC29" i="31"/>
  <c r="AD29" i="31"/>
  <c r="AC109" i="31" s="1"/>
  <c r="AE29" i="31"/>
  <c r="AF29" i="31"/>
  <c r="AG29" i="31"/>
  <c r="D30" i="31"/>
  <c r="E30" i="31"/>
  <c r="F30" i="31"/>
  <c r="E110" i="31" s="1"/>
  <c r="G30" i="31"/>
  <c r="H30" i="31"/>
  <c r="G110" i="31" s="1"/>
  <c r="I30" i="31"/>
  <c r="J30" i="31"/>
  <c r="K30" i="31"/>
  <c r="L30" i="31"/>
  <c r="M30" i="31"/>
  <c r="N30" i="31"/>
  <c r="M110" i="31" s="1"/>
  <c r="O30" i="31"/>
  <c r="P30" i="31"/>
  <c r="Q30" i="31"/>
  <c r="R30" i="31"/>
  <c r="S30" i="31"/>
  <c r="R110" i="31" s="1"/>
  <c r="T30" i="31"/>
  <c r="U30" i="31"/>
  <c r="V30" i="31"/>
  <c r="U110" i="31" s="1"/>
  <c r="W30" i="31"/>
  <c r="X30" i="31"/>
  <c r="Y30" i="31"/>
  <c r="Z30" i="31"/>
  <c r="AA30" i="31"/>
  <c r="AB30" i="31"/>
  <c r="AC30" i="31"/>
  <c r="AD30" i="31"/>
  <c r="AE30" i="31"/>
  <c r="AF30" i="31"/>
  <c r="AE110" i="31" s="1"/>
  <c r="AG30" i="31"/>
  <c r="D31" i="31"/>
  <c r="E31" i="31"/>
  <c r="D111" i="31" s="1"/>
  <c r="F31" i="31"/>
  <c r="G31" i="31"/>
  <c r="H31" i="31"/>
  <c r="I31" i="31"/>
  <c r="J31" i="31"/>
  <c r="K31" i="31"/>
  <c r="L31" i="31"/>
  <c r="M31" i="31"/>
  <c r="L111" i="31" s="1"/>
  <c r="N31" i="31"/>
  <c r="O31" i="31"/>
  <c r="P31" i="31"/>
  <c r="O111" i="31" s="1"/>
  <c r="Q31" i="31"/>
  <c r="R31" i="31"/>
  <c r="Q111" i="31" s="1"/>
  <c r="S31" i="31"/>
  <c r="T31" i="31"/>
  <c r="U31" i="31"/>
  <c r="T111" i="31" s="1"/>
  <c r="V31" i="31"/>
  <c r="W31" i="31"/>
  <c r="X31" i="31"/>
  <c r="Y31" i="31"/>
  <c r="Z31" i="31"/>
  <c r="Y111" i="31" s="1"/>
  <c r="AA31" i="31"/>
  <c r="AB31" i="31"/>
  <c r="AC31" i="31"/>
  <c r="AD31" i="31"/>
  <c r="AE31" i="31"/>
  <c r="AF31" i="31"/>
  <c r="AE111" i="31" s="1"/>
  <c r="AG31" i="31"/>
  <c r="D32" i="31"/>
  <c r="C112" i="31" s="1"/>
  <c r="E32" i="31"/>
  <c r="F32" i="31"/>
  <c r="G32" i="31"/>
  <c r="H32" i="31"/>
  <c r="I32" i="31"/>
  <c r="J32" i="31"/>
  <c r="K32" i="31"/>
  <c r="L32" i="31"/>
  <c r="M32" i="31"/>
  <c r="N32" i="31"/>
  <c r="O32" i="31"/>
  <c r="P32" i="31"/>
  <c r="Q32" i="31"/>
  <c r="R32" i="31"/>
  <c r="S32" i="31"/>
  <c r="T32" i="31"/>
  <c r="U32" i="31"/>
  <c r="V32" i="31"/>
  <c r="W32" i="31"/>
  <c r="X32" i="31"/>
  <c r="Y32" i="31"/>
  <c r="Z32" i="31"/>
  <c r="AA32" i="31"/>
  <c r="AB32" i="31"/>
  <c r="AA112" i="31" s="1"/>
  <c r="AC32" i="31"/>
  <c r="AD32" i="31"/>
  <c r="AE32" i="31"/>
  <c r="AF32" i="31"/>
  <c r="AG32" i="31"/>
  <c r="U113" i="31"/>
  <c r="F114" i="31"/>
  <c r="G114" i="31"/>
  <c r="L114" i="31"/>
  <c r="M114" i="31"/>
  <c r="N114" i="31"/>
  <c r="E115" i="31"/>
  <c r="Q115" i="31"/>
  <c r="T115" i="31"/>
  <c r="Y115" i="31"/>
  <c r="Q116" i="31"/>
  <c r="K117" i="31"/>
  <c r="S117" i="31"/>
  <c r="U117" i="31"/>
  <c r="N118" i="31"/>
  <c r="AA118" i="31"/>
  <c r="AD118" i="31"/>
  <c r="AE118" i="31"/>
  <c r="G119" i="31"/>
  <c r="H119" i="31"/>
  <c r="J119" i="31"/>
  <c r="W119" i="31"/>
  <c r="X119" i="31"/>
  <c r="Y119" i="31"/>
  <c r="C3" i="31"/>
  <c r="C4" i="31"/>
  <c r="C5" i="31"/>
  <c r="C6" i="31"/>
  <c r="C7" i="31"/>
  <c r="C8" i="31"/>
  <c r="C9" i="31"/>
  <c r="C10" i="31"/>
  <c r="C11" i="31"/>
  <c r="C12" i="31"/>
  <c r="C13" i="31"/>
  <c r="C14" i="31"/>
  <c r="C15" i="31"/>
  <c r="C16" i="31"/>
  <c r="C17" i="31"/>
  <c r="C18" i="31"/>
  <c r="C19" i="31"/>
  <c r="B99" i="31" s="1"/>
  <c r="C20" i="31"/>
  <c r="B100" i="31" s="1"/>
  <c r="C21" i="31"/>
  <c r="C22" i="31"/>
  <c r="C23" i="31"/>
  <c r="C24" i="31"/>
  <c r="C25" i="31"/>
  <c r="C26" i="31"/>
  <c r="C27" i="31"/>
  <c r="C28" i="31"/>
  <c r="C29" i="31"/>
  <c r="C30" i="31"/>
  <c r="C31" i="31"/>
  <c r="C32" i="31"/>
  <c r="C2" i="31"/>
  <c r="AR8" i="13" l="1"/>
  <c r="AR2" i="13"/>
  <c r="AS5" i="13"/>
  <c r="AT53" i="40"/>
  <c r="AU11" i="40"/>
  <c r="AV46" i="31"/>
  <c r="AV30" i="31"/>
  <c r="BA45" i="25"/>
  <c r="G118" i="31"/>
  <c r="AF119" i="31"/>
  <c r="R119" i="31"/>
  <c r="D119" i="31"/>
  <c r="Q119" i="31"/>
  <c r="AC113" i="31"/>
  <c r="I115" i="31"/>
  <c r="V114" i="31"/>
  <c r="V119" i="31"/>
  <c r="X118" i="31"/>
  <c r="J117" i="31"/>
  <c r="Z116" i="31"/>
  <c r="L116" i="31"/>
  <c r="O114" i="31"/>
  <c r="W115" i="31"/>
  <c r="G116" i="31"/>
  <c r="E109" i="31"/>
  <c r="K114" i="31"/>
  <c r="R118" i="31"/>
  <c r="V116" i="31"/>
  <c r="B111" i="31"/>
  <c r="D103" i="31"/>
  <c r="I107" i="31"/>
  <c r="AE103" i="31"/>
  <c r="Q103" i="31"/>
  <c r="Q5" i="2" s="1"/>
  <c r="Q12" i="40" s="1"/>
  <c r="Q54" i="40" s="1"/>
  <c r="K92" i="31"/>
  <c r="AB111" i="31"/>
  <c r="N104" i="31"/>
  <c r="V100" i="31"/>
  <c r="Z98" i="31"/>
  <c r="AD96" i="31"/>
  <c r="L91" i="31"/>
  <c r="AB83" i="31"/>
  <c r="K112" i="31"/>
  <c r="AC110" i="31"/>
  <c r="O110" i="31"/>
  <c r="S108" i="31"/>
  <c r="W106" i="31"/>
  <c r="AA104" i="31"/>
  <c r="O103" i="31"/>
  <c r="AE102" i="31"/>
  <c r="S101" i="31"/>
  <c r="E101" i="31"/>
  <c r="W99" i="31"/>
  <c r="I99" i="31"/>
  <c r="M97" i="31"/>
  <c r="Q95" i="31"/>
  <c r="E94" i="31"/>
  <c r="U93" i="31"/>
  <c r="Y91" i="31"/>
  <c r="M90" i="31"/>
  <c r="M6" i="2" s="1"/>
  <c r="M13" i="40" s="1"/>
  <c r="M55" i="40" s="1"/>
  <c r="AC89" i="31"/>
  <c r="Y84" i="31"/>
  <c r="K84" i="31"/>
  <c r="U109" i="31"/>
  <c r="U85" i="31"/>
  <c r="Z90" i="31"/>
  <c r="AE94" i="31"/>
  <c r="Q87" i="31"/>
  <c r="Z110" i="31"/>
  <c r="L103" i="31"/>
  <c r="L5" i="2" s="1"/>
  <c r="L12" i="40" s="1"/>
  <c r="L54" i="40" s="1"/>
  <c r="J90" i="31"/>
  <c r="L117" i="31"/>
  <c r="Y107" i="31"/>
  <c r="J98" i="31"/>
  <c r="U105" i="31"/>
  <c r="U98" i="31"/>
  <c r="AC94" i="31"/>
  <c r="W90" i="31"/>
  <c r="K118" i="31"/>
  <c r="O116" i="31"/>
  <c r="S113" i="31"/>
  <c r="N96" i="31"/>
  <c r="R94" i="31"/>
  <c r="C108" i="31"/>
  <c r="AA96" i="31"/>
  <c r="W91" i="31"/>
  <c r="I91" i="31"/>
  <c r="B103" i="31"/>
  <c r="W111" i="31"/>
  <c r="I111" i="31"/>
  <c r="Q107" i="31"/>
  <c r="Y103" i="31"/>
  <c r="Y5" i="2" s="1"/>
  <c r="Y12" i="40" s="1"/>
  <c r="Y54" i="40" s="1"/>
  <c r="G98" i="31"/>
  <c r="Y96" i="31"/>
  <c r="K96" i="31"/>
  <c r="O94" i="31"/>
  <c r="S92" i="31"/>
  <c r="G91" i="31"/>
  <c r="E85" i="31"/>
  <c r="I83" i="31"/>
  <c r="J110" i="31"/>
  <c r="V104" i="31"/>
  <c r="Z102" i="31"/>
  <c r="AD100" i="31"/>
  <c r="D99" i="31"/>
  <c r="T91" i="31"/>
  <c r="T5" i="2" s="1"/>
  <c r="T12" i="40" s="1"/>
  <c r="T54" i="40" s="1"/>
  <c r="F84" i="31"/>
  <c r="Z117" i="31"/>
  <c r="AD115" i="31"/>
  <c r="AA113" i="31"/>
  <c r="O102" i="31"/>
  <c r="W98" i="31"/>
  <c r="S112" i="31"/>
  <c r="G111" i="31"/>
  <c r="W110" i="31"/>
  <c r="AA108" i="31"/>
  <c r="AE106" i="31"/>
  <c r="E105" i="31"/>
  <c r="W103" i="31"/>
  <c r="I103" i="31"/>
  <c r="I5" i="2" s="1"/>
  <c r="I12" i="40" s="1"/>
  <c r="I54" i="40" s="1"/>
  <c r="AA101" i="31"/>
  <c r="M101" i="31"/>
  <c r="AE99" i="31"/>
  <c r="Q99" i="31"/>
  <c r="E98" i="31"/>
  <c r="U97" i="31"/>
  <c r="I96" i="31"/>
  <c r="I7" i="2" s="1"/>
  <c r="I14" i="40" s="1"/>
  <c r="I56" i="40" s="1"/>
  <c r="Y95" i="31"/>
  <c r="Y7" i="2" s="1"/>
  <c r="Y14" i="40" s="1"/>
  <c r="Y56" i="40" s="1"/>
  <c r="M94" i="31"/>
  <c r="M3" i="2" s="1"/>
  <c r="M10" i="40" s="1"/>
  <c r="M52" i="40" s="1"/>
  <c r="AC93" i="31"/>
  <c r="C92" i="31"/>
  <c r="U90" i="31"/>
  <c r="G90" i="31"/>
  <c r="S84" i="31"/>
  <c r="C113" i="31"/>
  <c r="E8" i="2"/>
  <c r="E15" i="40" s="1"/>
  <c r="E57" i="40" s="1"/>
  <c r="Q7" i="2"/>
  <c r="Q14" i="40" s="1"/>
  <c r="Q56" i="40" s="1"/>
  <c r="AC6" i="2"/>
  <c r="AC13" i="40" s="1"/>
  <c r="AC55" i="40" s="1"/>
  <c r="E6" i="2"/>
  <c r="E13" i="40" s="1"/>
  <c r="E55" i="40" s="1"/>
  <c r="F119" i="31"/>
  <c r="AC118" i="31"/>
  <c r="AC8" i="2" s="1"/>
  <c r="AC15" i="40" s="1"/>
  <c r="AC57" i="40" s="1"/>
  <c r="U118" i="31"/>
  <c r="M118" i="31"/>
  <c r="T117" i="31"/>
  <c r="AA116" i="31"/>
  <c r="S116" i="31"/>
  <c r="K116" i="31"/>
  <c r="C116" i="31"/>
  <c r="B110" i="31"/>
  <c r="AE119" i="31"/>
  <c r="M117" i="31"/>
  <c r="U114" i="31"/>
  <c r="U3" i="2" s="1"/>
  <c r="U10" i="40" s="1"/>
  <c r="U52" i="40" s="1"/>
  <c r="E114" i="31"/>
  <c r="E3" i="2" s="1"/>
  <c r="E10" i="40" s="1"/>
  <c r="E52" i="40" s="1"/>
  <c r="D5" i="2"/>
  <c r="D12" i="40" s="1"/>
  <c r="D54" i="40" s="1"/>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U83" i="31"/>
  <c r="M83" i="3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AE12" i="40" s="1"/>
  <c r="AE54" i="40" s="1"/>
  <c r="W83" i="31"/>
  <c r="O83" i="31"/>
  <c r="G83" i="3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R97" i="31"/>
  <c r="J97" i="31"/>
  <c r="AF96" i="31"/>
  <c r="X96" i="31"/>
  <c r="P96" i="31"/>
  <c r="H96" i="31"/>
  <c r="AD95" i="31"/>
  <c r="V95" i="31"/>
  <c r="N95" i="31"/>
  <c r="F95" i="31"/>
  <c r="F7" i="2" s="1"/>
  <c r="F14" i="40" s="1"/>
  <c r="F56" i="40" s="1"/>
  <c r="AB94" i="31"/>
  <c r="T94" i="31"/>
  <c r="L94" i="31"/>
  <c r="D94" i="31"/>
  <c r="Z93" i="31"/>
  <c r="R93" i="31"/>
  <c r="J93" i="31"/>
  <c r="J3" i="2" s="1"/>
  <c r="J10" i="40" s="1"/>
  <c r="J52" i="40" s="1"/>
  <c r="AD91" i="31"/>
  <c r="V91" i="31"/>
  <c r="N91" i="31"/>
  <c r="F91" i="31"/>
  <c r="AB90" i="31"/>
  <c r="T90" i="31"/>
  <c r="L90" i="31"/>
  <c r="D90" i="31"/>
  <c r="Z89" i="31"/>
  <c r="R89" i="31"/>
  <c r="J89" i="31"/>
  <c r="AD87" i="31"/>
  <c r="V87" i="31"/>
  <c r="N87" i="31"/>
  <c r="F87" i="31"/>
  <c r="Z85" i="31"/>
  <c r="R85" i="31"/>
  <c r="J85" i="31"/>
  <c r="AF84" i="31"/>
  <c r="X84" i="31"/>
  <c r="P84" i="31"/>
  <c r="H84"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Z84" i="31"/>
  <c r="R84" i="31"/>
  <c r="J84" i="31"/>
  <c r="AF83" i="31"/>
  <c r="X83" i="31"/>
  <c r="P83" i="31"/>
  <c r="H83" i="31"/>
  <c r="AD82" i="31"/>
  <c r="V82" i="31"/>
  <c r="N82" i="31"/>
  <c r="F82" i="31"/>
  <c r="B116" i="31"/>
  <c r="B84" i="31"/>
  <c r="AF118" i="31"/>
  <c r="H118" i="31"/>
  <c r="AD117" i="31"/>
  <c r="N117" i="31"/>
  <c r="AB116" i="31"/>
  <c r="D116" i="31"/>
  <c r="Z115" i="31"/>
  <c r="J115" i="31"/>
  <c r="H102" i="31"/>
  <c r="AB100" i="31"/>
  <c r="L100"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101" i="31"/>
  <c r="B93" i="3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X8" i="2" s="1"/>
  <c r="X15" i="40" s="1"/>
  <c r="X57" i="40" s="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W15" i="40" s="1"/>
  <c r="W57" i="40" s="1"/>
  <c r="O97" i="31"/>
  <c r="O8" i="2" s="1"/>
  <c r="O15" i="40" s="1"/>
  <c r="O57" i="40" s="1"/>
  <c r="G97" i="31"/>
  <c r="AA95" i="31"/>
  <c r="S95" i="31"/>
  <c r="K95" i="31"/>
  <c r="K7" i="2" s="1"/>
  <c r="K14" i="40" s="1"/>
  <c r="K56" i="40" s="1"/>
  <c r="C95" i="31"/>
  <c r="C7" i="2" s="1"/>
  <c r="C14" i="40" s="1"/>
  <c r="C56" i="40" s="1"/>
  <c r="Q94" i="31"/>
  <c r="I94" i="31"/>
  <c r="AE93" i="31"/>
  <c r="W93" i="31"/>
  <c r="W3" i="2" s="1"/>
  <c r="W10" i="40" s="1"/>
  <c r="W52" i="40" s="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N97" i="31"/>
  <c r="F97" i="31"/>
  <c r="AB96" i="31"/>
  <c r="R95" i="31"/>
  <c r="J95" i="31"/>
  <c r="AF94" i="31"/>
  <c r="H94" i="31"/>
  <c r="AD93" i="31"/>
  <c r="V93" i="31"/>
  <c r="V3" i="2" s="1"/>
  <c r="V10" i="40" s="1"/>
  <c r="V52" i="40" s="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AB84" i="31"/>
  <c r="T84" i="31"/>
  <c r="L84" i="31"/>
  <c r="D84" i="31"/>
  <c r="Z83" i="31"/>
  <c r="R83" i="31"/>
  <c r="J83" i="31"/>
  <c r="AF82" i="31"/>
  <c r="X82" i="31"/>
  <c r="P82" i="31"/>
  <c r="H82" i="31"/>
  <c r="AT5" i="13" l="1"/>
  <c r="AS8" i="13"/>
  <c r="AS2" i="13"/>
  <c r="AV11" i="40"/>
  <c r="AU53" i="40"/>
  <c r="AW46" i="31"/>
  <c r="BB45" i="25"/>
  <c r="AW30" i="31"/>
  <c r="V6" i="2"/>
  <c r="V13" i="40" s="1"/>
  <c r="V55" i="40" s="1"/>
  <c r="N3" i="2"/>
  <c r="N10" i="40" s="1"/>
  <c r="N52" i="40" s="1"/>
  <c r="P8" i="2"/>
  <c r="P15" i="40" s="1"/>
  <c r="P57" i="40" s="1"/>
  <c r="Q6" i="2"/>
  <c r="Q13" i="40" s="1"/>
  <c r="Q55" i="40" s="1"/>
  <c r="D7" i="2"/>
  <c r="D14" i="40" s="1"/>
  <c r="D56" i="40" s="1"/>
  <c r="Z8" i="2"/>
  <c r="Z15" i="40" s="1"/>
  <c r="Z57" i="40" s="1"/>
  <c r="U6" i="2"/>
  <c r="U13" i="40" s="1"/>
  <c r="U55" i="40" s="1"/>
  <c r="H7" i="2"/>
  <c r="H14" i="40" s="1"/>
  <c r="H56" i="40" s="1"/>
  <c r="J5" i="2"/>
  <c r="J12" i="40" s="1"/>
  <c r="J54" i="40" s="1"/>
  <c r="Z7" i="2"/>
  <c r="Z14" i="40" s="1"/>
  <c r="Z56" i="40" s="1"/>
  <c r="AC3" i="2"/>
  <c r="AC10" i="40" s="1"/>
  <c r="AC52" i="40" s="1"/>
  <c r="N8" i="2"/>
  <c r="N15" i="40" s="1"/>
  <c r="N57" i="40" s="1"/>
  <c r="M8" i="2"/>
  <c r="M15" i="40" s="1"/>
  <c r="M57" i="40" s="1"/>
  <c r="AB5" i="2"/>
  <c r="AB12" i="40" s="1"/>
  <c r="AB54" i="40" s="1"/>
  <c r="V8" i="2"/>
  <c r="V15" i="40" s="1"/>
  <c r="V57" i="40" s="1"/>
  <c r="D8" i="2"/>
  <c r="D15" i="40" s="1"/>
  <c r="D57" i="40" s="1"/>
  <c r="O5" i="2"/>
  <c r="O12" i="40" s="1"/>
  <c r="O54" i="40" s="1"/>
  <c r="L7" i="2"/>
  <c r="L14" i="40" s="1"/>
  <c r="L56" i="40" s="1"/>
  <c r="AB6" i="2"/>
  <c r="AB13" i="40" s="1"/>
  <c r="AB55" i="40" s="1"/>
  <c r="L8" i="2"/>
  <c r="L15" i="40" s="1"/>
  <c r="L57" i="40" s="1"/>
  <c r="W5" i="2"/>
  <c r="W12" i="40" s="1"/>
  <c r="W54" i="40" s="1"/>
  <c r="T7" i="2"/>
  <c r="T14" i="40" s="1"/>
  <c r="T56" i="40" s="1"/>
  <c r="R3" i="2"/>
  <c r="R10" i="40" s="1"/>
  <c r="R52" i="40" s="1"/>
  <c r="J8" i="2"/>
  <c r="J15" i="40" s="1"/>
  <c r="J57" i="40" s="1"/>
  <c r="B3" i="2"/>
  <c r="B10" i="40" s="1"/>
  <c r="B52" i="40" s="1"/>
  <c r="F6" i="2"/>
  <c r="F13" i="40" s="1"/>
  <c r="F55" i="40" s="1"/>
  <c r="Z3" i="2"/>
  <c r="Z10" i="40" s="1"/>
  <c r="Z52" i="40" s="1"/>
  <c r="U5" i="2"/>
  <c r="U12" i="40" s="1"/>
  <c r="U54" i="40" s="1"/>
  <c r="N6" i="2"/>
  <c r="N13" i="40" s="1"/>
  <c r="N55" i="40" s="1"/>
  <c r="F3" i="2"/>
  <c r="F10" i="40" s="1"/>
  <c r="F52" i="40" s="1"/>
  <c r="W6" i="2"/>
  <c r="W13" i="40" s="1"/>
  <c r="W55" i="40" s="1"/>
  <c r="O3" i="2"/>
  <c r="O10" i="40" s="1"/>
  <c r="O52" i="40" s="1"/>
  <c r="I6" i="2"/>
  <c r="I13" i="40" s="1"/>
  <c r="I55" i="40" s="1"/>
  <c r="V2" i="2"/>
  <c r="V9" i="40" s="1"/>
  <c r="V51" i="40" s="1"/>
  <c r="R8" i="2"/>
  <c r="R15" i="40" s="1"/>
  <c r="R57" i="40" s="1"/>
  <c r="AC5" i="2"/>
  <c r="AC12" i="40" s="1"/>
  <c r="AC54" i="40" s="1"/>
  <c r="G3" i="2"/>
  <c r="G10" i="40" s="1"/>
  <c r="G52" i="40" s="1"/>
  <c r="J6" i="2"/>
  <c r="J13" i="40" s="1"/>
  <c r="J55" i="40" s="1"/>
  <c r="Q2" i="2"/>
  <c r="Q9" i="40" s="1"/>
  <c r="Q51" i="40" s="1"/>
  <c r="AE3" i="2"/>
  <c r="AE10" i="40" s="1"/>
  <c r="AE52" i="40" s="1"/>
  <c r="AF15" i="40"/>
  <c r="AF57" i="40" s="1"/>
  <c r="P5" i="2"/>
  <c r="P12" i="40" s="1"/>
  <c r="P54" i="40" s="1"/>
  <c r="AA6" i="2"/>
  <c r="AA13" i="40" s="1"/>
  <c r="AA55" i="40" s="1"/>
  <c r="M5" i="2"/>
  <c r="M12" i="40" s="1"/>
  <c r="M54" i="40" s="1"/>
  <c r="O6" i="2"/>
  <c r="O13" i="40" s="1"/>
  <c r="O55" i="40" s="1"/>
  <c r="AB3" i="2"/>
  <c r="AB10" i="40" s="1"/>
  <c r="AB52" i="40" s="1"/>
  <c r="H2" i="2"/>
  <c r="H9" i="40" s="1"/>
  <c r="H51" i="40" s="1"/>
  <c r="AD3" i="2"/>
  <c r="AD10" i="40" s="1"/>
  <c r="AD52" i="40" s="1"/>
  <c r="Z6" i="2"/>
  <c r="Z13" i="40" s="1"/>
  <c r="Z55" i="40" s="1"/>
  <c r="G6" i="2"/>
  <c r="G13" i="40" s="1"/>
  <c r="G55" i="40" s="1"/>
  <c r="X2" i="2"/>
  <c r="X9" i="40" s="1"/>
  <c r="X51" i="40" s="1"/>
  <c r="J7" i="2"/>
  <c r="J14" i="40" s="1"/>
  <c r="J56" i="40" s="1"/>
  <c r="C2" i="2"/>
  <c r="C9" i="40" s="1"/>
  <c r="C51" i="40" s="1"/>
  <c r="X3" i="2"/>
  <c r="X10" i="40" s="1"/>
  <c r="X52" i="40" s="1"/>
  <c r="N7" i="2"/>
  <c r="N14" i="40" s="1"/>
  <c r="N56" i="40" s="1"/>
  <c r="S7" i="2"/>
  <c r="S14" i="40" s="1"/>
  <c r="S56" i="40" s="1"/>
  <c r="AF14" i="40"/>
  <c r="AF56" i="40" s="1"/>
  <c r="V7" i="2"/>
  <c r="V14" i="40" s="1"/>
  <c r="V56" i="40" s="1"/>
  <c r="R7" i="2"/>
  <c r="R14" i="40" s="1"/>
  <c r="R56" i="40" s="1"/>
  <c r="K2" i="2"/>
  <c r="K9" i="40" s="1"/>
  <c r="K51" i="40" s="1"/>
  <c r="AA7" i="2"/>
  <c r="AA14" i="40" s="1"/>
  <c r="AA56" i="40" s="1"/>
  <c r="M2" i="2"/>
  <c r="M9" i="40" s="1"/>
  <c r="M51" i="40" s="1"/>
  <c r="U8" i="2"/>
  <c r="U15" i="40" s="1"/>
  <c r="U57" i="40" s="1"/>
  <c r="F8" i="2"/>
  <c r="F15" i="40" s="1"/>
  <c r="F57" i="40" s="1"/>
  <c r="G8" i="2"/>
  <c r="G15" i="40" s="1"/>
  <c r="G57" i="40" s="1"/>
  <c r="D6" i="2"/>
  <c r="D13" i="40" s="1"/>
  <c r="D55" i="40" s="1"/>
  <c r="E7" i="2"/>
  <c r="E14" i="40" s="1"/>
  <c r="E56" i="40" s="1"/>
  <c r="AD8" i="2"/>
  <c r="AD15" i="40" s="1"/>
  <c r="AD57" i="40" s="1"/>
  <c r="L6" i="2"/>
  <c r="L13" i="40" s="1"/>
  <c r="L55" i="40" s="1"/>
  <c r="D3" i="2"/>
  <c r="D10" i="40" s="1"/>
  <c r="D52" i="40" s="1"/>
  <c r="G5" i="2"/>
  <c r="G12" i="40" s="1"/>
  <c r="G54" i="40" s="1"/>
  <c r="Y2" i="2"/>
  <c r="Y9" i="40" s="1"/>
  <c r="Y51" i="40" s="1"/>
  <c r="AD6" i="2"/>
  <c r="AD13" i="40" s="1"/>
  <c r="AD55" i="40" s="1"/>
  <c r="P2" i="2"/>
  <c r="P9" i="40" s="1"/>
  <c r="P51" i="40" s="1"/>
  <c r="AA5" i="2"/>
  <c r="AA12" i="40" s="1"/>
  <c r="AA54" i="40" s="1"/>
  <c r="AE8" i="2"/>
  <c r="AE15" i="40" s="1"/>
  <c r="AE57" i="40" s="1"/>
  <c r="J2" i="2"/>
  <c r="J9" i="40" s="1"/>
  <c r="J51" i="40" s="1"/>
  <c r="H3" i="2"/>
  <c r="H10" i="40" s="1"/>
  <c r="H52" i="40" s="1"/>
  <c r="Q3" i="2"/>
  <c r="Q10" i="40" s="1"/>
  <c r="Q52" i="40" s="1"/>
  <c r="Y8" i="2"/>
  <c r="Y15" i="40" s="1"/>
  <c r="Y57" i="40" s="1"/>
  <c r="B6" i="2"/>
  <c r="B13" i="40" s="1"/>
  <c r="B55" i="40" s="1"/>
  <c r="AF5" i="2"/>
  <c r="AF12" i="40" s="1"/>
  <c r="AF54" i="40" s="1"/>
  <c r="F2" i="2"/>
  <c r="F9" i="40" s="1"/>
  <c r="F51" i="40" s="1"/>
  <c r="AD7" i="2"/>
  <c r="AD14" i="40" s="1"/>
  <c r="AD56" i="40" s="1"/>
  <c r="K6" i="2"/>
  <c r="K13" i="40" s="1"/>
  <c r="K55" i="40" s="1"/>
  <c r="O7" i="2"/>
  <c r="O14" i="40" s="1"/>
  <c r="O56" i="40" s="1"/>
  <c r="W2" i="2"/>
  <c r="W9" i="40" s="1"/>
  <c r="W51" i="40" s="1"/>
  <c r="B2" i="2"/>
  <c r="B9" i="40" s="1"/>
  <c r="B51" i="40" s="1"/>
  <c r="AF2" i="2"/>
  <c r="AF51" i="40" s="1"/>
  <c r="I2" i="2"/>
  <c r="I9" i="40" s="1"/>
  <c r="I51" i="40" s="1"/>
  <c r="P3" i="2"/>
  <c r="P10" i="40" s="1"/>
  <c r="P52" i="40" s="1"/>
  <c r="E2" i="2"/>
  <c r="E9" i="40" s="1"/>
  <c r="E51" i="40" s="1"/>
  <c r="X6" i="2"/>
  <c r="X13" i="40" s="1"/>
  <c r="X55" i="40" s="1"/>
  <c r="Y3" i="2"/>
  <c r="Y10" i="40" s="1"/>
  <c r="Y52" i="40" s="1"/>
  <c r="B8" i="2"/>
  <c r="B15" i="40" s="1"/>
  <c r="B57" i="40" s="1"/>
  <c r="N2" i="2"/>
  <c r="N9" i="40" s="1"/>
  <c r="N51" i="40" s="1"/>
  <c r="S6" i="2"/>
  <c r="S13" i="40" s="1"/>
  <c r="S55" i="40" s="1"/>
  <c r="W7" i="2"/>
  <c r="W14" i="40" s="1"/>
  <c r="W56" i="40" s="1"/>
  <c r="AE2" i="2"/>
  <c r="AE9" i="40" s="1"/>
  <c r="AE51" i="40" s="1"/>
  <c r="U2" i="2"/>
  <c r="U9" i="40" s="1"/>
  <c r="U51" i="40" s="1"/>
  <c r="M7" i="2"/>
  <c r="M14" i="40" s="1"/>
  <c r="M56" i="40" s="1"/>
  <c r="H8" i="2"/>
  <c r="H15" i="40" s="1"/>
  <c r="H57" i="40" s="1"/>
  <c r="AD2" i="2"/>
  <c r="AD9" i="40" s="1"/>
  <c r="AD51" i="40" s="1"/>
  <c r="L3" i="2"/>
  <c r="L10" i="40" s="1"/>
  <c r="L52" i="40" s="1"/>
  <c r="P7" i="2"/>
  <c r="P14" i="40" s="1"/>
  <c r="P56" i="40" s="1"/>
  <c r="T8" i="2"/>
  <c r="T15" i="40" s="1"/>
  <c r="T57" i="40" s="1"/>
  <c r="C3" i="2"/>
  <c r="C10" i="40" s="1"/>
  <c r="C52" i="40" s="1"/>
  <c r="C8" i="2"/>
  <c r="C15" i="40" s="1"/>
  <c r="C57" i="40" s="1"/>
  <c r="AE7" i="2"/>
  <c r="AE14" i="40" s="1"/>
  <c r="AE56" i="40" s="1"/>
  <c r="R5" i="2"/>
  <c r="R12" i="40" s="1"/>
  <c r="R54" i="40" s="1"/>
  <c r="AB7" i="2"/>
  <c r="AB14" i="40" s="1"/>
  <c r="AB56" i="40" s="1"/>
  <c r="S2" i="2"/>
  <c r="S9" i="40" s="1"/>
  <c r="S51" i="40" s="1"/>
  <c r="Y6" i="2"/>
  <c r="Y13" i="40" s="1"/>
  <c r="Y55" i="40" s="1"/>
  <c r="AC2" i="2"/>
  <c r="AC9" i="40" s="1"/>
  <c r="AC51" i="40" s="1"/>
  <c r="R2" i="2"/>
  <c r="R9" i="40" s="1"/>
  <c r="R51" i="40" s="1"/>
  <c r="U7" i="2"/>
  <c r="U14" i="40" s="1"/>
  <c r="U56" i="40" s="1"/>
  <c r="L2" i="2"/>
  <c r="L9" i="40" s="1"/>
  <c r="L51" i="40" s="1"/>
  <c r="T3" i="2"/>
  <c r="T10" i="40" s="1"/>
  <c r="T52" i="40" s="1"/>
  <c r="X7" i="2"/>
  <c r="X14" i="40" s="1"/>
  <c r="X56" i="40" s="1"/>
  <c r="F5" i="2"/>
  <c r="F12" i="40" s="1"/>
  <c r="F54" i="40" s="1"/>
  <c r="R6" i="2"/>
  <c r="R13" i="40" s="1"/>
  <c r="R55" i="40" s="1"/>
  <c r="K3" i="2"/>
  <c r="K10" i="40" s="1"/>
  <c r="K52" i="40" s="1"/>
  <c r="K8" i="2"/>
  <c r="K15" i="40" s="1"/>
  <c r="K57" i="40" s="1"/>
  <c r="C5" i="2"/>
  <c r="C12" i="40" s="1"/>
  <c r="C54" i="40" s="1"/>
  <c r="H6" i="2"/>
  <c r="H13" i="40" s="1"/>
  <c r="H55" i="40" s="1"/>
  <c r="AA2" i="2"/>
  <c r="AA9" i="40" s="1"/>
  <c r="AA51" i="40" s="1"/>
  <c r="Z2" i="2"/>
  <c r="Z9" i="40" s="1"/>
  <c r="Z51" i="40" s="1"/>
  <c r="AB2" i="2"/>
  <c r="AB9" i="40" s="1"/>
  <c r="AB51" i="40" s="1"/>
  <c r="AC7" i="2"/>
  <c r="AC14" i="40" s="1"/>
  <c r="AC56" i="40" s="1"/>
  <c r="AF6" i="2"/>
  <c r="AF13" i="40" s="1"/>
  <c r="AF55" i="40" s="1"/>
  <c r="H5" i="2"/>
  <c r="H12" i="40" s="1"/>
  <c r="H54" i="40" s="1"/>
  <c r="T6" i="2"/>
  <c r="T13" i="40" s="1"/>
  <c r="T55" i="40" s="1"/>
  <c r="N5" i="2"/>
  <c r="N12" i="40" s="1"/>
  <c r="N54" i="40" s="1"/>
  <c r="S3" i="2"/>
  <c r="S10" i="40" s="1"/>
  <c r="S52" i="40" s="1"/>
  <c r="S8" i="2"/>
  <c r="S15" i="40" s="1"/>
  <c r="S57" i="40" s="1"/>
  <c r="Z5" i="2"/>
  <c r="Z12" i="40" s="1"/>
  <c r="Z54" i="40" s="1"/>
  <c r="K5" i="2"/>
  <c r="K12" i="40" s="1"/>
  <c r="K54" i="40" s="1"/>
  <c r="P6" i="2"/>
  <c r="P13" i="40" s="1"/>
  <c r="P55" i="40" s="1"/>
  <c r="I8" i="2"/>
  <c r="I15" i="40" s="1"/>
  <c r="I57" i="40" s="1"/>
  <c r="V5" i="2"/>
  <c r="V12" i="40" s="1"/>
  <c r="V54" i="40" s="1"/>
  <c r="AB8" i="2"/>
  <c r="AB15" i="40" s="1"/>
  <c r="AB57" i="40" s="1"/>
  <c r="AA3" i="2"/>
  <c r="AA10" i="40" s="1"/>
  <c r="AA52" i="40" s="1"/>
  <c r="AA8" i="2"/>
  <c r="AA15" i="40" s="1"/>
  <c r="AA57" i="40" s="1"/>
  <c r="G2" i="2"/>
  <c r="G9" i="40" s="1"/>
  <c r="G51" i="40" s="1"/>
  <c r="S5" i="2"/>
  <c r="S12" i="40" s="1"/>
  <c r="S54" i="40" s="1"/>
  <c r="AE6" i="2"/>
  <c r="AE13" i="40" s="1"/>
  <c r="AE55" i="40" s="1"/>
  <c r="D2" i="2"/>
  <c r="D9" i="40" s="1"/>
  <c r="D51" i="40" s="1"/>
  <c r="I3" i="2"/>
  <c r="I10" i="40" s="1"/>
  <c r="I52" i="40" s="1"/>
  <c r="Q8" i="2"/>
  <c r="Q15" i="40" s="1"/>
  <c r="Q57" i="40" s="1"/>
  <c r="T2" i="2"/>
  <c r="T9" i="40" s="1"/>
  <c r="T51" i="40" s="1"/>
  <c r="AF3" i="2"/>
  <c r="AF10" i="40" s="1"/>
  <c r="AF52" i="40" s="1"/>
  <c r="X5" i="2"/>
  <c r="X12" i="40" s="1"/>
  <c r="X54" i="40" s="1"/>
  <c r="AD5" i="2"/>
  <c r="AD12" i="40" s="1"/>
  <c r="AD54" i="40" s="1"/>
  <c r="B7" i="2"/>
  <c r="B14" i="40" s="1"/>
  <c r="B56" i="40" s="1"/>
  <c r="E5" i="2"/>
  <c r="E12" i="40" s="1"/>
  <c r="E54" i="40" s="1"/>
  <c r="C6" i="2"/>
  <c r="C13" i="40" s="1"/>
  <c r="C55" i="40" s="1"/>
  <c r="G7" i="2"/>
  <c r="G14" i="40" s="1"/>
  <c r="G56" i="40" s="1"/>
  <c r="O2" i="2"/>
  <c r="O9" i="40" s="1"/>
  <c r="O51" i="40" s="1"/>
  <c r="B5" i="2"/>
  <c r="B12" i="40" s="1"/>
  <c r="B54" i="40" s="1"/>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AU5" i="13" l="1"/>
  <c r="AT8" i="13"/>
  <c r="AT2" i="13"/>
  <c r="AV53" i="40"/>
  <c r="AW11" i="40"/>
  <c r="AX46" i="31"/>
  <c r="BC45" i="25"/>
  <c r="AX30" i="31"/>
  <c r="Q59" i="40"/>
  <c r="AF59" i="40"/>
  <c r="C59" i="40"/>
  <c r="Z59" i="40"/>
  <c r="X59" i="40"/>
  <c r="V59" i="40"/>
  <c r="K59" i="40"/>
  <c r="E59" i="40"/>
  <c r="F59" i="40" s="1"/>
  <c r="D59" i="40"/>
  <c r="J59" i="40"/>
  <c r="L59" i="40"/>
  <c r="AD59" i="40"/>
  <c r="O59" i="40"/>
  <c r="R59" i="40"/>
  <c r="M59" i="40"/>
  <c r="W59" i="40"/>
  <c r="I59" i="40"/>
  <c r="P59" i="40"/>
  <c r="Y59" i="40"/>
  <c r="AE59" i="40"/>
  <c r="AC59" i="40"/>
  <c r="AA59" i="40"/>
  <c r="F53" i="40"/>
  <c r="F61" i="40" s="1"/>
  <c r="H53" i="40"/>
  <c r="H61" i="40" s="1"/>
  <c r="G53" i="40"/>
  <c r="G61" i="40" s="1"/>
  <c r="G4" i="2" s="1"/>
  <c r="U59" i="40"/>
  <c r="S59" i="40"/>
  <c r="N59" i="40"/>
  <c r="T59" i="40"/>
  <c r="B59" i="40"/>
  <c r="AB59" i="40"/>
  <c r="AU2" i="13" l="1"/>
  <c r="AV5" i="13"/>
  <c r="AU8" i="13"/>
  <c r="AX11" i="40"/>
  <c r="AW53" i="40"/>
  <c r="AY46" i="31"/>
  <c r="BD45" i="25"/>
  <c r="AY30" i="31"/>
  <c r="B61" i="40"/>
  <c r="B4" i="2" s="1"/>
  <c r="C61" i="40"/>
  <c r="C4" i="2" s="1"/>
  <c r="E61" i="40"/>
  <c r="E4" i="2" s="1"/>
  <c r="D61" i="40"/>
  <c r="D4" i="2" s="1"/>
  <c r="F4" i="2"/>
  <c r="J61" i="40"/>
  <c r="J4" i="2" s="1"/>
  <c r="X61" i="40"/>
  <c r="X4" i="2" s="1"/>
  <c r="N61" i="40"/>
  <c r="N4" i="2" s="1"/>
  <c r="P61" i="40"/>
  <c r="P4" i="2" s="1"/>
  <c r="T61" i="40"/>
  <c r="T4" i="2" s="1"/>
  <c r="W61" i="40"/>
  <c r="W4" i="2" s="1"/>
  <c r="K61" i="40"/>
  <c r="K4" i="2" s="1"/>
  <c r="Y61" i="40"/>
  <c r="Y4" i="2" s="1"/>
  <c r="H4" i="2"/>
  <c r="AA61" i="40"/>
  <c r="AA4" i="2" s="1"/>
  <c r="AB61" i="40"/>
  <c r="AB4" i="2" s="1"/>
  <c r="AC61" i="40"/>
  <c r="AC4" i="2" s="1"/>
  <c r="AD61" i="40"/>
  <c r="AD4" i="2" s="1"/>
  <c r="Q61" i="40"/>
  <c r="Q4" i="2" s="1"/>
  <c r="AE61" i="40"/>
  <c r="AE4" i="2" s="1"/>
  <c r="AF61" i="40"/>
  <c r="AF4" i="2" s="1"/>
  <c r="S61" i="40"/>
  <c r="S4" i="2" s="1"/>
  <c r="I61" i="40"/>
  <c r="I4" i="2" s="1"/>
  <c r="U61" i="40"/>
  <c r="U4" i="2" s="1"/>
  <c r="L61" i="40"/>
  <c r="L4" i="2" s="1"/>
  <c r="Z61" i="40"/>
  <c r="Z4" i="2" s="1"/>
  <c r="M61" i="40"/>
  <c r="M4" i="2" s="1"/>
  <c r="O61" i="40"/>
  <c r="O4" i="2" s="1"/>
  <c r="V61" i="40"/>
  <c r="V4" i="2" s="1"/>
  <c r="R61" i="40"/>
  <c r="R4" i="2" s="1"/>
  <c r="G59" i="40"/>
  <c r="H59" i="40"/>
  <c r="C2" i="18"/>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AV2" i="13" l="1"/>
  <c r="AW5" i="13"/>
  <c r="AV8" i="13"/>
  <c r="AY11" i="40"/>
  <c r="AX53" i="40"/>
  <c r="AZ46" i="31"/>
  <c r="AZ30" i="31"/>
  <c r="BE45" i="25"/>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AW8" i="13" l="1"/>
  <c r="AW2" i="13"/>
  <c r="AX5" i="13"/>
  <c r="AZ11" i="40"/>
  <c r="AZ53" i="40" s="1"/>
  <c r="AY53" i="40"/>
  <c r="BA46" i="31"/>
  <c r="BG22" i="26"/>
  <c r="BA30" i="31"/>
  <c r="BG45" i="25"/>
  <c r="B2" i="6"/>
  <c r="B3" i="6"/>
  <c r="B4" i="6"/>
  <c r="B5" i="6"/>
  <c r="B8" i="6"/>
  <c r="B6" i="6"/>
  <c r="B7" i="6"/>
  <c r="B72" i="18"/>
  <c r="F79" i="18"/>
  <c r="H79" i="18"/>
  <c r="I79" i="18"/>
  <c r="J79" i="18"/>
  <c r="K79" i="18"/>
  <c r="L79" i="18"/>
  <c r="M79" i="18"/>
  <c r="N79" i="18"/>
  <c r="O79" i="18"/>
  <c r="S79" i="18"/>
  <c r="T79" i="18"/>
  <c r="AB79" i="18"/>
  <c r="AD79" i="18"/>
  <c r="AE79" i="18"/>
  <c r="AG79" i="18"/>
  <c r="AH79" i="18"/>
  <c r="AX8" i="13" l="1"/>
  <c r="AX2" i="13"/>
  <c r="AY5" i="13"/>
  <c r="K7" i="6"/>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80" i="18"/>
  <c r="N82" i="18" s="1"/>
  <c r="M80" i="18"/>
  <c r="M81" i="18" s="1"/>
  <c r="Z80" i="18"/>
  <c r="P79" i="18"/>
  <c r="W80" i="18"/>
  <c r="E79" i="18"/>
  <c r="V79" i="18"/>
  <c r="AD80" i="18"/>
  <c r="AD82" i="18" s="1"/>
  <c r="W79" i="18"/>
  <c r="G79" i="18"/>
  <c r="U79" i="18"/>
  <c r="AE80" i="18"/>
  <c r="AE81" i="18" s="1"/>
  <c r="AC79" i="18"/>
  <c r="O80" i="18"/>
  <c r="O81" i="18" s="1"/>
  <c r="H80" i="18"/>
  <c r="H81" i="18" s="1"/>
  <c r="X79" i="18"/>
  <c r="Y79" i="18"/>
  <c r="AG80" i="18"/>
  <c r="I80" i="18"/>
  <c r="I82" i="18" s="1"/>
  <c r="Q79" i="18"/>
  <c r="J80" i="18"/>
  <c r="J82" i="18" s="1"/>
  <c r="AH80" i="18"/>
  <c r="AH81" i="18" s="1"/>
  <c r="R79" i="18"/>
  <c r="K80" i="18"/>
  <c r="K82" i="18" s="1"/>
  <c r="S80" i="18"/>
  <c r="S82" i="18" s="1"/>
  <c r="AI79" i="18"/>
  <c r="AA79" i="18"/>
  <c r="AF79" i="18"/>
  <c r="AF82" i="18" s="1"/>
  <c r="X80" i="18"/>
  <c r="AA80" i="18"/>
  <c r="G80" i="18"/>
  <c r="R80" i="18"/>
  <c r="AI80" i="18"/>
  <c r="F80" i="18"/>
  <c r="F81" i="18" s="1"/>
  <c r="Q80" i="18"/>
  <c r="V80" i="18"/>
  <c r="Y80" i="18"/>
  <c r="AC80" i="18"/>
  <c r="AB80" i="18"/>
  <c r="AB81" i="18" s="1"/>
  <c r="T80" i="18"/>
  <c r="T82" i="18" s="1"/>
  <c r="L80" i="18"/>
  <c r="L82" i="18" s="1"/>
  <c r="AY8" i="13" l="1"/>
  <c r="AZ5" i="13"/>
  <c r="AY2" i="13"/>
  <c r="U81"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AZ8" i="13" l="1"/>
  <c r="AZ2" i="13"/>
  <c r="E67" i="18"/>
  <c r="E66" i="18"/>
  <c r="F67" i="18"/>
  <c r="G67" i="18"/>
  <c r="H67" i="18"/>
  <c r="I67" i="18"/>
  <c r="J67" i="18"/>
  <c r="K67" i="18"/>
  <c r="L67" i="18"/>
  <c r="M67" i="18"/>
  <c r="N67" i="18"/>
  <c r="O67" i="18"/>
  <c r="P67" i="18"/>
  <c r="Q67" i="18"/>
  <c r="R67" i="18"/>
  <c r="S67" i="18"/>
  <c r="T67" i="18"/>
  <c r="U67" i="18"/>
  <c r="V67" i="18"/>
  <c r="W67" i="18"/>
  <c r="X67" i="18"/>
  <c r="Y67" i="18"/>
  <c r="Z67" i="18"/>
  <c r="AA67" i="18"/>
  <c r="AB67" i="18"/>
  <c r="AC67" i="18"/>
  <c r="AD67" i="18"/>
  <c r="AE67" i="18"/>
  <c r="AF67" i="18"/>
  <c r="AG67" i="18"/>
  <c r="AH67" i="18"/>
  <c r="AI67" i="18"/>
  <c r="F66" i="18"/>
  <c r="G66" i="18"/>
  <c r="H66" i="18"/>
  <c r="I66" i="18"/>
  <c r="J66" i="18"/>
  <c r="K66" i="18"/>
  <c r="L66" i="18"/>
  <c r="M66" i="18"/>
  <c r="N66" i="18"/>
  <c r="O66" i="18"/>
  <c r="P66" i="18"/>
  <c r="Q66" i="18"/>
  <c r="R66" i="18"/>
  <c r="S66" i="18"/>
  <c r="T66" i="18"/>
  <c r="U66" i="18"/>
  <c r="V66" i="18"/>
  <c r="W66" i="18"/>
  <c r="X66" i="18"/>
  <c r="Y66" i="18"/>
  <c r="Z66" i="18"/>
  <c r="AA66" i="18"/>
  <c r="AB66" i="18"/>
  <c r="AC66" i="18"/>
  <c r="AD66" i="18"/>
  <c r="AE66" i="18"/>
  <c r="AF66" i="18"/>
  <c r="AG66" i="18"/>
  <c r="AH66" i="18"/>
  <c r="AI66" i="18"/>
  <c r="G69" i="18" l="1"/>
  <c r="D5" i="10" s="1"/>
  <c r="U68" i="18"/>
  <c r="R2" i="10" s="1"/>
  <c r="T9" i="24" s="1"/>
  <c r="E68" i="18"/>
  <c r="B2" i="10" s="1"/>
  <c r="D9" i="24" s="1"/>
  <c r="AG69" i="18"/>
  <c r="AD5" i="10" s="1"/>
  <c r="Y68" i="18"/>
  <c r="V2" i="10" s="1"/>
  <c r="X9" i="24" s="1"/>
  <c r="Q69" i="18"/>
  <c r="N5" i="10" s="1"/>
  <c r="I68" i="18"/>
  <c r="F2" i="10" s="1"/>
  <c r="H9" i="24" s="1"/>
  <c r="W69" i="18"/>
  <c r="T5" i="10" s="1"/>
  <c r="O69" i="18"/>
  <c r="L5" i="10" s="1"/>
  <c r="AE69" i="18"/>
  <c r="AB5" i="10" s="1"/>
  <c r="AI69" i="18"/>
  <c r="AF5" i="10" s="1"/>
  <c r="AI68" i="18"/>
  <c r="AF2" i="10" s="1"/>
  <c r="AH9" i="24" s="1"/>
  <c r="S69" i="18"/>
  <c r="P5" i="10" s="1"/>
  <c r="S68" i="18"/>
  <c r="P2" i="10" s="1"/>
  <c r="R9" i="24" s="1"/>
  <c r="K68" i="18"/>
  <c r="H2" i="10" s="1"/>
  <c r="J9" i="24" s="1"/>
  <c r="K69" i="18"/>
  <c r="H5" i="10" s="1"/>
  <c r="AH69" i="18"/>
  <c r="AE5" i="10" s="1"/>
  <c r="AH68" i="18"/>
  <c r="AE2" i="10" s="1"/>
  <c r="AG9" i="24" s="1"/>
  <c r="Z68" i="18"/>
  <c r="W2" i="10" s="1"/>
  <c r="Y9" i="24" s="1"/>
  <c r="Z69" i="18"/>
  <c r="W5" i="10" s="1"/>
  <c r="J69" i="18"/>
  <c r="G5" i="10" s="1"/>
  <c r="J68" i="18"/>
  <c r="G2" i="10" s="1"/>
  <c r="I9" i="24" s="1"/>
  <c r="Y69" i="18"/>
  <c r="V5" i="10" s="1"/>
  <c r="I69" i="18"/>
  <c r="F5" i="10" s="1"/>
  <c r="AF68" i="18"/>
  <c r="AC2" i="10" s="1"/>
  <c r="AE9" i="24" s="1"/>
  <c r="AF69" i="18"/>
  <c r="AC5" i="10" s="1"/>
  <c r="P68" i="18"/>
  <c r="M2" i="10" s="1"/>
  <c r="O9" i="24" s="1"/>
  <c r="P69" i="18"/>
  <c r="M5" i="10" s="1"/>
  <c r="H69" i="18"/>
  <c r="E5" i="10" s="1"/>
  <c r="H68" i="18"/>
  <c r="E2" i="10" s="1"/>
  <c r="G9" i="24" s="1"/>
  <c r="AE68" i="18"/>
  <c r="AB2" i="10" s="1"/>
  <c r="AD9" i="24" s="1"/>
  <c r="W68" i="18"/>
  <c r="T2" i="10" s="1"/>
  <c r="V9" i="24" s="1"/>
  <c r="O68" i="18"/>
  <c r="L2" i="10" s="1"/>
  <c r="N9" i="24" s="1"/>
  <c r="G68" i="18"/>
  <c r="D2" i="10" s="1"/>
  <c r="F9" i="24" s="1"/>
  <c r="AD69" i="18"/>
  <c r="AA5" i="10" s="1"/>
  <c r="V69" i="18"/>
  <c r="S5" i="10" s="1"/>
  <c r="N69" i="18"/>
  <c r="K5" i="10" s="1"/>
  <c r="F69" i="18"/>
  <c r="C5" i="10" s="1"/>
  <c r="AA69" i="18"/>
  <c r="X5" i="10" s="1"/>
  <c r="AA68" i="18"/>
  <c r="X2" i="10" s="1"/>
  <c r="Z9" i="24" s="1"/>
  <c r="X68" i="18"/>
  <c r="U2" i="10" s="1"/>
  <c r="W9" i="24" s="1"/>
  <c r="X69" i="18"/>
  <c r="U5" i="10" s="1"/>
  <c r="AD68" i="18"/>
  <c r="AA2" i="10" s="1"/>
  <c r="AC9" i="24" s="1"/>
  <c r="V68" i="18"/>
  <c r="S2" i="10" s="1"/>
  <c r="U9" i="24" s="1"/>
  <c r="N68" i="18"/>
  <c r="K2" i="10" s="1"/>
  <c r="M9" i="24" s="1"/>
  <c r="F68" i="18"/>
  <c r="C2" i="10" s="1"/>
  <c r="E9" i="24" s="1"/>
  <c r="U69" i="18"/>
  <c r="R5" i="10" s="1"/>
  <c r="R69" i="18"/>
  <c r="O5" i="10" s="1"/>
  <c r="R68" i="18"/>
  <c r="O2" i="10" s="1"/>
  <c r="Q9" i="24" s="1"/>
  <c r="AG68" i="18"/>
  <c r="AD2" i="10" s="1"/>
  <c r="AF9" i="24" s="1"/>
  <c r="Q68" i="18"/>
  <c r="N2" i="10" s="1"/>
  <c r="P9" i="24" s="1"/>
  <c r="AB68" i="18"/>
  <c r="Y2" i="10" s="1"/>
  <c r="AA9" i="24" s="1"/>
  <c r="AB69" i="18"/>
  <c r="Y5" i="10" s="1"/>
  <c r="T69" i="18"/>
  <c r="Q5" i="10" s="1"/>
  <c r="T68" i="18"/>
  <c r="Q2" i="10" s="1"/>
  <c r="S9" i="24" s="1"/>
  <c r="L68" i="18"/>
  <c r="I2" i="10" s="1"/>
  <c r="K9" i="24" s="1"/>
  <c r="L69" i="18"/>
  <c r="I5" i="10" s="1"/>
  <c r="AC69" i="18"/>
  <c r="Z5" i="10" s="1"/>
  <c r="AC68" i="18"/>
  <c r="Z2" i="10" s="1"/>
  <c r="AB9" i="24" s="1"/>
  <c r="M69" i="18"/>
  <c r="J5" i="10" s="1"/>
  <c r="M68" i="18"/>
  <c r="J2" i="10" s="1"/>
  <c r="L9" i="24" s="1"/>
  <c r="E69" i="18"/>
  <c r="B5" i="10" s="1"/>
  <c r="B56" i="18" l="1"/>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5" i="18"/>
  <c r="C5"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B8" i="10"/>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J8" i="10" l="1"/>
  <c r="Y8" i="10"/>
  <c r="AF8" i="10"/>
  <c r="N8" i="10"/>
  <c r="Q8" i="10"/>
  <c r="E8" i="10"/>
  <c r="X8" i="10"/>
  <c r="F8" i="10"/>
  <c r="AE8" i="10"/>
  <c r="AB8" i="10"/>
  <c r="O8" i="10"/>
  <c r="P8" i="10"/>
  <c r="T8" i="10"/>
  <c r="AD8" i="10"/>
  <c r="H8" i="10"/>
  <c r="AC8" i="10"/>
  <c r="L8" i="10"/>
  <c r="AA8" i="10"/>
  <c r="V8" i="10"/>
  <c r="R8" i="10"/>
  <c r="W8" i="10"/>
  <c r="U8" i="10"/>
  <c r="D8" i="10"/>
  <c r="S8" i="10"/>
  <c r="I8" i="10"/>
  <c r="G8" i="10"/>
  <c r="M8" i="10"/>
  <c r="Z8" i="10"/>
  <c r="K8" i="10"/>
  <c r="B8" i="14"/>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AH10" i="24"/>
  <c r="D5" i="18"/>
  <c r="E5" i="18"/>
  <c r="F5" i="18"/>
  <c r="G5" i="18"/>
  <c r="H5" i="18"/>
  <c r="I5" i="18"/>
  <c r="J5" i="18"/>
  <c r="K5" i="18"/>
  <c r="L5" i="18"/>
  <c r="M5" i="18"/>
  <c r="N5" i="18"/>
  <c r="O5" i="18"/>
  <c r="P5" i="18"/>
  <c r="Q5" i="18"/>
  <c r="R5" i="18"/>
  <c r="S5" i="18"/>
  <c r="T5" i="18"/>
  <c r="U5" i="18"/>
  <c r="V5" i="18"/>
  <c r="W5" i="18"/>
  <c r="X5" i="18"/>
  <c r="Y5" i="18"/>
  <c r="Z5" i="18"/>
  <c r="AA5" i="18"/>
  <c r="AB5" i="18"/>
  <c r="AC5" i="18"/>
  <c r="AD5" i="18"/>
  <c r="AE5" i="18"/>
  <c r="AF5" i="18"/>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C8" i="10" l="1"/>
  <c r="B6" i="14"/>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 r="BG157" i="36"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<sst xmlns="http://schemas.openxmlformats.org/spreadsheetml/2006/main" count="6971" uniqueCount="3421">
  <si>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</si>
  <si>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</si>
  <si>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</si>
  <si>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</si>
  <si>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</si>
  <si>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</si>
  <si>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</si>
  <si>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</si>
  <si>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</si>
  <si>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</si>
  <si>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</si>
  <si>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</si>
  <si>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</si>
  <si>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</si>
  <si>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</si>
  <si>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</si>
  <si>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</si>
  <si>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</si>
  <si>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</si>
  <si>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</si>
  <si>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</si>
  <si>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</si>
  <si>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</si>
  <si>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</si>
  <si>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</si>
  <si>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</si>
  <si>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</si>
  <si>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</si>
  <si>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</si>
  <si>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</si>
  <si>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</si>
  <si>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</si>
  <si>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</si>
  <si>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</si>
  <si>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</si>
  <si>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</si>
  <si>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</si>
  <si>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</si>
  <si>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</si>
  <si>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</si>
  <si>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</si>
  <si>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</si>
  <si>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</si>
  <si>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</si>
  <si>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</si>
  <si>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</si>
  <si>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</si>
  <si>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</si>
  <si>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</si>
  <si>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</si>
  <si>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</si>
  <si>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</si>
  <si>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</si>
  <si>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</si>
  <si>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</si>
  <si>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</si>
  <si>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</si>
  <si>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</si>
  <si>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</si>
  <si>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</si>
  <si>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</si>
  <si>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</si>
  <si>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</si>
  <si>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</si>
  <si>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</si>
  <si>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</si>
  <si>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</si>
  <si>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</si>
  <si>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</si>
  <si>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</si>
  <si>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</si>
  <si>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</si>
  <si>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</si>
  <si>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</si>
  <si>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</si>
  <si>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</si>
  <si>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</si>
  <si>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</si>
  <si>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</si>
  <si>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</si>
  <si>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</si>
  <si>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</si>
  <si>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</si>
  <si>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</si>
  <si>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</si>
  <si>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</si>
  <si>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</si>
  <si>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</si>
  <si>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</si>
  <si>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</si>
  <si>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</si>
  <si>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</si>
  <si>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</si>
  <si>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</si>
  <si>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</si>
  <si>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</si>
  <si>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</si>
  <si>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</si>
  <si>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</si>
  <si>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</si>
  <si>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</si>
  <si>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</si>
  <si>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</si>
  <si>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</si>
  <si>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</si>
  <si>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</si>
  <si>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</si>
  <si>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</si>
  <si>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</si>
  <si>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</si>
  <si>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</si>
  <si>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</si>
  <si>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</si>
  <si>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</si>
  <si>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</si>
  <si>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</si>
  <si>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</si>
  <si>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</si>
  <si>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</si>
  <si>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</si>
  <si>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</si>
  <si>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</si>
  <si>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</si>
  <si>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</si>
  <si>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</si>
  <si>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</si>
  <si>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</si>
  <si>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</si>
  <si>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</si>
  <si>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</si>
  <si>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</si>
  <si>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</si>
  <si>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</si>
  <si>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</si>
  <si>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</si>
  <si>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</si>
  <si>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</si>
  <si>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</si>
  <si>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</si>
  <si>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</si>
  <si>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</si>
  <si>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</si>
  <si>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</si>
  <si>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</si>
  <si>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</si>
  <si>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</si>
  <si>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</si>
  <si>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</si>
  <si>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</si>
  <si>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</si>
  <si>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</si>
  <si>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</si>
  <si>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</si>
  <si>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</si>
  <si>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</si>
  <si>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</si>
  <si>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</si>
  <si>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</si>
  <si>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</si>
  <si>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</si>
  <si>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</si>
  <si>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</si>
  <si>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</si>
  <si>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</si>
  <si>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</si>
  <si>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</si>
  <si>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</si>
  <si>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</si>
  <si>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</si>
  <si>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</si>
  <si>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</si>
  <si>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</si>
  <si>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</si>
  <si>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</si>
  <si>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</si>
  <si>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</si>
  <si>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</si>
  <si>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</si>
  <si>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</si>
  <si>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</si>
  <si>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</si>
  <si>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</si>
  <si>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</si>
  <si>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</si>
  <si>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</si>
  <si>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</si>
  <si>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</si>
  <si>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</si>
  <si>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</si>
  <si>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</si>
  <si>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</si>
  <si>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</si>
  <si>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</si>
  <si>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</si>
  <si>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</si>
  <si>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</si>
  <si>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</si>
  <si>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</si>
  <si>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</si>
  <si>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</si>
  <si>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</si>
  <si>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</si>
  <si>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</si>
  <si>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</si>
  <si>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</si>
  <si>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</si>
  <si>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</si>
  <si>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</si>
  <si>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</si>
  <si>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</si>
  <si>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</si>
  <si>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</si>
  <si>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</si>
  <si>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</si>
  <si>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</si>
  <si>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</si>
  <si>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</si>
  <si>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</si>
  <si>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</si>
  <si>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</si>
  <si>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</si>
  <si>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</si>
  <si>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</si>
  <si>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</si>
  <si>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</si>
  <si>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</si>
  <si>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</si>
  <si>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</si>
  <si>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</si>
  <si>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</si>
  <si>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</si>
  <si>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</si>
  <si>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</si>
  <si>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</si>
  <si>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</si>
  <si>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</si>
  <si>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</si>
  <si>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</si>
  <si>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</si>
  <si>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</si>
  <si>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</si>
  <si>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</si>
  <si>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</si>
  <si>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</si>
  <si>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</si>
  <si>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</si>
  <si>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</si>
  <si>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</si>
  <si>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</si>
  <si>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</si>
  <si>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</si>
  <si>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</si>
  <si>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</si>
  <si>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</si>
  <si>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</si>
  <si>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</si>
  <si>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</si>
  <si>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</si>
  <si>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</si>
  <si>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</si>
  <si>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</si>
  <si>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</si>
  <si>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</si>
  <si>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</si>
  <si>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</si>
  <si>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</si>
  <si>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</si>
  <si>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</si>
  <si>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</si>
  <si>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</si>
  <si>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</si>
  <si>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</si>
  <si>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</si>
  <si>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</si>
  <si>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</si>
  <si>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</si>
  <si>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</si>
  <si>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</si>
  <si>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</si>
  <si>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</si>
  <si>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</si>
  <si>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</si>
  <si>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</si>
  <si>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</si>
  <si>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</si>
  <si>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</si>
  <si>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</si>
  <si>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</si>
  <si>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</si>
  <si>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</si>
  <si>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</si>
  <si>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</si>
  <si>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</si>
  <si>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</si>
  <si>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</si>
  <si>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</si>
  <si>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</si>
  <si>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</si>
  <si>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</si>
  <si>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</si>
  <si>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</si>
  <si>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</si>
  <si>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</si>
  <si>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</si>
  <si>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</si>
  <si>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</si>
  <si>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</si>
  <si>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</si>
  <si>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</si>
  <si>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</si>
  <si>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</si>
  <si>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</si>
  <si>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</si>
  <si>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</si>
  <si>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</si>
  <si>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</si>
  <si>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</si>
  <si>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</si>
  <si>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</si>
  <si>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</si>
  <si>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</si>
  <si>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</si>
  <si>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</si>
  <si>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</si>
  <si>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</si>
  <si>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</si>
  <si>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</si>
  <si>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</si>
  <si>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</si>
  <si>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</si>
  <si>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</si>
  <si>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</si>
  <si>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</si>
  <si>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</si>
  <si>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</si>
  <si>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</si>
  <si>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</si>
  <si>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</si>
  <si>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</si>
  <si>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</si>
  <si>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</si>
  <si>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</si>
  <si>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</si>
  <si>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</si>
  <si>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</si>
  <si>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</si>
  <si>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</si>
  <si>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</si>
  <si>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</si>
  <si>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</si>
  <si>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</si>
  <si>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</si>
  <si>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</si>
  <si>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</si>
  <si>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</si>
  <si>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</si>
  <si>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</si>
  <si>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</si>
  <si>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</si>
  <si>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</si>
  <si>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</si>
  <si>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</si>
  <si>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</si>
  <si>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</si>
  <si>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</si>
  <si>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</si>
  <si>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</si>
  <si>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</si>
  <si>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</si>
  <si>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</si>
  <si>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</si>
  <si>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</si>
  <si>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</si>
  <si>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</si>
  <si>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</si>
  <si>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</si>
  <si>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</si>
  <si>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</si>
  <si>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</si>
  <si>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</si>
  <si>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</si>
  <si>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</si>
  <si>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</si>
  <si>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</si>
  <si>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</si>
  <si>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</si>
  <si>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</si>
  <si>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</si>
  <si>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</si>
  <si>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</si>
  <si>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</si>
  <si>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</si>
  <si>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</si>
  <si>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</si>
  <si>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</si>
  <si>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</si>
  <si>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</si>
  <si>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</si>
  <si>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</si>
  <si>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</si>
  <si>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</si>
  <si>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</si>
  <si>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</si>
  <si>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</si>
  <si>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</si>
  <si>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</si>
  <si>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</si>
  <si>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</si>
  <si>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</si>
  <si>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</si>
  <si>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</si>
  <si>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</si>
  <si>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</si>
  <si>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</si>
  <si>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</si>
  <si>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</si>
  <si>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</si>
  <si>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</si>
  <si>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</si>
  <si>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</si>
  <si>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</si>
  <si>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</si>
  <si>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</si>
  <si>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</si>
  <si>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</si>
  <si>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</si>
  <si>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</si>
  <si>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</si>
  <si>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</si>
  <si>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</si>
  <si>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</si>
  <si>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</si>
  <si>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</si>
  <si>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</si>
  <si>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</si>
  <si>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</si>
  <si>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</si>
  <si>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</si>
  <si>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</si>
  <si>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</si>
  <si>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</si>
  <si>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</si>
  <si>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</si>
  <si>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</si>
  <si>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</si>
  <si>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</si>
  <si>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</si>
  <si>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</si>
  <si>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</si>
  <si>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</si>
  <si>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</si>
  <si>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</si>
  <si>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</si>
  <si>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</si>
  <si>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</si>
  <si>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</si>
  <si>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</si>
  <si>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</si>
  <si>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</si>
  <si>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</si>
  <si>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</si>
  <si>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</si>
  <si>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</si>
  <si>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</si>
  <si>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</si>
  <si>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</si>
  <si>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</si>
  <si>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</si>
  <si>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</si>
  <si>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</si>
  <si>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</si>
  <si>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</si>
  <si>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</si>
  <si>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</si>
  <si>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</si>
  <si>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</si>
  <si>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</si>
  <si>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</si>
  <si>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</si>
  <si>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</si>
  <si>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</si>
  <si>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</si>
  <si>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</si>
  <si>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</si>
  <si>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</si>
  <si>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</si>
  <si>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</si>
  <si>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</si>
  <si>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</si>
  <si>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</si>
  <si>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</si>
  <si>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</si>
  <si>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</si>
  <si>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</si>
  <si>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</si>
  <si>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</si>
  <si>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</si>
  <si>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</si>
  <si>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</si>
  <si>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</si>
  <si>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</si>
  <si>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</si>
  <si>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</si>
  <si>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</si>
  <si>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</si>
  <si>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</si>
  <si>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</si>
  <si>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</si>
  <si>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</si>
  <si>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</si>
  <si>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</si>
  <si>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</si>
  <si>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</si>
  <si>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</si>
  <si>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</si>
  <si>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</si>
  <si>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</si>
  <si>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</si>
  <si>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</si>
  <si>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</si>
  <si>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</si>
  <si>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</si>
  <si>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</si>
  <si>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</si>
  <si>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</si>
  <si>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</si>
  <si>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</si>
  <si>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</si>
  <si>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</si>
  <si>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</si>
  <si>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</si>
  <si>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</si>
  <si>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</si>
  <si>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</si>
  <si>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</si>
  <si>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</si>
  <si>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</si>
  <si>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</si>
  <si>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</si>
  <si>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</si>
  <si>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</si>
  <si>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</si>
  <si>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</si>
  <si>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</si>
  <si>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</si>
  <si>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</si>
  <si>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</si>
  <si>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</si>
  <si>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</si>
  <si>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</si>
  <si>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</si>
  <si>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</si>
  <si>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</si>
  <si>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</si>
  <si>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</si>
  <si>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</si>
  <si>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</si>
  <si>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</si>
  <si>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</si>
  <si>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</si>
  <si>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</si>
  <si>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</si>
  <si>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</si>
  <si>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</si>
  <si>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</si>
  <si>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</si>
  <si>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</si>
  <si>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</si>
  <si>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</si>
  <si>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</si>
  <si>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</si>
  <si>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</si>
  <si>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</si>
  <si>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</si>
  <si>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</si>
  <si>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</si>
  <si>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</si>
  <si>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</si>
  <si>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</si>
  <si>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</si>
  <si>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</si>
  <si>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</si>
  <si>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</si>
  <si>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</si>
  <si>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</si>
  <si>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</si>
  <si>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</si>
  <si>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</si>
  <si>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</si>
  <si>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</si>
  <si>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</si>
  <si>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</si>
  <si>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</si>
  <si>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</si>
  <si>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</si>
  <si>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</si>
  <si>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</si>
  <si>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</si>
  <si>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</si>
  <si>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</si>
  <si>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</si>
  <si>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</si>
  <si>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</si>
  <si>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</si>
  <si>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</si>
  <si>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</si>
  <si>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</si>
  <si>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</si>
  <si>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</si>
  <si>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</si>
  <si>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</si>
  <si>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</si>
  <si>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</si>
  <si>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</si>
  <si>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</si>
  <si>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</si>
  <si>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</si>
  <si>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</si>
  <si>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</si>
  <si>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</si>
  <si>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</si>
  <si>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</si>
  <si>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</si>
  <si>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</si>
  <si>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</si>
  <si>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</si>
  <si>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</si>
  <si>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</si>
  <si>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</si>
  <si>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</si>
  <si>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</si>
  <si>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</si>
  <si>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</si>
  <si>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</si>
  <si>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</si>
  <si>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</si>
  <si>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</si>
  <si>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</si>
  <si>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</si>
  <si>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</si>
  <si>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</si>
  <si>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</si>
  <si>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</si>
  <si>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</si>
  <si>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</si>
  <si>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</si>
  <si>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</si>
  <si>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</si>
  <si>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</si>
  <si>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</si>
  <si>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</si>
  <si>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</si>
  <si>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</si>
  <si>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</si>
  <si>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</si>
  <si>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</si>
  <si>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</si>
  <si>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</si>
  <si>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</si>
  <si>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</si>
  <si>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</si>
  <si>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</si>
  <si>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</si>
  <si>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</si>
  <si>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</si>
  <si>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</si>
  <si>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</si>
  <si>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</si>
  <si>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</si>
  <si>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</si>
  <si>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</si>
  <si>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</si>
  <si>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</si>
  <si>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</si>
  <si>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</si>
  <si>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</si>
  <si>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</si>
  <si>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</si>
  <si>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</si>
  <si>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</si>
  <si>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</si>
  <si>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</si>
  <si>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</si>
  <si>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</si>
  <si>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</si>
  <si>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</si>
  <si>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</si>
  <si>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</si>
  <si>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</si>
  <si>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</si>
  <si>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</si>
  <si>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</si>
  <si>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</si>
  <si>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</si>
  <si>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</si>
  <si>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</si>
  <si>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</si>
  <si>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</si>
  <si>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</si>
  <si>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</si>
  <si>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</si>
  <si>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</si>
  <si>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</si>
  <si>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</si>
  <si>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</si>
  <si>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</si>
  <si>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</si>
  <si>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</si>
  <si>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</si>
  <si>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</si>
  <si>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</si>
  <si>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</si>
  <si>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</si>
  <si>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</si>
  <si>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</si>
  <si>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</si>
  <si>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</si>
  <si>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</si>
  <si>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</si>
  <si>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</si>
  <si>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</si>
  <si>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</si>
  <si>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</si>
  <si>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</si>
  <si>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</si>
  <si>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</si>
  <si>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</si>
  <si>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</si>
  <si>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</si>
  <si>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</si>
  <si>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</si>
  <si>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</si>
  <si>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</si>
  <si>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</si>
  <si>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</si>
  <si>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</si>
  <si>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</si>
  <si>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</si>
  <si>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</si>
  <si>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</si>
  <si>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</si>
  <si>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</si>
  <si>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</si>
  <si>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</si>
  <si>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</si>
  <si>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</si>
  <si>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</si>
  <si>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</si>
  <si>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</si>
  <si>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</si>
  <si>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</si>
  <si>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</si>
  <si>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</si>
  <si>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</si>
  <si>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</si>
  <si>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</si>
  <si>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</si>
  <si>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</si>
  <si>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</si>
  <si>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</si>
  <si>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</si>
  <si>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</si>
  <si>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</si>
  <si>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</si>
  <si>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</si>
  <si>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</si>
  <si>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</si>
  <si>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</si>
  <si>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</si>
  <si>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</si>
  <si>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</si>
  <si>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</si>
  <si>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</si>
  <si>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</si>
  <si>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</si>
  <si>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</si>
  <si>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</si>
  <si>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</si>
  <si>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</si>
  <si>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</si>
  <si>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</si>
  <si>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</si>
  <si>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</si>
  <si>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</si>
  <si>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</si>
  <si>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</si>
  <si>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</si>
  <si>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</si>
  <si>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</si>
  <si>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</si>
  <si>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</si>
  <si>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</si>
  <si>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</si>
  <si>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</si>
  <si>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</si>
  <si>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</si>
  <si>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</si>
  <si>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</si>
  <si>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</si>
  <si>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</si>
  <si>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</si>
  <si>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</si>
  <si>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</si>
  <si>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</si>
  <si>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</si>
  <si>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</si>
  <si>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</si>
  <si>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</si>
  <si>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</si>
  <si>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</si>
  <si>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</si>
  <si>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</si>
  <si>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</si>
  <si>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</si>
  <si>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</si>
  <si>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</si>
  <si>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</si>
  <si>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</si>
  <si>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</si>
  <si>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</si>
  <si>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</si>
  <si>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</si>
  <si>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</si>
  <si>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</si>
  <si>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</si>
  <si>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</si>
  <si>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</si>
  <si>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</si>
  <si>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</si>
  <si>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</si>
  <si>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</si>
  <si>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</si>
  <si>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</si>
  <si>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</si>
  <si>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</si>
  <si>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</si>
  <si>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</si>
  <si>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</si>
  <si>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</si>
  <si>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</si>
  <si>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</si>
  <si>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</si>
  <si>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</si>
  <si>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</si>
  <si>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</si>
  <si>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</si>
  <si>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</si>
  <si>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</si>
  <si>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</si>
  <si>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</si>
  <si>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</si>
  <si>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</si>
  <si>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</si>
  <si>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</si>
  <si>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</si>
  <si>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</si>
  <si>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</si>
  <si>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</si>
  <si>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</si>
  <si>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</si>
  <si>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</si>
  <si>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</si>
  <si>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</si>
  <si>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</si>
  <si>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</si>
  <si>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</si>
  <si>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</si>
  <si>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</si>
  <si>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</si>
  <si>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</si>
  <si>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</si>
  <si>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</si>
  <si>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</si>
  <si>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</si>
  <si>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</si>
  <si>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</si>
  <si>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</si>
  <si>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</si>
  <si>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</si>
  <si>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</si>
  <si>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</si>
  <si>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</si>
  <si>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</si>
  <si>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</si>
  <si>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</si>
  <si>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</si>
  <si>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</si>
  <si>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</si>
  <si>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</si>
  <si>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</si>
  <si>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</si>
  <si>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</si>
  <si>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</si>
  <si>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</si>
  <si>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</si>
  <si>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</si>
  <si>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</si>
  <si>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</si>
  <si>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</si>
  <si>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</si>
  <si>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</si>
  <si>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</si>
  <si>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</si>
  <si>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</si>
  <si>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</si>
  <si>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</si>
  <si>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</si>
  <si>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</si>
  <si>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</si>
  <si>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</si>
  <si>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</si>
  <si>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</si>
  <si>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</si>
  <si>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</si>
  <si>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</si>
  <si>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</si>
  <si>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</si>
  <si>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</si>
  <si>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</si>
  <si>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</si>
  <si>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</si>
  <si>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</si>
  <si>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</si>
  <si>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</si>
  <si>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</si>
  <si>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</si>
  <si>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</si>
  <si>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</si>
  <si>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</si>
  <si>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</si>
  <si>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</si>
  <si>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</si>
  <si>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</si>
  <si>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</si>
  <si>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</si>
  <si>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</si>
  <si>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</si>
  <si>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</si>
  <si>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</si>
  <si>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</si>
  <si>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</si>
  <si>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</si>
  <si>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</si>
  <si>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</si>
  <si>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</si>
  <si>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</si>
  <si>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</si>
  <si>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</si>
  <si>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</si>
  <si>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</si>
  <si>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</si>
  <si>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</si>
  <si>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</si>
  <si>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</si>
  <si>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</si>
  <si>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</si>
  <si>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</si>
  <si>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</si>
  <si>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</si>
  <si>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</si>
  <si>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</si>
  <si>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</si>
  <si>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</si>
  <si>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</si>
  <si>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</si>
  <si>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</si>
  <si>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</si>
  <si>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</si>
  <si>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</si>
  <si>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</si>
  <si>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</si>
  <si>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</si>
  <si>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</si>
  <si>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</si>
  <si>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</si>
  <si>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</si>
  <si>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</si>
  <si>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</si>
  <si>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</si>
  <si>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</si>
  <si>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</si>
  <si>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</si>
  <si>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</si>
  <si>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</si>
  <si>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</si>
  <si>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</si>
  <si>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</si>
  <si>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</si>
  <si>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</si>
  <si>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</si>
  <si>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</si>
  <si>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</si>
  <si>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</si>
  <si>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</si>
  <si>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</si>
  <si>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</si>
  <si>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</si>
  <si>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</si>
  <si>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</si>
  <si>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</si>
  <si>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</si>
  <si>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</si>
  <si>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</si>
  <si>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</si>
  <si>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</si>
  <si>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</si>
  <si>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</si>
  <si>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</si>
  <si>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</si>
  <si>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</si>
  <si>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</si>
  <si>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</si>
  <si>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</si>
  <si>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</si>
  <si>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</si>
  <si>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</si>
  <si>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</si>
  <si>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</si>
  <si>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</si>
  <si>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</si>
  <si>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</si>
  <si>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</si>
  <si>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</si>
  <si>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</si>
  <si>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</si>
  <si>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</si>
  <si>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</si>
  <si>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</si>
  <si>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</si>
  <si>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</si>
  <si>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</si>
  <si>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</si>
  <si>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</si>
  <si>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</si>
  <si>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</si>
  <si>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</si>
  <si>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</si>
  <si>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</si>
  <si>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</si>
  <si>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</si>
  <si>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</si>
  <si>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</si>
  <si>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</si>
  <si>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</si>
  <si>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</si>
  <si>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</si>
  <si>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</si>
  <si>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</si>
  <si>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</si>
  <si>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</si>
  <si>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</si>
  <si>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</si>
  <si>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</si>
  <si>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</si>
  <si>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</si>
  <si>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</si>
  <si>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</si>
  <si>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</si>
  <si>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</si>
  <si>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</si>
  <si>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</si>
  <si>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</si>
  <si>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</si>
  <si>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</si>
  <si>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</si>
  <si>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</si>
  <si>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</si>
  <si>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</si>
  <si>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</si>
  <si>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</si>
  <si>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</si>
  <si>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</si>
  <si>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</si>
  <si>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</si>
  <si>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</si>
  <si>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</si>
  <si>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</si>
  <si>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</si>
  <si>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</si>
  <si>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</si>
  <si>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</si>
  <si>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</si>
  <si>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</si>
  <si>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</si>
  <si>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</si>
  <si>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</si>
  <si>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</si>
  <si>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</si>
  <si>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</si>
  <si>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</si>
  <si>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</si>
  <si>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</si>
  <si>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</si>
  <si>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</si>
  <si>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</si>
  <si>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</si>
  <si>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</si>
  <si>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</si>
  <si>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</si>
  <si>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</si>
  <si>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</si>
  <si>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</si>
  <si>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</si>
  <si>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</si>
  <si>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</si>
  <si>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</si>
  <si>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</si>
  <si>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</si>
  <si>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</si>
  <si>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</si>
  <si>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</si>
  <si>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</si>
  <si>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</si>
  <si>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</si>
  <si>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</si>
  <si>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</si>
  <si>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</si>
  <si>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</si>
  <si>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</si>
  <si>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</si>
  <si>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</si>
  <si>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</si>
  <si>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</si>
  <si>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</si>
  <si>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</si>
  <si>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</si>
  <si>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</si>
  <si>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</si>
  <si>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</si>
  <si>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</si>
  <si>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</si>
  <si>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</si>
  <si>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</si>
  <si>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</si>
  <si>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</si>
  <si>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</si>
  <si>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</si>
  <si>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</si>
  <si>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</si>
  <si>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</si>
  <si>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</si>
  <si>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</si>
  <si>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</si>
  <si>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</si>
  <si>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</si>
  <si>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</si>
  <si>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</si>
  <si>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</si>
  <si>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</si>
  <si>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</si>
  <si>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</si>
  <si>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</si>
  <si>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</si>
  <si>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</si>
  <si>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</si>
  <si>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</si>
  <si>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</si>
  <si>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</si>
  <si>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</si>
  <si>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</si>
  <si>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</si>
  <si>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</si>
  <si>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</si>
  <si>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</si>
  <si>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</si>
  <si>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</si>
  <si>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</si>
  <si>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</si>
  <si>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</si>
  <si>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</si>
  <si>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</si>
  <si>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</si>
  <si>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</si>
  <si>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</si>
  <si>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</si>
  <si>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</si>
  <si>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</si>
  <si>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</si>
  <si>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</si>
  <si>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</si>
  <si>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</si>
  <si>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</si>
  <si>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</si>
  <si>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</si>
  <si>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</si>
  <si>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</si>
  <si>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</si>
  <si>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</si>
  <si>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</si>
  <si>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</si>
  <si>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</si>
  <si>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</si>
  <si>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</si>
  <si>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</si>
  <si>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</si>
  <si>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</si>
  <si>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</si>
  <si>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</si>
  <si>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</si>
  <si>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</si>
  <si>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</si>
  <si>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</si>
  <si>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</si>
  <si>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</si>
  <si>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</si>
  <si>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</si>
  <si>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</si>
  <si>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</si>
  <si>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</si>
  <si>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</si>
  <si>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</si>
  <si>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</si>
  <si>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</si>
  <si>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</si>
  <si>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</si>
  <si>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</si>
  <si>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</si>
  <si>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</si>
  <si>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</si>
  <si>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</si>
  <si>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</si>
  <si>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</si>
  <si>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</si>
  <si>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</si>
  <si>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</si>
  <si>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</si>
  <si>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</si>
  <si>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</si>
  <si>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</si>
  <si>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</si>
  <si>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</si>
  <si>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</si>
  <si>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</si>
  <si>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</si>
  <si>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</si>
  <si>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</si>
  <si>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</si>
  <si>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</si>
  <si>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</si>
  <si>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</si>
  <si>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</si>
  <si>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</si>
  <si>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</si>
  <si>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</si>
  <si>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</si>
  <si>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</si>
  <si>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</si>
  <si>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</si>
  <si>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</si>
  <si>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</si>
  <si>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</si>
  <si>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</si>
  <si>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</si>
  <si>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</si>
  <si>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</si>
  <si>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</si>
  <si>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</si>
  <si>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</si>
  <si>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</si>
  <si>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</si>
  <si>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</si>
  <si>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</si>
  <si>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</si>
  <si>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</si>
  <si>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</si>
  <si>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</si>
  <si>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</si>
  <si>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</si>
  <si>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</si>
  <si>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</si>
  <si>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</si>
  <si>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</si>
  <si>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</si>
  <si>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</si>
  <si>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</si>
  <si>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</si>
  <si>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</si>
  <si>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</si>
  <si>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</si>
  <si>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</si>
  <si>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</si>
  <si>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</si>
  <si>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</si>
  <si>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</si>
  <si>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</si>
  <si>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</si>
  <si>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</si>
  <si>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</si>
  <si>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</si>
  <si>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</si>
  <si>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</si>
  <si>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</si>
  <si>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</si>
  <si>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</si>
  <si>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</si>
  <si>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</si>
  <si>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</si>
  <si>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</si>
  <si>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</si>
  <si>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</si>
  <si>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</si>
  <si>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</si>
  <si>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</si>
  <si>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</si>
  <si>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</si>
  <si>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</si>
  <si>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</si>
  <si>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</si>
  <si>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</si>
  <si>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</si>
  <si>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</si>
  <si>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</si>
  <si>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</si>
  <si>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</si>
  <si>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</si>
  <si>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</si>
  <si>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</si>
  <si>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</si>
  <si>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</si>
  <si>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</si>
  <si>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</si>
  <si>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</si>
  <si>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</si>
  <si>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</si>
  <si>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</si>
  <si>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</si>
  <si>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</si>
  <si>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</si>
  <si>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</si>
  <si>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</si>
  <si>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</si>
  <si>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</si>
  <si>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</si>
  <si>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</si>
  <si>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</si>
  <si>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</si>
  <si>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</si>
  <si>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</si>
  <si>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</si>
  <si>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</si>
  <si>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</si>
  <si>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</si>
  <si>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</si>
  <si>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</si>
  <si>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</si>
  <si>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</si>
  <si>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</si>
  <si>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</si>
  <si>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</si>
  <si>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</si>
  <si>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</si>
  <si>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</si>
  <si>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</si>
  <si>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</si>
  <si>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</si>
  <si>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</si>
  <si>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</si>
  <si>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</si>
  <si>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</si>
  <si>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</si>
  <si>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</si>
  <si>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</si>
  <si>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</si>
  <si>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</si>
  <si>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</si>
  <si>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</si>
  <si>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</si>
  <si>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</si>
  <si>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</si>
  <si>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</si>
  <si>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</si>
  <si>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</si>
  <si>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</si>
  <si>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</si>
  <si>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</si>
  <si>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</si>
  <si>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</si>
  <si>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</si>
  <si>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</si>
  <si>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</si>
  <si>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</si>
  <si>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</si>
  <si>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</si>
  <si>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</si>
  <si>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</si>
  <si>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</si>
  <si>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</si>
  <si>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</si>
  <si>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</si>
  <si>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</si>
  <si>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</si>
  <si>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</si>
  <si>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</si>
  <si>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</si>
  <si>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</si>
  <si>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</si>
  <si>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</si>
  <si>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</si>
  <si>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</si>
  <si>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</si>
  <si>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</si>
  <si>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</si>
  <si>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</si>
  <si>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</si>
  <si>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</si>
  <si>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</si>
  <si>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</si>
  <si>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</si>
  <si>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</si>
  <si>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</si>
  <si>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</si>
  <si>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</si>
  <si>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</si>
  <si>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</si>
  <si>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</si>
  <si>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</si>
  <si>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</si>
  <si>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</si>
  <si>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</si>
  <si>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</si>
  <si>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</si>
  <si>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</si>
  <si>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</si>
  <si>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</si>
  <si>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</si>
  <si>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</si>
  <si>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</si>
  <si>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</si>
  <si>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</si>
  <si>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</si>
  <si>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</si>
  <si>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</si>
  <si>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</si>
  <si>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</si>
  <si>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</si>
  <si>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</si>
  <si>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</si>
  <si>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</si>
  <si>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</si>
  <si>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</si>
  <si>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</si>
  <si>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</si>
  <si>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</si>
  <si>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</si>
  <si>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</si>
  <si>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</si>
  <si>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</si>
  <si>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</si>
  <si>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</si>
  <si>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</si>
  <si>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</si>
  <si>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</si>
  <si>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</si>
  <si>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</si>
  <si>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</si>
  <si>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</si>
  <si>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</si>
  <si>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</si>
  <si>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</si>
  <si>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</si>
  <si>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</si>
  <si>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</si>
  <si>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</si>
  <si>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</si>
  <si>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</si>
  <si>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</si>
  <si>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</si>
  <si>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</si>
  <si>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</si>
  <si>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</si>
  <si>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</si>
  <si>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</si>
  <si>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</si>
  <si>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</si>
  <si>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</si>
  <si>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</si>
  <si>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</si>
  <si>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</si>
  <si>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</si>
  <si>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</si>
  <si>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</si>
  <si>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</si>
  <si>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</si>
  <si>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</si>
  <si>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</si>
  <si>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</si>
  <si>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</si>
  <si>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</si>
  <si>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</si>
  <si>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</si>
  <si>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</si>
  <si>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</si>
  <si>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</si>
  <si>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</si>
  <si>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</si>
  <si>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</si>
  <si>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</si>
  <si>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</si>
  <si>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</si>
  <si>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</si>
  <si>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</si>
  <si>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</si>
  <si>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</si>
  <si>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</si>
  <si>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</si>
  <si>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</si>
  <si>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</si>
  <si>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</si>
  <si>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</si>
  <si>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</si>
  <si>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</si>
  <si>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</si>
  <si>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</si>
  <si>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</si>
  <si>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</si>
  <si>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</si>
  <si>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</si>
  <si>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</si>
  <si>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</si>
  <si>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</si>
  <si>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</si>
  <si>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</si>
  <si>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</si>
  <si>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</si>
  <si>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</si>
  <si>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</si>
  <si>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</si>
  <si>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</si>
  <si>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</si>
  <si>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</si>
  <si>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</si>
  <si>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</si>
  <si>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</si>
  <si>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</si>
  <si>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</si>
  <si>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</si>
  <si>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</si>
  <si>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</si>
  <si>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</si>
  <si>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</si>
  <si>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</si>
  <si>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</si>
  <si>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</si>
  <si>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</si>
  <si>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</si>
  <si>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</si>
  <si>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</si>
  <si>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</si>
  <si>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</si>
  <si>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</si>
  <si>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</si>
  <si>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</si>
  <si>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</si>
  <si>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</si>
  <si>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</si>
  <si>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</si>
  <si>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</si>
  <si>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</si>
  <si>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</si>
  <si>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</si>
  <si>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</si>
  <si>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</si>
  <si>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</si>
  <si>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</si>
  <si>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</si>
  <si>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</si>
  <si>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</si>
  <si>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</si>
  <si>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</si>
  <si>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</si>
  <si>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</si>
  <si>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</si>
  <si>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</si>
  <si>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</si>
  <si>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</si>
  <si>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</si>
  <si>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</si>
  <si>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</si>
  <si>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</si>
  <si>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</si>
  <si>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</si>
  <si>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</si>
  <si>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</si>
  <si>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</si>
  <si>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</si>
  <si>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</si>
  <si>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</si>
  <si>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</si>
  <si>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</si>
  <si>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</si>
  <si>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</si>
  <si>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</si>
  <si>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</si>
  <si>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</si>
  <si>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</si>
  <si>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</si>
  <si>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</si>
  <si>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</si>
  <si>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</si>
  <si>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</si>
  <si>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</si>
  <si>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</si>
  <si>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</si>
  <si>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</si>
  <si>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</si>
  <si>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</si>
  <si>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</si>
  <si>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</si>
  <si>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</si>
  <si>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</si>
  <si>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</si>
  <si>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</si>
  <si>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</si>
  <si>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</si>
  <si>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</si>
  <si>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</si>
  <si>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</si>
  <si>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</si>
  <si>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</si>
  <si>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</si>
  <si>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</si>
  <si>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</si>
  <si>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</si>
  <si>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</si>
  <si>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</si>
  <si>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</si>
  <si>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</si>
  <si>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</si>
  <si>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</si>
  <si>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</si>
  <si>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</si>
  <si>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</si>
  <si>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</si>
  <si>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</si>
  <si>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</si>
  <si>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</si>
  <si>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</si>
  <si>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</si>
  <si>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</si>
  <si>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</si>
  <si>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</si>
  <si>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</si>
  <si>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</si>
  <si>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</si>
  <si>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</si>
  <si>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</si>
  <si>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</si>
  <si>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</si>
  <si>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</si>
  <si>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</si>
  <si>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</si>
  <si>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</si>
  <si>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</si>
  <si>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</si>
  <si>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</si>
  <si>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</si>
  <si>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</si>
  <si>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</si>
  <si>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</si>
  <si>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</si>
  <si>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</si>
  <si>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</si>
  <si>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</si>
  <si>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</si>
  <si>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</si>
  <si>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</si>
  <si>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</si>
  <si>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</si>
  <si>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</si>
  <si>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</si>
  <si>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</si>
  <si>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</si>
  <si>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</si>
  <si>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</si>
  <si>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</si>
  <si>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</si>
  <si>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</si>
  <si>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</si>
  <si>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</si>
  <si>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</si>
  <si>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</si>
  <si>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</si>
  <si>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</si>
  <si>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</si>
  <si>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</si>
  <si>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</si>
  <si>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</si>
  <si>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</si>
  <si>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</si>
  <si>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</si>
  <si>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</si>
  <si>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</si>
  <si>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</si>
  <si>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</si>
  <si>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</si>
  <si>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</si>
  <si>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</si>
  <si>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</si>
  <si>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</si>
  <si>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</si>
  <si>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</si>
  <si>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</si>
  <si>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</si>
  <si>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</si>
  <si>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</si>
  <si>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</si>
  <si>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</si>
  <si>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</si>
  <si>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</si>
  <si>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</si>
  <si>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</si>
  <si>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</si>
  <si>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</si>
  <si>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</si>
  <si>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</si>
  <si>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</si>
  <si>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</si>
  <si>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</si>
  <si>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</si>
  <si>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</si>
  <si>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</si>
  <si>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</si>
  <si>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</si>
  <si>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</si>
  <si>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</si>
  <si>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</si>
  <si>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</si>
  <si>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</si>
  <si>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</si>
  <si>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</si>
  <si>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</si>
  <si>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</si>
  <si>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</si>
  <si>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</si>
  <si>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</si>
  <si>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</si>
  <si>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</si>
  <si>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</si>
  <si>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</si>
  <si>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</si>
  <si>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</si>
  <si>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</si>
  <si>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</si>
  <si>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</si>
  <si>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</si>
  <si>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</si>
  <si>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</si>
  <si>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</si>
  <si>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</si>
  <si>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</si>
  <si>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</si>
  <si>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</si>
  <si>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</si>
  <si>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</si>
  <si>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</si>
  <si>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</si>
  <si>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</si>
  <si>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</si>
  <si>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</si>
  <si>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</si>
  <si>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</si>
  <si>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</si>
  <si>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</si>
  <si>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</si>
  <si>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</si>
  <si>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</si>
  <si>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</si>
  <si>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</si>
  <si>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</si>
  <si>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</si>
  <si>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</si>
  <si>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</si>
  <si>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</si>
  <si>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</si>
  <si>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</si>
  <si>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</si>
  <si>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</si>
  <si>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</si>
  <si>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</si>
  <si>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</si>
  <si>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</si>
  <si>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</si>
  <si>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</si>
  <si>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</si>
  <si>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</si>
  <si>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</si>
  <si>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</si>
  <si>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</si>
  <si>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</si>
  <si>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</si>
  <si>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</si>
  <si>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</si>
  <si>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</si>
  <si>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</si>
  <si>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</si>
  <si>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</si>
  <si>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</si>
  <si>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</si>
  <si>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</si>
  <si>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</si>
  <si>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</si>
  <si>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</si>
  <si>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</si>
  <si>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</si>
  <si>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</si>
  <si>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</si>
  <si>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</si>
  <si>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</si>
  <si>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</si>
  <si>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</si>
  <si>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</si>
  <si>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</si>
  <si>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</si>
  <si>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</si>
  <si>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</si>
  <si>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</si>
  <si>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</si>
  <si>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</si>
  <si>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</si>
  <si>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</si>
  <si>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</si>
  <si>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</si>
  <si>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</si>
  <si>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</si>
  <si>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</si>
  <si>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</si>
  <si>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</si>
  <si>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</si>
  <si>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</si>
  <si>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</si>
  <si>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</si>
  <si>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</si>
  <si>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</si>
  <si>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</si>
  <si>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</si>
  <si>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</si>
  <si>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</si>
  <si>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</si>
  <si>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</si>
  <si>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</si>
  <si>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</si>
  <si>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</si>
  <si>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</si>
  <si>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</si>
  <si>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</si>
  <si>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</si>
  <si>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</si>
  <si>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</si>
  <si>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</si>
  <si>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</si>
  <si>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</si>
  <si>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</si>
  <si>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</si>
  <si>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</si>
  <si>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</si>
  <si>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</si>
  <si>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</si>
  <si>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</si>
  <si>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</si>
  <si>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</si>
  <si>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</si>
  <si>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</si>
  <si>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</si>
  <si>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</si>
  <si>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</si>
  <si>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</si>
  <si>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</si>
  <si>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</si>
  <si>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</si>
  <si>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</si>
  <si>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</si>
  <si>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</si>
  <si>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</si>
  <si>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</si>
  <si>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</si>
  <si>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</si>
  <si>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</si>
  <si>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</si>
  <si>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</si>
  <si>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</si>
  <si>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</si>
  <si>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</si>
  <si>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</si>
  <si>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</si>
  <si>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</si>
  <si>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</si>
  <si>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</si>
  <si>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</si>
  <si>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</si>
  <si>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</si>
  <si>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</si>
  <si>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</si>
  <si>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</si>
  <si>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</si>
  <si>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</si>
  <si>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</si>
  <si>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</si>
  <si>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</si>
  <si>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</si>
  <si>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</si>
  <si>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</si>
  <si>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</si>
  <si>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</si>
  <si>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</si>
  <si>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</si>
  <si>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</si>
  <si>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</si>
  <si>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</si>
  <si>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</si>
  <si>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</si>
  <si>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</si>
  <si>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</si>
  <si>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</si>
  <si>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</si>
  <si>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</si>
  <si>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</si>
  <si>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</si>
  <si>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</si>
  <si>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</si>
  <si>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</si>
  <si>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</si>
  <si>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</si>
  <si>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</si>
  <si>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</si>
  <si>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</si>
  <si>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</si>
  <si>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</si>
  <si>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</si>
  <si>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</si>
  <si>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</si>
  <si>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</si>
  <si>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</si>
  <si>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</si>
  <si>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</si>
  <si>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</si>
  <si>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</si>
  <si>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</si>
  <si>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</si>
  <si>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</si>
  <si>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</si>
  <si>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</si>
  <si>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</si>
  <si>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</si>
  <si>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</si>
  <si>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</si>
  <si>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</si>
  <si>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</si>
  <si>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</si>
  <si>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</si>
  <si>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</si>
  <si>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</si>
  <si>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</si>
  <si>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</si>
  <si>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</si>
  <si>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</si>
  <si>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</si>
  <si>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</si>
  <si>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</si>
  <si>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</si>
  <si>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</si>
  <si>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</si>
  <si>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</si>
  <si>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</si>
  <si>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</si>
  <si>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</si>
  <si>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</si>
  <si>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</si>
  <si>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</si>
  <si>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</si>
  <si>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</si>
  <si>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</si>
  <si>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</si>
  <si>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</si>
  <si>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</si>
  <si>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</si>
  <si>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</si>
  <si>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</si>
  <si>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</si>
  <si>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</si>
  <si>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</si>
  <si>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</si>
  <si>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</si>
  <si>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</si>
  <si>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</si>
  <si>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</si>
  <si>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</si>
  <si>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</si>
  <si>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</si>
  <si>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</si>
  <si>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</si>
  <si>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</si>
  <si>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</si>
  <si>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</si>
  <si>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</si>
  <si>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</si>
  <si>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</si>
  <si>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</si>
  <si>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</si>
  <si>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</si>
  <si>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</si>
  <si>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</si>
  <si>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</si>
  <si>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</si>
  <si>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</si>
  <si>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</si>
  <si>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</si>
  <si>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</si>
  <si>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</si>
  <si>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</si>
  <si>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</si>
  <si>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</si>
  <si>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</si>
  <si>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</si>
  <si>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</si>
  <si>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</si>
  <si>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</si>
  <si>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</si>
  <si>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</si>
  <si>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</si>
  <si>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</si>
  <si>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</si>
  <si>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</si>
  <si>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</si>
  <si>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</si>
  <si>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</si>
  <si>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</si>
  <si>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</si>
  <si>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</si>
  <si>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</si>
  <si>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</si>
  <si>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</si>
  <si>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</si>
  <si>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</si>
  <si>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</si>
  <si>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</si>
  <si>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</si>
  <si>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</si>
  <si>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</si>
  <si>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</si>
  <si>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</si>
  <si>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</si>
  <si>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</si>
  <si>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</si>
  <si>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</si>
  <si>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</si>
  <si>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</si>
  <si>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</si>
  <si>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</si>
  <si>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</si>
  <si>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</si>
  <si>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</si>
  <si>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</si>
  <si>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</si>
  <si>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</si>
  <si>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</si>
  <si>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</si>
  <si>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</si>
  <si>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</si>
  <si>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</si>
  <si>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</si>
  <si>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</si>
  <si>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</si>
  <si>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</si>
  <si>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</si>
  <si>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</si>
  <si>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</si>
  <si>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</si>
  <si>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</si>
  <si>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</si>
  <si>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</si>
  <si>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</si>
  <si>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</si>
  <si>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</si>
  <si>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</si>
  <si>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</si>
  <si>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</si>
  <si>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</si>
  <si>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</si>
  <si>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</si>
  <si>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</si>
  <si>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</si>
  <si>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</si>
  <si>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</si>
  <si>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</si>
  <si>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</si>
  <si>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</si>
  <si>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</si>
  <si>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</si>
  <si>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</si>
  <si>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</si>
  <si>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</si>
  <si>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</si>
  <si>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</si>
  <si>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</si>
  <si>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</si>
  <si>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</si>
  <si>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</si>
  <si>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</si>
  <si>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</si>
  <si>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</si>
  <si>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</si>
  <si>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</si>
  <si>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</si>
  <si>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</si>
  <si>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</si>
  <si>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</si>
  <si>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</si>
  <si>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</si>
  <si>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</si>
  <si>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</si>
  <si>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</si>
  <si>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</si>
  <si>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</si>
  <si>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</si>
  <si>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</si>
  <si>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</si>
  <si>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</si>
  <si>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</si>
  <si>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</si>
  <si>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</si>
  <si>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</si>
  <si>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</si>
  <si>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</si>
  <si>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</si>
  <si>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</si>
  <si>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</si>
  <si>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</si>
  <si>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</si>
  <si>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</si>
  <si>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</si>
  <si>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</si>
  <si>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</si>
  <si>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</si>
  <si>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</si>
  <si>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</si>
  <si>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</si>
  <si>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</si>
  <si>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</si>
  <si>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</si>
  <si>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</si>
  <si>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</si>
  <si>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</si>
  <si>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</si>
  <si>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</si>
  <si>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</si>
  <si>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</si>
  <si>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</si>
  <si>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</si>
  <si>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</si>
  <si>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</si>
  <si>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</si>
  <si>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</si>
  <si>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</si>
  <si>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</si>
  <si>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</si>
  <si>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</si>
  <si>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</si>
  <si>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</si>
  <si>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</si>
  <si>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</si>
  <si>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</si>
  <si>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</si>
  <si>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</si>
  <si>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</si>
  <si>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</si>
  <si>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</si>
  <si>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</si>
  <si>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</si>
  <si>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</si>
  <si>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</si>
  <si>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</si>
  <si>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</si>
  <si>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</si>
  <si>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</si>
  <si>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</si>
  <si>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</si>
  <si>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</si>
  <si>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</si>
  <si>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</si>
  <si>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</si>
  <si>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</si>
  <si>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</si>
  <si>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</si>
  <si>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</si>
  <si>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</si>
  <si>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</si>
  <si>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</si>
  <si>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</si>
  <si>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</si>
  <si>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</si>
  <si>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</si>
  <si>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</si>
  <si>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</si>
  <si>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</si>
  <si>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</si>
  <si>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</si>
  <si>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</si>
  <si>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</si>
  <si>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</si>
  <si>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</si>
  <si>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</si>
  <si>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</si>
  <si>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</si>
  <si>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</si>
  <si>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</si>
  <si>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</si>
  <si>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</si>
  <si>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</si>
  <si>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</si>
  <si>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</si>
  <si>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</si>
  <si>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</si>
  <si>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</si>
  <si>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</si>
  <si>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</si>
  <si>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</si>
  <si>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</si>
  <si>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</si>
  <si>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</si>
  <si>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</si>
  <si>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</si>
  <si>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</si>
  <si>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</si>
  <si>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</si>
  <si>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</si>
  <si>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</si>
  <si>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</si>
  <si>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</si>
  <si>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</si>
  <si>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</si>
  <si>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</si>
  <si>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</si>
  <si>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</si>
  <si>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</si>
  <si>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</si>
  <si>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</si>
  <si>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</si>
  <si>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</si>
  <si>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</si>
  <si>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</si>
  <si>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</si>
  <si>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</si>
  <si>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</si>
  <si>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</si>
  <si>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</si>
  <si>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</si>
  <si>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</si>
  <si>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</si>
  <si>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</si>
  <si>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</si>
  <si>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</si>
  <si>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</si>
  <si>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</si>
  <si>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</si>
  <si>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</si>
  <si>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</si>
  <si>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</si>
  <si>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</si>
  <si>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</si>
  <si>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</si>
  <si>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</si>
  <si>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</si>
  <si>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</si>
  <si>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</si>
  <si>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</si>
  <si>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</si>
  <si>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</si>
  <si>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</si>
  <si>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</si>
  <si>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</si>
  <si>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</si>
  <si>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</si>
  <si>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</si>
  <si>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</si>
  <si>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</si>
  <si>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</si>
  <si>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</si>
  <si>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</si>
  <si>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</si>
  <si>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</si>
  <si>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</si>
  <si>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</si>
  <si>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</si>
  <si>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</si>
  <si>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</si>
  <si>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</si>
  <si>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</si>
  <si>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</si>
  <si>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</si>
  <si>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</si>
  <si>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</si>
  <si>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</si>
  <si>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</si>
  <si>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</si>
  <si>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</si>
  <si>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</si>
  <si>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</si>
  <si>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</si>
  <si>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</si>
  <si>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</si>
  <si>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</si>
  <si>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</si>
  <si>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</si>
  <si>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</si>
  <si>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</si>
  <si>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</si>
  <si>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</si>
  <si>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</si>
  <si>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</si>
  <si>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</si>
  <si>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</si>
  <si>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</si>
  <si>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</si>
  <si>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</si>
  <si>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</si>
  <si>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</si>
  <si>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</si>
  <si>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</si>
  <si>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</si>
  <si>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</si>
  <si>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</si>
  <si>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</si>
  <si>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</si>
  <si>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</si>
  <si>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</si>
  <si>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</si>
  <si>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</si>
  <si>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</si>
  <si>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</si>
  <si>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</si>
  <si>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</si>
  <si>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</si>
  <si>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</si>
  <si>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</si>
  <si>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</si>
  <si>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</si>
  <si>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</si>
  <si>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</si>
  <si>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</si>
  <si>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</si>
  <si>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</si>
  <si>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</si>
  <si>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</si>
  <si>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</si>
  <si>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</si>
  <si>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</si>
  <si>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</si>
  <si>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</si>
  <si>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</si>
  <si>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</si>
  <si>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</si>
  <si>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</si>
  <si>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</si>
  <si>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</si>
  <si>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</si>
  <si>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</si>
  <si>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</si>
  <si>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</si>
  <si>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</si>
  <si>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</si>
  <si>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</si>
  <si>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</si>
  <si>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</si>
  <si>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</si>
  <si>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</si>
  <si>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</si>
  <si>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</si>
  <si>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</si>
  <si>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</si>
  <si>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</si>
  <si>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</si>
  <si>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</si>
  <si>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</si>
  <si>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</si>
  <si>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</si>
  <si>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</si>
  <si>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</si>
  <si>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</si>
  <si>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</si>
  <si>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</si>
  <si>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</si>
  <si>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</si>
  <si>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</si>
  <si>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</si>
  <si>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</si>
  <si>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</si>
  <si>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</si>
  <si>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</si>
  <si>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</si>
  <si>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</si>
  <si>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</si>
  <si>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</si>
  <si>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</si>
  <si>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</si>
  <si>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</si>
  <si>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</si>
  <si>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</si>
  <si>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</si>
  <si>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</si>
  <si>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</si>
  <si>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</si>
  <si>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</si>
  <si>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</si>
  <si>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</si>
  <si>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</si>
  <si>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</si>
  <si>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</si>
  <si>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</si>
  <si>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</si>
  <si>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</si>
  <si>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</si>
  <si>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</si>
  <si>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</si>
  <si>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</si>
  <si>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</si>
  <si>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</si>
  <si>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</si>
  <si>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</si>
  <si>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</si>
  <si>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</si>
  <si>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</si>
  <si>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</si>
  <si>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</si>
  <si>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</si>
  <si>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</si>
  <si>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</si>
  <si>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</si>
  <si>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</si>
  <si>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</si>
  <si>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</si>
  <si>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</si>
  <si>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</si>
  <si>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</si>
  <si>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</si>
  <si>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</si>
  <si>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</si>
  <si>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</si>
  <si>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</si>
  <si>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</si>
  <si>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</si>
  <si>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</si>
  <si>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</si>
  <si>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</si>
  <si>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</si>
  <si>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</si>
  <si>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</si>
  <si>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</si>
  <si>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</si>
  <si>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</si>
  <si>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</si>
  <si>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</si>
  <si>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</si>
  <si>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</si>
  <si>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</si>
  <si>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</si>
  <si>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</si>
  <si>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</si>
  <si>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</si>
  <si>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</si>
  <si>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</si>
  <si>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</si>
  <si>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</si>
  <si>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</si>
  <si>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</si>
  <si>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</si>
  <si>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</si>
  <si>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</si>
  <si>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</si>
  <si>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</si>
  <si>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</si>
  <si>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</si>
  <si>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</si>
  <si>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</si>
  <si>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</si>
  <si>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</si>
  <si>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</si>
  <si>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</si>
  <si>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</si>
  <si>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</si>
  <si>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</si>
  <si>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</si>
  <si>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</si>
  <si>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</si>
  <si>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</si>
  <si>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</si>
  <si>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</si>
  <si>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</si>
  <si>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</si>
  <si>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</si>
  <si>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</si>
  <si>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</si>
  <si>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</si>
  <si>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</si>
  <si>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</si>
  <si>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</si>
  <si>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</si>
  <si>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</si>
  <si>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</si>
  <si>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</si>
  <si>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</si>
  <si>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</si>
  <si>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</si>
  <si>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</si>
  <si>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</si>
  <si>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</si>
  <si>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</si>
  <si>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</si>
  <si>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</si>
  <si>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</si>
  <si>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</si>
  <si>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</si>
  <si>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</si>
  <si>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</si>
  <si>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</si>
  <si>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</si>
  <si>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</si>
  <si>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</si>
  <si>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</si>
  <si>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</si>
  <si>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</si>
  <si>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</si>
  <si>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</si>
  <si>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</si>
  <si>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</si>
  <si>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</si>
  <si>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</si>
  <si>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</si>
  <si>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</si>
  <si>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</si>
  <si>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</si>
  <si>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</si>
  <si>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</si>
  <si>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</si>
  <si>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</si>
  <si>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</si>
  <si>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</si>
  <si>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</si>
  <si>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</si>
  <si>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</si>
  <si>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</si>
  <si>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</si>
  <si>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</si>
  <si>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</si>
  <si>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</si>
  <si>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</si>
  <si>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</si>
  <si>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</si>
  <si>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</si>
  <si>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</si>
  <si>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</si>
  <si>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</si>
  <si>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</si>
  <si>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</si>
  <si>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</si>
  <si>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</si>
  <si>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</si>
  <si>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</si>
  <si>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</si>
  <si>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</si>
  <si>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</si>
  <si>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</si>
  <si>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</si>
  <si>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</si>
  <si>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</si>
  <si>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</si>
  <si>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</si>
  <si>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</si>
  <si>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</si>
  <si>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</si>
  <si>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</si>
  <si>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</si>
  <si>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</si>
  <si>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</si>
  <si>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</si>
  <si>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</si>
  <si>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</si>
  <si>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</si>
  <si>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</si>
  <si>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</si>
  <si>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</si>
  <si>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</si>
  <si>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</si>
  <si>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</si>
  <si>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</si>
  <si>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</si>
  <si>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</si>
  <si>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</si>
  <si>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</si>
  <si>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</si>
  <si>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</si>
  <si>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</si>
  <si>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</si>
  <si>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</si>
  <si>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</si>
  <si>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</si>
  <si>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</si>
  <si>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</si>
  <si>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</si>
  <si>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</si>
  <si>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</si>
  <si>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</si>
  <si>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</si>
  <si>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</si>
  <si>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</si>
  <si>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</si>
  <si>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</si>
  <si>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</si>
  <si>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</si>
  <si>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</si>
  <si>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</si>
  <si>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</si>
  <si>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</si>
  <si>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</si>
  <si>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</si>
  <si>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</si>
  <si>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</si>
  <si>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</si>
  <si>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</si>
  <si>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</si>
  <si>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</si>
  <si>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</si>
  <si>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</si>
  <si>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</si>
  <si>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</si>
  <si>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</si>
  <si>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</si>
  <si>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</si>
  <si>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</si>
  <si>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</si>
  <si>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</si>
  <si>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</si>
  <si>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</si>
  <si>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</si>
  <si>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</si>
  <si>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</si>
  <si>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</si>
  <si>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</si>
  <si>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</si>
  <si>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</si>
  <si>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</si>
  <si>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</si>
  <si>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</si>
  <si>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</si>
  <si>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</si>
  <si>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</si>
  <si>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</si>
  <si>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</si>
  <si>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</si>
  <si>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</si>
  <si>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</si>
  <si>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</si>
  <si>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</si>
  <si>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</si>
  <si>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</si>
  <si>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</si>
  <si>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</si>
  <si>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</si>
  <si>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</si>
  <si>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</si>
  <si>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</si>
  <si>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</si>
  <si>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</si>
  <si>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</si>
  <si>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</si>
  <si>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</si>
  <si>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</si>
  <si>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</si>
  <si>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</si>
  <si>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</si>
  <si>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</si>
  <si>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</si>
  <si>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</si>
  <si>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</si>
  <si>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</si>
  <si>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</si>
  <si>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</si>
  <si>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</si>
  <si>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</si>
  <si>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</si>
  <si>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</si>
  <si>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</si>
  <si>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</si>
  <si>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</si>
  <si>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</si>
  <si>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</si>
  <si>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</si>
  <si>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</si>
  <si>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</si>
  <si>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</si>
  <si>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</si>
  <si>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</si>
  <si>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</si>
  <si>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</si>
  <si>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</si>
  <si>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</si>
  <si>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</si>
  <si>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</si>
  <si>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</si>
  <si>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</si>
  <si>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</si>
  <si>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</si>
  <si>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</si>
  <si>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</si>
  <si>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</si>
  <si>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</si>
  <si>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</si>
  <si>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</si>
  <si>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</si>
  <si>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</si>
  <si>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</si>
  <si>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</si>
  <si>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</si>
  <si>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</si>
  <si>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</si>
  <si>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</si>
  <si>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</si>
  <si>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</si>
  <si>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</si>
  <si>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</si>
  <si>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</si>
  <si>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</si>
  <si>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</si>
  <si>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</si>
  <si>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</si>
  <si>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</si>
  <si>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</si>
  <si>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</si>
  <si>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</si>
  <si>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</si>
  <si>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</si>
  <si>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</si>
  <si>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</si>
  <si>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</si>
  <si>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</si>
  <si>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</si>
  <si>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</si>
  <si>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</si>
  <si>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</si>
  <si>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</si>
  <si>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</si>
  <si>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</si>
  <si>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</si>
  <si>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</si>
  <si>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</si>
  <si>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</si>
  <si>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</si>
  <si>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</si>
  <si>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</si>
  <si>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</si>
  <si>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</si>
  <si>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</si>
  <si>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</si>
  <si>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</si>
  <si>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</si>
  <si>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</si>
  <si>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</si>
  <si>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</si>
  <si>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</si>
  <si>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</si>
  <si>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</si>
  <si>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</si>
  <si>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</si>
  <si>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</si>
  <si>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</si>
  <si>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</si>
  <si>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</si>
  <si>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</si>
  <si>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</si>
  <si>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</si>
  <si>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</si>
  <si>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</si>
  <si>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</si>
  <si>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</si>
  <si>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</si>
  <si>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</si>
  <si>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</si>
  <si>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</si>
  <si>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</si>
  <si>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</si>
  <si>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</si>
  <si>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</si>
  <si>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</si>
  <si>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</si>
  <si>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</si>
  <si>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</si>
  <si>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</si>
  <si>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</si>
  <si>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</si>
  <si>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</si>
  <si>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</si>
  <si>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</si>
  <si>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</si>
  <si>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</si>
  <si>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</si>
  <si>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</si>
  <si>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</si>
  <si>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</si>
  <si>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</si>
  <si>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</si>
  <si>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</si>
  <si>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</si>
  <si>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</si>
  <si>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</si>
  <si>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</si>
  <si>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</si>
  <si>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</si>
  <si>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</si>
  <si>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</si>
  <si>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</si>
  <si>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</si>
  <si>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</si>
  <si>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</si>
  <si>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</si>
  <si>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</si>
  <si>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</si>
  <si>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</si>
  <si>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</si>
  <si>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</si>
  <si>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</si>
  <si>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</si>
  <si>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</si>
  <si>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</si>
  <si>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</si>
  <si>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</si>
  <si>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</si>
  <si>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</si>
  <si>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</si>
  <si>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</si>
  <si>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</si>
  <si>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</si>
  <si>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</si>
  <si>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</si>
  <si>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</si>
  <si>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</si>
  <si>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</si>
  <si>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</si>
  <si>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</si>
  <si>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</si>
  <si>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</si>
  <si>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</si>
  <si>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</si>
  <si>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</si>
  <si>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</si>
  <si>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</si>
  <si>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</si>
  <si>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</si>
  <si>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</si>
  <si>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</si>
  <si>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</si>
  <si>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</si>
  <si>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</si>
  <si>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</si>
  <si>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</si>
  <si>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</si>
  <si>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</si>
  <si>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</si>
  <si>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</si>
  <si>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</si>
  <si>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</si>
  <si>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</si>
  <si>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</si>
  <si>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</si>
  <si>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</si>
  <si>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</si>
  <si>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</si>
  <si>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</si>
  <si>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</si>
  <si>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</si>
  <si>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</si>
  <si>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</si>
  <si>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</si>
  <si>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</si>
  <si>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</si>
  <si>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</si>
  <si>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</si>
  <si>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</si>
  <si>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</si>
  <si>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</si>
  <si>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</si>
  <si>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</si>
  <si>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</si>
  <si>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</si>
  <si>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</si>
  <si>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</si>
  <si>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</si>
  <si>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</si>
  <si>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</si>
  <si>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</si>
  <si>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</si>
  <si>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</si>
  <si>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</si>
  <si>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</si>
  <si>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</si>
  <si>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</si>
  <si>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</si>
  <si>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</si>
  <si>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</si>
  <si>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</si>
  <si>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</si>
  <si>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</si>
  <si>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</si>
  <si>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</si>
  <si>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</si>
  <si>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</si>
  <si>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</si>
  <si>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</si>
  <si>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</si>
  <si>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</si>
  <si>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</si>
  <si>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</si>
  <si>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</si>
  <si>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</si>
  <si>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</si>
  <si>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</si>
  <si>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</si>
  <si>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</si>
  <si>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</si>
  <si>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</si>
  <si>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</si>
  <si>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</si>
  <si>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</si>
  <si>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</si>
  <si>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</si>
  <si>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</si>
  <si>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</si>
  <si>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</si>
  <si>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</si>
  <si>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</si>
  <si>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</si>
  <si>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</si>
  <si>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</si>
  <si>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</si>
  <si>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</si>
  <si>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</si>
  <si>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</si>
  <si>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</si>
  <si>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</si>
  <si>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</si>
  <si>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</si>
  <si>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</si>
  <si>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</si>
  <si>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</si>
  <si>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</si>
  <si>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</si>
  <si>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</si>
  <si>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</si>
  <si>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</si>
  <si>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</si>
  <si>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</si>
  <si>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</si>
  <si>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</si>
  <si>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</si>
  <si>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</si>
  <si>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</si>
  <si>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</si>
  <si>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</si>
  <si>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</si>
  <si>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</si>
  <si>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</si>
  <si>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</si>
  <si>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</si>
  <si>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</si>
  <si>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</si>
  <si>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</si>
  <si>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</si>
  <si>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</si>
  <si>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</si>
  <si>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</si>
  <si>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</si>
  <si>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</si>
  <si>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</si>
  <si>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</si>
  <si>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</si>
  <si>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</si>
  <si>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</si>
  <si>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</si>
  <si>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</si>
  <si>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</si>
  <si>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</si>
  <si>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</si>
  <si>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</si>
  <si>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</si>
  <si>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</si>
  <si>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</si>
  <si>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</si>
  <si>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</si>
  <si>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</si>
  <si>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</si>
  <si>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</si>
  <si>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</si>
  <si>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</si>
  <si>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</si>
  <si>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</si>
  <si>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</si>
  <si>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</si>
  <si>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</si>
  <si>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</si>
  <si>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</si>
  <si>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</si>
  <si>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</si>
  <si>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</si>
  <si>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</si>
  <si>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</si>
  <si>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</si>
  <si>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</si>
  <si>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</si>
  <si>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</si>
  <si>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</si>
  <si>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</si>
  <si>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</si>
  <si>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</si>
  <si>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</si>
  <si>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</si>
  <si>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</si>
  <si>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</si>
  <si>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</si>
  <si>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</si>
  <si>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</si>
  <si>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</si>
  <si>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</si>
  <si>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</si>
  <si>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</si>
  <si>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</si>
  <si>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</si>
  <si>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</si>
  <si>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</si>
  <si>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</si>
  <si>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</si>
  <si>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</si>
  <si>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</si>
  <si>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</si>
  <si>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</si>
  <si>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</si>
  <si>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</si>
  <si>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</si>
  <si>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</si>
  <si>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</si>
  <si>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</si>
  <si>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</si>
  <si>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</si>
  <si>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</si>
  <si>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</si>
  <si>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</si>
  <si>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</si>
  <si>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</si>
  <si>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</si>
  <si>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</si>
  <si>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</si>
  <si>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</si>
  <si>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</si>
  <si>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</si>
  <si>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</si>
  <si>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</si>
  <si>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</si>
  <si>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</si>
  <si>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</si>
  <si>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</si>
  <si>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</si>
  <si>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</si>
  <si>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</si>
  <si>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</si>
  <si>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</si>
  <si>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</si>
  <si>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</si>
  <si>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</si>
  <si>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</si>
  <si>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</si>
  <si>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</si>
  <si>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</si>
  <si>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</si>
  <si>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</si>
  <si>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</si>
  <si>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</si>
  <si>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</si>
  <si>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</si>
  <si>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</si>
  <si>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</si>
  <si>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</si>
  <si>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</si>
  <si>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</si>
  <si>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</si>
  <si>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</si>
  <si>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</si>
  <si>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</si>
  <si>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</si>
  <si>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</si>
  <si>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</si>
  <si>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</si>
  <si>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</si>
  <si>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</si>
  <si>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</si>
  <si>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</si>
  <si>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</si>
  <si>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</si>
  <si>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</si>
  <si>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</si>
  <si>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</si>
  <si>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</si>
  <si>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</si>
  <si>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</si>
  <si>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</si>
  <si>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</si>
  <si>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</si>
  <si>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</si>
  <si>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</si>
  <si>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</si>
  <si>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</si>
  <si>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</si>
  <si>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</si>
  <si>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</si>
  <si>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</si>
  <si>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</si>
  <si>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</si>
  <si>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</si>
  <si>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</si>
  <si>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</si>
  <si>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</si>
  <si>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</si>
  <si>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</si>
  <si>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</si>
  <si>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</si>
  <si>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</si>
  <si>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</si>
  <si>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</si>
  <si>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</si>
  <si>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</si>
  <si>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</si>
  <si>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</si>
  <si>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</si>
  <si>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</si>
  <si>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</si>
  <si>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</si>
  <si>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</si>
  <si>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</si>
  <si>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</si>
  <si>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</si>
  <si>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</si>
  <si>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</si>
  <si>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</si>
  <si>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</si>
  <si>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</si>
  <si>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</si>
  <si>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</si>
  <si>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</si>
  <si>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</si>
  <si>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</si>
  <si>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</si>
  <si>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</si>
  <si>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</si>
  <si>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</si>
  <si>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</si>
  <si>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</si>
  <si>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</si>
  <si>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</si>
  <si>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</si>
  <si>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</si>
  <si>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</si>
  <si>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</si>
  <si>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</si>
  <si>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</si>
  <si>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</si>
  <si>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</si>
  <si>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</si>
  <si>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</si>
  <si>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</si>
  <si>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</si>
  <si>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</si>
  <si>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</si>
  <si>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</si>
  <si>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</si>
  <si>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</si>
  <si>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</si>
  <si>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</si>
  <si>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</si>
  <si>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</si>
  <si>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</si>
  <si>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</si>
  <si>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</si>
  <si>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</si>
  <si>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</si>
  <si>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</si>
  <si>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</si>
  <si>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</si>
  <si>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</si>
  <si>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</si>
  <si>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</si>
  <si>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</si>
  <si>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</si>
  <si>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</si>
  <si>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</si>
  <si>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</si>
  <si>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</si>
  <si>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</si>
  <si>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</si>
  <si>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</si>
  <si>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</si>
  <si>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</si>
  <si>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</si>
  <si>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</si>
  <si>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</si>
  <si>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</si>
  <si>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</si>
  <si>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</si>
  <si>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</si>
  <si>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</si>
  <si>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</si>
  <si>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</si>
  <si>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</si>
  <si>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</si>
  <si>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</si>
  <si>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</si>
  <si>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</si>
  <si>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</si>
  <si>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</si>
  <si>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</si>
  <si>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</si>
  <si>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</si>
  <si>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</si>
  <si>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</si>
  <si>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</si>
  <si>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</si>
  <si>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</si>
  <si>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</si>
  <si>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</si>
  <si>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</si>
  <si>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</si>
  <si>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</si>
  <si>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</si>
  <si>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</si>
  <si>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</si>
  <si>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</si>
  <si>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</si>
  <si>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</si>
  <si>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</si>
  <si>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</si>
  <si>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</si>
  <si>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</si>
  <si>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</si>
  <si>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</si>
  <si>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</si>
  <si>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</si>
  <si>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</si>
  <si>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</si>
  <si>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</si>
  <si>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</si>
  <si>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</si>
  <si>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</si>
  <si>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</si>
  <si>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</si>
  <si>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</si>
  <si>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</si>
  <si>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</si>
  <si>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</si>
  <si>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</si>
  <si>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</si>
  <si>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</si>
  <si>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</si>
  <si>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</si>
  <si>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</si>
  <si>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</si>
  <si>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</si>
  <si>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</si>
  <si>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</si>
  <si>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</si>
  <si>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</si>
  <si>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</si>
  <si>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</si>
  <si>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</si>
  <si>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</si>
  <si>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</si>
  <si>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</si>
  <si>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</si>
  <si>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</si>
  <si>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</si>
  <si>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</si>
  <si>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</si>
  <si>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</si>
  <si>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</si>
  <si>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</si>
  <si>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</si>
  <si>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</si>
  <si>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</si>
  <si>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</si>
  <si>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</si>
  <si>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</si>
  <si>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</si>
  <si>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</si>
  <si>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</si>
  <si>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</si>
  <si>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</si>
  <si>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</si>
  <si>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</si>
  <si>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</si>
  <si>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</si>
  <si>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</si>
  <si>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</si>
  <si>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</si>
  <si>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</si>
  <si>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</si>
  <si>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</si>
  <si>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</si>
  <si>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</si>
  <si>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</si>
  <si>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</si>
  <si>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</si>
  <si>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</si>
  <si>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</si>
  <si>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</si>
  <si>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</si>
  <si>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</si>
  <si>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</si>
  <si>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</si>
  <si>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</si>
  <si>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</si>
  <si>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</si>
  <si>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</si>
  <si>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</si>
  <si>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</si>
  <si>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</si>
  <si>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</si>
  <si>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</si>
  <si>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</si>
  <si>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</si>
  <si>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</si>
  <si>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</si>
  <si>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</si>
  <si>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</si>
  <si>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</si>
  <si>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</si>
  <si>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</si>
  <si>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</si>
  <si>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</si>
  <si>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</si>
  <si>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</si>
  <si>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</si>
  <si>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</si>
  <si>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</si>
  <si>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</si>
  <si>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</si>
  <si>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</si>
  <si>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</si>
  <si>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</si>
  <si>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</si>
  <si>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</si>
  <si>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</si>
  <si>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</si>
  <si>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</si>
  <si>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</si>
  <si>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</si>
  <si>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</si>
  <si>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</si>
  <si>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</si>
  <si>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</si>
  <si>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</si>
  <si>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</si>
  <si>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</si>
  <si>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</si>
  <si>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</si>
  <si>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</si>
  <si>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</si>
  <si>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</si>
  <si>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</si>
  <si>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</si>
  <si>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</si>
  <si>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</si>
  <si>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</si>
  <si>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</si>
  <si>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</si>
  <si>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</si>
  <si>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</si>
  <si>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</si>
  <si>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</si>
  <si>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</si>
  <si>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</si>
  <si>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</si>
  <si>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</si>
  <si>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</si>
  <si>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</si>
  <si>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</si>
  <si>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</si>
  <si>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</si>
  <si>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</si>
  <si>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</si>
  <si>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</si>
  <si>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</si>
  <si>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</si>
  <si>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</si>
  <si>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</si>
  <si>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</si>
  <si>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</si>
  <si>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</si>
  <si>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</si>
  <si>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</si>
  <si>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</si>
  <si>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</si>
  <si>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</si>
  <si>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</si>
  <si>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</si>
  <si>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</si>
  <si>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</si>
  <si>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</si>
  <si>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</si>
  <si>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</si>
  <si>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</si>
  <si>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</si>
  <si>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</si>
  <si>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</si>
  <si>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</si>
  <si>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</si>
  <si>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</si>
  <si>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</si>
  <si>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</si>
  <si>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</si>
  <si>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</si>
  <si>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</si>
  <si>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</si>
  <si>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</si>
  <si>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</si>
  <si>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2020-2070</t>
  </si>
  <si>
    <t>Growth (2020-2070)</t>
  </si>
  <si>
    <t>Growth (2019-2070)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</si>
</sst>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0">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s>
  <fills count="37">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rgb="FFFFC000"/>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56">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cellStyleXfs>
  <cellXfs count="13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5" fillId="0" borderId="0" xfId="5" applyBorder="1">
      <alignment wrapText="1"/>
    </xf>
    <xf numFmtId="2" fontId="3" fillId="0" borderId="0" xfId="1" applyNumberFormat="1"/>
    <xf numFmtId="0" fontId="0" fillId="36" borderId="0" xfId="0" applyFill="1"/>
    <xf numFmtId="2" fontId="0" fillId="32" borderId="0" xfId="0" applyNumberFormat="1" applyFill="1"/>
    <xf numFmtId="0" fontId="0" fillId="0" borderId="0" xfId="0"/>
    <xf numFmtId="0" fontId="58" fillId="0" borderId="2" xfId="2" applyFont="1">
      <alignment wrapText="1"/>
    </xf>
    <xf numFmtId="0" fontId="0" fillId="0" borderId="2" xfId="0" applyBorder="1"/>
    <xf numFmtId="0" fontId="3" fillId="0" borderId="2" xfId="2">
      <alignment wrapText="1"/>
    </xf>
    <xf numFmtId="0" fontId="0" fillId="0" borderId="0" xfId="0" applyFill="1"/>
  </cellXfs>
  <cellStyles count="156">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9"/>
  <sheetViews>
    <sheetView workbookViewId="0">
      <selection activeCell="A95" sqref="A95:XFD95"/>
    </sheetView>
  </sheetViews>
  <sheetFormatPr defaultRowHeight="14.25"/>
  <cols>
    <col min="1" max="1" width="13.33203125" customWidth="1"/>
    <col min="2" max="2" width="107.33203125" customWidth="1"/>
  </cols>
  <sheetData>
    <row r="1" spans="1:2">
      <c r="A1" s="1" t="s">
        <v>0</v>
      </c>
    </row>
    <row r="3" spans="1:2">
      <c r="A3" s="1" t="s">
        <v>1</v>
      </c>
      <c r="B3" s="2" t="s">
        <v>503</v>
      </c>
    </row>
    <row r="4" spans="1:2">
      <c r="B4" t="s">
        <v>473</v>
      </c>
    </row>
    <row r="5" spans="1:2">
      <c r="B5" s="5" t="s">
        <v>3321</v>
      </c>
    </row>
    <row r="6" spans="1:2">
      <c r="B6" t="s">
        <v>3322</v>
      </c>
    </row>
    <row r="7" spans="1:2">
      <c r="B7" t="s">
        <v>474</v>
      </c>
    </row>
    <row r="8" spans="1:2">
      <c r="B8" t="s">
        <v>3323</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9" t="s">
        <v>871</v>
      </c>
    </row>
    <row r="27" spans="2:2">
      <c r="B27" t="s">
        <v>833</v>
      </c>
    </row>
    <row r="29" spans="2:2">
      <c r="B29" s="2" t="s">
        <v>1100</v>
      </c>
    </row>
    <row r="30" spans="2:2">
      <c r="B30" t="s">
        <v>1101</v>
      </c>
    </row>
    <row r="31" spans="2:2">
      <c r="B31" s="5">
        <v>2018</v>
      </c>
    </row>
    <row r="32" spans="2:2">
      <c r="B32" t="s">
        <v>1102</v>
      </c>
    </row>
    <row r="33" spans="1:2">
      <c r="B33" s="19" t="s">
        <v>1103</v>
      </c>
    </row>
    <row r="34" spans="1:2">
      <c r="B34" t="s">
        <v>1104</v>
      </c>
    </row>
    <row r="36" spans="1:2">
      <c r="A36" s="1" t="s">
        <v>111</v>
      </c>
    </row>
    <row r="37" spans="1:2">
      <c r="A37" t="s">
        <v>855</v>
      </c>
    </row>
    <row r="39" spans="1:2">
      <c r="A39" s="1" t="s">
        <v>595</v>
      </c>
    </row>
    <row r="40" spans="1:2">
      <c r="A40" s="8" t="s">
        <v>3324</v>
      </c>
    </row>
    <row r="41" spans="1:2">
      <c r="A41" t="s">
        <v>3318</v>
      </c>
    </row>
    <row r="42" spans="1:2">
      <c r="A42" t="s">
        <v>3319</v>
      </c>
    </row>
    <row r="43" spans="1:2">
      <c r="A43" t="s">
        <v>3320</v>
      </c>
    </row>
    <row r="45" spans="1:2">
      <c r="A45" s="1" t="s">
        <v>3063</v>
      </c>
    </row>
    <row r="46" spans="1:2">
      <c r="A46" s="8" t="s">
        <v>3064</v>
      </c>
    </row>
    <row r="47" spans="1:2">
      <c r="A47" t="s">
        <v>3377</v>
      </c>
    </row>
    <row r="48" spans="1:2">
      <c r="A48" t="s">
        <v>3378</v>
      </c>
    </row>
    <row r="49" spans="1:1">
      <c r="A49" s="8"/>
    </row>
    <row r="50" spans="1:1">
      <c r="A50" t="s">
        <v>3060</v>
      </c>
    </row>
    <row r="51" spans="1:1">
      <c r="A51" t="s">
        <v>3061</v>
      </c>
    </row>
    <row r="52" spans="1:1">
      <c r="A52" t="s">
        <v>3379</v>
      </c>
    </row>
    <row r="54" spans="1:1">
      <c r="A54" t="s">
        <v>3315</v>
      </c>
    </row>
    <row r="55" spans="1:1">
      <c r="A55" t="s">
        <v>3316</v>
      </c>
    </row>
    <row r="56" spans="1:1">
      <c r="A56" t="s">
        <v>3317</v>
      </c>
    </row>
    <row r="57" spans="1:1">
      <c r="A57" t="s">
        <v>3381</v>
      </c>
    </row>
    <row r="58" spans="1:1">
      <c r="A58" t="s">
        <v>3382</v>
      </c>
    </row>
    <row r="60" spans="1:1">
      <c r="A60" s="1" t="s">
        <v>597</v>
      </c>
    </row>
    <row r="61" spans="1:1">
      <c r="A61" s="8" t="s">
        <v>1114</v>
      </c>
    </row>
    <row r="62" spans="1:1">
      <c r="A62" t="s">
        <v>3380</v>
      </c>
    </row>
    <row r="63" spans="1:1">
      <c r="A63" t="s">
        <v>3383</v>
      </c>
    </row>
    <row r="64" spans="1:1">
      <c r="A64" t="s">
        <v>3384</v>
      </c>
    </row>
    <row r="65" spans="1:1">
      <c r="A65" s="8"/>
    </row>
    <row r="66" spans="1:1">
      <c r="A66" s="1" t="s">
        <v>509</v>
      </c>
    </row>
    <row r="67" spans="1:1">
      <c r="A67" s="8" t="s">
        <v>501</v>
      </c>
    </row>
    <row r="68" spans="1:1">
      <c r="A68" t="s">
        <v>3385</v>
      </c>
    </row>
    <row r="69" spans="1:1">
      <c r="A69" t="s">
        <v>3386</v>
      </c>
    </row>
    <row r="71" spans="1:1">
      <c r="A71" s="1" t="s">
        <v>504</v>
      </c>
    </row>
    <row r="72" spans="1:1">
      <c r="A72" s="8" t="s">
        <v>502</v>
      </c>
    </row>
    <row r="73" spans="1:1">
      <c r="A73" t="s">
        <v>505</v>
      </c>
    </row>
    <row r="74" spans="1:1">
      <c r="A74" t="s">
        <v>506</v>
      </c>
    </row>
    <row r="75" spans="1:1">
      <c r="A75" t="s">
        <v>507</v>
      </c>
    </row>
    <row r="77" spans="1:1">
      <c r="A77" s="1" t="s">
        <v>508</v>
      </c>
    </row>
    <row r="78" spans="1:1">
      <c r="A78" s="8" t="s">
        <v>1113</v>
      </c>
    </row>
    <row r="79" spans="1:1">
      <c r="A79" t="s">
        <v>1110</v>
      </c>
    </row>
    <row r="80" spans="1:1">
      <c r="A80" t="s">
        <v>1111</v>
      </c>
    </row>
    <row r="81" spans="1:1">
      <c r="A81" t="s">
        <v>1112</v>
      </c>
    </row>
    <row r="82" spans="1:1">
      <c r="A82" s="8"/>
    </row>
    <row r="83" spans="1:1">
      <c r="A83" s="1" t="s">
        <v>477</v>
      </c>
    </row>
    <row r="84" spans="1:1">
      <c r="A84" s="8" t="s">
        <v>502</v>
      </c>
    </row>
    <row r="85" spans="1:1">
      <c r="A85" t="s">
        <v>478</v>
      </c>
    </row>
    <row r="86" spans="1:1">
      <c r="A86" t="s">
        <v>1116</v>
      </c>
    </row>
    <row r="87" spans="1:1">
      <c r="A87" t="s">
        <v>1117</v>
      </c>
    </row>
    <row r="88" spans="1:1">
      <c r="A88" t="s">
        <v>1118</v>
      </c>
    </row>
    <row r="89" spans="1:1">
      <c r="A89" t="s">
        <v>1115</v>
      </c>
    </row>
    <row r="90" spans="1:1">
      <c r="A90" t="s">
        <v>480</v>
      </c>
    </row>
    <row r="91" spans="1:1">
      <c r="A91" t="s">
        <v>479</v>
      </c>
    </row>
    <row r="93" spans="1:1">
      <c r="A93" s="1" t="s">
        <v>3387</v>
      </c>
    </row>
    <row r="94" spans="1:1">
      <c r="A94" t="s">
        <v>3388</v>
      </c>
    </row>
    <row r="95" spans="1:1">
      <c r="A95" s="1"/>
    </row>
    <row r="96" spans="1:1">
      <c r="A96" s="1" t="s">
        <v>540</v>
      </c>
    </row>
    <row r="97" spans="1:2">
      <c r="A97" t="s">
        <v>541</v>
      </c>
    </row>
    <row r="99" spans="1:2">
      <c r="A99" t="s">
        <v>860</v>
      </c>
      <c r="B99">
        <v>2019</v>
      </c>
    </row>
  </sheetData>
  <hyperlinks>
    <hyperlink ref="B25" r:id="rId1" xr:uid="{00000000-0004-0000-0000-000000000000}"/>
    <hyperlink ref="B33"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2837"/>
  <sheetViews>
    <sheetView topLeftCell="AM1" workbookViewId="0">
      <selection activeCell="BC19" sqref="BC19"/>
    </sheetView>
  </sheetViews>
  <sheetFormatPr defaultRowHeight="15" customHeight="1"/>
  <cols>
    <col min="1" max="1" width="27.73046875" customWidth="1"/>
    <col min="2" max="2" width="49" customWidth="1"/>
  </cols>
  <sheetData>
    <row r="1" spans="1:55" ht="15" customHeight="1" thickBot="1">
      <c r="B1" s="21" t="s">
        <v>1175</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c r="AH1" s="22">
        <v>2051</v>
      </c>
      <c r="AI1" s="22">
        <v>2052</v>
      </c>
      <c r="AJ1" s="22">
        <v>2053</v>
      </c>
      <c r="AK1" s="22">
        <v>2054</v>
      </c>
      <c r="AL1" s="22">
        <v>2055</v>
      </c>
      <c r="AM1" s="22">
        <v>2056</v>
      </c>
      <c r="AN1" s="22">
        <v>2057</v>
      </c>
      <c r="AO1" s="22">
        <v>2058</v>
      </c>
      <c r="AP1" s="22">
        <v>2059</v>
      </c>
      <c r="AQ1" s="22">
        <v>2060</v>
      </c>
      <c r="AR1" s="22">
        <v>2061</v>
      </c>
      <c r="AS1" s="22">
        <v>2062</v>
      </c>
      <c r="AT1" s="22">
        <v>2063</v>
      </c>
      <c r="AU1" s="22">
        <v>2064</v>
      </c>
      <c r="AV1" s="22">
        <v>2065</v>
      </c>
      <c r="AW1" s="22">
        <v>2066</v>
      </c>
      <c r="AX1" s="22">
        <v>2067</v>
      </c>
      <c r="AY1" s="22">
        <v>2068</v>
      </c>
      <c r="AZ1" s="22">
        <v>2069</v>
      </c>
      <c r="BA1" s="22">
        <v>2070</v>
      </c>
    </row>
    <row r="2" spans="1:55" ht="15" customHeight="1" thickTop="1"/>
    <row r="3" spans="1:55" ht="15" customHeight="1">
      <c r="C3" s="102" t="s">
        <v>110</v>
      </c>
      <c r="D3" s="102" t="s">
        <v>1176</v>
      </c>
      <c r="E3" s="103"/>
      <c r="F3" s="103"/>
      <c r="G3" s="103"/>
      <c r="H3" s="103"/>
    </row>
    <row r="4" spans="1:55" ht="15" customHeight="1">
      <c r="C4" s="102" t="s">
        <v>109</v>
      </c>
      <c r="D4" s="102" t="s">
        <v>1177</v>
      </c>
      <c r="E4" s="103"/>
      <c r="F4" s="103"/>
      <c r="G4" s="102" t="s">
        <v>108</v>
      </c>
      <c r="H4" s="103"/>
    </row>
    <row r="5" spans="1:55" ht="15" customHeight="1">
      <c r="C5" s="102" t="s">
        <v>107</v>
      </c>
      <c r="D5" s="102" t="s">
        <v>1178</v>
      </c>
      <c r="E5" s="103"/>
      <c r="F5" s="103"/>
      <c r="G5" s="103"/>
      <c r="H5" s="103"/>
    </row>
    <row r="6" spans="1:55" ht="15" customHeight="1">
      <c r="C6" s="102" t="s">
        <v>106</v>
      </c>
      <c r="D6" s="103"/>
      <c r="E6" s="102" t="s">
        <v>1179</v>
      </c>
      <c r="F6" s="103"/>
      <c r="G6" s="103"/>
      <c r="H6" s="103"/>
    </row>
    <row r="7" spans="1:55" ht="15" customHeight="1">
      <c r="C7" s="103"/>
      <c r="D7" s="103"/>
      <c r="E7" s="103"/>
      <c r="F7" s="103"/>
      <c r="G7" s="103"/>
      <c r="H7" s="103"/>
    </row>
    <row r="10" spans="1:55" ht="15" customHeight="1">
      <c r="A10" s="15" t="s">
        <v>105</v>
      </c>
      <c r="B10" s="24" t="s">
        <v>104</v>
      </c>
      <c r="BB10" s="104" t="s">
        <v>1180</v>
      </c>
    </row>
    <row r="11" spans="1:55" ht="15" customHeight="1">
      <c r="B11" s="21"/>
      <c r="BB11" s="104" t="s">
        <v>1181</v>
      </c>
    </row>
    <row r="12" spans="1:55"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BB12" s="104" t="s">
        <v>1182</v>
      </c>
      <c r="BC12" t="s">
        <v>3418</v>
      </c>
    </row>
    <row r="13" spans="1:55"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22">
        <v>2051</v>
      </c>
      <c r="AI13" s="22">
        <v>2052</v>
      </c>
      <c r="AJ13" s="22">
        <v>2053</v>
      </c>
      <c r="AK13" s="22">
        <v>2054</v>
      </c>
      <c r="AL13" s="22">
        <v>2055</v>
      </c>
      <c r="AM13" s="22">
        <v>2056</v>
      </c>
      <c r="AN13" s="22">
        <v>2057</v>
      </c>
      <c r="AO13" s="22">
        <v>2058</v>
      </c>
      <c r="AP13" s="22">
        <v>2059</v>
      </c>
      <c r="AQ13" s="22">
        <v>2060</v>
      </c>
      <c r="AR13" s="22">
        <v>2061</v>
      </c>
      <c r="AS13" s="22">
        <v>2062</v>
      </c>
      <c r="AT13" s="22">
        <v>2063</v>
      </c>
      <c r="AU13" s="22">
        <v>2064</v>
      </c>
      <c r="AV13" s="22">
        <v>2065</v>
      </c>
      <c r="AW13" s="22">
        <v>2066</v>
      </c>
      <c r="AX13" s="22">
        <v>2067</v>
      </c>
      <c r="AY13" s="22">
        <v>2068</v>
      </c>
      <c r="AZ13" s="22">
        <v>2069</v>
      </c>
      <c r="BA13" s="22">
        <v>2070</v>
      </c>
      <c r="BB13" s="105" t="s">
        <v>1183</v>
      </c>
      <c r="BC13" t="s">
        <v>1183</v>
      </c>
    </row>
    <row r="14" spans="1:55" ht="15" customHeight="1" thickTop="1"/>
    <row r="15" spans="1:55" ht="15" customHeight="1">
      <c r="B15" s="25" t="s">
        <v>102</v>
      </c>
    </row>
    <row r="16" spans="1:55" ht="15" customHeight="1">
      <c r="B16" s="25" t="s">
        <v>101</v>
      </c>
    </row>
    <row r="17" spans="1:55" ht="15" customHeight="1">
      <c r="B17" s="25" t="s">
        <v>100</v>
      </c>
    </row>
    <row r="18" spans="1:55"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126">
        <f>_xlfn.FORECAST.ETS(AH$13,$C18:$AG18,$C$13:$AG$13)</f>
        <v>3507.1025189410329</v>
      </c>
      <c r="AI18" s="126">
        <f t="shared" ref="AI18:BA28" si="0">_xlfn.FORECAST.ETS(AI$13,$C18:$AG18,$C$13:$AG$13)</f>
        <v>3523.2652807614995</v>
      </c>
      <c r="AJ18" s="126">
        <f t="shared" si="0"/>
        <v>3539.4280425819661</v>
      </c>
      <c r="AK18" s="126">
        <f t="shared" si="0"/>
        <v>3555.5908044024327</v>
      </c>
      <c r="AL18" s="126">
        <f t="shared" si="0"/>
        <v>3571.7535662228993</v>
      </c>
      <c r="AM18" s="126">
        <f t="shared" si="0"/>
        <v>3587.9163280433659</v>
      </c>
      <c r="AN18" s="126">
        <f t="shared" si="0"/>
        <v>3604.079089863832</v>
      </c>
      <c r="AO18" s="126">
        <f t="shared" si="0"/>
        <v>3620.2418516842986</v>
      </c>
      <c r="AP18" s="126">
        <f t="shared" si="0"/>
        <v>3636.4046135047652</v>
      </c>
      <c r="AQ18" s="126">
        <f t="shared" si="0"/>
        <v>3652.5673753252318</v>
      </c>
      <c r="AR18" s="126">
        <f t="shared" si="0"/>
        <v>3668.7301371456983</v>
      </c>
      <c r="AS18" s="126">
        <f t="shared" si="0"/>
        <v>3684.8928989661649</v>
      </c>
      <c r="AT18" s="126">
        <f t="shared" si="0"/>
        <v>3701.0556607866315</v>
      </c>
      <c r="AU18" s="126">
        <f t="shared" si="0"/>
        <v>3717.2184226070981</v>
      </c>
      <c r="AV18" s="126">
        <f t="shared" si="0"/>
        <v>3733.3811844275647</v>
      </c>
      <c r="AW18" s="126">
        <f t="shared" si="0"/>
        <v>3749.5439462480313</v>
      </c>
      <c r="AX18" s="126">
        <f t="shared" si="0"/>
        <v>3765.7067080684978</v>
      </c>
      <c r="AY18" s="126">
        <f t="shared" si="0"/>
        <v>3781.8694698889644</v>
      </c>
      <c r="AZ18" s="126">
        <f t="shared" si="0"/>
        <v>3798.0322317094306</v>
      </c>
      <c r="BA18" s="126">
        <f t="shared" si="0"/>
        <v>3814.1949935298971</v>
      </c>
      <c r="BB18" s="27">
        <v>9.4990000000000005E-3</v>
      </c>
      <c r="BC18" s="127">
        <f>((BA18/C18)^(1/($BA$13-$C$13))-1)*100</f>
        <v>0.74716558576704006</v>
      </c>
    </row>
    <row r="19" spans="1:55"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126">
        <f t="shared" ref="AH19:AW47" si="1">_xlfn.FORECAST.ETS(AH$13,$C19:$AG19,$C$13:$AG$13)</f>
        <v>139.84032449668524</v>
      </c>
      <c r="AI19" s="126">
        <f t="shared" si="0"/>
        <v>141.67949523231658</v>
      </c>
      <c r="AJ19" s="126">
        <f t="shared" si="0"/>
        <v>143.5186659679479</v>
      </c>
      <c r="AK19" s="126">
        <f t="shared" si="0"/>
        <v>145.35783670357924</v>
      </c>
      <c r="AL19" s="126">
        <f t="shared" si="0"/>
        <v>147.19700743921055</v>
      </c>
      <c r="AM19" s="126">
        <f t="shared" si="0"/>
        <v>149.03617817484189</v>
      </c>
      <c r="AN19" s="126">
        <f t="shared" si="0"/>
        <v>150.87534891047321</v>
      </c>
      <c r="AO19" s="126">
        <f t="shared" si="0"/>
        <v>152.71451964610452</v>
      </c>
      <c r="AP19" s="126">
        <f t="shared" si="0"/>
        <v>154.55369038173586</v>
      </c>
      <c r="AQ19" s="126">
        <f t="shared" si="0"/>
        <v>156.39286111736718</v>
      </c>
      <c r="AR19" s="126">
        <f t="shared" si="0"/>
        <v>158.23203185299852</v>
      </c>
      <c r="AS19" s="126">
        <f t="shared" si="0"/>
        <v>160.07120258862983</v>
      </c>
      <c r="AT19" s="126">
        <f t="shared" si="0"/>
        <v>161.91037332426117</v>
      </c>
      <c r="AU19" s="126">
        <f t="shared" si="0"/>
        <v>163.74954405989249</v>
      </c>
      <c r="AV19" s="126">
        <f t="shared" si="0"/>
        <v>165.5887147955238</v>
      </c>
      <c r="AW19" s="126">
        <f t="shared" si="0"/>
        <v>167.42788553115514</v>
      </c>
      <c r="AX19" s="126">
        <f t="shared" si="0"/>
        <v>169.26705626678645</v>
      </c>
      <c r="AY19" s="126">
        <f t="shared" si="0"/>
        <v>171.10622700241777</v>
      </c>
      <c r="AZ19" s="126">
        <f t="shared" si="0"/>
        <v>172.94539773804911</v>
      </c>
      <c r="BA19" s="126">
        <f t="shared" si="0"/>
        <v>174.78456847368045</v>
      </c>
      <c r="BB19" s="27">
        <v>1.4396000000000001E-2</v>
      </c>
      <c r="BC19" s="127">
        <f t="shared" ref="BC19:BC82" si="2">((BA19/C19)^(1/($BA$13-$C$13))-1)*100</f>
        <v>1.3389380164041453</v>
      </c>
    </row>
    <row r="20" spans="1:55"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126">
        <f t="shared" si="1"/>
        <v>447.25919062451896</v>
      </c>
      <c r="AI20" s="126">
        <f t="shared" si="0"/>
        <v>453.92433348735665</v>
      </c>
      <c r="AJ20" s="126">
        <f t="shared" si="0"/>
        <v>460.58947635019427</v>
      </c>
      <c r="AK20" s="126">
        <f t="shared" si="0"/>
        <v>467.25461921303196</v>
      </c>
      <c r="AL20" s="126">
        <f t="shared" si="0"/>
        <v>473.91976207586964</v>
      </c>
      <c r="AM20" s="126">
        <f t="shared" si="0"/>
        <v>480.58490493870733</v>
      </c>
      <c r="AN20" s="126">
        <f t="shared" si="0"/>
        <v>487.25004780154495</v>
      </c>
      <c r="AO20" s="126">
        <f t="shared" si="0"/>
        <v>493.91519066438264</v>
      </c>
      <c r="AP20" s="126">
        <f t="shared" si="0"/>
        <v>500.58033352722032</v>
      </c>
      <c r="AQ20" s="126">
        <f t="shared" si="0"/>
        <v>507.245476390058</v>
      </c>
      <c r="AR20" s="126">
        <f t="shared" si="0"/>
        <v>513.91061925289569</v>
      </c>
      <c r="AS20" s="126">
        <f t="shared" si="0"/>
        <v>520.57576211573337</v>
      </c>
      <c r="AT20" s="126">
        <f t="shared" si="0"/>
        <v>527.24090497857105</v>
      </c>
      <c r="AU20" s="126">
        <f t="shared" si="0"/>
        <v>533.90604784140874</v>
      </c>
      <c r="AV20" s="126">
        <f t="shared" si="0"/>
        <v>540.57119070424631</v>
      </c>
      <c r="AW20" s="126">
        <f t="shared" si="0"/>
        <v>547.23633356708399</v>
      </c>
      <c r="AX20" s="126">
        <f t="shared" si="0"/>
        <v>553.90147642992167</v>
      </c>
      <c r="AY20" s="126">
        <f t="shared" si="0"/>
        <v>560.56661929275936</v>
      </c>
      <c r="AZ20" s="126">
        <f t="shared" si="0"/>
        <v>567.23176215559704</v>
      </c>
      <c r="BA20" s="126">
        <f t="shared" si="0"/>
        <v>573.89690501843472</v>
      </c>
      <c r="BB20" s="27">
        <v>1.5907000000000001E-2</v>
      </c>
      <c r="BC20" s="127">
        <f t="shared" si="2"/>
        <v>1.4855637133470267</v>
      </c>
    </row>
    <row r="21" spans="1:55" ht="15" customHeight="1">
      <c r="B21" s="25" t="s">
        <v>840</v>
      </c>
      <c r="AH21" s="126"/>
      <c r="AI21" s="126"/>
      <c r="AJ21" s="126"/>
      <c r="AK21" s="126"/>
      <c r="AL21" s="126"/>
      <c r="AM21" s="126"/>
      <c r="AN21" s="126"/>
      <c r="AO21" s="126"/>
      <c r="AP21" s="126"/>
      <c r="AQ21" s="126"/>
      <c r="AR21" s="126"/>
      <c r="AS21" s="126"/>
      <c r="AT21" s="126"/>
      <c r="AU21" s="126"/>
      <c r="AV21" s="126"/>
      <c r="AW21" s="126"/>
      <c r="AX21" s="126"/>
      <c r="AY21" s="126"/>
      <c r="AZ21" s="126"/>
      <c r="BA21" s="126"/>
      <c r="BC21" s="127"/>
    </row>
    <row r="22" spans="1:55"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126">
        <f>_xlfn.FORECAST.ETS(AH$13,$W22:$AG22,$W$13:$AG$13)</f>
        <v>216.68780688599512</v>
      </c>
      <c r="AI22" s="126">
        <f t="shared" ref="AI22:BA22" si="3">_xlfn.FORECAST.ETS(AI$13,$W22:$AG22,$W$13:$AG$13)</f>
        <v>216.73223916089026</v>
      </c>
      <c r="AJ22" s="126">
        <f t="shared" si="3"/>
        <v>216.7766714357854</v>
      </c>
      <c r="AK22" s="126">
        <f t="shared" si="3"/>
        <v>216.82110371068055</v>
      </c>
      <c r="AL22" s="126">
        <f t="shared" si="3"/>
        <v>216.86553598557569</v>
      </c>
      <c r="AM22" s="126">
        <f t="shared" si="3"/>
        <v>216.90996826047081</v>
      </c>
      <c r="AN22" s="126">
        <f t="shared" si="3"/>
        <v>216.95440053536595</v>
      </c>
      <c r="AO22" s="126">
        <f t="shared" si="3"/>
        <v>216.99883281026109</v>
      </c>
      <c r="AP22" s="126">
        <f t="shared" si="3"/>
        <v>217.04326508515624</v>
      </c>
      <c r="AQ22" s="126">
        <f t="shared" si="3"/>
        <v>217.08769736005138</v>
      </c>
      <c r="AR22" s="126">
        <f t="shared" si="3"/>
        <v>217.13212963494652</v>
      </c>
      <c r="AS22" s="126">
        <f t="shared" si="3"/>
        <v>217.17656190984167</v>
      </c>
      <c r="AT22" s="126">
        <f t="shared" si="3"/>
        <v>217.22099418473681</v>
      </c>
      <c r="AU22" s="126">
        <f t="shared" si="3"/>
        <v>217.26542645963195</v>
      </c>
      <c r="AV22" s="126">
        <f t="shared" si="3"/>
        <v>217.3098587345271</v>
      </c>
      <c r="AW22" s="126">
        <f t="shared" si="3"/>
        <v>217.35429100942221</v>
      </c>
      <c r="AX22" s="126">
        <f t="shared" si="3"/>
        <v>217.39872328431736</v>
      </c>
      <c r="AY22" s="126">
        <f t="shared" si="3"/>
        <v>217.4431555592125</v>
      </c>
      <c r="AZ22" s="126">
        <f t="shared" si="3"/>
        <v>217.48758783410764</v>
      </c>
      <c r="BA22" s="126">
        <f t="shared" si="3"/>
        <v>217.53202010900279</v>
      </c>
      <c r="BB22" s="27">
        <v>2.3373999999999999E-2</v>
      </c>
      <c r="BC22" s="127">
        <f t="shared" si="2"/>
        <v>1.4042341856524976</v>
      </c>
    </row>
    <row r="23" spans="1:55"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126">
        <f t="shared" si="1"/>
        <v>54.539355980278529</v>
      </c>
      <c r="AI23" s="126">
        <f t="shared" si="0"/>
        <v>55.166233948205168</v>
      </c>
      <c r="AJ23" s="126">
        <f t="shared" si="0"/>
        <v>55.793111916131814</v>
      </c>
      <c r="AK23" s="126">
        <f t="shared" si="0"/>
        <v>56.419989884058459</v>
      </c>
      <c r="AL23" s="126">
        <f t="shared" si="0"/>
        <v>57.046867851985098</v>
      </c>
      <c r="AM23" s="126">
        <f t="shared" si="0"/>
        <v>57.673745819911744</v>
      </c>
      <c r="AN23" s="126">
        <f t="shared" si="0"/>
        <v>58.30062378783839</v>
      </c>
      <c r="AO23" s="126">
        <f t="shared" si="0"/>
        <v>58.927501755765029</v>
      </c>
      <c r="AP23" s="126">
        <f t="shared" si="0"/>
        <v>59.554379723691675</v>
      </c>
      <c r="AQ23" s="126">
        <f t="shared" si="0"/>
        <v>60.181257691618313</v>
      </c>
      <c r="AR23" s="126">
        <f t="shared" si="0"/>
        <v>60.808135659544959</v>
      </c>
      <c r="AS23" s="126">
        <f t="shared" si="0"/>
        <v>61.435013627471605</v>
      </c>
      <c r="AT23" s="126">
        <f t="shared" si="0"/>
        <v>62.061891595398251</v>
      </c>
      <c r="AU23" s="126">
        <f t="shared" si="0"/>
        <v>62.68876956332489</v>
      </c>
      <c r="AV23" s="126">
        <f t="shared" si="0"/>
        <v>63.315647531251535</v>
      </c>
      <c r="AW23" s="126">
        <f t="shared" si="0"/>
        <v>63.942525499178174</v>
      </c>
      <c r="AX23" s="126">
        <f t="shared" si="0"/>
        <v>64.56940346710482</v>
      </c>
      <c r="AY23" s="126">
        <f t="shared" si="0"/>
        <v>65.196281435031466</v>
      </c>
      <c r="AZ23" s="126">
        <f t="shared" si="0"/>
        <v>65.823159402958112</v>
      </c>
      <c r="BA23" s="126">
        <f t="shared" si="0"/>
        <v>66.450037370884758</v>
      </c>
      <c r="BB23" s="27">
        <v>2.5987E-2</v>
      </c>
      <c r="BC23" s="127">
        <f t="shared" si="2"/>
        <v>1.976779621248026</v>
      </c>
    </row>
    <row r="24" spans="1:55" ht="15" customHeight="1">
      <c r="B24" s="25" t="s">
        <v>93</v>
      </c>
      <c r="AH24" s="126"/>
      <c r="AI24" s="126"/>
      <c r="AJ24" s="126"/>
      <c r="AK24" s="126"/>
      <c r="AL24" s="126"/>
      <c r="AM24" s="126"/>
      <c r="AN24" s="126"/>
      <c r="AO24" s="126"/>
      <c r="AP24" s="126"/>
      <c r="AQ24" s="126"/>
      <c r="AR24" s="126"/>
      <c r="AS24" s="126"/>
      <c r="AT24" s="126"/>
      <c r="AU24" s="126"/>
      <c r="AV24" s="126"/>
      <c r="AW24" s="126"/>
      <c r="AX24" s="126"/>
      <c r="AY24" s="126"/>
      <c r="AZ24" s="126"/>
      <c r="BA24" s="126"/>
      <c r="BC24" s="127"/>
    </row>
    <row r="25" spans="1:55"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126">
        <f t="shared" si="1"/>
        <v>2297.0136595412987</v>
      </c>
      <c r="AI25" s="126">
        <f t="shared" si="0"/>
        <v>2337.7157500907292</v>
      </c>
      <c r="AJ25" s="126">
        <f t="shared" si="0"/>
        <v>2378.4178406401593</v>
      </c>
      <c r="AK25" s="126">
        <f t="shared" si="0"/>
        <v>2419.1199311895898</v>
      </c>
      <c r="AL25" s="126">
        <f t="shared" si="0"/>
        <v>2459.8220217390199</v>
      </c>
      <c r="AM25" s="126">
        <f t="shared" si="0"/>
        <v>2500.5241122884504</v>
      </c>
      <c r="AN25" s="126">
        <f t="shared" si="0"/>
        <v>2541.2262028378805</v>
      </c>
      <c r="AO25" s="126">
        <f t="shared" si="0"/>
        <v>2581.928293387311</v>
      </c>
      <c r="AP25" s="126">
        <f t="shared" si="0"/>
        <v>2622.6303839367411</v>
      </c>
      <c r="AQ25" s="126">
        <f t="shared" si="0"/>
        <v>2663.3324744861711</v>
      </c>
      <c r="AR25" s="126">
        <f t="shared" si="0"/>
        <v>2704.0345650356016</v>
      </c>
      <c r="AS25" s="126">
        <f t="shared" si="0"/>
        <v>2744.7366555850322</v>
      </c>
      <c r="AT25" s="126">
        <f t="shared" si="0"/>
        <v>2785.4387461344622</v>
      </c>
      <c r="AU25" s="126">
        <f t="shared" si="0"/>
        <v>2826.1408366838923</v>
      </c>
      <c r="AV25" s="126">
        <f t="shared" si="0"/>
        <v>2866.8429272333228</v>
      </c>
      <c r="AW25" s="126">
        <f t="shared" si="0"/>
        <v>2907.5450177827529</v>
      </c>
      <c r="AX25" s="126">
        <f t="shared" si="0"/>
        <v>2948.2471083321834</v>
      </c>
      <c r="AY25" s="126">
        <f t="shared" si="0"/>
        <v>2988.9491988816135</v>
      </c>
      <c r="AZ25" s="126">
        <f t="shared" si="0"/>
        <v>3029.6512894310436</v>
      </c>
      <c r="BA25" s="126">
        <f t="shared" si="0"/>
        <v>3070.3533799804741</v>
      </c>
      <c r="BB25" s="27">
        <v>3.7914000000000003E-2</v>
      </c>
      <c r="BC25" s="127">
        <f t="shared" si="2"/>
        <v>2.8898505780486028</v>
      </c>
    </row>
    <row r="26" spans="1:55" ht="15" customHeight="1">
      <c r="B26" s="25" t="s">
        <v>90</v>
      </c>
      <c r="AH26" s="126"/>
      <c r="AI26" s="126"/>
      <c r="AJ26" s="126"/>
      <c r="AK26" s="126"/>
      <c r="AL26" s="126"/>
      <c r="AM26" s="126"/>
      <c r="AN26" s="126"/>
      <c r="AO26" s="126"/>
      <c r="AP26" s="126"/>
      <c r="AQ26" s="126"/>
      <c r="AR26" s="126"/>
      <c r="AS26" s="126"/>
      <c r="AT26" s="126"/>
      <c r="AU26" s="126"/>
      <c r="AV26" s="126"/>
      <c r="AW26" s="126"/>
      <c r="AX26" s="126"/>
      <c r="AY26" s="126"/>
      <c r="AZ26" s="126"/>
      <c r="BA26" s="126"/>
      <c r="BC26" s="127"/>
    </row>
    <row r="27" spans="1:55"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126">
        <f t="shared" si="1"/>
        <v>1908.7459512215403</v>
      </c>
      <c r="AI27" s="126">
        <f t="shared" si="0"/>
        <v>1919.941726058654</v>
      </c>
      <c r="AJ27" s="126">
        <f t="shared" si="0"/>
        <v>1931.1375008957677</v>
      </c>
      <c r="AK27" s="126">
        <f t="shared" si="0"/>
        <v>1942.3332757328817</v>
      </c>
      <c r="AL27" s="126">
        <f t="shared" si="0"/>
        <v>1953.5290505699954</v>
      </c>
      <c r="AM27" s="126">
        <f t="shared" si="0"/>
        <v>1964.7248254071092</v>
      </c>
      <c r="AN27" s="126">
        <f t="shared" si="0"/>
        <v>1975.9206002442229</v>
      </c>
      <c r="AO27" s="126">
        <f t="shared" si="0"/>
        <v>1987.1163750813366</v>
      </c>
      <c r="AP27" s="126">
        <f t="shared" si="0"/>
        <v>1998.3121499184504</v>
      </c>
      <c r="AQ27" s="126">
        <f t="shared" si="0"/>
        <v>2009.5079247555641</v>
      </c>
      <c r="AR27" s="126">
        <f t="shared" si="0"/>
        <v>2020.703699592678</v>
      </c>
      <c r="AS27" s="126">
        <f t="shared" si="0"/>
        <v>2031.8994744297918</v>
      </c>
      <c r="AT27" s="126">
        <f t="shared" si="0"/>
        <v>2043.0952492669055</v>
      </c>
      <c r="AU27" s="126">
        <f t="shared" si="0"/>
        <v>2054.2910241040195</v>
      </c>
      <c r="AV27" s="126">
        <f t="shared" si="0"/>
        <v>2065.4867989411332</v>
      </c>
      <c r="AW27" s="126">
        <f t="shared" si="0"/>
        <v>2076.6825737782469</v>
      </c>
      <c r="AX27" s="126">
        <f t="shared" si="0"/>
        <v>2087.8783486153607</v>
      </c>
      <c r="AY27" s="126">
        <f t="shared" si="0"/>
        <v>2099.0741234524744</v>
      </c>
      <c r="AZ27" s="126">
        <f t="shared" si="0"/>
        <v>2110.2698982895881</v>
      </c>
      <c r="BA27" s="126">
        <f t="shared" si="0"/>
        <v>2121.4656731267019</v>
      </c>
      <c r="BB27" s="27">
        <v>7.6969999999999998E-3</v>
      </c>
      <c r="BC27" s="127">
        <f t="shared" si="2"/>
        <v>0.68423755267403852</v>
      </c>
    </row>
    <row r="28" spans="1:55"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126">
        <f t="shared" si="1"/>
        <v>269.942679526169</v>
      </c>
      <c r="AI28" s="126">
        <f t="shared" si="0"/>
        <v>269.28007338323584</v>
      </c>
      <c r="AJ28" s="126">
        <f t="shared" si="0"/>
        <v>268.61746724030263</v>
      </c>
      <c r="AK28" s="126">
        <f t="shared" si="0"/>
        <v>267.95486109736947</v>
      </c>
      <c r="AL28" s="126">
        <f t="shared" si="0"/>
        <v>267.29225495443632</v>
      </c>
      <c r="AM28" s="126">
        <f t="shared" si="0"/>
        <v>266.62964881150316</v>
      </c>
      <c r="AN28" s="126">
        <f t="shared" si="0"/>
        <v>265.96704266857</v>
      </c>
      <c r="AO28" s="126">
        <f t="shared" si="0"/>
        <v>265.30443652563679</v>
      </c>
      <c r="AP28" s="126">
        <f t="shared" si="0"/>
        <v>264.64183038270363</v>
      </c>
      <c r="AQ28" s="126">
        <f t="shared" si="0"/>
        <v>263.97922423977047</v>
      </c>
      <c r="AR28" s="126">
        <f t="shared" si="0"/>
        <v>263.31661809683732</v>
      </c>
      <c r="AS28" s="126">
        <f t="shared" si="0"/>
        <v>262.65401195390416</v>
      </c>
      <c r="AT28" s="126">
        <f t="shared" si="0"/>
        <v>261.99140581097095</v>
      </c>
      <c r="AU28" s="126">
        <f t="shared" si="0"/>
        <v>261.32879966803779</v>
      </c>
      <c r="AV28" s="126">
        <f t="shared" si="0"/>
        <v>260.66619352510463</v>
      </c>
      <c r="AW28" s="126">
        <f t="shared" si="0"/>
        <v>260.00358738217147</v>
      </c>
      <c r="AX28" s="126">
        <f t="shared" si="0"/>
        <v>259.34098123923832</v>
      </c>
      <c r="AY28" s="126">
        <f t="shared" si="0"/>
        <v>258.6783750963051</v>
      </c>
      <c r="AZ28" s="126">
        <f t="shared" si="0"/>
        <v>258.01576895337195</v>
      </c>
      <c r="BA28" s="126">
        <f t="shared" si="0"/>
        <v>257.35316281043879</v>
      </c>
      <c r="BB28" s="27">
        <v>-8.3770000000000008E-3</v>
      </c>
      <c r="BC28" s="127">
        <f t="shared" si="2"/>
        <v>-0.59986764686141836</v>
      </c>
    </row>
    <row r="29" spans="1:55" ht="15" customHeight="1">
      <c r="AH29" s="126"/>
      <c r="AI29" s="126"/>
      <c r="AJ29" s="126"/>
      <c r="AK29" s="126"/>
      <c r="AL29" s="126"/>
      <c r="AM29" s="126"/>
      <c r="AN29" s="126"/>
      <c r="AO29" s="126"/>
      <c r="AP29" s="126"/>
      <c r="AQ29" s="126"/>
      <c r="AR29" s="126"/>
      <c r="AS29" s="126"/>
      <c r="AT29" s="126"/>
      <c r="AU29" s="126"/>
      <c r="AV29" s="126"/>
      <c r="AW29" s="126"/>
      <c r="AX29" s="126"/>
      <c r="AY29" s="126"/>
      <c r="AZ29" s="126"/>
      <c r="BA29" s="126"/>
      <c r="BC29" s="127"/>
    </row>
    <row r="30" spans="1:55" ht="15" customHeight="1">
      <c r="B30" s="25" t="s">
        <v>87</v>
      </c>
      <c r="AH30" s="126"/>
      <c r="AI30" s="126"/>
      <c r="AJ30" s="126"/>
      <c r="AK30" s="126"/>
      <c r="AL30" s="126"/>
      <c r="AM30" s="126"/>
      <c r="AN30" s="126"/>
      <c r="AO30" s="126"/>
      <c r="AP30" s="126"/>
      <c r="AQ30" s="126"/>
      <c r="AR30" s="126"/>
      <c r="AS30" s="126"/>
      <c r="AT30" s="126"/>
      <c r="AU30" s="126"/>
      <c r="AV30" s="126"/>
      <c r="AW30" s="126"/>
      <c r="AX30" s="126"/>
      <c r="AY30" s="126"/>
      <c r="AZ30" s="126"/>
      <c r="BA30" s="126"/>
      <c r="BC30" s="127"/>
    </row>
    <row r="31" spans="1:55" ht="14.25">
      <c r="B31" s="25" t="s">
        <v>86</v>
      </c>
      <c r="AH31" s="126"/>
      <c r="AI31" s="126"/>
      <c r="AJ31" s="126"/>
      <c r="AK31" s="126"/>
      <c r="AL31" s="126"/>
      <c r="AM31" s="126"/>
      <c r="AN31" s="126"/>
      <c r="AO31" s="126"/>
      <c r="AP31" s="126"/>
      <c r="AQ31" s="126"/>
      <c r="AR31" s="126"/>
      <c r="AS31" s="126"/>
      <c r="AT31" s="126"/>
      <c r="AU31" s="126"/>
      <c r="AV31" s="126"/>
      <c r="AW31" s="126"/>
      <c r="AX31" s="126"/>
      <c r="AY31" s="126"/>
      <c r="AZ31" s="126"/>
      <c r="BA31" s="126"/>
      <c r="BC31" s="127"/>
    </row>
    <row r="32" spans="1:55" ht="14.25">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40">
        <f t="shared" si="1"/>
        <v>38.110730882868985</v>
      </c>
      <c r="AI32" s="40">
        <f t="shared" si="1"/>
        <v>38.107245129018452</v>
      </c>
      <c r="AJ32" s="40">
        <f t="shared" si="1"/>
        <v>38.103759375167918</v>
      </c>
      <c r="AK32" s="40">
        <f t="shared" si="1"/>
        <v>38.100273621317378</v>
      </c>
      <c r="AL32" s="40">
        <f t="shared" si="1"/>
        <v>38.096787867466844</v>
      </c>
      <c r="AM32" s="40">
        <f t="shared" si="1"/>
        <v>38.093302113616311</v>
      </c>
      <c r="AN32" s="40">
        <f t="shared" si="1"/>
        <v>38.089816359765777</v>
      </c>
      <c r="AO32" s="40">
        <f t="shared" si="1"/>
        <v>38.086330605915244</v>
      </c>
      <c r="AP32" s="40">
        <f t="shared" si="1"/>
        <v>38.08284485206471</v>
      </c>
      <c r="AQ32" s="40">
        <f t="shared" si="1"/>
        <v>38.079359098214177</v>
      </c>
      <c r="AR32" s="40">
        <f t="shared" si="1"/>
        <v>38.075873344363643</v>
      </c>
      <c r="AS32" s="40">
        <f t="shared" si="1"/>
        <v>38.072387590513102</v>
      </c>
      <c r="AT32" s="40">
        <f t="shared" si="1"/>
        <v>38.068901836662569</v>
      </c>
      <c r="AU32" s="40">
        <f t="shared" si="1"/>
        <v>38.065416082812035</v>
      </c>
      <c r="AV32" s="40">
        <f t="shared" si="1"/>
        <v>38.061930328961502</v>
      </c>
      <c r="AW32" s="40">
        <f t="shared" si="1"/>
        <v>38.058444575110968</v>
      </c>
      <c r="AX32" s="40">
        <f t="shared" ref="AX32:BA62" si="4">_xlfn.FORECAST.ETS(AX$13,$C32:$AG32,$C$13:$AG$13)</f>
        <v>38.054958821260435</v>
      </c>
      <c r="AY32" s="40">
        <f t="shared" si="4"/>
        <v>38.051473067409901</v>
      </c>
      <c r="AZ32" s="40">
        <f t="shared" si="4"/>
        <v>38.047987313559368</v>
      </c>
      <c r="BA32" s="40">
        <f t="shared" si="4"/>
        <v>38.044501559708827</v>
      </c>
      <c r="BB32" s="27">
        <v>3.3540000000000002E-3</v>
      </c>
      <c r="BC32" s="127">
        <f t="shared" si="2"/>
        <v>0.19746148040959977</v>
      </c>
    </row>
    <row r="33" spans="1:55" ht="14.25">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40">
        <f t="shared" si="1"/>
        <v>47.690084977599376</v>
      </c>
      <c r="AI33" s="40">
        <f t="shared" si="1"/>
        <v>47.690718443125803</v>
      </c>
      <c r="AJ33" s="40">
        <f t="shared" si="1"/>
        <v>47.691351908652237</v>
      </c>
      <c r="AK33" s="40">
        <f t="shared" si="1"/>
        <v>47.691985374178664</v>
      </c>
      <c r="AL33" s="40">
        <f t="shared" si="1"/>
        <v>47.692618839705091</v>
      </c>
      <c r="AM33" s="40">
        <f t="shared" si="1"/>
        <v>47.693252305231518</v>
      </c>
      <c r="AN33" s="40">
        <f t="shared" si="1"/>
        <v>47.693885770757944</v>
      </c>
      <c r="AO33" s="40">
        <f t="shared" si="1"/>
        <v>47.694519236284371</v>
      </c>
      <c r="AP33" s="40">
        <f t="shared" si="1"/>
        <v>47.695152701810805</v>
      </c>
      <c r="AQ33" s="40">
        <f t="shared" si="1"/>
        <v>47.695786167337232</v>
      </c>
      <c r="AR33" s="40">
        <f t="shared" si="1"/>
        <v>47.696419632863659</v>
      </c>
      <c r="AS33" s="40">
        <f t="shared" si="1"/>
        <v>47.697053098390086</v>
      </c>
      <c r="AT33" s="40">
        <f t="shared" si="1"/>
        <v>47.697686563916513</v>
      </c>
      <c r="AU33" s="40">
        <f t="shared" si="1"/>
        <v>47.698320029442939</v>
      </c>
      <c r="AV33" s="40">
        <f t="shared" si="1"/>
        <v>47.698953494969373</v>
      </c>
      <c r="AW33" s="40">
        <f t="shared" si="1"/>
        <v>47.6995869604958</v>
      </c>
      <c r="AX33" s="40">
        <f t="shared" si="4"/>
        <v>47.700220426022227</v>
      </c>
      <c r="AY33" s="40">
        <f t="shared" si="4"/>
        <v>47.700853891548654</v>
      </c>
      <c r="AZ33" s="40">
        <f t="shared" si="4"/>
        <v>47.701487357075081</v>
      </c>
      <c r="BA33" s="40">
        <f t="shared" si="4"/>
        <v>47.702120822601515</v>
      </c>
      <c r="BB33" s="27">
        <v>4.1669999999999997E-3</v>
      </c>
      <c r="BC33" s="127">
        <f t="shared" si="2"/>
        <v>0.25033113911474558</v>
      </c>
    </row>
    <row r="34" spans="1:55" ht="14.25">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40">
        <f t="shared" si="1"/>
        <v>34.011948957661289</v>
      </c>
      <c r="AI34" s="40">
        <f t="shared" si="1"/>
        <v>34.068769915322569</v>
      </c>
      <c r="AJ34" s="40">
        <f t="shared" si="1"/>
        <v>34.125590872983857</v>
      </c>
      <c r="AK34" s="40">
        <f t="shared" si="1"/>
        <v>34.182411830645144</v>
      </c>
      <c r="AL34" s="40">
        <f t="shared" si="1"/>
        <v>34.239232788306424</v>
      </c>
      <c r="AM34" s="40">
        <f t="shared" si="1"/>
        <v>34.296053745967711</v>
      </c>
      <c r="AN34" s="40">
        <f t="shared" si="1"/>
        <v>34.352874703628999</v>
      </c>
      <c r="AO34" s="40">
        <f t="shared" si="1"/>
        <v>34.409695661290279</v>
      </c>
      <c r="AP34" s="40">
        <f t="shared" si="1"/>
        <v>34.466516618951566</v>
      </c>
      <c r="AQ34" s="40">
        <f t="shared" si="1"/>
        <v>34.523337576612853</v>
      </c>
      <c r="AR34" s="40">
        <f t="shared" si="1"/>
        <v>34.580158534274133</v>
      </c>
      <c r="AS34" s="40">
        <f t="shared" si="1"/>
        <v>34.636979491935421</v>
      </c>
      <c r="AT34" s="40">
        <f t="shared" si="1"/>
        <v>34.693800449596708</v>
      </c>
      <c r="AU34" s="40">
        <f t="shared" si="1"/>
        <v>34.750621407257988</v>
      </c>
      <c r="AV34" s="40">
        <f t="shared" si="1"/>
        <v>34.807442364919275</v>
      </c>
      <c r="AW34" s="40">
        <f t="shared" si="1"/>
        <v>34.864263322580562</v>
      </c>
      <c r="AX34" s="40">
        <f t="shared" si="4"/>
        <v>34.921084280241843</v>
      </c>
      <c r="AY34" s="40">
        <f t="shared" si="4"/>
        <v>34.97790523790313</v>
      </c>
      <c r="AZ34" s="40">
        <f t="shared" si="4"/>
        <v>35.034726195564417</v>
      </c>
      <c r="BA34" s="40">
        <f t="shared" si="4"/>
        <v>35.091547153225697</v>
      </c>
      <c r="BB34" s="27">
        <v>3.14E-3</v>
      </c>
      <c r="BC34" s="127">
        <f t="shared" si="2"/>
        <v>0.25429399661989205</v>
      </c>
    </row>
    <row r="35" spans="1:55" ht="14.25">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40">
        <f t="shared" si="1"/>
        <v>41.640992377841286</v>
      </c>
      <c r="AI35" s="40">
        <f t="shared" si="1"/>
        <v>41.771348119398304</v>
      </c>
      <c r="AJ35" s="40">
        <f t="shared" si="1"/>
        <v>41.90170386095533</v>
      </c>
      <c r="AK35" s="40">
        <f t="shared" si="1"/>
        <v>42.032059602512348</v>
      </c>
      <c r="AL35" s="40">
        <f t="shared" si="1"/>
        <v>42.162415344069366</v>
      </c>
      <c r="AM35" s="40">
        <f t="shared" si="1"/>
        <v>42.292771085626384</v>
      </c>
      <c r="AN35" s="40">
        <f t="shared" si="1"/>
        <v>42.423126827183403</v>
      </c>
      <c r="AO35" s="40">
        <f t="shared" si="1"/>
        <v>42.553482568740421</v>
      </c>
      <c r="AP35" s="40">
        <f t="shared" si="1"/>
        <v>42.683838310297446</v>
      </c>
      <c r="AQ35" s="40">
        <f t="shared" si="1"/>
        <v>42.814194051854464</v>
      </c>
      <c r="AR35" s="40">
        <f t="shared" si="1"/>
        <v>42.944549793411483</v>
      </c>
      <c r="AS35" s="40">
        <f t="shared" si="1"/>
        <v>43.074905534968501</v>
      </c>
      <c r="AT35" s="40">
        <f t="shared" si="1"/>
        <v>43.205261276525519</v>
      </c>
      <c r="AU35" s="40">
        <f t="shared" si="1"/>
        <v>43.335617018082544</v>
      </c>
      <c r="AV35" s="40">
        <f t="shared" si="1"/>
        <v>43.465972759639563</v>
      </c>
      <c r="AW35" s="40">
        <f t="shared" si="1"/>
        <v>43.596328501196581</v>
      </c>
      <c r="AX35" s="40">
        <f t="shared" si="4"/>
        <v>43.726684242753599</v>
      </c>
      <c r="AY35" s="40">
        <f t="shared" si="4"/>
        <v>43.857039984310617</v>
      </c>
      <c r="AZ35" s="40">
        <f t="shared" si="4"/>
        <v>43.987395725867643</v>
      </c>
      <c r="BA35" s="40">
        <f t="shared" si="4"/>
        <v>44.117751467424661</v>
      </c>
      <c r="BB35" s="27">
        <v>5.2960000000000004E-3</v>
      </c>
      <c r="BC35" s="127">
        <f t="shared" si="2"/>
        <v>0.4396808671230712</v>
      </c>
    </row>
    <row r="36" spans="1:55" ht="14.25">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40">
        <f t="shared" si="1"/>
        <v>54.058843558513644</v>
      </c>
      <c r="AI36" s="40">
        <f t="shared" si="1"/>
        <v>54.351136852636742</v>
      </c>
      <c r="AJ36" s="40">
        <f t="shared" si="1"/>
        <v>54.64343014675984</v>
      </c>
      <c r="AK36" s="40">
        <f t="shared" si="1"/>
        <v>54.935723440882938</v>
      </c>
      <c r="AL36" s="40">
        <f t="shared" si="1"/>
        <v>55.228016735006037</v>
      </c>
      <c r="AM36" s="40">
        <f t="shared" si="1"/>
        <v>55.520310029129128</v>
      </c>
      <c r="AN36" s="40">
        <f t="shared" si="1"/>
        <v>55.812603323252226</v>
      </c>
      <c r="AO36" s="40">
        <f t="shared" si="1"/>
        <v>56.104896617375324</v>
      </c>
      <c r="AP36" s="40">
        <f t="shared" si="1"/>
        <v>56.397189911498423</v>
      </c>
      <c r="AQ36" s="40">
        <f t="shared" si="1"/>
        <v>56.689483205621521</v>
      </c>
      <c r="AR36" s="40">
        <f t="shared" si="1"/>
        <v>56.981776499744619</v>
      </c>
      <c r="AS36" s="40">
        <f t="shared" si="1"/>
        <v>57.274069793867717</v>
      </c>
      <c r="AT36" s="40">
        <f t="shared" si="1"/>
        <v>57.566363087990815</v>
      </c>
      <c r="AU36" s="40">
        <f t="shared" si="1"/>
        <v>57.858656382113914</v>
      </c>
      <c r="AV36" s="40">
        <f t="shared" si="1"/>
        <v>58.150949676237005</v>
      </c>
      <c r="AW36" s="40">
        <f t="shared" si="1"/>
        <v>58.443242970360103</v>
      </c>
      <c r="AX36" s="40">
        <f t="shared" si="4"/>
        <v>58.735536264483201</v>
      </c>
      <c r="AY36" s="40">
        <f t="shared" si="4"/>
        <v>59.0278295586063</v>
      </c>
      <c r="AZ36" s="40">
        <f t="shared" si="4"/>
        <v>59.320122852729398</v>
      </c>
      <c r="BA36" s="40">
        <f t="shared" si="4"/>
        <v>59.612416146852496</v>
      </c>
      <c r="BB36" s="27">
        <v>7.2709999999999997E-3</v>
      </c>
      <c r="BC36" s="127">
        <f t="shared" si="2"/>
        <v>0.64314483600107497</v>
      </c>
    </row>
    <row r="37" spans="1:55" ht="14.25">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40">
        <f t="shared" si="1"/>
        <v>36.521620661624617</v>
      </c>
      <c r="AI37" s="40">
        <f t="shared" si="1"/>
        <v>36.600329085714179</v>
      </c>
      <c r="AJ37" s="40">
        <f t="shared" si="1"/>
        <v>36.679037509803749</v>
      </c>
      <c r="AK37" s="40">
        <f t="shared" si="1"/>
        <v>36.757745933893318</v>
      </c>
      <c r="AL37" s="40">
        <f t="shared" si="1"/>
        <v>36.83645435798288</v>
      </c>
      <c r="AM37" s="40">
        <f t="shared" si="1"/>
        <v>36.91516278207245</v>
      </c>
      <c r="AN37" s="40">
        <f t="shared" si="1"/>
        <v>36.993871206162012</v>
      </c>
      <c r="AO37" s="40">
        <f t="shared" si="1"/>
        <v>37.072579630251582</v>
      </c>
      <c r="AP37" s="40">
        <f t="shared" si="1"/>
        <v>37.151288054341151</v>
      </c>
      <c r="AQ37" s="40">
        <f t="shared" si="1"/>
        <v>37.229996478430714</v>
      </c>
      <c r="AR37" s="40">
        <f t="shared" si="1"/>
        <v>37.308704902520283</v>
      </c>
      <c r="AS37" s="40">
        <f t="shared" si="1"/>
        <v>37.387413326609845</v>
      </c>
      <c r="AT37" s="40">
        <f t="shared" si="1"/>
        <v>37.466121750699415</v>
      </c>
      <c r="AU37" s="40">
        <f t="shared" si="1"/>
        <v>37.544830174788984</v>
      </c>
      <c r="AV37" s="40">
        <f t="shared" si="1"/>
        <v>37.623538598878547</v>
      </c>
      <c r="AW37" s="40">
        <f t="shared" si="1"/>
        <v>37.702247022968116</v>
      </c>
      <c r="AX37" s="40">
        <f t="shared" si="4"/>
        <v>37.780955447057686</v>
      </c>
      <c r="AY37" s="40">
        <f t="shared" si="4"/>
        <v>37.859663871147248</v>
      </c>
      <c r="AZ37" s="40">
        <f t="shared" si="4"/>
        <v>37.938372295236817</v>
      </c>
      <c r="BA37" s="40">
        <f t="shared" si="4"/>
        <v>38.017080719326387</v>
      </c>
      <c r="BB37" s="27">
        <v>4.5900000000000003E-3</v>
      </c>
      <c r="BC37" s="127">
        <f t="shared" si="2"/>
        <v>0.35998297381267808</v>
      </c>
    </row>
    <row r="38" spans="1:55" ht="14.25">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40">
        <f t="shared" si="1"/>
        <v>40.615299790014475</v>
      </c>
      <c r="AI38" s="40">
        <f t="shared" si="1"/>
        <v>40.709144294615633</v>
      </c>
      <c r="AJ38" s="40">
        <f t="shared" si="1"/>
        <v>40.802988799216799</v>
      </c>
      <c r="AK38" s="40">
        <f t="shared" si="1"/>
        <v>40.896833303817957</v>
      </c>
      <c r="AL38" s="40">
        <f t="shared" si="1"/>
        <v>40.990677808419122</v>
      </c>
      <c r="AM38" s="40">
        <f t="shared" si="1"/>
        <v>41.08452231302028</v>
      </c>
      <c r="AN38" s="40">
        <f t="shared" si="1"/>
        <v>41.178366817621445</v>
      </c>
      <c r="AO38" s="40">
        <f t="shared" si="1"/>
        <v>41.27221132222261</v>
      </c>
      <c r="AP38" s="40">
        <f t="shared" si="1"/>
        <v>41.366055826823768</v>
      </c>
      <c r="AQ38" s="40">
        <f t="shared" si="1"/>
        <v>41.459900331424933</v>
      </c>
      <c r="AR38" s="40">
        <f t="shared" si="1"/>
        <v>41.553744836026091</v>
      </c>
      <c r="AS38" s="40">
        <f t="shared" si="1"/>
        <v>41.647589340627256</v>
      </c>
      <c r="AT38" s="40">
        <f t="shared" si="1"/>
        <v>41.741433845228414</v>
      </c>
      <c r="AU38" s="40">
        <f t="shared" si="1"/>
        <v>41.835278349829579</v>
      </c>
      <c r="AV38" s="40">
        <f t="shared" si="1"/>
        <v>41.929122854430744</v>
      </c>
      <c r="AW38" s="40">
        <f t="shared" si="1"/>
        <v>42.022967359031902</v>
      </c>
      <c r="AX38" s="40">
        <f t="shared" si="4"/>
        <v>42.116811863633068</v>
      </c>
      <c r="AY38" s="40">
        <f t="shared" si="4"/>
        <v>42.210656368234226</v>
      </c>
      <c r="AZ38" s="40">
        <f t="shared" si="4"/>
        <v>42.304500872835391</v>
      </c>
      <c r="BA38" s="40">
        <f t="shared" si="4"/>
        <v>42.398345377436549</v>
      </c>
      <c r="BB38" s="27">
        <v>4.6030000000000003E-3</v>
      </c>
      <c r="BC38" s="127">
        <f t="shared" si="2"/>
        <v>0.3667484803293819</v>
      </c>
    </row>
    <row r="39" spans="1:55" ht="14.25">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40">
        <f t="shared" si="1"/>
        <v>51.93685016597113</v>
      </c>
      <c r="AI39" s="40">
        <f t="shared" si="1"/>
        <v>52.135635973566458</v>
      </c>
      <c r="AJ39" s="40">
        <f t="shared" si="1"/>
        <v>52.334421781161794</v>
      </c>
      <c r="AK39" s="40">
        <f t="shared" si="1"/>
        <v>52.533207588757129</v>
      </c>
      <c r="AL39" s="40">
        <f t="shared" si="1"/>
        <v>52.731993396352458</v>
      </c>
      <c r="AM39" s="40">
        <f t="shared" si="1"/>
        <v>52.930779203947793</v>
      </c>
      <c r="AN39" s="40">
        <f t="shared" si="1"/>
        <v>53.129565011543129</v>
      </c>
      <c r="AO39" s="40">
        <f t="shared" si="1"/>
        <v>53.328350819138457</v>
      </c>
      <c r="AP39" s="40">
        <f t="shared" si="1"/>
        <v>53.527136626733792</v>
      </c>
      <c r="AQ39" s="40">
        <f t="shared" si="1"/>
        <v>53.725922434329128</v>
      </c>
      <c r="AR39" s="40">
        <f t="shared" si="1"/>
        <v>53.924708241924456</v>
      </c>
      <c r="AS39" s="40">
        <f t="shared" si="1"/>
        <v>54.123494049519792</v>
      </c>
      <c r="AT39" s="40">
        <f t="shared" si="1"/>
        <v>54.322279857115127</v>
      </c>
      <c r="AU39" s="40">
        <f t="shared" si="1"/>
        <v>54.521065664710456</v>
      </c>
      <c r="AV39" s="40">
        <f t="shared" si="1"/>
        <v>54.719851472305791</v>
      </c>
      <c r="AW39" s="40">
        <f t="shared" si="1"/>
        <v>54.918637279901127</v>
      </c>
      <c r="AX39" s="40">
        <f t="shared" si="4"/>
        <v>55.117423087496462</v>
      </c>
      <c r="AY39" s="40">
        <f t="shared" si="4"/>
        <v>55.316208895091791</v>
      </c>
      <c r="AZ39" s="40">
        <f t="shared" si="4"/>
        <v>55.514994702687126</v>
      </c>
      <c r="BA39" s="40">
        <f t="shared" si="4"/>
        <v>55.713780510282461</v>
      </c>
      <c r="BB39" s="27">
        <v>6.1879999999999999E-3</v>
      </c>
      <c r="BC39" s="127">
        <f t="shared" si="2"/>
        <v>0.51956866529732082</v>
      </c>
    </row>
    <row r="40" spans="1:55" ht="14.25">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40">
        <f t="shared" si="1"/>
        <v>35.849067655800113</v>
      </c>
      <c r="AI40" s="40">
        <f t="shared" si="1"/>
        <v>35.909912496944528</v>
      </c>
      <c r="AJ40" s="40">
        <f t="shared" si="1"/>
        <v>35.970757338088951</v>
      </c>
      <c r="AK40" s="40">
        <f t="shared" si="1"/>
        <v>36.031602179233367</v>
      </c>
      <c r="AL40" s="40">
        <f t="shared" si="1"/>
        <v>36.09244702037779</v>
      </c>
      <c r="AM40" s="40">
        <f t="shared" si="1"/>
        <v>36.153291861522206</v>
      </c>
      <c r="AN40" s="40">
        <f t="shared" si="1"/>
        <v>36.214136702666629</v>
      </c>
      <c r="AO40" s="40">
        <f t="shared" si="1"/>
        <v>36.274981543811045</v>
      </c>
      <c r="AP40" s="40">
        <f t="shared" si="1"/>
        <v>36.335826384955467</v>
      </c>
      <c r="AQ40" s="40">
        <f t="shared" si="1"/>
        <v>36.396671226099883</v>
      </c>
      <c r="AR40" s="40">
        <f t="shared" si="1"/>
        <v>36.457516067244306</v>
      </c>
      <c r="AS40" s="40">
        <f t="shared" si="1"/>
        <v>36.518360908388722</v>
      </c>
      <c r="AT40" s="40">
        <f t="shared" si="1"/>
        <v>36.579205749533145</v>
      </c>
      <c r="AU40" s="40">
        <f t="shared" si="1"/>
        <v>36.640050590677561</v>
      </c>
      <c r="AV40" s="40">
        <f t="shared" si="1"/>
        <v>36.700895431821984</v>
      </c>
      <c r="AW40" s="40">
        <f t="shared" si="1"/>
        <v>36.761740272966399</v>
      </c>
      <c r="AX40" s="40">
        <f t="shared" si="4"/>
        <v>36.822585114110822</v>
      </c>
      <c r="AY40" s="40">
        <f t="shared" si="4"/>
        <v>36.883429955255238</v>
      </c>
      <c r="AZ40" s="40">
        <f t="shared" si="4"/>
        <v>36.944274796399661</v>
      </c>
      <c r="BA40" s="40">
        <f t="shared" si="4"/>
        <v>37.005119637544077</v>
      </c>
      <c r="BB40" s="27">
        <v>4.0540000000000003E-3</v>
      </c>
      <c r="BC40" s="127">
        <f t="shared" si="2"/>
        <v>0.31012691349359134</v>
      </c>
    </row>
    <row r="41" spans="1:55" ht="14.25">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40">
        <f t="shared" si="1"/>
        <v>33.131095232036152</v>
      </c>
      <c r="AI41" s="40">
        <f t="shared" si="1"/>
        <v>33.207600962921006</v>
      </c>
      <c r="AJ41" s="40">
        <f t="shared" si="1"/>
        <v>33.284106693805867</v>
      </c>
      <c r="AK41" s="40">
        <f t="shared" si="1"/>
        <v>33.360612424690729</v>
      </c>
      <c r="AL41" s="40">
        <f t="shared" si="1"/>
        <v>33.437118155575583</v>
      </c>
      <c r="AM41" s="40">
        <f t="shared" si="1"/>
        <v>33.513623886460444</v>
      </c>
      <c r="AN41" s="40">
        <f t="shared" si="1"/>
        <v>33.590129617345298</v>
      </c>
      <c r="AO41" s="40">
        <f t="shared" si="1"/>
        <v>33.666635348230159</v>
      </c>
      <c r="AP41" s="40">
        <f t="shared" si="1"/>
        <v>33.74314107911502</v>
      </c>
      <c r="AQ41" s="40">
        <f t="shared" si="1"/>
        <v>33.819646809999874</v>
      </c>
      <c r="AR41" s="40">
        <f t="shared" si="1"/>
        <v>33.896152540884735</v>
      </c>
      <c r="AS41" s="40">
        <f t="shared" si="1"/>
        <v>33.972658271769596</v>
      </c>
      <c r="AT41" s="40">
        <f t="shared" si="1"/>
        <v>34.04916400265445</v>
      </c>
      <c r="AU41" s="40">
        <f t="shared" si="1"/>
        <v>34.125669733539311</v>
      </c>
      <c r="AV41" s="40">
        <f t="shared" si="1"/>
        <v>34.202175464424172</v>
      </c>
      <c r="AW41" s="40">
        <f t="shared" si="1"/>
        <v>34.278681195309026</v>
      </c>
      <c r="AX41" s="40">
        <f t="shared" si="4"/>
        <v>34.355186926193888</v>
      </c>
      <c r="AY41" s="40">
        <f t="shared" si="4"/>
        <v>34.431692657078749</v>
      </c>
      <c r="AZ41" s="40">
        <f t="shared" si="4"/>
        <v>34.508198387963603</v>
      </c>
      <c r="BA41" s="40">
        <f t="shared" si="4"/>
        <v>34.584704118848464</v>
      </c>
      <c r="BB41" s="27">
        <v>4.6010000000000001E-3</v>
      </c>
      <c r="BC41" s="127">
        <f t="shared" si="2"/>
        <v>0.36662468690575878</v>
      </c>
    </row>
    <row r="42" spans="1:55" ht="14.25">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40">
        <f t="shared" si="1"/>
        <v>42.41239804288481</v>
      </c>
      <c r="AI42" s="40">
        <f t="shared" si="1"/>
        <v>42.57472962228556</v>
      </c>
      <c r="AJ42" s="40">
        <f t="shared" si="1"/>
        <v>42.737061201686316</v>
      </c>
      <c r="AK42" s="40">
        <f t="shared" si="1"/>
        <v>42.899392781087073</v>
      </c>
      <c r="AL42" s="40">
        <f t="shared" si="1"/>
        <v>43.06172436048783</v>
      </c>
      <c r="AM42" s="40">
        <f t="shared" si="1"/>
        <v>43.224055939888579</v>
      </c>
      <c r="AN42" s="40">
        <f t="shared" si="1"/>
        <v>43.386387519289336</v>
      </c>
      <c r="AO42" s="40">
        <f t="shared" si="1"/>
        <v>43.548719098690093</v>
      </c>
      <c r="AP42" s="40">
        <f t="shared" si="1"/>
        <v>43.711050678090842</v>
      </c>
      <c r="AQ42" s="40">
        <f t="shared" si="1"/>
        <v>43.873382257491599</v>
      </c>
      <c r="AR42" s="40">
        <f t="shared" si="1"/>
        <v>44.035713836892356</v>
      </c>
      <c r="AS42" s="40">
        <f t="shared" si="1"/>
        <v>44.198045416293112</v>
      </c>
      <c r="AT42" s="40">
        <f t="shared" si="1"/>
        <v>44.360376995693862</v>
      </c>
      <c r="AU42" s="40">
        <f t="shared" si="1"/>
        <v>44.522708575094619</v>
      </c>
      <c r="AV42" s="40">
        <f t="shared" si="1"/>
        <v>44.685040154495375</v>
      </c>
      <c r="AW42" s="40">
        <f t="shared" si="1"/>
        <v>44.847371733896125</v>
      </c>
      <c r="AX42" s="40">
        <f t="shared" si="4"/>
        <v>45.009703313296882</v>
      </c>
      <c r="AY42" s="40">
        <f t="shared" si="4"/>
        <v>45.172034892697638</v>
      </c>
      <c r="AZ42" s="40">
        <f t="shared" si="4"/>
        <v>45.334366472098388</v>
      </c>
      <c r="BA42" s="40">
        <f t="shared" si="4"/>
        <v>45.496698051499145</v>
      </c>
      <c r="BB42" s="27">
        <v>6.1879999999999999E-3</v>
      </c>
      <c r="BC42" s="127">
        <f t="shared" si="2"/>
        <v>0.51956872087488559</v>
      </c>
    </row>
    <row r="43" spans="1:55" ht="14.25">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40">
        <f t="shared" si="1"/>
        <v>29.229825959763179</v>
      </c>
      <c r="AI43" s="40">
        <f t="shared" si="1"/>
        <v>29.279436563227652</v>
      </c>
      <c r="AJ43" s="40">
        <f t="shared" si="1"/>
        <v>29.329047166692128</v>
      </c>
      <c r="AK43" s="40">
        <f t="shared" si="1"/>
        <v>29.3786577701566</v>
      </c>
      <c r="AL43" s="40">
        <f t="shared" si="1"/>
        <v>29.428268373621076</v>
      </c>
      <c r="AM43" s="40">
        <f t="shared" si="1"/>
        <v>29.477878977085552</v>
      </c>
      <c r="AN43" s="40">
        <f t="shared" si="1"/>
        <v>29.527489580550025</v>
      </c>
      <c r="AO43" s="40">
        <f t="shared" si="1"/>
        <v>29.577100184014501</v>
      </c>
      <c r="AP43" s="40">
        <f t="shared" si="1"/>
        <v>29.626710787478974</v>
      </c>
      <c r="AQ43" s="40">
        <f t="shared" si="1"/>
        <v>29.67632139094345</v>
      </c>
      <c r="AR43" s="40">
        <f t="shared" si="1"/>
        <v>29.725931994407922</v>
      </c>
      <c r="AS43" s="40">
        <f t="shared" si="1"/>
        <v>29.775542597872398</v>
      </c>
      <c r="AT43" s="40">
        <f t="shared" si="1"/>
        <v>29.825153201336875</v>
      </c>
      <c r="AU43" s="40">
        <f t="shared" si="1"/>
        <v>29.874763804801347</v>
      </c>
      <c r="AV43" s="40">
        <f t="shared" si="1"/>
        <v>29.924374408265823</v>
      </c>
      <c r="AW43" s="40">
        <f t="shared" si="1"/>
        <v>29.973985011730296</v>
      </c>
      <c r="AX43" s="40">
        <f t="shared" si="4"/>
        <v>30.023595615194772</v>
      </c>
      <c r="AY43" s="40">
        <f t="shared" si="4"/>
        <v>30.073206218659248</v>
      </c>
      <c r="AZ43" s="40">
        <f t="shared" si="4"/>
        <v>30.12281682212372</v>
      </c>
      <c r="BA43" s="40">
        <f t="shared" si="4"/>
        <v>30.172427425588197</v>
      </c>
      <c r="BB43" s="27">
        <v>4.0540000000000003E-3</v>
      </c>
      <c r="BC43" s="127">
        <f t="shared" si="2"/>
        <v>0.31012728758559316</v>
      </c>
    </row>
    <row r="44" spans="1:55" ht="14.25">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40">
        <f t="shared" si="1"/>
        <v>31.864467707141614</v>
      </c>
      <c r="AI44" s="40">
        <f t="shared" si="1"/>
        <v>31.942385417255146</v>
      </c>
      <c r="AJ44" s="40">
        <f t="shared" si="1"/>
        <v>32.020303127368678</v>
      </c>
      <c r="AK44" s="40">
        <f t="shared" si="1"/>
        <v>32.098220837482216</v>
      </c>
      <c r="AL44" s="40">
        <f t="shared" si="1"/>
        <v>32.176138547595748</v>
      </c>
      <c r="AM44" s="40">
        <f t="shared" si="1"/>
        <v>32.25405625770928</v>
      </c>
      <c r="AN44" s="40">
        <f t="shared" si="1"/>
        <v>32.331973967822812</v>
      </c>
      <c r="AO44" s="40">
        <f t="shared" si="1"/>
        <v>32.409891677936351</v>
      </c>
      <c r="AP44" s="40">
        <f t="shared" si="1"/>
        <v>32.487809388049882</v>
      </c>
      <c r="AQ44" s="40">
        <f t="shared" si="1"/>
        <v>32.565727098163414</v>
      </c>
      <c r="AR44" s="40">
        <f t="shared" si="1"/>
        <v>32.643644808276946</v>
      </c>
      <c r="AS44" s="40">
        <f t="shared" si="1"/>
        <v>32.721562518390485</v>
      </c>
      <c r="AT44" s="40">
        <f t="shared" si="1"/>
        <v>32.799480228504017</v>
      </c>
      <c r="AU44" s="40">
        <f t="shared" si="1"/>
        <v>32.877397938617548</v>
      </c>
      <c r="AV44" s="40">
        <f t="shared" si="1"/>
        <v>32.95531564873108</v>
      </c>
      <c r="AW44" s="40">
        <f t="shared" si="1"/>
        <v>33.033233358844619</v>
      </c>
      <c r="AX44" s="40">
        <f t="shared" si="4"/>
        <v>33.111151068958151</v>
      </c>
      <c r="AY44" s="40">
        <f t="shared" si="4"/>
        <v>33.189068779071683</v>
      </c>
      <c r="AZ44" s="40">
        <f t="shared" si="4"/>
        <v>33.266986489185214</v>
      </c>
      <c r="BA44" s="40">
        <f t="shared" si="4"/>
        <v>33.344904199298753</v>
      </c>
      <c r="BB44" s="27">
        <v>9.4000000000000004E-3</v>
      </c>
      <c r="BC44" s="127">
        <f t="shared" si="2"/>
        <v>0.65924789633651226</v>
      </c>
    </row>
    <row r="45" spans="1:55" ht="14.25">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40">
        <f t="shared" si="1"/>
        <v>16.614971518145161</v>
      </c>
      <c r="AI45" s="40">
        <f t="shared" si="1"/>
        <v>16.648984036290322</v>
      </c>
      <c r="AJ45" s="40">
        <f t="shared" si="1"/>
        <v>16.682996554435483</v>
      </c>
      <c r="AK45" s="40">
        <f t="shared" si="1"/>
        <v>16.717009072580645</v>
      </c>
      <c r="AL45" s="40">
        <f t="shared" si="1"/>
        <v>16.751021590725806</v>
      </c>
      <c r="AM45" s="40">
        <f t="shared" si="1"/>
        <v>16.785034108870963</v>
      </c>
      <c r="AN45" s="40">
        <f t="shared" si="1"/>
        <v>16.819046627016125</v>
      </c>
      <c r="AO45" s="40">
        <f t="shared" si="1"/>
        <v>16.853059145161286</v>
      </c>
      <c r="AP45" s="40">
        <f t="shared" si="1"/>
        <v>16.887071663306447</v>
      </c>
      <c r="AQ45" s="40">
        <f t="shared" si="1"/>
        <v>16.921084181451608</v>
      </c>
      <c r="AR45" s="40">
        <f t="shared" si="1"/>
        <v>16.955096699596769</v>
      </c>
      <c r="AS45" s="40">
        <f t="shared" si="1"/>
        <v>16.98910921774193</v>
      </c>
      <c r="AT45" s="40">
        <f t="shared" si="1"/>
        <v>17.023121735887091</v>
      </c>
      <c r="AU45" s="40">
        <f t="shared" si="1"/>
        <v>17.057134254032253</v>
      </c>
      <c r="AV45" s="40">
        <f t="shared" si="1"/>
        <v>17.091146772177414</v>
      </c>
      <c r="AW45" s="40">
        <f t="shared" si="1"/>
        <v>17.125159290322575</v>
      </c>
      <c r="AX45" s="40">
        <f t="shared" si="4"/>
        <v>17.159171808467732</v>
      </c>
      <c r="AY45" s="40">
        <f t="shared" si="4"/>
        <v>17.193184326612894</v>
      </c>
      <c r="AZ45" s="40">
        <f t="shared" si="4"/>
        <v>17.227196844758055</v>
      </c>
      <c r="BA45" s="40">
        <f t="shared" si="4"/>
        <v>17.261209362903216</v>
      </c>
      <c r="BB45" s="27">
        <v>2.9030000000000002E-3</v>
      </c>
      <c r="BC45" s="127">
        <f t="shared" si="2"/>
        <v>0.25468879640460074</v>
      </c>
    </row>
    <row r="46" spans="1:55" ht="14.25">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40">
        <f t="shared" si="1"/>
        <v>16.552264435573449</v>
      </c>
      <c r="AI46" s="40">
        <f t="shared" si="1"/>
        <v>16.571929840884426</v>
      </c>
      <c r="AJ46" s="40">
        <f t="shared" si="1"/>
        <v>16.591595246195407</v>
      </c>
      <c r="AK46" s="40">
        <f t="shared" si="1"/>
        <v>16.611260651506385</v>
      </c>
      <c r="AL46" s="40">
        <f t="shared" si="1"/>
        <v>16.630926056817362</v>
      </c>
      <c r="AM46" s="40">
        <f t="shared" si="1"/>
        <v>16.65059146212834</v>
      </c>
      <c r="AN46" s="40">
        <f t="shared" si="1"/>
        <v>16.670256867439317</v>
      </c>
      <c r="AO46" s="40">
        <f t="shared" si="1"/>
        <v>16.689922272750298</v>
      </c>
      <c r="AP46" s="40">
        <f t="shared" si="1"/>
        <v>16.709587678061276</v>
      </c>
      <c r="AQ46" s="40">
        <f t="shared" si="1"/>
        <v>16.729253083372253</v>
      </c>
      <c r="AR46" s="40">
        <f t="shared" si="1"/>
        <v>16.748918488683231</v>
      </c>
      <c r="AS46" s="40">
        <f t="shared" si="1"/>
        <v>16.768583893994208</v>
      </c>
      <c r="AT46" s="40">
        <f t="shared" si="1"/>
        <v>16.788249299305189</v>
      </c>
      <c r="AU46" s="40">
        <f t="shared" si="1"/>
        <v>16.807914704616167</v>
      </c>
      <c r="AV46" s="40">
        <f t="shared" si="1"/>
        <v>16.827580109927144</v>
      </c>
      <c r="AW46" s="40">
        <f t="shared" si="1"/>
        <v>16.847245515238122</v>
      </c>
      <c r="AX46" s="40">
        <f t="shared" si="4"/>
        <v>16.866910920549099</v>
      </c>
      <c r="AY46" s="40">
        <f t="shared" si="4"/>
        <v>16.88657632586008</v>
      </c>
      <c r="AZ46" s="40">
        <f t="shared" si="4"/>
        <v>16.906241731171058</v>
      </c>
      <c r="BA46" s="40">
        <f t="shared" si="4"/>
        <v>16.925907136482035</v>
      </c>
      <c r="BB46" s="27">
        <v>5.457E-3</v>
      </c>
      <c r="BC46" s="127">
        <f t="shared" si="2"/>
        <v>0.37428199301237086</v>
      </c>
    </row>
    <row r="47" spans="1:55" ht="14.25">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40">
        <f t="shared" si="1"/>
        <v>9.9957946124133414</v>
      </c>
      <c r="AI47" s="40">
        <f t="shared" si="1"/>
        <v>10.030984253490965</v>
      </c>
      <c r="AJ47" s="40">
        <f t="shared" ref="AJ47:AY62" si="5">_xlfn.FORECAST.ETS(AJ$13,$C47:$AG47,$C$13:$AG$13)</f>
        <v>10.066173894568589</v>
      </c>
      <c r="AK47" s="40">
        <f t="shared" si="5"/>
        <v>10.101363535646213</v>
      </c>
      <c r="AL47" s="40">
        <f t="shared" si="5"/>
        <v>10.136553176723837</v>
      </c>
      <c r="AM47" s="40">
        <f t="shared" si="5"/>
        <v>10.17174281780146</v>
      </c>
      <c r="AN47" s="40">
        <f t="shared" si="5"/>
        <v>10.206932458879084</v>
      </c>
      <c r="AO47" s="40">
        <f t="shared" si="5"/>
        <v>10.242122099956708</v>
      </c>
      <c r="AP47" s="40">
        <f t="shared" si="5"/>
        <v>10.277311741034332</v>
      </c>
      <c r="AQ47" s="40">
        <f t="shared" si="5"/>
        <v>10.312501382111956</v>
      </c>
      <c r="AR47" s="40">
        <f t="shared" si="5"/>
        <v>10.347691023189579</v>
      </c>
      <c r="AS47" s="40">
        <f t="shared" si="5"/>
        <v>10.382880664267203</v>
      </c>
      <c r="AT47" s="40">
        <f t="shared" si="5"/>
        <v>10.418070305344827</v>
      </c>
      <c r="AU47" s="40">
        <f t="shared" si="5"/>
        <v>10.453259946422451</v>
      </c>
      <c r="AV47" s="40">
        <f t="shared" si="5"/>
        <v>10.488449587500075</v>
      </c>
      <c r="AW47" s="40">
        <f t="shared" si="5"/>
        <v>10.523639228577698</v>
      </c>
      <c r="AX47" s="40">
        <f t="shared" si="5"/>
        <v>10.558828869655322</v>
      </c>
      <c r="AY47" s="40">
        <f t="shared" si="5"/>
        <v>10.594018510732946</v>
      </c>
      <c r="AZ47" s="40">
        <f t="shared" si="4"/>
        <v>10.62920815181057</v>
      </c>
      <c r="BA47" s="40">
        <f t="shared" si="4"/>
        <v>10.664397792888193</v>
      </c>
      <c r="BB47" s="27">
        <v>1.0703000000000001E-2</v>
      </c>
      <c r="BC47" s="127">
        <f t="shared" si="2"/>
        <v>0.7780931626395482</v>
      </c>
    </row>
    <row r="48" spans="1:55" ht="14.25">
      <c r="B48" s="25" t="s">
        <v>53</v>
      </c>
      <c r="AH48" s="40"/>
      <c r="AI48" s="40"/>
      <c r="AJ48" s="40"/>
      <c r="AK48" s="40"/>
      <c r="AL48" s="40"/>
      <c r="AM48" s="40"/>
      <c r="AN48" s="40"/>
      <c r="AO48" s="40"/>
      <c r="AP48" s="40"/>
      <c r="AQ48" s="40"/>
      <c r="AR48" s="40"/>
      <c r="AS48" s="40"/>
      <c r="AT48" s="40"/>
      <c r="AU48" s="40"/>
      <c r="AV48" s="40"/>
      <c r="AW48" s="40"/>
      <c r="AX48" s="40"/>
      <c r="AY48" s="40"/>
      <c r="AZ48" s="40"/>
      <c r="BA48" s="40"/>
      <c r="BC48" s="127"/>
    </row>
    <row r="49" spans="1:55" ht="14.25">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40">
        <f t="shared" ref="AH49:AW63" si="6">_xlfn.FORECAST.ETS(AH$13,$C49:$AG49,$C$13:$AG$13)</f>
        <v>89.050235894539611</v>
      </c>
      <c r="AI49" s="40">
        <f t="shared" si="6"/>
        <v>89.622755376533974</v>
      </c>
      <c r="AJ49" s="40">
        <f t="shared" si="6"/>
        <v>90.19527485852835</v>
      </c>
      <c r="AK49" s="40">
        <f t="shared" si="6"/>
        <v>90.767794340522727</v>
      </c>
      <c r="AL49" s="40">
        <f t="shared" si="6"/>
        <v>91.340313822517089</v>
      </c>
      <c r="AM49" s="40">
        <f t="shared" si="6"/>
        <v>91.912833304511466</v>
      </c>
      <c r="AN49" s="40">
        <f t="shared" si="6"/>
        <v>92.485352786505842</v>
      </c>
      <c r="AO49" s="40">
        <f t="shared" si="6"/>
        <v>93.057872268500205</v>
      </c>
      <c r="AP49" s="40">
        <f t="shared" si="6"/>
        <v>93.630391750494582</v>
      </c>
      <c r="AQ49" s="40">
        <f t="shared" si="6"/>
        <v>94.202911232488958</v>
      </c>
      <c r="AR49" s="40">
        <f t="shared" si="6"/>
        <v>94.775430714483335</v>
      </c>
      <c r="AS49" s="40">
        <f t="shared" si="6"/>
        <v>95.347950196477697</v>
      </c>
      <c r="AT49" s="40">
        <f t="shared" si="6"/>
        <v>95.920469678472074</v>
      </c>
      <c r="AU49" s="40">
        <f t="shared" si="6"/>
        <v>96.49298916046645</v>
      </c>
      <c r="AV49" s="40">
        <f t="shared" si="6"/>
        <v>97.065508642460813</v>
      </c>
      <c r="AW49" s="40">
        <f t="shared" si="6"/>
        <v>97.63802812445519</v>
      </c>
      <c r="AX49" s="40">
        <f t="shared" si="5"/>
        <v>98.210547606449566</v>
      </c>
      <c r="AY49" s="40">
        <f t="shared" si="5"/>
        <v>98.783067088443929</v>
      </c>
      <c r="AZ49" s="40">
        <f t="shared" si="4"/>
        <v>99.355586570438305</v>
      </c>
      <c r="BA49" s="40">
        <f t="shared" si="4"/>
        <v>99.928106052432682</v>
      </c>
      <c r="BB49" s="27">
        <v>7.3460000000000001E-3</v>
      </c>
      <c r="BC49" s="127">
        <f t="shared" si="2"/>
        <v>0.68507999682412279</v>
      </c>
    </row>
    <row r="50" spans="1:55" ht="15" customHeight="1">
      <c r="B50" s="25" t="s">
        <v>50</v>
      </c>
      <c r="AH50" s="40"/>
      <c r="AI50" s="40"/>
      <c r="AJ50" s="40"/>
      <c r="AK50" s="40"/>
      <c r="AL50" s="40"/>
      <c r="AM50" s="40"/>
      <c r="AN50" s="40"/>
      <c r="AO50" s="40"/>
      <c r="AP50" s="40"/>
      <c r="AQ50" s="40"/>
      <c r="AR50" s="40"/>
      <c r="AS50" s="40"/>
      <c r="AT50" s="40"/>
      <c r="AU50" s="40"/>
      <c r="AV50" s="40"/>
      <c r="AW50" s="40"/>
      <c r="AX50" s="40"/>
      <c r="AY50" s="40"/>
      <c r="AZ50" s="40"/>
      <c r="BA50" s="40"/>
      <c r="BC50" s="127"/>
    </row>
    <row r="51" spans="1:55"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40">
        <f t="shared" si="6"/>
        <v>4.2635173204149748</v>
      </c>
      <c r="AI51" s="40">
        <f t="shared" si="6"/>
        <v>4.2908161177035105</v>
      </c>
      <c r="AJ51" s="40">
        <f t="shared" si="6"/>
        <v>4.318114914992047</v>
      </c>
      <c r="AK51" s="40">
        <f t="shared" si="6"/>
        <v>4.3454137122805836</v>
      </c>
      <c r="AL51" s="40">
        <f t="shared" si="6"/>
        <v>4.3727125095691193</v>
      </c>
      <c r="AM51" s="40">
        <f t="shared" si="6"/>
        <v>4.4000113068576558</v>
      </c>
      <c r="AN51" s="40">
        <f t="shared" si="6"/>
        <v>4.4273101041461924</v>
      </c>
      <c r="AO51" s="40">
        <f t="shared" si="6"/>
        <v>4.4546089014347281</v>
      </c>
      <c r="AP51" s="40">
        <f t="shared" si="6"/>
        <v>4.4819076987232647</v>
      </c>
      <c r="AQ51" s="40">
        <f t="shared" si="6"/>
        <v>4.5092064960118012</v>
      </c>
      <c r="AR51" s="40">
        <f t="shared" si="6"/>
        <v>4.5365052933003369</v>
      </c>
      <c r="AS51" s="40">
        <f t="shared" si="6"/>
        <v>4.5638040905888735</v>
      </c>
      <c r="AT51" s="40">
        <f t="shared" si="6"/>
        <v>4.5911028878774101</v>
      </c>
      <c r="AU51" s="40">
        <f t="shared" si="6"/>
        <v>4.6184016851659457</v>
      </c>
      <c r="AV51" s="40">
        <f t="shared" si="6"/>
        <v>4.6457004824544823</v>
      </c>
      <c r="AW51" s="40">
        <f t="shared" si="6"/>
        <v>4.6729992797430189</v>
      </c>
      <c r="AX51" s="40">
        <f t="shared" si="5"/>
        <v>4.7002980770315546</v>
      </c>
      <c r="AY51" s="40">
        <f t="shared" si="5"/>
        <v>4.7275968743200911</v>
      </c>
      <c r="AZ51" s="40">
        <f t="shared" si="4"/>
        <v>4.7548956716086277</v>
      </c>
      <c r="BA51" s="40">
        <f t="shared" si="4"/>
        <v>4.7821944688971634</v>
      </c>
      <c r="BB51" s="27">
        <v>6.4859999999999996E-3</v>
      </c>
      <c r="BC51" s="127">
        <f t="shared" si="2"/>
        <v>0.63234701373748869</v>
      </c>
    </row>
    <row r="52" spans="1:55"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40">
        <f t="shared" si="6"/>
        <v>5.8177073959681751</v>
      </c>
      <c r="AI52" s="40">
        <f t="shared" si="6"/>
        <v>5.8518641670713043</v>
      </c>
      <c r="AJ52" s="40">
        <f t="shared" si="6"/>
        <v>5.8860209381744335</v>
      </c>
      <c r="AK52" s="40">
        <f t="shared" si="6"/>
        <v>5.9201777092775627</v>
      </c>
      <c r="AL52" s="40">
        <f t="shared" si="6"/>
        <v>5.9543344803806919</v>
      </c>
      <c r="AM52" s="40">
        <f t="shared" si="6"/>
        <v>5.9884912514838211</v>
      </c>
      <c r="AN52" s="40">
        <f t="shared" si="6"/>
        <v>6.0226480225869503</v>
      </c>
      <c r="AO52" s="40">
        <f t="shared" si="6"/>
        <v>6.0568047936900795</v>
      </c>
      <c r="AP52" s="40">
        <f t="shared" si="6"/>
        <v>6.0909615647932087</v>
      </c>
      <c r="AQ52" s="40">
        <f t="shared" si="6"/>
        <v>6.1251183358963388</v>
      </c>
      <c r="AR52" s="40">
        <f t="shared" si="6"/>
        <v>6.159275106999468</v>
      </c>
      <c r="AS52" s="40">
        <f t="shared" si="6"/>
        <v>6.1934318781025972</v>
      </c>
      <c r="AT52" s="40">
        <f t="shared" si="6"/>
        <v>6.2275886492057264</v>
      </c>
      <c r="AU52" s="40">
        <f t="shared" si="6"/>
        <v>6.2617454203088556</v>
      </c>
      <c r="AV52" s="40">
        <f t="shared" si="6"/>
        <v>6.2959021914119848</v>
      </c>
      <c r="AW52" s="40">
        <f t="shared" si="6"/>
        <v>6.330058962515114</v>
      </c>
      <c r="AX52" s="40">
        <f t="shared" si="5"/>
        <v>6.3642157336182432</v>
      </c>
      <c r="AY52" s="40">
        <f t="shared" si="5"/>
        <v>6.3983725047213724</v>
      </c>
      <c r="AZ52" s="40">
        <f t="shared" si="4"/>
        <v>6.4325292758245016</v>
      </c>
      <c r="BA52" s="40">
        <f t="shared" si="4"/>
        <v>6.4666860469276308</v>
      </c>
      <c r="BB52" s="27">
        <v>5.9410000000000001E-3</v>
      </c>
      <c r="BC52" s="127">
        <f t="shared" si="2"/>
        <v>0.58036598941031414</v>
      </c>
    </row>
    <row r="53" spans="1:55" ht="15" customHeight="1">
      <c r="AH53" s="40"/>
      <c r="AI53" s="40"/>
      <c r="AJ53" s="40"/>
      <c r="AK53" s="40"/>
      <c r="AL53" s="40"/>
      <c r="AM53" s="40"/>
      <c r="AN53" s="40"/>
      <c r="AO53" s="40"/>
      <c r="AP53" s="40"/>
      <c r="AQ53" s="40"/>
      <c r="AR53" s="40"/>
      <c r="AS53" s="40"/>
      <c r="AT53" s="40"/>
      <c r="AU53" s="40"/>
      <c r="AV53" s="40"/>
      <c r="AW53" s="40"/>
      <c r="AX53" s="40"/>
      <c r="AY53" s="40"/>
      <c r="AZ53" s="40"/>
      <c r="BA53" s="40"/>
      <c r="BC53" s="127"/>
    </row>
    <row r="54" spans="1:55" ht="15" customHeight="1">
      <c r="B54" s="25" t="s">
        <v>45</v>
      </c>
      <c r="AH54" s="40"/>
      <c r="AI54" s="40"/>
      <c r="AJ54" s="40"/>
      <c r="AK54" s="40"/>
      <c r="AL54" s="40"/>
      <c r="AM54" s="40"/>
      <c r="AN54" s="40"/>
      <c r="AO54" s="40"/>
      <c r="AP54" s="40"/>
      <c r="AQ54" s="40"/>
      <c r="AR54" s="40"/>
      <c r="AS54" s="40"/>
      <c r="AT54" s="40"/>
      <c r="AU54" s="40"/>
      <c r="AV54" s="40"/>
      <c r="AW54" s="40"/>
      <c r="AX54" s="40"/>
      <c r="AY54" s="40"/>
      <c r="AZ54" s="40"/>
      <c r="BA54" s="40"/>
      <c r="BC54" s="127"/>
    </row>
    <row r="55" spans="1:55" ht="15" customHeight="1">
      <c r="B55" s="25" t="s">
        <v>44</v>
      </c>
      <c r="AH55" s="40"/>
      <c r="AI55" s="40"/>
      <c r="AJ55" s="40"/>
      <c r="AK55" s="40"/>
      <c r="AL55" s="40"/>
      <c r="AM55" s="40"/>
      <c r="AN55" s="40"/>
      <c r="AO55" s="40"/>
      <c r="AP55" s="40"/>
      <c r="AQ55" s="40"/>
      <c r="AR55" s="40"/>
      <c r="AS55" s="40"/>
      <c r="AT55" s="40"/>
      <c r="AU55" s="40"/>
      <c r="AV55" s="40"/>
      <c r="AW55" s="40"/>
      <c r="AX55" s="40"/>
      <c r="AY55" s="40"/>
      <c r="AZ55" s="40"/>
      <c r="BA55" s="40"/>
      <c r="BC55" s="127"/>
    </row>
    <row r="56" spans="1:55"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40">
        <f t="shared" si="6"/>
        <v>13.710977835887098</v>
      </c>
      <c r="AI56" s="40">
        <f t="shared" si="6"/>
        <v>13.685510671774194</v>
      </c>
      <c r="AJ56" s="40">
        <f t="shared" si="6"/>
        <v>13.660043507661292</v>
      </c>
      <c r="AK56" s="40">
        <f t="shared" si="6"/>
        <v>13.634576343548389</v>
      </c>
      <c r="AL56" s="40">
        <f t="shared" si="6"/>
        <v>13.609109179435487</v>
      </c>
      <c r="AM56" s="40">
        <f t="shared" si="6"/>
        <v>13.583642015322585</v>
      </c>
      <c r="AN56" s="40">
        <f t="shared" si="6"/>
        <v>13.558174851209682</v>
      </c>
      <c r="AO56" s="40">
        <f t="shared" si="6"/>
        <v>13.53270768709678</v>
      </c>
      <c r="AP56" s="40">
        <f t="shared" si="6"/>
        <v>13.507240522983876</v>
      </c>
      <c r="AQ56" s="40">
        <f t="shared" si="6"/>
        <v>13.481773358870974</v>
      </c>
      <c r="AR56" s="40">
        <f t="shared" si="6"/>
        <v>13.456306194758072</v>
      </c>
      <c r="AS56" s="40">
        <f t="shared" si="6"/>
        <v>13.430839030645169</v>
      </c>
      <c r="AT56" s="40">
        <f t="shared" si="6"/>
        <v>13.405371866532267</v>
      </c>
      <c r="AU56" s="40">
        <f t="shared" si="6"/>
        <v>13.379904702419363</v>
      </c>
      <c r="AV56" s="40">
        <f t="shared" si="6"/>
        <v>13.354437538306462</v>
      </c>
      <c r="AW56" s="40">
        <f t="shared" si="6"/>
        <v>13.32897037419356</v>
      </c>
      <c r="AX56" s="40">
        <f t="shared" si="5"/>
        <v>13.303503210080656</v>
      </c>
      <c r="AY56" s="40">
        <f t="shared" si="5"/>
        <v>13.278036045967754</v>
      </c>
      <c r="AZ56" s="40">
        <f t="shared" si="4"/>
        <v>13.252568881854851</v>
      </c>
      <c r="BA56" s="40">
        <f t="shared" si="4"/>
        <v>13.227101717741949</v>
      </c>
      <c r="BB56" s="27">
        <v>1.25E-4</v>
      </c>
      <c r="BC56" s="127">
        <f t="shared" si="2"/>
        <v>-6.8035621788364864E-2</v>
      </c>
    </row>
    <row r="57" spans="1:55"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40">
        <f t="shared" si="6"/>
        <v>1.0566892889586172</v>
      </c>
      <c r="AI57" s="40">
        <f t="shared" si="6"/>
        <v>1.0693767112913548</v>
      </c>
      <c r="AJ57" s="40">
        <f t="shared" si="6"/>
        <v>1.0820641336240922</v>
      </c>
      <c r="AK57" s="40">
        <f t="shared" si="6"/>
        <v>1.0947515559568297</v>
      </c>
      <c r="AL57" s="40">
        <f t="shared" si="6"/>
        <v>1.1074389782895671</v>
      </c>
      <c r="AM57" s="40">
        <f t="shared" si="6"/>
        <v>1.1201264006223046</v>
      </c>
      <c r="AN57" s="40">
        <f t="shared" si="6"/>
        <v>1.132813822955042</v>
      </c>
      <c r="AO57" s="40">
        <f t="shared" si="6"/>
        <v>1.1455012452877795</v>
      </c>
      <c r="AP57" s="40">
        <f t="shared" si="6"/>
        <v>1.1581886676205169</v>
      </c>
      <c r="AQ57" s="40">
        <f t="shared" si="6"/>
        <v>1.1708760899532544</v>
      </c>
      <c r="AR57" s="40">
        <f t="shared" si="6"/>
        <v>1.1835635122859918</v>
      </c>
      <c r="AS57" s="40">
        <f t="shared" si="6"/>
        <v>1.1962509346187293</v>
      </c>
      <c r="AT57" s="40">
        <f t="shared" si="6"/>
        <v>1.2089383569514667</v>
      </c>
      <c r="AU57" s="40">
        <f t="shared" si="6"/>
        <v>1.2216257792842042</v>
      </c>
      <c r="AV57" s="40">
        <f t="shared" si="6"/>
        <v>1.2343132016169416</v>
      </c>
      <c r="AW57" s="40">
        <f t="shared" si="6"/>
        <v>1.2470006239496789</v>
      </c>
      <c r="AX57" s="40">
        <f t="shared" si="5"/>
        <v>1.2596880462824165</v>
      </c>
      <c r="AY57" s="40">
        <f t="shared" si="5"/>
        <v>1.272375468615154</v>
      </c>
      <c r="AZ57" s="40">
        <f t="shared" si="4"/>
        <v>1.2850628909478914</v>
      </c>
      <c r="BA57" s="40">
        <f t="shared" si="4"/>
        <v>1.2977503132806287</v>
      </c>
      <c r="BB57" s="27">
        <v>8.8909999999999996E-3</v>
      </c>
      <c r="BC57" s="127">
        <f t="shared" si="2"/>
        <v>0.97073853014535416</v>
      </c>
    </row>
    <row r="58" spans="1:55"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40">
        <f t="shared" si="6"/>
        <v>0.22526757003616327</v>
      </c>
      <c r="AI58" s="40">
        <f t="shared" si="6"/>
        <v>0.22474042407862724</v>
      </c>
      <c r="AJ58" s="40">
        <f t="shared" si="6"/>
        <v>0.22421327812109121</v>
      </c>
      <c r="AK58" s="40">
        <f t="shared" si="6"/>
        <v>0.22368613216355518</v>
      </c>
      <c r="AL58" s="40">
        <f t="shared" si="6"/>
        <v>0.22315898620601915</v>
      </c>
      <c r="AM58" s="40">
        <f t="shared" si="6"/>
        <v>0.22263184024848312</v>
      </c>
      <c r="AN58" s="40">
        <f t="shared" si="6"/>
        <v>0.22210469429094706</v>
      </c>
      <c r="AO58" s="40">
        <f t="shared" si="6"/>
        <v>0.22157754833341103</v>
      </c>
      <c r="AP58" s="40">
        <f t="shared" si="6"/>
        <v>0.221050402375875</v>
      </c>
      <c r="AQ58" s="40">
        <f t="shared" si="6"/>
        <v>0.22052325641833898</v>
      </c>
      <c r="AR58" s="40">
        <f t="shared" si="6"/>
        <v>0.21999611046080295</v>
      </c>
      <c r="AS58" s="40">
        <f t="shared" si="6"/>
        <v>0.21946896450326692</v>
      </c>
      <c r="AT58" s="40">
        <f t="shared" si="6"/>
        <v>0.21894181854573089</v>
      </c>
      <c r="AU58" s="40">
        <f t="shared" si="6"/>
        <v>0.21841467258819486</v>
      </c>
      <c r="AV58" s="40">
        <f t="shared" si="6"/>
        <v>0.21788752663065883</v>
      </c>
      <c r="AW58" s="40">
        <f t="shared" si="6"/>
        <v>0.2173603806731228</v>
      </c>
      <c r="AX58" s="40">
        <f t="shared" si="5"/>
        <v>0.21683323471558677</v>
      </c>
      <c r="AY58" s="40">
        <f t="shared" si="5"/>
        <v>0.21630608875805074</v>
      </c>
      <c r="AZ58" s="40">
        <f t="shared" si="4"/>
        <v>0.21577894280051468</v>
      </c>
      <c r="BA58" s="40">
        <f t="shared" si="4"/>
        <v>0.21525179684297865</v>
      </c>
      <c r="BB58" s="27">
        <v>2.0289000000000001E-2</v>
      </c>
      <c r="BC58" s="127">
        <f t="shared" si="2"/>
        <v>1.115677485103217</v>
      </c>
    </row>
    <row r="59" spans="1:55"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40">
        <f t="shared" si="6"/>
        <v>6.1251176574835506</v>
      </c>
      <c r="AI59" s="40">
        <f t="shared" si="6"/>
        <v>6.1931769199806279</v>
      </c>
      <c r="AJ59" s="40">
        <f t="shared" si="6"/>
        <v>6.2612361824777052</v>
      </c>
      <c r="AK59" s="40">
        <f t="shared" si="6"/>
        <v>6.3292954449747825</v>
      </c>
      <c r="AL59" s="40">
        <f t="shared" si="6"/>
        <v>6.3973547074718597</v>
      </c>
      <c r="AM59" s="40">
        <f t="shared" si="6"/>
        <v>6.465413969968937</v>
      </c>
      <c r="AN59" s="40">
        <f t="shared" si="6"/>
        <v>6.5334732324660143</v>
      </c>
      <c r="AO59" s="40">
        <f t="shared" si="6"/>
        <v>6.6015324949630916</v>
      </c>
      <c r="AP59" s="40">
        <f t="shared" si="6"/>
        <v>6.6695917574601689</v>
      </c>
      <c r="AQ59" s="40">
        <f t="shared" si="6"/>
        <v>6.7376510199572461</v>
      </c>
      <c r="AR59" s="40">
        <f t="shared" si="6"/>
        <v>6.8057102824543234</v>
      </c>
      <c r="AS59" s="40">
        <f t="shared" si="6"/>
        <v>6.8737695449514007</v>
      </c>
      <c r="AT59" s="40">
        <f t="shared" si="6"/>
        <v>6.941828807448478</v>
      </c>
      <c r="AU59" s="40">
        <f t="shared" si="6"/>
        <v>7.0098880699455552</v>
      </c>
      <c r="AV59" s="40">
        <f t="shared" si="6"/>
        <v>7.0779473324426334</v>
      </c>
      <c r="AW59" s="40">
        <f t="shared" si="6"/>
        <v>7.1460065949397098</v>
      </c>
      <c r="AX59" s="40">
        <f t="shared" si="5"/>
        <v>7.214065857436788</v>
      </c>
      <c r="AY59" s="40">
        <f t="shared" si="5"/>
        <v>7.2821251199338644</v>
      </c>
      <c r="AZ59" s="40">
        <f t="shared" si="4"/>
        <v>7.3501843824309425</v>
      </c>
      <c r="BA59" s="40">
        <f t="shared" si="4"/>
        <v>7.4182436449280189</v>
      </c>
      <c r="BB59" s="27">
        <v>5.0099999999999997E-3</v>
      </c>
      <c r="BC59" s="127">
        <f t="shared" si="2"/>
        <v>0.7069125958163669</v>
      </c>
    </row>
    <row r="60" spans="1:55"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40">
        <f t="shared" si="6"/>
        <v>6.5498996554733707E-2</v>
      </c>
      <c r="AI60" s="40">
        <f t="shared" si="6"/>
        <v>6.6242002204015271E-2</v>
      </c>
      <c r="AJ60" s="40">
        <f t="shared" si="6"/>
        <v>6.6985007853296821E-2</v>
      </c>
      <c r="AK60" s="40">
        <f t="shared" si="6"/>
        <v>6.7728013502578385E-2</v>
      </c>
      <c r="AL60" s="40">
        <f t="shared" si="6"/>
        <v>6.8471019151859949E-2</v>
      </c>
      <c r="AM60" s="40">
        <f t="shared" si="6"/>
        <v>6.9214024801141513E-2</v>
      </c>
      <c r="AN60" s="40">
        <f t="shared" si="6"/>
        <v>6.9957030450423077E-2</v>
      </c>
      <c r="AO60" s="40">
        <f t="shared" si="6"/>
        <v>7.0700036099704627E-2</v>
      </c>
      <c r="AP60" s="40">
        <f t="shared" si="6"/>
        <v>7.1443041748986191E-2</v>
      </c>
      <c r="AQ60" s="40">
        <f t="shared" si="6"/>
        <v>7.2186047398267755E-2</v>
      </c>
      <c r="AR60" s="40">
        <f t="shared" si="6"/>
        <v>7.2929053047549319E-2</v>
      </c>
      <c r="AS60" s="40">
        <f t="shared" si="6"/>
        <v>7.3672058696830883E-2</v>
      </c>
      <c r="AT60" s="40">
        <f t="shared" si="6"/>
        <v>7.4415064346112447E-2</v>
      </c>
      <c r="AU60" s="40">
        <f t="shared" si="6"/>
        <v>7.5158069995393997E-2</v>
      </c>
      <c r="AV60" s="40">
        <f t="shared" si="6"/>
        <v>7.5901075644675561E-2</v>
      </c>
      <c r="AW60" s="40">
        <f t="shared" si="6"/>
        <v>7.6644081293957125E-2</v>
      </c>
      <c r="AX60" s="40">
        <f t="shared" si="5"/>
        <v>7.7387086943238689E-2</v>
      </c>
      <c r="AY60" s="40">
        <f t="shared" si="5"/>
        <v>7.8130092592520253E-2</v>
      </c>
      <c r="AZ60" s="40">
        <f t="shared" si="4"/>
        <v>7.8873098241801803E-2</v>
      </c>
      <c r="BA60" s="40">
        <f t="shared" si="4"/>
        <v>7.9616103891083367E-2</v>
      </c>
      <c r="BB60" s="27">
        <v>2.6627000000000001E-2</v>
      </c>
      <c r="BC60" s="127">
        <f t="shared" si="2"/>
        <v>2.0098590442435782</v>
      </c>
    </row>
    <row r="61" spans="1:55"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40">
        <f t="shared" si="6"/>
        <v>0.44799316415750867</v>
      </c>
      <c r="AI61" s="40">
        <f t="shared" si="6"/>
        <v>0.44802445221346943</v>
      </c>
      <c r="AJ61" s="40">
        <f t="shared" si="6"/>
        <v>0.44805574026943018</v>
      </c>
      <c r="AK61" s="40">
        <f t="shared" si="6"/>
        <v>0.44808702832539099</v>
      </c>
      <c r="AL61" s="40">
        <f t="shared" si="6"/>
        <v>0.44811831638135174</v>
      </c>
      <c r="AM61" s="40">
        <f t="shared" si="6"/>
        <v>0.4481496044373125</v>
      </c>
      <c r="AN61" s="40">
        <f t="shared" si="6"/>
        <v>0.44818089249327325</v>
      </c>
      <c r="AO61" s="40">
        <f t="shared" si="6"/>
        <v>0.44821218054923401</v>
      </c>
      <c r="AP61" s="40">
        <f t="shared" si="6"/>
        <v>0.44824346860519476</v>
      </c>
      <c r="AQ61" s="40">
        <f t="shared" si="6"/>
        <v>0.44827475666115552</v>
      </c>
      <c r="AR61" s="40">
        <f t="shared" si="6"/>
        <v>0.44830604471711633</v>
      </c>
      <c r="AS61" s="40">
        <f t="shared" si="6"/>
        <v>0.44833733277307708</v>
      </c>
      <c r="AT61" s="40">
        <f t="shared" si="6"/>
        <v>0.44836862082903783</v>
      </c>
      <c r="AU61" s="40">
        <f t="shared" si="6"/>
        <v>0.44839990888499859</v>
      </c>
      <c r="AV61" s="40">
        <f t="shared" si="6"/>
        <v>0.44843119694095934</v>
      </c>
      <c r="AW61" s="40">
        <f t="shared" si="6"/>
        <v>0.4484624849969201</v>
      </c>
      <c r="AX61" s="40">
        <f t="shared" si="5"/>
        <v>0.44849377305288085</v>
      </c>
      <c r="AY61" s="40">
        <f t="shared" si="5"/>
        <v>0.44852506110884166</v>
      </c>
      <c r="AZ61" s="40">
        <f t="shared" si="4"/>
        <v>0.44855634916480241</v>
      </c>
      <c r="BA61" s="40">
        <f t="shared" si="4"/>
        <v>0.44858763722076317</v>
      </c>
      <c r="BB61" s="27">
        <v>1.204E-3</v>
      </c>
      <c r="BC61" s="127">
        <f t="shared" si="2"/>
        <v>7.3861645605055593E-2</v>
      </c>
    </row>
    <row r="62" spans="1:55"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40">
        <f t="shared" si="6"/>
        <v>5.0197045319905854E-2</v>
      </c>
      <c r="AI62" s="40">
        <f t="shared" si="6"/>
        <v>4.9776937847274903E-2</v>
      </c>
      <c r="AJ62" s="40">
        <f t="shared" si="6"/>
        <v>4.9356830374643945E-2</v>
      </c>
      <c r="AK62" s="40">
        <f t="shared" si="6"/>
        <v>4.8936722902012994E-2</v>
      </c>
      <c r="AL62" s="40">
        <f t="shared" si="6"/>
        <v>4.8516615429382036E-2</v>
      </c>
      <c r="AM62" s="40">
        <f t="shared" si="6"/>
        <v>4.8096507956751078E-2</v>
      </c>
      <c r="AN62" s="40">
        <f t="shared" si="6"/>
        <v>4.7676400484120127E-2</v>
      </c>
      <c r="AO62" s="40">
        <f t="shared" si="6"/>
        <v>4.7256293011489169E-2</v>
      </c>
      <c r="AP62" s="40">
        <f t="shared" si="6"/>
        <v>4.683618553885821E-2</v>
      </c>
      <c r="AQ62" s="40">
        <f t="shared" si="6"/>
        <v>4.6416078066227259E-2</v>
      </c>
      <c r="AR62" s="40">
        <f t="shared" si="6"/>
        <v>4.5995970593596301E-2</v>
      </c>
      <c r="AS62" s="40">
        <f t="shared" si="6"/>
        <v>4.557586312096535E-2</v>
      </c>
      <c r="AT62" s="40">
        <f t="shared" si="6"/>
        <v>4.5155755648334392E-2</v>
      </c>
      <c r="AU62" s="40">
        <f t="shared" si="6"/>
        <v>4.4735648175703441E-2</v>
      </c>
      <c r="AV62" s="40">
        <f t="shared" si="6"/>
        <v>4.4315540703072483E-2</v>
      </c>
      <c r="AW62" s="40">
        <f t="shared" si="6"/>
        <v>4.3895433230441525E-2</v>
      </c>
      <c r="AX62" s="40">
        <f t="shared" si="5"/>
        <v>4.3475325757810573E-2</v>
      </c>
      <c r="AY62" s="40">
        <f t="shared" si="5"/>
        <v>4.3055218285179615E-2</v>
      </c>
      <c r="AZ62" s="40">
        <f t="shared" si="4"/>
        <v>4.2635110812548657E-2</v>
      </c>
      <c r="BA62" s="40">
        <f t="shared" si="4"/>
        <v>4.2215003339917706E-2</v>
      </c>
      <c r="BB62" s="27">
        <v>-1.4087000000000001E-2</v>
      </c>
      <c r="BC62" s="127">
        <f t="shared" si="2"/>
        <v>-1.2036462973530337</v>
      </c>
    </row>
    <row r="63" spans="1:55"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40">
        <f t="shared" si="6"/>
        <v>0.90431007487557047</v>
      </c>
      <c r="AI63" s="40">
        <f t="shared" si="6"/>
        <v>0.90357641335866945</v>
      </c>
      <c r="AJ63" s="40">
        <f t="shared" si="6"/>
        <v>0.90284275184176832</v>
      </c>
      <c r="AK63" s="40">
        <f t="shared" si="6"/>
        <v>0.90210909032486719</v>
      </c>
      <c r="AL63" s="40">
        <f t="shared" si="6"/>
        <v>0.90137542880796617</v>
      </c>
      <c r="AM63" s="40">
        <f t="shared" si="6"/>
        <v>0.90064176729106504</v>
      </c>
      <c r="AN63" s="40">
        <f t="shared" si="6"/>
        <v>0.89990810577416391</v>
      </c>
      <c r="AO63" s="40">
        <f t="shared" si="6"/>
        <v>0.89917444425726278</v>
      </c>
      <c r="AP63" s="40">
        <f t="shared" si="6"/>
        <v>0.89844078274036177</v>
      </c>
      <c r="AQ63" s="40">
        <f t="shared" si="6"/>
        <v>0.89770712122346064</v>
      </c>
      <c r="AR63" s="40">
        <f t="shared" si="6"/>
        <v>0.89697345970655951</v>
      </c>
      <c r="AS63" s="40">
        <f t="shared" si="6"/>
        <v>0.89623979818965849</v>
      </c>
      <c r="AT63" s="40">
        <f t="shared" si="6"/>
        <v>0.89550613667275736</v>
      </c>
      <c r="AU63" s="40">
        <f t="shared" si="6"/>
        <v>0.89477247515585623</v>
      </c>
      <c r="AV63" s="40">
        <f t="shared" si="6"/>
        <v>0.89403881363895521</v>
      </c>
      <c r="AW63" s="40">
        <f t="shared" ref="AW63:BA78" si="7">_xlfn.FORECAST.ETS(AW$13,$C63:$AG63,$C$13:$AG$13)</f>
        <v>0.89330515212205408</v>
      </c>
      <c r="AX63" s="40">
        <f t="shared" si="7"/>
        <v>0.89257149060515295</v>
      </c>
      <c r="AY63" s="40">
        <f t="shared" si="7"/>
        <v>0.89183782908825182</v>
      </c>
      <c r="AZ63" s="40">
        <f t="shared" si="7"/>
        <v>0.8911041675713508</v>
      </c>
      <c r="BA63" s="40">
        <f t="shared" si="7"/>
        <v>0.89037050605444967</v>
      </c>
      <c r="BB63" s="27">
        <v>1.8569999999999999E-3</v>
      </c>
      <c r="BC63" s="127">
        <f t="shared" si="2"/>
        <v>7.9029846046241303E-2</v>
      </c>
    </row>
    <row r="64" spans="1:55"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40">
        <f t="shared" ref="AH64:AW79" si="8">_xlfn.FORECAST.ETS(AH$13,$C64:$AG64,$C$13:$AG$13)</f>
        <v>0.17678184055446705</v>
      </c>
      <c r="AI64" s="40">
        <f t="shared" si="8"/>
        <v>0.17599165108772838</v>
      </c>
      <c r="AJ64" s="40">
        <f t="shared" si="8"/>
        <v>0.17520146162098971</v>
      </c>
      <c r="AK64" s="40">
        <f t="shared" si="8"/>
        <v>0.17441127215425106</v>
      </c>
      <c r="AL64" s="40">
        <f t="shared" si="8"/>
        <v>0.17362108268751239</v>
      </c>
      <c r="AM64" s="40">
        <f t="shared" si="8"/>
        <v>0.17283089322077372</v>
      </c>
      <c r="AN64" s="40">
        <f t="shared" si="8"/>
        <v>0.17204070375403505</v>
      </c>
      <c r="AO64" s="40">
        <f t="shared" si="8"/>
        <v>0.17125051428729637</v>
      </c>
      <c r="AP64" s="40">
        <f t="shared" si="8"/>
        <v>0.1704603248205577</v>
      </c>
      <c r="AQ64" s="40">
        <f t="shared" si="8"/>
        <v>0.16967013535381906</v>
      </c>
      <c r="AR64" s="40">
        <f t="shared" si="8"/>
        <v>0.16887994588708038</v>
      </c>
      <c r="AS64" s="40">
        <f t="shared" si="8"/>
        <v>0.16808975642034171</v>
      </c>
      <c r="AT64" s="40">
        <f t="shared" si="8"/>
        <v>0.16729956695360304</v>
      </c>
      <c r="AU64" s="40">
        <f t="shared" si="8"/>
        <v>0.16650937748686437</v>
      </c>
      <c r="AV64" s="40">
        <f t="shared" si="8"/>
        <v>0.1657191880201257</v>
      </c>
      <c r="AW64" s="40">
        <f t="shared" si="8"/>
        <v>0.16492899855338705</v>
      </c>
      <c r="AX64" s="40">
        <f t="shared" si="7"/>
        <v>0.16413880908664838</v>
      </c>
      <c r="AY64" s="40">
        <f t="shared" si="7"/>
        <v>0.16334861961990971</v>
      </c>
      <c r="AZ64" s="40">
        <f t="shared" si="7"/>
        <v>0.16255843015317104</v>
      </c>
      <c r="BA64" s="40">
        <f t="shared" si="7"/>
        <v>0.16176824068643236</v>
      </c>
      <c r="BB64" s="27">
        <v>-3.2650000000000001E-3</v>
      </c>
      <c r="BC64" s="127">
        <f t="shared" si="2"/>
        <v>-0.38192344721945659</v>
      </c>
    </row>
    <row r="65" spans="1:55"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40">
        <f t="shared" si="8"/>
        <v>4.1032055544560757</v>
      </c>
      <c r="AI65" s="40">
        <f t="shared" si="8"/>
        <v>4.1435914412619743</v>
      </c>
      <c r="AJ65" s="40">
        <f t="shared" si="8"/>
        <v>4.183977328067872</v>
      </c>
      <c r="AK65" s="40">
        <f t="shared" si="8"/>
        <v>4.2243632148737706</v>
      </c>
      <c r="AL65" s="40">
        <f t="shared" si="8"/>
        <v>4.2647491016796684</v>
      </c>
      <c r="AM65" s="40">
        <f t="shared" si="8"/>
        <v>4.305134988485567</v>
      </c>
      <c r="AN65" s="40">
        <f t="shared" si="8"/>
        <v>4.3455208752914647</v>
      </c>
      <c r="AO65" s="40">
        <f t="shared" si="8"/>
        <v>4.3859067620973633</v>
      </c>
      <c r="AP65" s="40">
        <f t="shared" si="8"/>
        <v>4.426292648903261</v>
      </c>
      <c r="AQ65" s="40">
        <f t="shared" si="8"/>
        <v>4.4666785357091596</v>
      </c>
      <c r="AR65" s="40">
        <f t="shared" si="8"/>
        <v>4.5070644225150573</v>
      </c>
      <c r="AS65" s="40">
        <f t="shared" si="8"/>
        <v>4.547450309320956</v>
      </c>
      <c r="AT65" s="40">
        <f t="shared" si="8"/>
        <v>4.5878361961268537</v>
      </c>
      <c r="AU65" s="40">
        <f t="shared" si="8"/>
        <v>4.6282220829327523</v>
      </c>
      <c r="AV65" s="40">
        <f t="shared" si="8"/>
        <v>4.66860796973865</v>
      </c>
      <c r="AW65" s="40">
        <f t="shared" si="8"/>
        <v>4.7089938565445486</v>
      </c>
      <c r="AX65" s="40">
        <f t="shared" si="7"/>
        <v>4.7493797433504463</v>
      </c>
      <c r="AY65" s="40">
        <f t="shared" si="7"/>
        <v>4.7897656301563449</v>
      </c>
      <c r="AZ65" s="40">
        <f t="shared" si="7"/>
        <v>4.8301515169622427</v>
      </c>
      <c r="BA65" s="40">
        <f t="shared" si="7"/>
        <v>4.8705374037681413</v>
      </c>
      <c r="BB65" s="27">
        <v>2.6376E-2</v>
      </c>
      <c r="BC65" s="127">
        <f t="shared" si="2"/>
        <v>1.9433765701812433</v>
      </c>
    </row>
    <row r="66" spans="1:55" ht="14.25">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40">
        <f t="shared" si="8"/>
        <v>0.54071019565788991</v>
      </c>
      <c r="AI66" s="40">
        <f t="shared" si="8"/>
        <v>0.54169341480487243</v>
      </c>
      <c r="AJ66" s="40">
        <f t="shared" si="8"/>
        <v>0.54267663395185506</v>
      </c>
      <c r="AK66" s="40">
        <f t="shared" si="8"/>
        <v>0.54365985309883758</v>
      </c>
      <c r="AL66" s="40">
        <f t="shared" si="8"/>
        <v>0.5446430722458202</v>
      </c>
      <c r="AM66" s="40">
        <f t="shared" si="8"/>
        <v>0.54562629139280283</v>
      </c>
      <c r="AN66" s="40">
        <f t="shared" si="8"/>
        <v>0.54660951053978535</v>
      </c>
      <c r="AO66" s="40">
        <f t="shared" si="8"/>
        <v>0.54759272968676798</v>
      </c>
      <c r="AP66" s="40">
        <f t="shared" si="8"/>
        <v>0.54857594883375049</v>
      </c>
      <c r="AQ66" s="40">
        <f t="shared" si="8"/>
        <v>0.54955916798073312</v>
      </c>
      <c r="AR66" s="40">
        <f t="shared" si="8"/>
        <v>0.55054238712771575</v>
      </c>
      <c r="AS66" s="40">
        <f t="shared" si="8"/>
        <v>0.55152560627469827</v>
      </c>
      <c r="AT66" s="40">
        <f t="shared" si="8"/>
        <v>0.55250882542168089</v>
      </c>
      <c r="AU66" s="40">
        <f t="shared" si="8"/>
        <v>0.55349204456866341</v>
      </c>
      <c r="AV66" s="40">
        <f t="shared" si="8"/>
        <v>0.55447526371564604</v>
      </c>
      <c r="AW66" s="40">
        <f t="shared" si="8"/>
        <v>0.55545848286262856</v>
      </c>
      <c r="AX66" s="40">
        <f t="shared" si="7"/>
        <v>0.55644170200961118</v>
      </c>
      <c r="AY66" s="40">
        <f t="shared" si="7"/>
        <v>0.55742492115659381</v>
      </c>
      <c r="AZ66" s="40">
        <f t="shared" si="7"/>
        <v>0.55840814030357633</v>
      </c>
      <c r="BA66" s="40">
        <f t="shared" si="7"/>
        <v>0.55939135945055896</v>
      </c>
      <c r="BB66" s="27">
        <v>2.33E-4</v>
      </c>
      <c r="BC66" s="127">
        <f t="shared" si="2"/>
        <v>8.5593827273999779E-2</v>
      </c>
    </row>
    <row r="67" spans="1:55"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40">
        <f t="shared" si="8"/>
        <v>0.12434878669354837</v>
      </c>
      <c r="AI67" s="40">
        <f t="shared" si="8"/>
        <v>0.12431157338709677</v>
      </c>
      <c r="AJ67" s="40">
        <f t="shared" si="8"/>
        <v>0.12427436008064514</v>
      </c>
      <c r="AK67" s="40">
        <f t="shared" si="8"/>
        <v>0.12423714677419352</v>
      </c>
      <c r="AL67" s="40">
        <f t="shared" si="8"/>
        <v>0.12419993346774191</v>
      </c>
      <c r="AM67" s="40">
        <f t="shared" si="8"/>
        <v>0.12416272016129029</v>
      </c>
      <c r="AN67" s="40">
        <f t="shared" si="8"/>
        <v>0.12412550685483868</v>
      </c>
      <c r="AO67" s="40">
        <f t="shared" si="8"/>
        <v>0.12408829354838706</v>
      </c>
      <c r="AP67" s="40">
        <f t="shared" si="8"/>
        <v>0.12405108024193544</v>
      </c>
      <c r="AQ67" s="40">
        <f t="shared" si="8"/>
        <v>0.12401386693548383</v>
      </c>
      <c r="AR67" s="40">
        <f t="shared" si="8"/>
        <v>0.12397665362903221</v>
      </c>
      <c r="AS67" s="40">
        <f t="shared" si="8"/>
        <v>0.12393944032258059</v>
      </c>
      <c r="AT67" s="40">
        <f t="shared" si="8"/>
        <v>0.12390222701612898</v>
      </c>
      <c r="AU67" s="40">
        <f t="shared" si="8"/>
        <v>0.12386501370967735</v>
      </c>
      <c r="AV67" s="40">
        <f t="shared" si="8"/>
        <v>0.12382780040322575</v>
      </c>
      <c r="AW67" s="40">
        <f t="shared" si="8"/>
        <v>0.12379058709677412</v>
      </c>
      <c r="AX67" s="40">
        <f t="shared" si="7"/>
        <v>0.1237533737903225</v>
      </c>
      <c r="AY67" s="40">
        <f t="shared" si="7"/>
        <v>0.12371616048387089</v>
      </c>
      <c r="AZ67" s="40">
        <f t="shared" si="7"/>
        <v>0.12367894717741927</v>
      </c>
      <c r="BA67" s="40">
        <f t="shared" si="7"/>
        <v>0.12364173387096765</v>
      </c>
      <c r="BB67" s="27">
        <v>8.5800000000000004E-4</v>
      </c>
      <c r="BC67" s="127">
        <f t="shared" si="2"/>
        <v>3.9503934501117222E-2</v>
      </c>
    </row>
    <row r="68" spans="1:55"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40">
        <f t="shared" si="8"/>
        <v>0.7886575552397681</v>
      </c>
      <c r="AI68" s="40">
        <f t="shared" si="8"/>
        <v>0.79254026445908821</v>
      </c>
      <c r="AJ68" s="40">
        <f t="shared" si="8"/>
        <v>0.79642297367840831</v>
      </c>
      <c r="AK68" s="40">
        <f t="shared" si="8"/>
        <v>0.8003056828977283</v>
      </c>
      <c r="AL68" s="40">
        <f t="shared" si="8"/>
        <v>0.8041883921170484</v>
      </c>
      <c r="AM68" s="40">
        <f t="shared" si="8"/>
        <v>0.8080711013363685</v>
      </c>
      <c r="AN68" s="40">
        <f t="shared" si="8"/>
        <v>0.8119538105556886</v>
      </c>
      <c r="AO68" s="40">
        <f t="shared" si="8"/>
        <v>0.81583651977500871</v>
      </c>
      <c r="AP68" s="40">
        <f t="shared" si="8"/>
        <v>0.81971922899432881</v>
      </c>
      <c r="AQ68" s="40">
        <f t="shared" si="8"/>
        <v>0.8236019382136488</v>
      </c>
      <c r="AR68" s="40">
        <f t="shared" si="8"/>
        <v>0.8274846474329689</v>
      </c>
      <c r="AS68" s="40">
        <f t="shared" si="8"/>
        <v>0.831367356652289</v>
      </c>
      <c r="AT68" s="40">
        <f t="shared" si="8"/>
        <v>0.8352500658716091</v>
      </c>
      <c r="AU68" s="40">
        <f t="shared" si="8"/>
        <v>0.83913277509092921</v>
      </c>
      <c r="AV68" s="40">
        <f t="shared" si="8"/>
        <v>0.84301548431024931</v>
      </c>
      <c r="AW68" s="40">
        <f t="shared" si="8"/>
        <v>0.8468981935295693</v>
      </c>
      <c r="AX68" s="40">
        <f t="shared" si="7"/>
        <v>0.8507809027488894</v>
      </c>
      <c r="AY68" s="40">
        <f t="shared" si="7"/>
        <v>0.8546636119682095</v>
      </c>
      <c r="AZ68" s="40">
        <f t="shared" si="7"/>
        <v>0.8585463211875296</v>
      </c>
      <c r="BA68" s="40">
        <f t="shared" si="7"/>
        <v>0.86242903040684971</v>
      </c>
      <c r="BB68" s="27">
        <v>3.5230000000000001E-3</v>
      </c>
      <c r="BC68" s="127">
        <f t="shared" si="2"/>
        <v>0.40036649278938352</v>
      </c>
    </row>
    <row r="69" spans="1:55"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40">
        <f t="shared" si="8"/>
        <v>28.373167369430853</v>
      </c>
      <c r="AI69" s="40">
        <f t="shared" si="8"/>
        <v>28.522597335026308</v>
      </c>
      <c r="AJ69" s="40">
        <f t="shared" si="8"/>
        <v>28.67202730062176</v>
      </c>
      <c r="AK69" s="40">
        <f t="shared" si="8"/>
        <v>28.821457266217212</v>
      </c>
      <c r="AL69" s="40">
        <f t="shared" si="8"/>
        <v>28.970887231812664</v>
      </c>
      <c r="AM69" s="40">
        <f t="shared" si="8"/>
        <v>29.12031719740812</v>
      </c>
      <c r="AN69" s="40">
        <f t="shared" si="8"/>
        <v>29.269747163003572</v>
      </c>
      <c r="AO69" s="40">
        <f t="shared" si="8"/>
        <v>29.419177128599024</v>
      </c>
      <c r="AP69" s="40">
        <f t="shared" si="8"/>
        <v>29.56860709419448</v>
      </c>
      <c r="AQ69" s="40">
        <f t="shared" si="8"/>
        <v>29.718037059789932</v>
      </c>
      <c r="AR69" s="40">
        <f t="shared" si="8"/>
        <v>29.867467025385384</v>
      </c>
      <c r="AS69" s="40">
        <f t="shared" si="8"/>
        <v>30.01689699098084</v>
      </c>
      <c r="AT69" s="40">
        <f t="shared" si="8"/>
        <v>30.166326956576292</v>
      </c>
      <c r="AU69" s="40">
        <f t="shared" si="8"/>
        <v>30.315756922171744</v>
      </c>
      <c r="AV69" s="40">
        <f t="shared" si="8"/>
        <v>30.465186887767196</v>
      </c>
      <c r="AW69" s="40">
        <f t="shared" si="8"/>
        <v>30.614616853362651</v>
      </c>
      <c r="AX69" s="40">
        <f t="shared" si="7"/>
        <v>30.764046818958104</v>
      </c>
      <c r="AY69" s="40">
        <f t="shared" si="7"/>
        <v>30.913476784553556</v>
      </c>
      <c r="AZ69" s="40">
        <f t="shared" si="7"/>
        <v>31.062906750149011</v>
      </c>
      <c r="BA69" s="40">
        <f t="shared" si="7"/>
        <v>31.212336715744463</v>
      </c>
      <c r="BB69" s="31">
        <v>4.5370000000000002E-3</v>
      </c>
      <c r="BC69" s="127">
        <f t="shared" si="2"/>
        <v>0.47400851240195774</v>
      </c>
    </row>
    <row r="70" spans="1:55" ht="15" customHeight="1">
      <c r="AH70" s="126"/>
      <c r="AI70" s="126"/>
      <c r="AJ70" s="126"/>
      <c r="AK70" s="126"/>
      <c r="AL70" s="126"/>
      <c r="AM70" s="126"/>
      <c r="AN70" s="126"/>
      <c r="AO70" s="126"/>
      <c r="AP70" s="126"/>
      <c r="AQ70" s="126"/>
      <c r="AR70" s="126"/>
      <c r="AS70" s="126"/>
      <c r="AT70" s="126"/>
      <c r="AU70" s="126"/>
      <c r="AV70" s="126"/>
      <c r="AW70" s="126"/>
      <c r="AX70" s="126"/>
      <c r="AY70" s="126"/>
      <c r="AZ70" s="126"/>
      <c r="BA70" s="126"/>
      <c r="BC70" s="127"/>
    </row>
    <row r="71" spans="1:55" ht="15" customHeight="1">
      <c r="B71" s="25" t="s">
        <v>29</v>
      </c>
      <c r="AH71" s="126"/>
      <c r="AI71" s="126"/>
      <c r="AJ71" s="126"/>
      <c r="AK71" s="126"/>
      <c r="AL71" s="126"/>
      <c r="AM71" s="126"/>
      <c r="AN71" s="126"/>
      <c r="AO71" s="126"/>
      <c r="AP71" s="126"/>
      <c r="AQ71" s="126"/>
      <c r="AR71" s="126"/>
      <c r="AS71" s="126"/>
      <c r="AT71" s="126"/>
      <c r="AU71" s="126"/>
      <c r="AV71" s="126"/>
      <c r="AW71" s="126"/>
      <c r="AX71" s="126"/>
      <c r="AY71" s="126"/>
      <c r="AZ71" s="126"/>
      <c r="BA71" s="126"/>
      <c r="BC71" s="127"/>
    </row>
    <row r="72" spans="1:55"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40">
        <f t="shared" si="8"/>
        <v>7.4456211645161297</v>
      </c>
      <c r="AI72" s="40">
        <f t="shared" si="8"/>
        <v>7.4321933290322582</v>
      </c>
      <c r="AJ72" s="40">
        <f t="shared" si="8"/>
        <v>7.4187654935483875</v>
      </c>
      <c r="AK72" s="40">
        <f t="shared" si="8"/>
        <v>7.4053376580645169</v>
      </c>
      <c r="AL72" s="40">
        <f t="shared" si="8"/>
        <v>7.3919098225806463</v>
      </c>
      <c r="AM72" s="40">
        <f t="shared" si="8"/>
        <v>7.3784819870967748</v>
      </c>
      <c r="AN72" s="40">
        <f t="shared" si="8"/>
        <v>7.3650541516129042</v>
      </c>
      <c r="AO72" s="40">
        <f t="shared" si="8"/>
        <v>7.3516263161290336</v>
      </c>
      <c r="AP72" s="40">
        <f t="shared" si="8"/>
        <v>7.3381984806451621</v>
      </c>
      <c r="AQ72" s="40">
        <f t="shared" si="8"/>
        <v>7.3247706451612915</v>
      </c>
      <c r="AR72" s="40">
        <f t="shared" si="8"/>
        <v>7.3113428096774209</v>
      </c>
      <c r="AS72" s="40">
        <f t="shared" si="8"/>
        <v>7.2979149741935503</v>
      </c>
      <c r="AT72" s="40">
        <f t="shared" si="8"/>
        <v>7.2844871387096788</v>
      </c>
      <c r="AU72" s="40">
        <f t="shared" si="8"/>
        <v>7.2710593032258082</v>
      </c>
      <c r="AV72" s="40">
        <f t="shared" si="8"/>
        <v>7.2576314677419376</v>
      </c>
      <c r="AW72" s="40">
        <f t="shared" si="8"/>
        <v>7.2442036322580661</v>
      </c>
      <c r="AX72" s="40">
        <f t="shared" si="7"/>
        <v>7.2307757967741955</v>
      </c>
      <c r="AY72" s="40">
        <f t="shared" si="7"/>
        <v>7.2173479612903249</v>
      </c>
      <c r="AZ72" s="40">
        <f t="shared" si="7"/>
        <v>7.2039201258064534</v>
      </c>
      <c r="BA72" s="40">
        <f t="shared" si="7"/>
        <v>7.1904922903225827</v>
      </c>
      <c r="BB72" s="27">
        <v>1.66E-4</v>
      </c>
      <c r="BC72" s="127">
        <f t="shared" si="2"/>
        <v>-6.3385776314484055E-2</v>
      </c>
    </row>
    <row r="73" spans="1:55" ht="14.25">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40">
        <f t="shared" si="8"/>
        <v>0.55604286862579799</v>
      </c>
      <c r="AI73" s="40">
        <f t="shared" si="8"/>
        <v>0.56305603169707641</v>
      </c>
      <c r="AJ73" s="40">
        <f t="shared" si="8"/>
        <v>0.57006919476835471</v>
      </c>
      <c r="AK73" s="40">
        <f t="shared" si="8"/>
        <v>0.57708235783963302</v>
      </c>
      <c r="AL73" s="40">
        <f t="shared" si="8"/>
        <v>0.58409552091091133</v>
      </c>
      <c r="AM73" s="40">
        <f t="shared" si="8"/>
        <v>0.59110868398218974</v>
      </c>
      <c r="AN73" s="40">
        <f t="shared" si="8"/>
        <v>0.59812184705346805</v>
      </c>
      <c r="AO73" s="40">
        <f t="shared" si="8"/>
        <v>0.60513501012474635</v>
      </c>
      <c r="AP73" s="40">
        <f t="shared" si="8"/>
        <v>0.61214817319602477</v>
      </c>
      <c r="AQ73" s="40">
        <f t="shared" si="8"/>
        <v>0.61916133626730308</v>
      </c>
      <c r="AR73" s="40">
        <f t="shared" si="8"/>
        <v>0.62617449933858138</v>
      </c>
      <c r="AS73" s="40">
        <f t="shared" si="8"/>
        <v>0.63318766240985969</v>
      </c>
      <c r="AT73" s="40">
        <f t="shared" si="8"/>
        <v>0.64020082548113799</v>
      </c>
      <c r="AU73" s="40">
        <f t="shared" si="8"/>
        <v>0.64721398855241641</v>
      </c>
      <c r="AV73" s="40">
        <f t="shared" si="8"/>
        <v>0.65422715162369471</v>
      </c>
      <c r="AW73" s="40">
        <f t="shared" si="8"/>
        <v>0.66124031469497302</v>
      </c>
      <c r="AX73" s="40">
        <f t="shared" si="7"/>
        <v>0.66825347776625144</v>
      </c>
      <c r="AY73" s="40">
        <f t="shared" si="7"/>
        <v>0.67526664083752974</v>
      </c>
      <c r="AZ73" s="40">
        <f t="shared" si="7"/>
        <v>0.68227980390880805</v>
      </c>
      <c r="BA73" s="40">
        <f t="shared" si="7"/>
        <v>0.68929296698008646</v>
      </c>
      <c r="BB73" s="27">
        <v>9.1809999999999999E-3</v>
      </c>
      <c r="BC73" s="127">
        <f t="shared" si="2"/>
        <v>1.0082824564362491</v>
      </c>
    </row>
    <row r="74" spans="1:55"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40">
        <f t="shared" si="8"/>
        <v>0.10896504245166584</v>
      </c>
      <c r="AI74" s="40">
        <f t="shared" si="8"/>
        <v>0.1087092049555288</v>
      </c>
      <c r="AJ74" s="40">
        <f t="shared" si="8"/>
        <v>0.10845336745939174</v>
      </c>
      <c r="AK74" s="40">
        <f t="shared" si="8"/>
        <v>0.10819752996325468</v>
      </c>
      <c r="AL74" s="40">
        <f t="shared" si="8"/>
        <v>0.10794169246711764</v>
      </c>
      <c r="AM74" s="40">
        <f t="shared" si="8"/>
        <v>0.10768585497098059</v>
      </c>
      <c r="AN74" s="40">
        <f t="shared" si="8"/>
        <v>0.10743001747484353</v>
      </c>
      <c r="AO74" s="40">
        <f t="shared" si="8"/>
        <v>0.10717417997870647</v>
      </c>
      <c r="AP74" s="40">
        <f t="shared" si="8"/>
        <v>0.10691834248256943</v>
      </c>
      <c r="AQ74" s="40">
        <f t="shared" si="8"/>
        <v>0.10666250498643237</v>
      </c>
      <c r="AR74" s="40">
        <f t="shared" si="8"/>
        <v>0.10640666749029531</v>
      </c>
      <c r="AS74" s="40">
        <f t="shared" si="8"/>
        <v>0.10615082999415827</v>
      </c>
      <c r="AT74" s="40">
        <f t="shared" si="8"/>
        <v>0.10589499249802121</v>
      </c>
      <c r="AU74" s="40">
        <f t="shared" si="8"/>
        <v>0.10563915500188416</v>
      </c>
      <c r="AV74" s="40">
        <f t="shared" si="8"/>
        <v>0.10538331750574711</v>
      </c>
      <c r="AW74" s="40">
        <f t="shared" si="8"/>
        <v>0.10512748000961006</v>
      </c>
      <c r="AX74" s="40">
        <f t="shared" si="7"/>
        <v>0.104871642513473</v>
      </c>
      <c r="AY74" s="40">
        <f t="shared" si="7"/>
        <v>0.10461580501733596</v>
      </c>
      <c r="AZ74" s="40">
        <f t="shared" si="7"/>
        <v>0.1043599675211989</v>
      </c>
      <c r="BA74" s="40">
        <f t="shared" si="7"/>
        <v>0.10410413002506184</v>
      </c>
      <c r="BB74" s="27">
        <v>2.0302000000000001E-2</v>
      </c>
      <c r="BC74" s="127">
        <f t="shared" si="2"/>
        <v>1.1161256060376212</v>
      </c>
    </row>
    <row r="75" spans="1:55"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40">
        <f t="shared" si="8"/>
        <v>2.9734143895347245</v>
      </c>
      <c r="AI75" s="40">
        <f t="shared" si="8"/>
        <v>3.0076055869984688</v>
      </c>
      <c r="AJ75" s="40">
        <f t="shared" si="8"/>
        <v>3.0417967844622127</v>
      </c>
      <c r="AK75" s="40">
        <f t="shared" si="8"/>
        <v>3.0759879819259566</v>
      </c>
      <c r="AL75" s="40">
        <f t="shared" si="8"/>
        <v>3.1101791793897009</v>
      </c>
      <c r="AM75" s="40">
        <f t="shared" si="8"/>
        <v>3.1443703768534448</v>
      </c>
      <c r="AN75" s="40">
        <f t="shared" si="8"/>
        <v>3.1785615743171887</v>
      </c>
      <c r="AO75" s="40">
        <f t="shared" si="8"/>
        <v>3.212752771780933</v>
      </c>
      <c r="AP75" s="40">
        <f t="shared" si="8"/>
        <v>3.2469439692446769</v>
      </c>
      <c r="AQ75" s="40">
        <f t="shared" si="8"/>
        <v>3.2811351667084208</v>
      </c>
      <c r="AR75" s="40">
        <f t="shared" si="8"/>
        <v>3.3153263641721651</v>
      </c>
      <c r="AS75" s="40">
        <f t="shared" si="8"/>
        <v>3.349517561635909</v>
      </c>
      <c r="AT75" s="40">
        <f t="shared" si="8"/>
        <v>3.3837087590996529</v>
      </c>
      <c r="AU75" s="40">
        <f t="shared" si="8"/>
        <v>3.4178999565633972</v>
      </c>
      <c r="AV75" s="40">
        <f t="shared" si="8"/>
        <v>3.4520911540271411</v>
      </c>
      <c r="AW75" s="40">
        <f t="shared" si="8"/>
        <v>3.4862823514908849</v>
      </c>
      <c r="AX75" s="40">
        <f t="shared" si="7"/>
        <v>3.5204735489546293</v>
      </c>
      <c r="AY75" s="40">
        <f t="shared" si="7"/>
        <v>3.5546647464183732</v>
      </c>
      <c r="AZ75" s="40">
        <f t="shared" si="7"/>
        <v>3.588855943882117</v>
      </c>
      <c r="BA75" s="40">
        <f t="shared" si="7"/>
        <v>3.6230471413458609</v>
      </c>
      <c r="BB75" s="27">
        <v>5.2719999999999998E-3</v>
      </c>
      <c r="BC75" s="127">
        <f t="shared" si="2"/>
        <v>0.73572218988617877</v>
      </c>
    </row>
    <row r="76" spans="1:55"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40">
        <f t="shared" si="8"/>
        <v>3.1014897587964371E-2</v>
      </c>
      <c r="AI76" s="40">
        <f t="shared" si="8"/>
        <v>3.1366796529369259E-2</v>
      </c>
      <c r="AJ76" s="40">
        <f t="shared" si="8"/>
        <v>3.1718695470774147E-2</v>
      </c>
      <c r="AK76" s="40">
        <f t="shared" si="8"/>
        <v>3.2070594412179035E-2</v>
      </c>
      <c r="AL76" s="40">
        <f t="shared" si="8"/>
        <v>3.2422493353583923E-2</v>
      </c>
      <c r="AM76" s="40">
        <f t="shared" si="8"/>
        <v>3.2774392294988811E-2</v>
      </c>
      <c r="AN76" s="40">
        <f t="shared" si="8"/>
        <v>3.3126291236393698E-2</v>
      </c>
      <c r="AO76" s="40">
        <f t="shared" si="8"/>
        <v>3.3478190177798579E-2</v>
      </c>
      <c r="AP76" s="40">
        <f t="shared" si="8"/>
        <v>3.3830089119203467E-2</v>
      </c>
      <c r="AQ76" s="40">
        <f t="shared" si="8"/>
        <v>3.4181988060608355E-2</v>
      </c>
      <c r="AR76" s="40">
        <f t="shared" si="8"/>
        <v>3.4533887002013243E-2</v>
      </c>
      <c r="AS76" s="40">
        <f t="shared" si="8"/>
        <v>3.4885785943418131E-2</v>
      </c>
      <c r="AT76" s="40">
        <f t="shared" si="8"/>
        <v>3.5237684884823019E-2</v>
      </c>
      <c r="AU76" s="40">
        <f t="shared" si="8"/>
        <v>3.5589583826227907E-2</v>
      </c>
      <c r="AV76" s="40">
        <f t="shared" si="8"/>
        <v>3.5941482767632794E-2</v>
      </c>
      <c r="AW76" s="40">
        <f t="shared" si="8"/>
        <v>3.6293381709037682E-2</v>
      </c>
      <c r="AX76" s="40">
        <f t="shared" si="7"/>
        <v>3.664528065044257E-2</v>
      </c>
      <c r="AY76" s="40">
        <f t="shared" si="7"/>
        <v>3.6997179591847458E-2</v>
      </c>
      <c r="AZ76" s="40">
        <f t="shared" si="7"/>
        <v>3.7349078533252346E-2</v>
      </c>
      <c r="BA76" s="40">
        <f t="shared" si="7"/>
        <v>3.7700977474657234E-2</v>
      </c>
      <c r="BB76" s="27">
        <v>2.6634000000000001E-2</v>
      </c>
      <c r="BC76" s="127">
        <f t="shared" si="2"/>
        <v>2.0103621696034857</v>
      </c>
    </row>
    <row r="77" spans="1:55"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40">
        <f t="shared" si="8"/>
        <v>0.21221909524376564</v>
      </c>
      <c r="AI77" s="40">
        <f t="shared" si="8"/>
        <v>0.21221647960310638</v>
      </c>
      <c r="AJ77" s="40">
        <f t="shared" si="8"/>
        <v>0.21221386396244715</v>
      </c>
      <c r="AK77" s="40">
        <f t="shared" si="8"/>
        <v>0.21221124832178792</v>
      </c>
      <c r="AL77" s="40">
        <f t="shared" si="8"/>
        <v>0.21220863268112869</v>
      </c>
      <c r="AM77" s="40">
        <f t="shared" si="8"/>
        <v>0.21220601704046943</v>
      </c>
      <c r="AN77" s="40">
        <f t="shared" si="8"/>
        <v>0.2122034013998102</v>
      </c>
      <c r="AO77" s="40">
        <f t="shared" si="8"/>
        <v>0.21220078575915097</v>
      </c>
      <c r="AP77" s="40">
        <f t="shared" si="8"/>
        <v>0.21219817011849174</v>
      </c>
      <c r="AQ77" s="40">
        <f t="shared" si="8"/>
        <v>0.21219555447783248</v>
      </c>
      <c r="AR77" s="40">
        <f t="shared" si="8"/>
        <v>0.21219293883717325</v>
      </c>
      <c r="AS77" s="40">
        <f t="shared" si="8"/>
        <v>0.21219032319651401</v>
      </c>
      <c r="AT77" s="40">
        <f t="shared" si="8"/>
        <v>0.21218770755585478</v>
      </c>
      <c r="AU77" s="40">
        <f t="shared" si="8"/>
        <v>0.21218509191519552</v>
      </c>
      <c r="AV77" s="40">
        <f t="shared" si="8"/>
        <v>0.21218247627453629</v>
      </c>
      <c r="AW77" s="40">
        <f t="shared" si="8"/>
        <v>0.21217986063387706</v>
      </c>
      <c r="AX77" s="40">
        <f t="shared" si="7"/>
        <v>0.2121772449932178</v>
      </c>
      <c r="AY77" s="40">
        <f t="shared" si="7"/>
        <v>0.21217462935255857</v>
      </c>
      <c r="AZ77" s="40">
        <f t="shared" si="7"/>
        <v>0.21217201371189934</v>
      </c>
      <c r="BA77" s="40">
        <f t="shared" si="7"/>
        <v>0.21216939807124011</v>
      </c>
      <c r="BB77" s="27">
        <v>1.1410000000000001E-3</v>
      </c>
      <c r="BC77" s="127">
        <f t="shared" si="2"/>
        <v>6.6822095647012247E-2</v>
      </c>
    </row>
    <row r="78" spans="1:55"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40">
        <f t="shared" si="8"/>
        <v>2.381840636261388E-2</v>
      </c>
      <c r="AI78" s="40">
        <f t="shared" si="8"/>
        <v>2.3620122117434708E-2</v>
      </c>
      <c r="AJ78" s="40">
        <f t="shared" si="8"/>
        <v>2.342183787225554E-2</v>
      </c>
      <c r="AK78" s="40">
        <f t="shared" si="8"/>
        <v>2.3223553627076371E-2</v>
      </c>
      <c r="AL78" s="40">
        <f t="shared" si="8"/>
        <v>2.3025269381897202E-2</v>
      </c>
      <c r="AM78" s="40">
        <f t="shared" si="8"/>
        <v>2.282698513671803E-2</v>
      </c>
      <c r="AN78" s="40">
        <f t="shared" si="8"/>
        <v>2.2628700891538862E-2</v>
      </c>
      <c r="AO78" s="40">
        <f t="shared" si="8"/>
        <v>2.2430416646359693E-2</v>
      </c>
      <c r="AP78" s="40">
        <f t="shared" si="8"/>
        <v>2.2232132401180521E-2</v>
      </c>
      <c r="AQ78" s="40">
        <f t="shared" si="8"/>
        <v>2.2033848156001352E-2</v>
      </c>
      <c r="AR78" s="40">
        <f t="shared" si="8"/>
        <v>2.1835563910822184E-2</v>
      </c>
      <c r="AS78" s="40">
        <f t="shared" si="8"/>
        <v>2.1637279665643012E-2</v>
      </c>
      <c r="AT78" s="40">
        <f t="shared" si="8"/>
        <v>2.1438995420463843E-2</v>
      </c>
      <c r="AU78" s="40">
        <f t="shared" si="8"/>
        <v>2.1240711175284675E-2</v>
      </c>
      <c r="AV78" s="40">
        <f t="shared" si="8"/>
        <v>2.1042426930105503E-2</v>
      </c>
      <c r="AW78" s="40">
        <f t="shared" si="8"/>
        <v>2.0844142684926334E-2</v>
      </c>
      <c r="AX78" s="40">
        <f t="shared" si="7"/>
        <v>2.0645858439747165E-2</v>
      </c>
      <c r="AY78" s="40">
        <f t="shared" si="7"/>
        <v>2.0447574194567997E-2</v>
      </c>
      <c r="AZ78" s="40">
        <f t="shared" si="7"/>
        <v>2.0249289949388825E-2</v>
      </c>
      <c r="BA78" s="40">
        <f t="shared" si="7"/>
        <v>2.0051005704209656E-2</v>
      </c>
      <c r="BB78" s="27">
        <v>-1.4035000000000001E-2</v>
      </c>
      <c r="BC78" s="127">
        <f t="shared" si="2"/>
        <v>-1.1985366781534945</v>
      </c>
    </row>
    <row r="79" spans="1:55" ht="14.25">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40">
        <f t="shared" si="8"/>
        <v>0.41021241104755629</v>
      </c>
      <c r="AI79" s="40">
        <f t="shared" si="8"/>
        <v>0.40999032324103435</v>
      </c>
      <c r="AJ79" s="40">
        <f t="shared" si="8"/>
        <v>0.40976823543451235</v>
      </c>
      <c r="AK79" s="40">
        <f t="shared" si="8"/>
        <v>0.40954614762799035</v>
      </c>
      <c r="AL79" s="40">
        <f t="shared" si="8"/>
        <v>0.40932405982146841</v>
      </c>
      <c r="AM79" s="40">
        <f t="shared" si="8"/>
        <v>0.40910197201494641</v>
      </c>
      <c r="AN79" s="40">
        <f t="shared" si="8"/>
        <v>0.40887988420842442</v>
      </c>
      <c r="AO79" s="40">
        <f t="shared" si="8"/>
        <v>0.40865779640190247</v>
      </c>
      <c r="AP79" s="40">
        <f t="shared" si="8"/>
        <v>0.40843570859538048</v>
      </c>
      <c r="AQ79" s="40">
        <f t="shared" si="8"/>
        <v>0.40821362078885848</v>
      </c>
      <c r="AR79" s="40">
        <f t="shared" si="8"/>
        <v>0.40799153298233648</v>
      </c>
      <c r="AS79" s="40">
        <f t="shared" si="8"/>
        <v>0.40776944517581454</v>
      </c>
      <c r="AT79" s="40">
        <f t="shared" si="8"/>
        <v>0.40754735736929254</v>
      </c>
      <c r="AU79" s="40">
        <f t="shared" si="8"/>
        <v>0.40732526956277054</v>
      </c>
      <c r="AV79" s="40">
        <f t="shared" si="8"/>
        <v>0.4071031817562486</v>
      </c>
      <c r="AW79" s="40">
        <f t="shared" ref="AW79:BA85" si="9">_xlfn.FORECAST.ETS(AW$13,$C79:$AG79,$C$13:$AG$13)</f>
        <v>0.4068810939497266</v>
      </c>
      <c r="AX79" s="40">
        <f t="shared" si="9"/>
        <v>0.4066590061432046</v>
      </c>
      <c r="AY79" s="40">
        <f t="shared" si="9"/>
        <v>0.40643691833668266</v>
      </c>
      <c r="AZ79" s="40">
        <f t="shared" si="9"/>
        <v>0.40621483053016066</v>
      </c>
      <c r="BA79" s="40">
        <f t="shared" si="9"/>
        <v>0.40599274272363867</v>
      </c>
      <c r="BB79" s="27">
        <v>1.6869999999999999E-3</v>
      </c>
      <c r="BC79" s="127">
        <f t="shared" si="2"/>
        <v>7.975770402928184E-2</v>
      </c>
    </row>
    <row r="80" spans="1:55"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40">
        <f t="shared" ref="AH80:AW85" si="10">_xlfn.FORECAST.ETS(AH$13,$C80:$AG80,$C$13:$AG$13)</f>
        <v>9.6326906429156298E-2</v>
      </c>
      <c r="AI80" s="40">
        <f t="shared" si="10"/>
        <v>9.5910797961870464E-2</v>
      </c>
      <c r="AJ80" s="40">
        <f t="shared" si="10"/>
        <v>9.5494689494584617E-2</v>
      </c>
      <c r="AK80" s="40">
        <f t="shared" si="10"/>
        <v>9.5078581027298784E-2</v>
      </c>
      <c r="AL80" s="40">
        <f t="shared" si="10"/>
        <v>9.4662472560012936E-2</v>
      </c>
      <c r="AM80" s="40">
        <f t="shared" si="10"/>
        <v>9.4246364092727103E-2</v>
      </c>
      <c r="AN80" s="40">
        <f t="shared" si="10"/>
        <v>9.3830255625441256E-2</v>
      </c>
      <c r="AO80" s="40">
        <f t="shared" si="10"/>
        <v>9.3414147158155422E-2</v>
      </c>
      <c r="AP80" s="40">
        <f t="shared" si="10"/>
        <v>9.2998038690869575E-2</v>
      </c>
      <c r="AQ80" s="40">
        <f t="shared" si="10"/>
        <v>9.2581930223583742E-2</v>
      </c>
      <c r="AR80" s="40">
        <f t="shared" si="10"/>
        <v>9.2165821756297894E-2</v>
      </c>
      <c r="AS80" s="40">
        <f t="shared" si="10"/>
        <v>9.1749713289012061E-2</v>
      </c>
      <c r="AT80" s="40">
        <f t="shared" si="10"/>
        <v>9.1333604821726214E-2</v>
      </c>
      <c r="AU80" s="40">
        <f t="shared" si="10"/>
        <v>9.091749635444038E-2</v>
      </c>
      <c r="AV80" s="40">
        <f t="shared" si="10"/>
        <v>9.0501387887154533E-2</v>
      </c>
      <c r="AW80" s="40">
        <f t="shared" si="10"/>
        <v>9.00852794198687E-2</v>
      </c>
      <c r="AX80" s="40">
        <f t="shared" si="9"/>
        <v>8.9669170952582852E-2</v>
      </c>
      <c r="AY80" s="40">
        <f t="shared" si="9"/>
        <v>8.9253062485297019E-2</v>
      </c>
      <c r="AZ80" s="40">
        <f t="shared" si="9"/>
        <v>8.8836954018011172E-2</v>
      </c>
      <c r="BA80" s="40">
        <f t="shared" si="9"/>
        <v>8.8420845550725338E-2</v>
      </c>
      <c r="BB80" s="27">
        <v>-3.1050000000000001E-3</v>
      </c>
      <c r="BC80" s="127">
        <f t="shared" si="2"/>
        <v>-0.36581845945903302</v>
      </c>
    </row>
    <row r="81" spans="1:55" ht="14.25">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40">
        <f t="shared" si="10"/>
        <v>1.9840352653860232</v>
      </c>
      <c r="AI81" s="40">
        <f t="shared" si="10"/>
        <v>2.0035513756390375</v>
      </c>
      <c r="AJ81" s="40">
        <f t="shared" si="10"/>
        <v>2.0230674858920521</v>
      </c>
      <c r="AK81" s="40">
        <f t="shared" si="10"/>
        <v>2.0425835961450662</v>
      </c>
      <c r="AL81" s="40">
        <f t="shared" si="10"/>
        <v>2.0620997063980808</v>
      </c>
      <c r="AM81" s="40">
        <f t="shared" si="10"/>
        <v>2.0816158166510954</v>
      </c>
      <c r="AN81" s="40">
        <f t="shared" si="10"/>
        <v>2.1011319269041095</v>
      </c>
      <c r="AO81" s="40">
        <f t="shared" si="10"/>
        <v>2.1206480371571241</v>
      </c>
      <c r="AP81" s="40">
        <f t="shared" si="10"/>
        <v>2.1401641474101383</v>
      </c>
      <c r="AQ81" s="40">
        <f t="shared" si="10"/>
        <v>2.1596802576631529</v>
      </c>
      <c r="AR81" s="40">
        <f t="shared" si="10"/>
        <v>2.179196367916167</v>
      </c>
      <c r="AS81" s="40">
        <f t="shared" si="10"/>
        <v>2.1987124781691816</v>
      </c>
      <c r="AT81" s="40">
        <f t="shared" si="10"/>
        <v>2.2182285884221962</v>
      </c>
      <c r="AU81" s="40">
        <f t="shared" si="10"/>
        <v>2.2377446986752103</v>
      </c>
      <c r="AV81" s="40">
        <f t="shared" si="10"/>
        <v>2.2572608089282249</v>
      </c>
      <c r="AW81" s="40">
        <f t="shared" si="10"/>
        <v>2.276776919181239</v>
      </c>
      <c r="AX81" s="40">
        <f t="shared" si="9"/>
        <v>2.2962930294342536</v>
      </c>
      <c r="AY81" s="40">
        <f t="shared" si="9"/>
        <v>2.3158091396872678</v>
      </c>
      <c r="AZ81" s="40">
        <f t="shared" si="9"/>
        <v>2.3353252499402823</v>
      </c>
      <c r="BA81" s="40">
        <f t="shared" si="9"/>
        <v>2.3548413601932969</v>
      </c>
      <c r="BB81" s="27">
        <v>2.6349999999999998E-2</v>
      </c>
      <c r="BC81" s="127">
        <f t="shared" si="2"/>
        <v>1.9415986360486137</v>
      </c>
    </row>
    <row r="82" spans="1:55"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40">
        <f t="shared" si="10"/>
        <v>0.25937531063476627</v>
      </c>
      <c r="AI82" s="40">
        <f t="shared" si="10"/>
        <v>0.25984862315688578</v>
      </c>
      <c r="AJ82" s="40">
        <f t="shared" si="10"/>
        <v>0.2603219356790053</v>
      </c>
      <c r="AK82" s="40">
        <f t="shared" si="10"/>
        <v>0.26079524820112482</v>
      </c>
      <c r="AL82" s="40">
        <f t="shared" si="10"/>
        <v>0.26126856072324434</v>
      </c>
      <c r="AM82" s="40">
        <f t="shared" si="10"/>
        <v>0.26174187324536385</v>
      </c>
      <c r="AN82" s="40">
        <f t="shared" si="10"/>
        <v>0.26221518576748343</v>
      </c>
      <c r="AO82" s="40">
        <f t="shared" si="10"/>
        <v>0.26268849828960295</v>
      </c>
      <c r="AP82" s="40">
        <f t="shared" si="10"/>
        <v>0.26316181081172246</v>
      </c>
      <c r="AQ82" s="40">
        <f t="shared" si="10"/>
        <v>0.26363512333384198</v>
      </c>
      <c r="AR82" s="40">
        <f t="shared" si="10"/>
        <v>0.2641084358559615</v>
      </c>
      <c r="AS82" s="40">
        <f t="shared" si="10"/>
        <v>0.26458174837808102</v>
      </c>
      <c r="AT82" s="40">
        <f t="shared" si="10"/>
        <v>0.26505506090020053</v>
      </c>
      <c r="AU82" s="40">
        <f t="shared" si="10"/>
        <v>0.26552837342232005</v>
      </c>
      <c r="AV82" s="40">
        <f t="shared" si="10"/>
        <v>0.26600168594443957</v>
      </c>
      <c r="AW82" s="40">
        <f t="shared" si="10"/>
        <v>0.26647499846655909</v>
      </c>
      <c r="AX82" s="40">
        <f t="shared" si="9"/>
        <v>0.26694831098867861</v>
      </c>
      <c r="AY82" s="40">
        <f t="shared" si="9"/>
        <v>0.26742162351079812</v>
      </c>
      <c r="AZ82" s="40">
        <f t="shared" si="9"/>
        <v>0.26789493603291764</v>
      </c>
      <c r="BA82" s="40">
        <f t="shared" si="9"/>
        <v>0.26836824855503716</v>
      </c>
      <c r="BB82" s="27">
        <v>2.3499999999999999E-4</v>
      </c>
      <c r="BC82" s="127">
        <f t="shared" si="2"/>
        <v>8.5974714666536833E-2</v>
      </c>
    </row>
    <row r="83" spans="1:55"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40">
        <f t="shared" si="10"/>
        <v>5.8738427822580652E-2</v>
      </c>
      <c r="AI83" s="40">
        <f t="shared" si="10"/>
        <v>5.8720855645161295E-2</v>
      </c>
      <c r="AJ83" s="40">
        <f t="shared" si="10"/>
        <v>5.8703283467741944E-2</v>
      </c>
      <c r="AK83" s="40">
        <f t="shared" si="10"/>
        <v>5.8685711290322587E-2</v>
      </c>
      <c r="AL83" s="40">
        <f t="shared" si="10"/>
        <v>5.8668139112903236E-2</v>
      </c>
      <c r="AM83" s="40">
        <f t="shared" si="10"/>
        <v>5.8650566935483879E-2</v>
      </c>
      <c r="AN83" s="40">
        <f t="shared" si="10"/>
        <v>5.8632994758064529E-2</v>
      </c>
      <c r="AO83" s="40">
        <f t="shared" si="10"/>
        <v>5.8615422580645171E-2</v>
      </c>
      <c r="AP83" s="40">
        <f t="shared" si="10"/>
        <v>5.8597850403225821E-2</v>
      </c>
      <c r="AQ83" s="40">
        <f t="shared" si="10"/>
        <v>5.858027822580647E-2</v>
      </c>
      <c r="AR83" s="40">
        <f t="shared" si="10"/>
        <v>5.8562706048387113E-2</v>
      </c>
      <c r="AS83" s="40">
        <f t="shared" si="10"/>
        <v>5.8545133870967762E-2</v>
      </c>
      <c r="AT83" s="40">
        <f t="shared" si="10"/>
        <v>5.8527561693548405E-2</v>
      </c>
      <c r="AU83" s="40">
        <f t="shared" si="10"/>
        <v>5.8509989516129055E-2</v>
      </c>
      <c r="AV83" s="40">
        <f t="shared" si="10"/>
        <v>5.8492417338709697E-2</v>
      </c>
      <c r="AW83" s="40">
        <f t="shared" si="10"/>
        <v>5.8474845161290347E-2</v>
      </c>
      <c r="AX83" s="40">
        <f t="shared" si="9"/>
        <v>5.8457272983870989E-2</v>
      </c>
      <c r="AY83" s="40">
        <f t="shared" si="9"/>
        <v>5.8439700806451639E-2</v>
      </c>
      <c r="AZ83" s="40">
        <f t="shared" si="9"/>
        <v>5.8422128629032288E-2</v>
      </c>
      <c r="BA83" s="40">
        <f t="shared" si="9"/>
        <v>5.8404556451612931E-2</v>
      </c>
      <c r="BB83" s="27">
        <v>8.5800000000000004E-4</v>
      </c>
      <c r="BC83" s="127">
        <f t="shared" ref="BC83:BC85" si="11">((BA83/C83)^(1/($BA$13-$C$13))-1)*100</f>
        <v>3.9521169088252428E-2</v>
      </c>
    </row>
    <row r="84" spans="1:55"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40">
        <f t="shared" si="10"/>
        <v>0.3725353249635549</v>
      </c>
      <c r="AI84" s="40">
        <f t="shared" si="10"/>
        <v>0.3743693340924038</v>
      </c>
      <c r="AJ84" s="40">
        <f t="shared" si="10"/>
        <v>0.37620334322125271</v>
      </c>
      <c r="AK84" s="40">
        <f t="shared" si="10"/>
        <v>0.37803735235010161</v>
      </c>
      <c r="AL84" s="40">
        <f t="shared" si="10"/>
        <v>0.37987136147895051</v>
      </c>
      <c r="AM84" s="40">
        <f t="shared" si="10"/>
        <v>0.38170537060779941</v>
      </c>
      <c r="AN84" s="40">
        <f t="shared" si="10"/>
        <v>0.38353937973664826</v>
      </c>
      <c r="AO84" s="40">
        <f t="shared" si="10"/>
        <v>0.38537338886549716</v>
      </c>
      <c r="AP84" s="40">
        <f t="shared" si="10"/>
        <v>0.38720739799434606</v>
      </c>
      <c r="AQ84" s="40">
        <f t="shared" si="10"/>
        <v>0.38904140712319496</v>
      </c>
      <c r="AR84" s="40">
        <f t="shared" si="10"/>
        <v>0.39087541625204386</v>
      </c>
      <c r="AS84" s="40">
        <f t="shared" si="10"/>
        <v>0.39270942538089276</v>
      </c>
      <c r="AT84" s="40">
        <f t="shared" si="10"/>
        <v>0.39454343450974166</v>
      </c>
      <c r="AU84" s="40">
        <f t="shared" si="10"/>
        <v>0.39637744363859057</v>
      </c>
      <c r="AV84" s="40">
        <f t="shared" si="10"/>
        <v>0.39821145276743947</v>
      </c>
      <c r="AW84" s="40">
        <f t="shared" si="10"/>
        <v>0.40004546189628837</v>
      </c>
      <c r="AX84" s="40">
        <f t="shared" si="9"/>
        <v>0.40187947102513727</v>
      </c>
      <c r="AY84" s="40">
        <f t="shared" si="9"/>
        <v>0.40371348015398612</v>
      </c>
      <c r="AZ84" s="40">
        <f t="shared" si="9"/>
        <v>0.40554748928283502</v>
      </c>
      <c r="BA84" s="40">
        <f t="shared" si="9"/>
        <v>0.40738149841168392</v>
      </c>
      <c r="BB84" s="27">
        <v>3.5230000000000001E-3</v>
      </c>
      <c r="BC84" s="127">
        <f t="shared" si="11"/>
        <v>0.40036018952442909</v>
      </c>
    </row>
    <row r="85" spans="1:55"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40">
        <f t="shared" si="10"/>
        <v>14.560955709375323</v>
      </c>
      <c r="AI85" s="40">
        <f t="shared" si="10"/>
        <v>14.6371537920745</v>
      </c>
      <c r="AJ85" s="40">
        <f t="shared" si="10"/>
        <v>14.713351874773675</v>
      </c>
      <c r="AK85" s="40">
        <f t="shared" si="10"/>
        <v>14.78954995747285</v>
      </c>
      <c r="AL85" s="40">
        <f t="shared" si="10"/>
        <v>14.865748040172027</v>
      </c>
      <c r="AM85" s="40">
        <f t="shared" si="10"/>
        <v>14.941946122871203</v>
      </c>
      <c r="AN85" s="40">
        <f t="shared" si="10"/>
        <v>15.018144205570378</v>
      </c>
      <c r="AO85" s="40">
        <f t="shared" si="10"/>
        <v>15.094342288269555</v>
      </c>
      <c r="AP85" s="40">
        <f t="shared" si="10"/>
        <v>15.17054037096873</v>
      </c>
      <c r="AQ85" s="40">
        <f t="shared" si="10"/>
        <v>15.246738453667906</v>
      </c>
      <c r="AR85" s="40">
        <f t="shared" si="10"/>
        <v>15.322936536367081</v>
      </c>
      <c r="AS85" s="40">
        <f t="shared" si="10"/>
        <v>15.399134619066258</v>
      </c>
      <c r="AT85" s="40">
        <f t="shared" si="10"/>
        <v>15.475332701765433</v>
      </c>
      <c r="AU85" s="40">
        <f t="shared" si="10"/>
        <v>15.55153078446461</v>
      </c>
      <c r="AV85" s="40">
        <f t="shared" si="10"/>
        <v>15.627728867163786</v>
      </c>
      <c r="AW85" s="40">
        <f t="shared" si="10"/>
        <v>15.703926949862961</v>
      </c>
      <c r="AX85" s="40">
        <f t="shared" si="9"/>
        <v>15.780125032562136</v>
      </c>
      <c r="AY85" s="40">
        <f t="shared" si="9"/>
        <v>15.856323115261313</v>
      </c>
      <c r="AZ85" s="40">
        <f t="shared" si="9"/>
        <v>15.932521197960488</v>
      </c>
      <c r="BA85" s="40">
        <f t="shared" si="9"/>
        <v>16.008719280659665</v>
      </c>
      <c r="BB85" s="31">
        <v>4.3639999999999998E-3</v>
      </c>
      <c r="BC85" s="127">
        <f t="shared" si="11"/>
        <v>0.46240726782365016</v>
      </c>
    </row>
    <row r="86" spans="1:55" ht="15" customHeight="1" thickBot="1"/>
    <row r="87" spans="1:55" ht="15" customHeight="1">
      <c r="B87" s="133" t="s">
        <v>1184</v>
      </c>
      <c r="C87" s="134"/>
      <c r="D87" s="134"/>
      <c r="E87" s="134"/>
      <c r="F87" s="134"/>
      <c r="G87" s="134"/>
      <c r="H87" s="134"/>
      <c r="I87" s="134"/>
      <c r="J87" s="134"/>
      <c r="K87" s="134"/>
      <c r="L87" s="134"/>
      <c r="M87" s="134"/>
      <c r="N87" s="134"/>
      <c r="O87" s="134"/>
      <c r="P87" s="134"/>
      <c r="Q87" s="134"/>
      <c r="R87" s="134"/>
      <c r="S87" s="134"/>
      <c r="T87" s="134"/>
      <c r="U87" s="134"/>
      <c r="V87" s="134"/>
      <c r="W87" s="134"/>
      <c r="X87" s="134"/>
      <c r="Y87" s="134"/>
      <c r="Z87" s="134"/>
      <c r="AA87" s="134"/>
      <c r="AB87" s="134"/>
      <c r="AC87" s="134"/>
      <c r="AD87" s="134"/>
      <c r="AE87" s="134"/>
      <c r="AF87" s="134"/>
      <c r="AG87" s="134"/>
      <c r="AH87" s="106"/>
    </row>
    <row r="88" spans="1:55" ht="15" customHeight="1">
      <c r="B88" s="16" t="s">
        <v>1185</v>
      </c>
    </row>
    <row r="89" spans="1:55" ht="15" customHeight="1">
      <c r="B89" s="16" t="s">
        <v>1186</v>
      </c>
    </row>
    <row r="90" spans="1:55" ht="15" customHeight="1">
      <c r="B90" s="16" t="s">
        <v>1187</v>
      </c>
    </row>
    <row r="91" spans="1:55" ht="15" customHeight="1">
      <c r="B91" s="16" t="s">
        <v>1188</v>
      </c>
    </row>
    <row r="92" spans="1:55" ht="14.25">
      <c r="B92" s="16" t="s">
        <v>1189</v>
      </c>
    </row>
    <row r="93" spans="1:55" ht="15" customHeight="1">
      <c r="B93" s="16" t="s">
        <v>1190</v>
      </c>
    </row>
    <row r="94" spans="1:55" ht="15" customHeight="1">
      <c r="B94" s="16" t="s">
        <v>1191</v>
      </c>
    </row>
    <row r="95" spans="1:55" ht="15" customHeight="1">
      <c r="B95" s="16" t="s">
        <v>1192</v>
      </c>
    </row>
    <row r="96" spans="1:55" ht="15" customHeight="1">
      <c r="B96" s="16" t="s">
        <v>1193</v>
      </c>
    </row>
    <row r="97" spans="2:34" ht="15" customHeight="1">
      <c r="B97" s="16" t="s">
        <v>1194</v>
      </c>
    </row>
    <row r="112" spans="2:34" ht="15" customHeight="1">
      <c r="B112" s="132"/>
      <c r="C112" s="132"/>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row>
    <row r="308" spans="2:34" ht="15" customHeight="1">
      <c r="B308" s="132"/>
      <c r="C308" s="132"/>
      <c r="D308" s="132"/>
      <c r="E308" s="132"/>
      <c r="F308" s="132"/>
      <c r="G308" s="132"/>
      <c r="H308" s="132"/>
      <c r="I308" s="132"/>
      <c r="J308" s="132"/>
      <c r="K308" s="132"/>
      <c r="L308" s="132"/>
      <c r="M308" s="132"/>
      <c r="N308" s="132"/>
      <c r="O308" s="132"/>
      <c r="P308" s="132"/>
      <c r="Q308" s="132"/>
      <c r="R308" s="132"/>
      <c r="S308" s="132"/>
      <c r="T308" s="132"/>
      <c r="U308" s="132"/>
      <c r="V308" s="132"/>
      <c r="W308" s="132"/>
      <c r="X308" s="132"/>
      <c r="Y308" s="132"/>
      <c r="Z308" s="132"/>
      <c r="AA308" s="132"/>
      <c r="AB308" s="132"/>
      <c r="AC308" s="132"/>
      <c r="AD308" s="132"/>
      <c r="AE308" s="132"/>
      <c r="AF308" s="132"/>
      <c r="AG308" s="132"/>
      <c r="AH308" s="132"/>
    </row>
    <row r="511" spans="2:34" ht="15" customHeight="1">
      <c r="B511" s="132"/>
      <c r="C511" s="132"/>
      <c r="D511" s="132"/>
      <c r="E511" s="132"/>
      <c r="F511" s="132"/>
      <c r="G511" s="132"/>
      <c r="H511" s="132"/>
      <c r="I511" s="132"/>
      <c r="J511" s="132"/>
      <c r="K511" s="132"/>
      <c r="L511" s="132"/>
      <c r="M511" s="132"/>
      <c r="N511" s="132"/>
      <c r="O511" s="132"/>
      <c r="P511" s="132"/>
      <c r="Q511" s="132"/>
      <c r="R511" s="132"/>
      <c r="S511" s="132"/>
      <c r="T511" s="132"/>
      <c r="U511" s="132"/>
      <c r="V511" s="132"/>
      <c r="W511" s="132"/>
      <c r="X511" s="132"/>
      <c r="Y511" s="132"/>
      <c r="Z511" s="132"/>
      <c r="AA511" s="132"/>
      <c r="AB511" s="132"/>
      <c r="AC511" s="132"/>
      <c r="AD511" s="132"/>
      <c r="AE511" s="132"/>
      <c r="AF511" s="132"/>
      <c r="AG511" s="132"/>
      <c r="AH511" s="132"/>
    </row>
    <row r="712" spans="2:34" ht="15" customHeight="1">
      <c r="B712" s="132"/>
      <c r="C712" s="132"/>
      <c r="D712" s="132"/>
      <c r="E712" s="132"/>
      <c r="F712" s="132"/>
      <c r="G712" s="132"/>
      <c r="H712" s="132"/>
      <c r="I712" s="132"/>
      <c r="J712" s="132"/>
      <c r="K712" s="132"/>
      <c r="L712" s="132"/>
      <c r="M712" s="132"/>
      <c r="N712" s="132"/>
      <c r="O712" s="132"/>
      <c r="P712" s="132"/>
      <c r="Q712" s="132"/>
      <c r="R712" s="132"/>
      <c r="S712" s="132"/>
      <c r="T712" s="132"/>
      <c r="U712" s="132"/>
      <c r="V712" s="132"/>
      <c r="W712" s="132"/>
      <c r="X712" s="132"/>
      <c r="Y712" s="132"/>
      <c r="Z712" s="132"/>
      <c r="AA712" s="132"/>
      <c r="AB712" s="132"/>
      <c r="AC712" s="132"/>
      <c r="AD712" s="132"/>
      <c r="AE712" s="132"/>
      <c r="AF712" s="132"/>
      <c r="AG712" s="132"/>
      <c r="AH712" s="132"/>
    </row>
    <row r="887" spans="2:34" ht="15" customHeight="1">
      <c r="B887" s="132"/>
      <c r="C887" s="132"/>
      <c r="D887" s="132"/>
      <c r="E887" s="132"/>
      <c r="F887" s="132"/>
      <c r="G887" s="132"/>
      <c r="H887" s="132"/>
      <c r="I887" s="132"/>
      <c r="J887" s="132"/>
      <c r="K887" s="132"/>
      <c r="L887" s="132"/>
      <c r="M887" s="132"/>
      <c r="N887" s="132"/>
      <c r="O887" s="132"/>
      <c r="P887" s="132"/>
      <c r="Q887" s="132"/>
      <c r="R887" s="132"/>
      <c r="S887" s="132"/>
      <c r="T887" s="132"/>
      <c r="U887" s="132"/>
      <c r="V887" s="132"/>
      <c r="W887" s="132"/>
      <c r="X887" s="132"/>
      <c r="Y887" s="132"/>
      <c r="Z887" s="132"/>
      <c r="AA887" s="132"/>
      <c r="AB887" s="132"/>
      <c r="AC887" s="132"/>
      <c r="AD887" s="132"/>
      <c r="AE887" s="132"/>
      <c r="AF887" s="132"/>
      <c r="AG887" s="132"/>
      <c r="AH887" s="132"/>
    </row>
    <row r="1100" spans="2:34" ht="15" customHeight="1">
      <c r="B1100" s="132"/>
      <c r="C1100" s="132"/>
      <c r="D1100" s="132"/>
      <c r="E1100" s="132"/>
      <c r="F1100" s="132"/>
      <c r="G1100" s="132"/>
      <c r="H1100" s="132"/>
      <c r="I1100" s="132"/>
      <c r="J1100" s="132"/>
      <c r="K1100" s="132"/>
      <c r="L1100" s="132"/>
      <c r="M1100" s="132"/>
      <c r="N1100" s="132"/>
      <c r="O1100" s="132"/>
      <c r="P1100" s="132"/>
      <c r="Q1100" s="132"/>
      <c r="R1100" s="132"/>
      <c r="S1100" s="132"/>
      <c r="T1100" s="132"/>
      <c r="U1100" s="132"/>
      <c r="V1100" s="132"/>
      <c r="W1100" s="132"/>
      <c r="X1100" s="132"/>
      <c r="Y1100" s="132"/>
      <c r="Z1100" s="132"/>
      <c r="AA1100" s="132"/>
      <c r="AB1100" s="132"/>
      <c r="AC1100" s="132"/>
      <c r="AD1100" s="132"/>
      <c r="AE1100" s="132"/>
      <c r="AF1100" s="132"/>
      <c r="AG1100" s="132"/>
      <c r="AH1100" s="132"/>
    </row>
    <row r="1227" spans="2:34" ht="15" customHeight="1">
      <c r="B1227" s="132"/>
      <c r="C1227" s="132"/>
      <c r="D1227" s="132"/>
      <c r="E1227" s="132"/>
      <c r="F1227" s="132"/>
      <c r="G1227" s="132"/>
      <c r="H1227" s="132"/>
      <c r="I1227" s="132"/>
      <c r="J1227" s="132"/>
      <c r="K1227" s="132"/>
      <c r="L1227" s="132"/>
      <c r="M1227" s="132"/>
      <c r="N1227" s="132"/>
      <c r="O1227" s="132"/>
      <c r="P1227" s="132"/>
      <c r="Q1227" s="132"/>
      <c r="R1227" s="132"/>
      <c r="S1227" s="132"/>
      <c r="T1227" s="132"/>
      <c r="U1227" s="132"/>
      <c r="V1227" s="132"/>
      <c r="W1227" s="132"/>
      <c r="X1227" s="132"/>
      <c r="Y1227" s="132"/>
      <c r="Z1227" s="132"/>
      <c r="AA1227" s="132"/>
      <c r="AB1227" s="132"/>
      <c r="AC1227" s="132"/>
      <c r="AD1227" s="132"/>
      <c r="AE1227" s="132"/>
      <c r="AF1227" s="132"/>
      <c r="AG1227" s="132"/>
      <c r="AH1227" s="132"/>
    </row>
    <row r="1390" spans="2:34" ht="15" customHeight="1">
      <c r="B1390" s="132"/>
      <c r="C1390" s="132"/>
      <c r="D1390" s="132"/>
      <c r="E1390" s="132"/>
      <c r="F1390" s="132"/>
      <c r="G1390" s="132"/>
      <c r="H1390" s="132"/>
      <c r="I1390" s="132"/>
      <c r="J1390" s="132"/>
      <c r="K1390" s="132"/>
      <c r="L1390" s="132"/>
      <c r="M1390" s="132"/>
      <c r="N1390" s="132"/>
      <c r="O1390" s="132"/>
      <c r="P1390" s="132"/>
      <c r="Q1390" s="132"/>
      <c r="R1390" s="132"/>
      <c r="S1390" s="132"/>
      <c r="T1390" s="132"/>
      <c r="U1390" s="132"/>
      <c r="V1390" s="132"/>
      <c r="W1390" s="132"/>
      <c r="X1390" s="132"/>
      <c r="Y1390" s="132"/>
      <c r="Z1390" s="132"/>
      <c r="AA1390" s="132"/>
      <c r="AB1390" s="132"/>
      <c r="AC1390" s="132"/>
      <c r="AD1390" s="132"/>
      <c r="AE1390" s="132"/>
      <c r="AF1390" s="132"/>
      <c r="AG1390" s="132"/>
      <c r="AH1390" s="132"/>
    </row>
    <row r="1502" spans="2:34" ht="15" customHeight="1">
      <c r="B1502" s="132"/>
      <c r="C1502" s="132"/>
      <c r="D1502" s="132"/>
      <c r="E1502" s="132"/>
      <c r="F1502" s="132"/>
      <c r="G1502" s="132"/>
      <c r="H1502" s="132"/>
      <c r="I1502" s="132"/>
      <c r="J1502" s="132"/>
      <c r="K1502" s="132"/>
      <c r="L1502" s="132"/>
      <c r="M1502" s="132"/>
      <c r="N1502" s="132"/>
      <c r="O1502" s="132"/>
      <c r="P1502" s="132"/>
      <c r="Q1502" s="132"/>
      <c r="R1502" s="132"/>
      <c r="S1502" s="132"/>
      <c r="T1502" s="132"/>
      <c r="U1502" s="132"/>
      <c r="V1502" s="132"/>
      <c r="W1502" s="132"/>
      <c r="X1502" s="132"/>
      <c r="Y1502" s="132"/>
      <c r="Z1502" s="132"/>
      <c r="AA1502" s="132"/>
      <c r="AB1502" s="132"/>
      <c r="AC1502" s="132"/>
      <c r="AD1502" s="132"/>
      <c r="AE1502" s="132"/>
      <c r="AF1502" s="132"/>
      <c r="AG1502" s="132"/>
      <c r="AH1502" s="132"/>
    </row>
    <row r="1604" spans="2:34" ht="15" customHeight="1">
      <c r="B1604" s="132"/>
      <c r="C1604" s="132"/>
      <c r="D1604" s="132"/>
      <c r="E1604" s="132"/>
      <c r="F1604" s="132"/>
      <c r="G1604" s="132"/>
      <c r="H1604" s="132"/>
      <c r="I1604" s="132"/>
      <c r="J1604" s="132"/>
      <c r="K1604" s="132"/>
      <c r="L1604" s="132"/>
      <c r="M1604" s="132"/>
      <c r="N1604" s="132"/>
      <c r="O1604" s="132"/>
      <c r="P1604" s="132"/>
      <c r="Q1604" s="132"/>
      <c r="R1604" s="132"/>
      <c r="S1604" s="132"/>
      <c r="T1604" s="132"/>
      <c r="U1604" s="132"/>
      <c r="V1604" s="132"/>
      <c r="W1604" s="132"/>
      <c r="X1604" s="132"/>
      <c r="Y1604" s="132"/>
      <c r="Z1604" s="132"/>
      <c r="AA1604" s="132"/>
      <c r="AB1604" s="132"/>
      <c r="AC1604" s="132"/>
      <c r="AD1604" s="132"/>
      <c r="AE1604" s="132"/>
      <c r="AF1604" s="132"/>
      <c r="AG1604" s="132"/>
      <c r="AH1604" s="132"/>
    </row>
    <row r="1698" spans="2:34" ht="15" customHeight="1">
      <c r="B1698" s="132"/>
      <c r="C1698" s="132"/>
      <c r="D1698" s="132"/>
      <c r="E1698" s="132"/>
      <c r="F1698" s="132"/>
      <c r="G1698" s="132"/>
      <c r="H1698" s="132"/>
      <c r="I1698" s="132"/>
      <c r="J1698" s="132"/>
      <c r="K1698" s="132"/>
      <c r="L1698" s="132"/>
      <c r="M1698" s="132"/>
      <c r="N1698" s="132"/>
      <c r="O1698" s="132"/>
      <c r="P1698" s="132"/>
      <c r="Q1698" s="132"/>
      <c r="R1698" s="132"/>
      <c r="S1698" s="132"/>
      <c r="T1698" s="132"/>
      <c r="U1698" s="132"/>
      <c r="V1698" s="132"/>
      <c r="W1698" s="132"/>
      <c r="X1698" s="132"/>
      <c r="Y1698" s="132"/>
      <c r="Z1698" s="132"/>
      <c r="AA1698" s="132"/>
      <c r="AB1698" s="132"/>
      <c r="AC1698" s="132"/>
      <c r="AD1698" s="132"/>
      <c r="AE1698" s="132"/>
      <c r="AF1698" s="132"/>
      <c r="AG1698" s="132"/>
      <c r="AH1698" s="132"/>
    </row>
    <row r="1945" spans="2:34" ht="15" customHeight="1">
      <c r="B1945" s="132"/>
      <c r="C1945" s="132"/>
      <c r="D1945" s="132"/>
      <c r="E1945" s="132"/>
      <c r="F1945" s="132"/>
      <c r="G1945" s="132"/>
      <c r="H1945" s="132"/>
      <c r="I1945" s="132"/>
      <c r="J1945" s="132"/>
      <c r="K1945" s="132"/>
      <c r="L1945" s="132"/>
      <c r="M1945" s="132"/>
      <c r="N1945" s="132"/>
      <c r="O1945" s="132"/>
      <c r="P1945" s="132"/>
      <c r="Q1945" s="132"/>
      <c r="R1945" s="132"/>
      <c r="S1945" s="132"/>
      <c r="T1945" s="132"/>
      <c r="U1945" s="132"/>
      <c r="V1945" s="132"/>
      <c r="W1945" s="132"/>
      <c r="X1945" s="132"/>
      <c r="Y1945" s="132"/>
      <c r="Z1945" s="132"/>
      <c r="AA1945" s="132"/>
      <c r="AB1945" s="132"/>
      <c r="AC1945" s="132"/>
      <c r="AD1945" s="132"/>
      <c r="AE1945" s="132"/>
      <c r="AF1945" s="132"/>
      <c r="AG1945" s="132"/>
      <c r="AH1945" s="132"/>
    </row>
    <row r="2031" spans="2:34" ht="15" customHeight="1">
      <c r="B2031" s="132"/>
      <c r="C2031" s="132"/>
      <c r="D2031" s="132"/>
      <c r="E2031" s="132"/>
      <c r="F2031" s="132"/>
      <c r="G2031" s="132"/>
      <c r="H2031" s="132"/>
      <c r="I2031" s="132"/>
      <c r="J2031" s="132"/>
      <c r="K2031" s="132"/>
      <c r="L2031" s="132"/>
      <c r="M2031" s="132"/>
      <c r="N2031" s="132"/>
      <c r="O2031" s="132"/>
      <c r="P2031" s="132"/>
      <c r="Q2031" s="132"/>
      <c r="R2031" s="132"/>
      <c r="S2031" s="132"/>
      <c r="T2031" s="132"/>
      <c r="U2031" s="132"/>
      <c r="V2031" s="132"/>
      <c r="W2031" s="132"/>
      <c r="X2031" s="132"/>
      <c r="Y2031" s="132"/>
      <c r="Z2031" s="132"/>
      <c r="AA2031" s="132"/>
      <c r="AB2031" s="132"/>
      <c r="AC2031" s="132"/>
      <c r="AD2031" s="132"/>
      <c r="AE2031" s="132"/>
      <c r="AF2031" s="132"/>
      <c r="AG2031" s="132"/>
      <c r="AH2031" s="132"/>
    </row>
    <row r="2153" spans="2:34" ht="15" customHeight="1">
      <c r="B2153" s="132"/>
      <c r="C2153" s="132"/>
      <c r="D2153" s="132"/>
      <c r="E2153" s="132"/>
      <c r="F2153" s="132"/>
      <c r="G2153" s="132"/>
      <c r="H2153" s="132"/>
      <c r="I2153" s="132"/>
      <c r="J2153" s="132"/>
      <c r="K2153" s="132"/>
      <c r="L2153" s="132"/>
      <c r="M2153" s="132"/>
      <c r="N2153" s="132"/>
      <c r="O2153" s="132"/>
      <c r="P2153" s="132"/>
      <c r="Q2153" s="132"/>
      <c r="R2153" s="132"/>
      <c r="S2153" s="132"/>
      <c r="T2153" s="132"/>
      <c r="U2153" s="132"/>
      <c r="V2153" s="132"/>
      <c r="W2153" s="132"/>
      <c r="X2153" s="132"/>
      <c r="Y2153" s="132"/>
      <c r="Z2153" s="132"/>
      <c r="AA2153" s="132"/>
      <c r="AB2153" s="132"/>
      <c r="AC2153" s="132"/>
      <c r="AD2153" s="132"/>
      <c r="AE2153" s="132"/>
      <c r="AF2153" s="132"/>
      <c r="AG2153" s="132"/>
      <c r="AH2153" s="132"/>
    </row>
    <row r="2317" spans="2:34" ht="15" customHeight="1">
      <c r="B2317" s="132"/>
      <c r="C2317" s="132"/>
      <c r="D2317" s="132"/>
      <c r="E2317" s="132"/>
      <c r="F2317" s="132"/>
      <c r="G2317" s="132"/>
      <c r="H2317" s="132"/>
      <c r="I2317" s="132"/>
      <c r="J2317" s="132"/>
      <c r="K2317" s="132"/>
      <c r="L2317" s="132"/>
      <c r="M2317" s="132"/>
      <c r="N2317" s="132"/>
      <c r="O2317" s="132"/>
      <c r="P2317" s="132"/>
      <c r="Q2317" s="132"/>
      <c r="R2317" s="132"/>
      <c r="S2317" s="132"/>
      <c r="T2317" s="132"/>
      <c r="U2317" s="132"/>
      <c r="V2317" s="132"/>
      <c r="W2317" s="132"/>
      <c r="X2317" s="132"/>
      <c r="Y2317" s="132"/>
      <c r="Z2317" s="132"/>
      <c r="AA2317" s="132"/>
      <c r="AB2317" s="132"/>
      <c r="AC2317" s="132"/>
      <c r="AD2317" s="132"/>
      <c r="AE2317" s="132"/>
      <c r="AF2317" s="132"/>
      <c r="AG2317" s="132"/>
      <c r="AH2317" s="132"/>
    </row>
    <row r="2419" spans="2:34" ht="15" customHeight="1">
      <c r="B2419" s="132"/>
      <c r="C2419" s="132"/>
      <c r="D2419" s="132"/>
      <c r="E2419" s="132"/>
      <c r="F2419" s="132"/>
      <c r="G2419" s="132"/>
      <c r="H2419" s="132"/>
      <c r="I2419" s="132"/>
      <c r="J2419" s="132"/>
      <c r="K2419" s="132"/>
      <c r="L2419" s="132"/>
      <c r="M2419" s="132"/>
      <c r="N2419" s="132"/>
      <c r="O2419" s="132"/>
      <c r="P2419" s="132"/>
      <c r="Q2419" s="132"/>
      <c r="R2419" s="132"/>
      <c r="S2419" s="132"/>
      <c r="T2419" s="132"/>
      <c r="U2419" s="132"/>
      <c r="V2419" s="132"/>
      <c r="W2419" s="132"/>
      <c r="X2419" s="132"/>
      <c r="Y2419" s="132"/>
      <c r="Z2419" s="132"/>
      <c r="AA2419" s="132"/>
      <c r="AB2419" s="132"/>
      <c r="AC2419" s="132"/>
      <c r="AD2419" s="132"/>
      <c r="AE2419" s="132"/>
      <c r="AF2419" s="132"/>
      <c r="AG2419" s="132"/>
      <c r="AH2419" s="132"/>
    </row>
    <row r="2509" spans="2:34" ht="15" customHeight="1">
      <c r="B2509" s="132"/>
      <c r="C2509" s="132"/>
      <c r="D2509" s="132"/>
      <c r="E2509" s="132"/>
      <c r="F2509" s="132"/>
      <c r="G2509" s="132"/>
      <c r="H2509" s="132"/>
      <c r="I2509" s="132"/>
      <c r="J2509" s="132"/>
      <c r="K2509" s="132"/>
      <c r="L2509" s="132"/>
      <c r="M2509" s="132"/>
      <c r="N2509" s="132"/>
      <c r="O2509" s="132"/>
      <c r="P2509" s="132"/>
      <c r="Q2509" s="132"/>
      <c r="R2509" s="132"/>
      <c r="S2509" s="132"/>
      <c r="T2509" s="132"/>
      <c r="U2509" s="132"/>
      <c r="V2509" s="132"/>
      <c r="W2509" s="132"/>
      <c r="X2509" s="132"/>
      <c r="Y2509" s="132"/>
      <c r="Z2509" s="132"/>
      <c r="AA2509" s="132"/>
      <c r="AB2509" s="132"/>
      <c r="AC2509" s="132"/>
      <c r="AD2509" s="132"/>
      <c r="AE2509" s="132"/>
      <c r="AF2509" s="132"/>
      <c r="AG2509" s="132"/>
      <c r="AH2509" s="132"/>
    </row>
    <row r="2598" spans="2:34" ht="15" customHeight="1">
      <c r="B2598" s="132"/>
      <c r="C2598" s="132"/>
      <c r="D2598" s="132"/>
      <c r="E2598" s="132"/>
      <c r="F2598" s="132"/>
      <c r="G2598" s="132"/>
      <c r="H2598" s="132"/>
      <c r="I2598" s="132"/>
      <c r="J2598" s="132"/>
      <c r="K2598" s="132"/>
      <c r="L2598" s="132"/>
      <c r="M2598" s="132"/>
      <c r="N2598" s="132"/>
      <c r="O2598" s="132"/>
      <c r="P2598" s="132"/>
      <c r="Q2598" s="132"/>
      <c r="R2598" s="132"/>
      <c r="S2598" s="132"/>
      <c r="T2598" s="132"/>
      <c r="U2598" s="132"/>
      <c r="V2598" s="132"/>
      <c r="W2598" s="132"/>
      <c r="X2598" s="132"/>
      <c r="Y2598" s="132"/>
      <c r="Z2598" s="132"/>
      <c r="AA2598" s="132"/>
      <c r="AB2598" s="132"/>
      <c r="AC2598" s="132"/>
      <c r="AD2598" s="132"/>
      <c r="AE2598" s="132"/>
      <c r="AF2598" s="132"/>
      <c r="AG2598" s="132"/>
      <c r="AH2598" s="132"/>
    </row>
    <row r="2719" spans="2:34" ht="15" customHeight="1">
      <c r="B2719" s="132"/>
      <c r="C2719" s="132"/>
      <c r="D2719" s="132"/>
      <c r="E2719" s="132"/>
      <c r="F2719" s="132"/>
      <c r="G2719" s="132"/>
      <c r="H2719" s="132"/>
      <c r="I2719" s="132"/>
      <c r="J2719" s="132"/>
      <c r="K2719" s="132"/>
      <c r="L2719" s="132"/>
      <c r="M2719" s="132"/>
      <c r="N2719" s="132"/>
      <c r="O2719" s="132"/>
      <c r="P2719" s="132"/>
      <c r="Q2719" s="132"/>
      <c r="R2719" s="132"/>
      <c r="S2719" s="132"/>
      <c r="T2719" s="132"/>
      <c r="U2719" s="132"/>
      <c r="V2719" s="132"/>
      <c r="W2719" s="132"/>
      <c r="X2719" s="132"/>
      <c r="Y2719" s="132"/>
      <c r="Z2719" s="132"/>
      <c r="AA2719" s="132"/>
      <c r="AB2719" s="132"/>
      <c r="AC2719" s="132"/>
      <c r="AD2719" s="132"/>
      <c r="AE2719" s="132"/>
      <c r="AF2719" s="132"/>
      <c r="AG2719" s="132"/>
      <c r="AH2719" s="132"/>
    </row>
    <row r="2837" spans="2:34" ht="15" customHeight="1">
      <c r="B2837" s="132"/>
      <c r="C2837" s="132"/>
      <c r="D2837" s="132"/>
      <c r="E2837" s="132"/>
      <c r="F2837" s="132"/>
      <c r="G2837" s="132"/>
      <c r="H2837" s="132"/>
      <c r="I2837" s="132"/>
      <c r="J2837" s="132"/>
      <c r="K2837" s="132"/>
      <c r="L2837" s="132"/>
      <c r="M2837" s="132"/>
      <c r="N2837" s="132"/>
      <c r="O2837" s="132"/>
      <c r="P2837" s="132"/>
      <c r="Q2837" s="132"/>
      <c r="R2837" s="132"/>
      <c r="S2837" s="132"/>
      <c r="T2837" s="132"/>
      <c r="U2837" s="132"/>
      <c r="V2837" s="132"/>
      <c r="W2837" s="132"/>
      <c r="X2837" s="132"/>
      <c r="Y2837" s="132"/>
      <c r="Z2837" s="132"/>
      <c r="AA2837" s="132"/>
      <c r="AB2837" s="132"/>
      <c r="AC2837" s="132"/>
      <c r="AD2837" s="132"/>
      <c r="AE2837" s="132"/>
      <c r="AF2837" s="132"/>
      <c r="AG2837" s="132"/>
      <c r="AH2837" s="132"/>
    </row>
  </sheetData>
  <mergeCells count="21">
    <mergeCell ref="B87:AG87"/>
    <mergeCell ref="B112:AH11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97"/>
  <sheetViews>
    <sheetView topLeftCell="AK1" workbookViewId="0">
      <selection activeCell="BD18" sqref="BD18"/>
    </sheetView>
  </sheetViews>
  <sheetFormatPr defaultColWidth="9.06640625" defaultRowHeight="14.25"/>
  <cols>
    <col min="1" max="1" width="31.796875" customWidth="1"/>
    <col min="2" max="2" width="45.73046875" customWidth="1"/>
  </cols>
  <sheetData>
    <row r="1" spans="1:56" ht="15" customHeight="1" thickBot="1">
      <c r="B1" s="21" t="s">
        <v>3042</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c r="AI1" s="22">
        <v>2051</v>
      </c>
      <c r="AJ1" s="22">
        <v>2052</v>
      </c>
      <c r="AK1" s="22">
        <v>2053</v>
      </c>
      <c r="AL1" s="22">
        <v>2054</v>
      </c>
      <c r="AM1" s="22">
        <v>2055</v>
      </c>
      <c r="AN1" s="22">
        <v>2056</v>
      </c>
      <c r="AO1" s="22">
        <v>2057</v>
      </c>
      <c r="AP1" s="22">
        <v>2058</v>
      </c>
      <c r="AQ1" s="22">
        <v>2059</v>
      </c>
      <c r="AR1" s="22">
        <v>2060</v>
      </c>
      <c r="AS1" s="22">
        <v>2061</v>
      </c>
      <c r="AT1" s="22">
        <v>2062</v>
      </c>
      <c r="AU1" s="22">
        <v>2063</v>
      </c>
      <c r="AV1" s="22">
        <v>2064</v>
      </c>
      <c r="AW1" s="22">
        <v>2065</v>
      </c>
      <c r="AX1" s="22">
        <v>2066</v>
      </c>
      <c r="AY1" s="22">
        <v>2067</v>
      </c>
      <c r="AZ1" s="22">
        <v>2068</v>
      </c>
      <c r="BA1" s="22">
        <v>2069</v>
      </c>
      <c r="BB1" s="22">
        <v>2070</v>
      </c>
    </row>
    <row r="2" spans="1:56" ht="15" customHeight="1" thickTop="1"/>
    <row r="3" spans="1:56" ht="15" customHeight="1">
      <c r="C3" s="119" t="s">
        <v>110</v>
      </c>
      <c r="D3" s="119" t="s">
        <v>859</v>
      </c>
      <c r="E3" s="119"/>
      <c r="F3" s="119"/>
      <c r="G3" s="119"/>
    </row>
    <row r="4" spans="1:56" ht="15" customHeight="1">
      <c r="C4" s="119" t="s">
        <v>109</v>
      </c>
      <c r="D4" s="119" t="s">
        <v>3043</v>
      </c>
      <c r="E4" s="119"/>
      <c r="F4" s="119"/>
      <c r="G4" s="119" t="s">
        <v>3044</v>
      </c>
    </row>
    <row r="5" spans="1:56" ht="15" customHeight="1">
      <c r="C5" s="119" t="s">
        <v>107</v>
      </c>
      <c r="D5" s="119" t="s">
        <v>3045</v>
      </c>
      <c r="E5" s="119"/>
      <c r="F5" s="119"/>
      <c r="G5" s="119"/>
    </row>
    <row r="6" spans="1:56" ht="15" customHeight="1">
      <c r="C6" s="119" t="s">
        <v>106</v>
      </c>
      <c r="D6" s="119"/>
      <c r="E6" s="119" t="s">
        <v>3046</v>
      </c>
      <c r="F6" s="119"/>
      <c r="G6" s="119"/>
    </row>
    <row r="10" spans="1:56" ht="15" customHeight="1">
      <c r="A10" s="15" t="s">
        <v>105</v>
      </c>
      <c r="B10" s="24" t="s">
        <v>104</v>
      </c>
    </row>
    <row r="11" spans="1:56" ht="15" customHeight="1">
      <c r="B11" s="21" t="s">
        <v>3047</v>
      </c>
    </row>
    <row r="12" spans="1:56" ht="15" customHeight="1">
      <c r="B12" s="21" t="s">
        <v>3047</v>
      </c>
      <c r="C12" s="5" t="s">
        <v>3047</v>
      </c>
      <c r="D12" s="5" t="s">
        <v>3047</v>
      </c>
      <c r="E12" s="5" t="s">
        <v>3047</v>
      </c>
      <c r="F12" s="5" t="s">
        <v>3047</v>
      </c>
      <c r="G12" s="5" t="s">
        <v>3047</v>
      </c>
      <c r="H12" s="5" t="s">
        <v>3047</v>
      </c>
      <c r="I12" s="5" t="s">
        <v>3047</v>
      </c>
      <c r="J12" s="5" t="s">
        <v>3047</v>
      </c>
      <c r="K12" s="5" t="s">
        <v>3047</v>
      </c>
      <c r="L12" s="5" t="s">
        <v>3047</v>
      </c>
      <c r="M12" s="5" t="s">
        <v>3047</v>
      </c>
      <c r="N12" s="5" t="s">
        <v>3047</v>
      </c>
      <c r="O12" s="5" t="s">
        <v>3047</v>
      </c>
      <c r="P12" s="5" t="s">
        <v>3047</v>
      </c>
      <c r="Q12" s="5" t="s">
        <v>3047</v>
      </c>
      <c r="R12" s="5" t="s">
        <v>3047</v>
      </c>
      <c r="S12" s="5" t="s">
        <v>3047</v>
      </c>
      <c r="T12" s="5" t="s">
        <v>3047</v>
      </c>
      <c r="U12" s="5" t="s">
        <v>3047</v>
      </c>
      <c r="V12" s="5" t="s">
        <v>3047</v>
      </c>
      <c r="W12" s="5" t="s">
        <v>3047</v>
      </c>
      <c r="X12" s="5" t="s">
        <v>3047</v>
      </c>
      <c r="Y12" s="5" t="s">
        <v>3047</v>
      </c>
      <c r="Z12" s="5" t="s">
        <v>3047</v>
      </c>
      <c r="AA12" s="5" t="s">
        <v>3047</v>
      </c>
      <c r="AB12" s="5" t="s">
        <v>3047</v>
      </c>
      <c r="AC12" s="5" t="s">
        <v>3047</v>
      </c>
      <c r="AD12" s="5" t="s">
        <v>3047</v>
      </c>
      <c r="AE12" s="5" t="s">
        <v>3047</v>
      </c>
      <c r="AF12" s="5" t="s">
        <v>3047</v>
      </c>
      <c r="AG12" s="5" t="s">
        <v>3047</v>
      </c>
      <c r="AH12" s="5" t="s">
        <v>3047</v>
      </c>
      <c r="BC12" s="5" t="s">
        <v>3048</v>
      </c>
      <c r="BD12" t="s">
        <v>3048</v>
      </c>
    </row>
    <row r="13" spans="1:56"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2051</v>
      </c>
      <c r="AJ13" s="22">
        <v>2052</v>
      </c>
      <c r="AK13" s="22">
        <v>2053</v>
      </c>
      <c r="AL13" s="22">
        <v>2054</v>
      </c>
      <c r="AM13" s="22">
        <v>2055</v>
      </c>
      <c r="AN13" s="22">
        <v>2056</v>
      </c>
      <c r="AO13" s="22">
        <v>2057</v>
      </c>
      <c r="AP13" s="22">
        <v>2058</v>
      </c>
      <c r="AQ13" s="22">
        <v>2059</v>
      </c>
      <c r="AR13" s="22">
        <v>2060</v>
      </c>
      <c r="AS13" s="22">
        <v>2061</v>
      </c>
      <c r="AT13" s="22">
        <v>2062</v>
      </c>
      <c r="AU13" s="22">
        <v>2063</v>
      </c>
      <c r="AV13" s="22">
        <v>2064</v>
      </c>
      <c r="AW13" s="22">
        <v>2065</v>
      </c>
      <c r="AX13" s="22">
        <v>2066</v>
      </c>
      <c r="AY13" s="22">
        <v>2067</v>
      </c>
      <c r="AZ13" s="22">
        <v>2068</v>
      </c>
      <c r="BA13" s="22">
        <v>2069</v>
      </c>
      <c r="BB13" s="22">
        <v>2070</v>
      </c>
      <c r="BC13" s="22">
        <v>2050</v>
      </c>
      <c r="BD13" s="128">
        <v>2070</v>
      </c>
    </row>
    <row r="14" spans="1:56" ht="15" customHeight="1" thickTop="1"/>
    <row r="15" spans="1:56" ht="15" customHeight="1">
      <c r="B15" s="25" t="s">
        <v>102</v>
      </c>
    </row>
    <row r="16" spans="1:56" ht="15" customHeight="1">
      <c r="B16" s="25" t="s">
        <v>101</v>
      </c>
    </row>
    <row r="17" spans="1:56" ht="15" customHeight="1">
      <c r="B17" s="25" t="s">
        <v>100</v>
      </c>
    </row>
    <row r="18" spans="1:56"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126">
        <f>_xlfn.FORECAST.ETS(AI$13,$C18:$AG18,$C$13:$AG$13)</f>
        <v>3626.0495802322571</v>
      </c>
      <c r="AJ18" s="126">
        <f t="shared" ref="AJ18:BB28" si="0">_xlfn.FORECAST.ETS(AJ$13,$C18:$AG18,$C$13:$AG$13)</f>
        <v>3645.4231672101246</v>
      </c>
      <c r="AK18" s="126">
        <f t="shared" si="0"/>
        <v>3664.7967541879925</v>
      </c>
      <c r="AL18" s="126">
        <f t="shared" si="0"/>
        <v>3684.17034116586</v>
      </c>
      <c r="AM18" s="126">
        <f t="shared" si="0"/>
        <v>3703.5439281437275</v>
      </c>
      <c r="AN18" s="126">
        <f t="shared" si="0"/>
        <v>3722.9175151215954</v>
      </c>
      <c r="AO18" s="126">
        <f t="shared" si="0"/>
        <v>3742.2911020994629</v>
      </c>
      <c r="AP18" s="126">
        <f t="shared" si="0"/>
        <v>3761.6646890773309</v>
      </c>
      <c r="AQ18" s="126">
        <f t="shared" si="0"/>
        <v>3781.0382760551984</v>
      </c>
      <c r="AR18" s="126">
        <f t="shared" si="0"/>
        <v>3800.4118630330663</v>
      </c>
      <c r="AS18" s="126">
        <f t="shared" si="0"/>
        <v>3819.7854500109338</v>
      </c>
      <c r="AT18" s="126">
        <f t="shared" si="0"/>
        <v>3839.1590369888013</v>
      </c>
      <c r="AU18" s="126">
        <f t="shared" si="0"/>
        <v>3858.5326239666692</v>
      </c>
      <c r="AV18" s="126">
        <f t="shared" si="0"/>
        <v>3877.9062109445367</v>
      </c>
      <c r="AW18" s="126">
        <f t="shared" si="0"/>
        <v>3897.2797979224047</v>
      </c>
      <c r="AX18" s="126">
        <f t="shared" si="0"/>
        <v>3916.6533849002722</v>
      </c>
      <c r="AY18" s="126">
        <f t="shared" si="0"/>
        <v>3936.0269718781401</v>
      </c>
      <c r="AZ18" s="126">
        <f t="shared" si="0"/>
        <v>3955.4005588560076</v>
      </c>
      <c r="BA18" s="126">
        <f t="shared" si="0"/>
        <v>3974.7741458338751</v>
      </c>
      <c r="BB18" s="126">
        <f t="shared" si="0"/>
        <v>3994.147732811743</v>
      </c>
      <c r="BC18" s="27">
        <v>7.0260000000000001E-3</v>
      </c>
      <c r="BD18" s="127">
        <f>((BB18/C18)^(1/($BB$13-$C$13))-1)*100</f>
        <v>0.61795575147578496</v>
      </c>
    </row>
    <row r="19" spans="1:56"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126">
        <f t="shared" ref="AI19:AX47" si="1">_xlfn.FORECAST.ETS(AI$13,$C19:$AG19,$C$13:$AG$13)</f>
        <v>145.41622438431261</v>
      </c>
      <c r="AJ19" s="126">
        <f t="shared" si="0"/>
        <v>147.51560455647569</v>
      </c>
      <c r="AK19" s="126">
        <f t="shared" si="0"/>
        <v>149.61498472863875</v>
      </c>
      <c r="AL19" s="126">
        <f t="shared" si="0"/>
        <v>151.71436490080183</v>
      </c>
      <c r="AM19" s="126">
        <f t="shared" si="0"/>
        <v>153.81374507296488</v>
      </c>
      <c r="AN19" s="126">
        <f t="shared" si="0"/>
        <v>155.91312524512796</v>
      </c>
      <c r="AO19" s="126">
        <f t="shared" si="0"/>
        <v>158.01250541729104</v>
      </c>
      <c r="AP19" s="126">
        <f t="shared" si="0"/>
        <v>160.11188558945409</v>
      </c>
      <c r="AQ19" s="126">
        <f t="shared" si="0"/>
        <v>162.21126576161717</v>
      </c>
      <c r="AR19" s="126">
        <f t="shared" si="0"/>
        <v>164.31064593378022</v>
      </c>
      <c r="AS19" s="126">
        <f t="shared" si="0"/>
        <v>166.4100261059433</v>
      </c>
      <c r="AT19" s="126">
        <f t="shared" si="0"/>
        <v>168.50940627810635</v>
      </c>
      <c r="AU19" s="126">
        <f t="shared" si="0"/>
        <v>170.60878645026943</v>
      </c>
      <c r="AV19" s="126">
        <f t="shared" si="0"/>
        <v>172.70816662243249</v>
      </c>
      <c r="AW19" s="126">
        <f t="shared" si="0"/>
        <v>174.80754679459557</v>
      </c>
      <c r="AX19" s="126">
        <f t="shared" si="0"/>
        <v>176.90692696675865</v>
      </c>
      <c r="AY19" s="126">
        <f t="shared" si="0"/>
        <v>179.0063071389217</v>
      </c>
      <c r="AZ19" s="126">
        <f t="shared" si="0"/>
        <v>181.10568731108478</v>
      </c>
      <c r="BA19" s="126">
        <f t="shared" si="0"/>
        <v>183.20506748324783</v>
      </c>
      <c r="BB19" s="126">
        <f t="shared" si="0"/>
        <v>185.30444765541091</v>
      </c>
      <c r="BC19" s="27">
        <v>1.2163E-2</v>
      </c>
      <c r="BD19" s="127">
        <f t="shared" ref="BD19:BD82" si="2">((BB19/C19)^(1/($BB$13-$C$13))-1)*100</f>
        <v>1.2303344721387166</v>
      </c>
    </row>
    <row r="20" spans="1:56"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126">
        <f t="shared" si="1"/>
        <v>427.57128630211156</v>
      </c>
      <c r="AJ20" s="126">
        <f t="shared" si="0"/>
        <v>433.33381117967883</v>
      </c>
      <c r="AK20" s="126">
        <f t="shared" si="0"/>
        <v>439.09633605724611</v>
      </c>
      <c r="AL20" s="126">
        <f t="shared" si="0"/>
        <v>444.85886093481332</v>
      </c>
      <c r="AM20" s="126">
        <f t="shared" si="0"/>
        <v>450.62138581238059</v>
      </c>
      <c r="AN20" s="126">
        <f t="shared" si="0"/>
        <v>456.38391068994787</v>
      </c>
      <c r="AO20" s="126">
        <f t="shared" si="0"/>
        <v>462.14643556751514</v>
      </c>
      <c r="AP20" s="126">
        <f t="shared" si="0"/>
        <v>467.90896044508236</v>
      </c>
      <c r="AQ20" s="126">
        <f t="shared" si="0"/>
        <v>473.67148532264963</v>
      </c>
      <c r="AR20" s="126">
        <f t="shared" si="0"/>
        <v>479.4340102002169</v>
      </c>
      <c r="AS20" s="126">
        <f t="shared" si="0"/>
        <v>485.19653507778412</v>
      </c>
      <c r="AT20" s="126">
        <f t="shared" si="0"/>
        <v>490.95905995535139</v>
      </c>
      <c r="AU20" s="126">
        <f t="shared" si="0"/>
        <v>496.72158483291867</v>
      </c>
      <c r="AV20" s="126">
        <f t="shared" si="0"/>
        <v>502.48410971048588</v>
      </c>
      <c r="AW20" s="126">
        <f t="shared" si="0"/>
        <v>508.24663458805315</v>
      </c>
      <c r="AX20" s="126">
        <f t="shared" si="0"/>
        <v>514.00915946562043</v>
      </c>
      <c r="AY20" s="126">
        <f t="shared" si="0"/>
        <v>519.77168434318764</v>
      </c>
      <c r="AZ20" s="126">
        <f t="shared" si="0"/>
        <v>525.53420922075497</v>
      </c>
      <c r="BA20" s="126">
        <f t="shared" si="0"/>
        <v>531.29673409832219</v>
      </c>
      <c r="BB20" s="126">
        <f t="shared" si="0"/>
        <v>537.05925897588941</v>
      </c>
      <c r="BC20" s="27">
        <v>1.1306E-2</v>
      </c>
      <c r="BD20" s="127">
        <f t="shared" si="2"/>
        <v>1.1484282153316094</v>
      </c>
    </row>
    <row r="21" spans="1:56" ht="15" customHeight="1">
      <c r="B21" s="25" t="s">
        <v>840</v>
      </c>
      <c r="AI21" s="126"/>
      <c r="AJ21" s="126"/>
      <c r="AK21" s="126"/>
      <c r="AL21" s="126"/>
      <c r="AM21" s="126"/>
      <c r="AN21" s="126"/>
      <c r="AO21" s="126"/>
      <c r="AP21" s="126"/>
      <c r="AQ21" s="126"/>
      <c r="AR21" s="126"/>
      <c r="AS21" s="126"/>
      <c r="AT21" s="126"/>
      <c r="AU21" s="126"/>
      <c r="AV21" s="126"/>
      <c r="AW21" s="126"/>
      <c r="AX21" s="126"/>
      <c r="AY21" s="126"/>
      <c r="AZ21" s="126"/>
      <c r="BA21" s="126"/>
      <c r="BB21" s="126"/>
      <c r="BD21" s="127"/>
    </row>
    <row r="22" spans="1:56"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126">
        <f>_xlfn.FORECAST.ETS(AI$13,$W22:$AG22,$W$13:$AG$13)</f>
        <v>233.30080124069491</v>
      </c>
      <c r="AJ22" s="126">
        <f t="shared" ref="AJ22:BB22" si="3">_xlfn.FORECAST.ETS(AJ$13,$W22:$AG22,$W$13:$AG$13)</f>
        <v>233.79832270754585</v>
      </c>
      <c r="AK22" s="126">
        <f t="shared" si="3"/>
        <v>234.29584417439679</v>
      </c>
      <c r="AL22" s="126">
        <f t="shared" si="3"/>
        <v>234.79336564124773</v>
      </c>
      <c r="AM22" s="126">
        <f t="shared" si="3"/>
        <v>235.29088710809867</v>
      </c>
      <c r="AN22" s="126">
        <f t="shared" si="3"/>
        <v>235.78840857494961</v>
      </c>
      <c r="AO22" s="126">
        <f t="shared" si="3"/>
        <v>236.28593004180055</v>
      </c>
      <c r="AP22" s="126">
        <f t="shared" si="3"/>
        <v>236.78345150865152</v>
      </c>
      <c r="AQ22" s="126">
        <f t="shared" si="3"/>
        <v>237.28097297550246</v>
      </c>
      <c r="AR22" s="126">
        <f t="shared" si="3"/>
        <v>237.77849444235341</v>
      </c>
      <c r="AS22" s="126">
        <f t="shared" si="3"/>
        <v>238.27601590920435</v>
      </c>
      <c r="AT22" s="126">
        <f t="shared" si="3"/>
        <v>238.77353737605529</v>
      </c>
      <c r="AU22" s="126">
        <f t="shared" si="3"/>
        <v>239.27105884290623</v>
      </c>
      <c r="AV22" s="126">
        <f t="shared" si="3"/>
        <v>239.76858030975717</v>
      </c>
      <c r="AW22" s="126">
        <f t="shared" si="3"/>
        <v>240.26610177660811</v>
      </c>
      <c r="AX22" s="126">
        <f t="shared" si="3"/>
        <v>240.76362324345905</v>
      </c>
      <c r="AY22" s="126">
        <f t="shared" si="3"/>
        <v>241.26114471030999</v>
      </c>
      <c r="AZ22" s="126">
        <f t="shared" si="3"/>
        <v>241.75866617716093</v>
      </c>
      <c r="BA22" s="126">
        <f t="shared" si="3"/>
        <v>242.25618764401187</v>
      </c>
      <c r="BB22" s="126">
        <f t="shared" si="3"/>
        <v>242.75370911086281</v>
      </c>
      <c r="BC22" s="27">
        <v>3.3159999999999999E-3</v>
      </c>
      <c r="BD22" s="127">
        <f t="shared" si="2"/>
        <v>0.28330354902095234</v>
      </c>
    </row>
    <row r="23" spans="1:56"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126">
        <f t="shared" si="1"/>
        <v>54.12105589759507</v>
      </c>
      <c r="AJ23" s="126">
        <f t="shared" si="0"/>
        <v>54.503835977534536</v>
      </c>
      <c r="AK23" s="126">
        <f t="shared" si="0"/>
        <v>54.886616057474001</v>
      </c>
      <c r="AL23" s="126">
        <f t="shared" si="0"/>
        <v>55.269396137413473</v>
      </c>
      <c r="AM23" s="126">
        <f t="shared" si="0"/>
        <v>55.652176217352938</v>
      </c>
      <c r="AN23" s="126">
        <f t="shared" si="0"/>
        <v>56.034956297292403</v>
      </c>
      <c r="AO23" s="126">
        <f t="shared" si="0"/>
        <v>56.417736377231876</v>
      </c>
      <c r="AP23" s="126">
        <f t="shared" si="0"/>
        <v>56.800516457171341</v>
      </c>
      <c r="AQ23" s="126">
        <f t="shared" si="0"/>
        <v>57.183296537110806</v>
      </c>
      <c r="AR23" s="126">
        <f t="shared" si="0"/>
        <v>57.566076617050278</v>
      </c>
      <c r="AS23" s="126">
        <f t="shared" si="0"/>
        <v>57.948856696989743</v>
      </c>
      <c r="AT23" s="126">
        <f t="shared" si="0"/>
        <v>58.331636776929216</v>
      </c>
      <c r="AU23" s="126">
        <f t="shared" si="0"/>
        <v>58.714416856868681</v>
      </c>
      <c r="AV23" s="126">
        <f t="shared" si="0"/>
        <v>59.097196936808146</v>
      </c>
      <c r="AW23" s="126">
        <f t="shared" si="0"/>
        <v>59.479977016747618</v>
      </c>
      <c r="AX23" s="126">
        <f t="shared" si="0"/>
        <v>59.862757096687083</v>
      </c>
      <c r="AY23" s="126">
        <f t="shared" si="0"/>
        <v>60.245537176626549</v>
      </c>
      <c r="AZ23" s="126">
        <f t="shared" si="0"/>
        <v>60.628317256566021</v>
      </c>
      <c r="BA23" s="126">
        <f t="shared" si="0"/>
        <v>61.011097336505486</v>
      </c>
      <c r="BB23" s="126">
        <f t="shared" si="0"/>
        <v>61.393877416444951</v>
      </c>
      <c r="BC23" s="27">
        <v>8.5629999999999994E-3</v>
      </c>
      <c r="BD23" s="127">
        <f t="shared" si="2"/>
        <v>0.78177902401197485</v>
      </c>
    </row>
    <row r="24" spans="1:56" ht="15" customHeight="1">
      <c r="B24" s="25" t="s">
        <v>93</v>
      </c>
      <c r="AI24" s="126"/>
      <c r="AJ24" s="126"/>
      <c r="AK24" s="126"/>
      <c r="AL24" s="126"/>
      <c r="AM24" s="126"/>
      <c r="AN24" s="126"/>
      <c r="AO24" s="126"/>
      <c r="AP24" s="126"/>
      <c r="AQ24" s="126"/>
      <c r="AR24" s="126"/>
      <c r="AS24" s="126"/>
      <c r="AT24" s="126"/>
      <c r="AU24" s="126"/>
      <c r="AV24" s="126"/>
      <c r="AW24" s="126"/>
      <c r="AX24" s="126"/>
      <c r="AY24" s="126"/>
      <c r="AZ24" s="126"/>
      <c r="BA24" s="126"/>
      <c r="BB24" s="126"/>
      <c r="BD24" s="127"/>
    </row>
    <row r="25" spans="1:56"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126">
        <f t="shared" si="1"/>
        <v>2110.9544930436109</v>
      </c>
      <c r="AJ25" s="126">
        <f t="shared" si="0"/>
        <v>2152.2219112490311</v>
      </c>
      <c r="AK25" s="126">
        <f t="shared" si="0"/>
        <v>2193.4893294544513</v>
      </c>
      <c r="AL25" s="126">
        <f t="shared" si="0"/>
        <v>2234.7567476598715</v>
      </c>
      <c r="AM25" s="126">
        <f t="shared" si="0"/>
        <v>2276.0241658652917</v>
      </c>
      <c r="AN25" s="126">
        <f t="shared" si="0"/>
        <v>2317.2915840707115</v>
      </c>
      <c r="AO25" s="126">
        <f t="shared" si="0"/>
        <v>2358.5590022761317</v>
      </c>
      <c r="AP25" s="126">
        <f t="shared" si="0"/>
        <v>2399.8264204815518</v>
      </c>
      <c r="AQ25" s="126">
        <f t="shared" si="0"/>
        <v>2441.093838686972</v>
      </c>
      <c r="AR25" s="126">
        <f t="shared" si="0"/>
        <v>2482.3612568923922</v>
      </c>
      <c r="AS25" s="126">
        <f t="shared" si="0"/>
        <v>2523.6286750978124</v>
      </c>
      <c r="AT25" s="126">
        <f t="shared" si="0"/>
        <v>2564.8960933032322</v>
      </c>
      <c r="AU25" s="126">
        <f t="shared" si="0"/>
        <v>2606.1635115086524</v>
      </c>
      <c r="AV25" s="126">
        <f t="shared" si="0"/>
        <v>2647.4309297140726</v>
      </c>
      <c r="AW25" s="126">
        <f t="shared" si="0"/>
        <v>2688.6983479194928</v>
      </c>
      <c r="AX25" s="126">
        <f t="shared" si="0"/>
        <v>2729.965766124913</v>
      </c>
      <c r="AY25" s="126">
        <f t="shared" si="0"/>
        <v>2771.2331843303332</v>
      </c>
      <c r="AZ25" s="126">
        <f t="shared" si="0"/>
        <v>2812.5006025357534</v>
      </c>
      <c r="BA25" s="126">
        <f t="shared" si="0"/>
        <v>2853.7680207411731</v>
      </c>
      <c r="BB25" s="126">
        <f t="shared" si="0"/>
        <v>2895.0354389465933</v>
      </c>
      <c r="BC25" s="27">
        <v>1.7138E-2</v>
      </c>
      <c r="BD25" s="127">
        <f t="shared" si="2"/>
        <v>1.7039542433211707</v>
      </c>
    </row>
    <row r="26" spans="1:56" ht="15" customHeight="1">
      <c r="B26" s="25" t="s">
        <v>90</v>
      </c>
      <c r="AI26" s="126"/>
      <c r="AJ26" s="126"/>
      <c r="AK26" s="126"/>
      <c r="AL26" s="126"/>
      <c r="AM26" s="126"/>
      <c r="AN26" s="126"/>
      <c r="AO26" s="126"/>
      <c r="AP26" s="126"/>
      <c r="AQ26" s="126"/>
      <c r="AR26" s="126"/>
      <c r="AS26" s="126"/>
      <c r="AT26" s="126"/>
      <c r="AU26" s="126"/>
      <c r="AV26" s="126"/>
      <c r="AW26" s="126"/>
      <c r="AX26" s="126"/>
      <c r="AY26" s="126"/>
      <c r="AZ26" s="126"/>
      <c r="BA26" s="126"/>
      <c r="BB26" s="126"/>
      <c r="BD26" s="127"/>
    </row>
    <row r="27" spans="1:56"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126">
        <f t="shared" si="1"/>
        <v>1907.093579470948</v>
      </c>
      <c r="AJ27" s="126">
        <f t="shared" si="0"/>
        <v>1929.6439369817379</v>
      </c>
      <c r="AK27" s="126">
        <f t="shared" si="0"/>
        <v>1952.1942944925277</v>
      </c>
      <c r="AL27" s="126">
        <f t="shared" si="0"/>
        <v>1974.7446520033177</v>
      </c>
      <c r="AM27" s="126">
        <f t="shared" si="0"/>
        <v>1997.2950095141075</v>
      </c>
      <c r="AN27" s="126">
        <f t="shared" si="0"/>
        <v>2019.8453670248973</v>
      </c>
      <c r="AO27" s="126">
        <f t="shared" si="0"/>
        <v>2042.3957245356871</v>
      </c>
      <c r="AP27" s="126">
        <f t="shared" si="0"/>
        <v>2064.9460820464769</v>
      </c>
      <c r="AQ27" s="126">
        <f t="shared" si="0"/>
        <v>2087.496439557267</v>
      </c>
      <c r="AR27" s="126">
        <f t="shared" si="0"/>
        <v>2110.0467970680565</v>
      </c>
      <c r="AS27" s="126">
        <f t="shared" si="0"/>
        <v>2132.5971545788466</v>
      </c>
      <c r="AT27" s="126">
        <f t="shared" si="0"/>
        <v>2155.1475120896362</v>
      </c>
      <c r="AU27" s="126">
        <f t="shared" si="0"/>
        <v>2177.6978696004262</v>
      </c>
      <c r="AV27" s="126">
        <f t="shared" si="0"/>
        <v>2200.2482271112158</v>
      </c>
      <c r="AW27" s="126">
        <f t="shared" si="0"/>
        <v>2222.7985846220058</v>
      </c>
      <c r="AX27" s="126">
        <f t="shared" si="0"/>
        <v>2245.3489421327959</v>
      </c>
      <c r="AY27" s="126">
        <f t="shared" si="0"/>
        <v>2267.8992996435854</v>
      </c>
      <c r="AZ27" s="126">
        <f t="shared" si="0"/>
        <v>2290.4496571543755</v>
      </c>
      <c r="BA27" s="126">
        <f t="shared" si="0"/>
        <v>2313.0000146651651</v>
      </c>
      <c r="BB27" s="126">
        <f t="shared" si="0"/>
        <v>2335.5503721759551</v>
      </c>
      <c r="BC27" s="27">
        <v>1.408E-3</v>
      </c>
      <c r="BD27" s="127">
        <f t="shared" si="2"/>
        <v>0.50331567343073758</v>
      </c>
    </row>
    <row r="28" spans="1:56"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126">
        <f t="shared" si="1"/>
        <v>279.52407470642282</v>
      </c>
      <c r="AJ28" s="126">
        <f t="shared" si="0"/>
        <v>279.83023577453758</v>
      </c>
      <c r="AK28" s="126">
        <f t="shared" si="0"/>
        <v>280.13639684265235</v>
      </c>
      <c r="AL28" s="126">
        <f t="shared" si="0"/>
        <v>280.44255791076716</v>
      </c>
      <c r="AM28" s="126">
        <f t="shared" si="0"/>
        <v>280.74871897888193</v>
      </c>
      <c r="AN28" s="126">
        <f t="shared" si="0"/>
        <v>281.05488004699669</v>
      </c>
      <c r="AO28" s="126">
        <f t="shared" si="0"/>
        <v>281.3610411151115</v>
      </c>
      <c r="AP28" s="126">
        <f t="shared" si="0"/>
        <v>281.66720218322627</v>
      </c>
      <c r="AQ28" s="126">
        <f t="shared" si="0"/>
        <v>281.97336325134103</v>
      </c>
      <c r="AR28" s="126">
        <f t="shared" si="0"/>
        <v>282.27952431945585</v>
      </c>
      <c r="AS28" s="126">
        <f t="shared" si="0"/>
        <v>282.58568538757061</v>
      </c>
      <c r="AT28" s="126">
        <f t="shared" si="0"/>
        <v>282.89184645568537</v>
      </c>
      <c r="AU28" s="126">
        <f t="shared" si="0"/>
        <v>283.19800752380019</v>
      </c>
      <c r="AV28" s="126">
        <f t="shared" si="0"/>
        <v>283.50416859191495</v>
      </c>
      <c r="AW28" s="126">
        <f t="shared" si="0"/>
        <v>283.81032966002971</v>
      </c>
      <c r="AX28" s="126">
        <f t="shared" si="0"/>
        <v>284.11649072814453</v>
      </c>
      <c r="AY28" s="126">
        <f t="shared" si="0"/>
        <v>284.42265179625929</v>
      </c>
      <c r="AZ28" s="126">
        <f t="shared" si="0"/>
        <v>284.72881286437405</v>
      </c>
      <c r="BA28" s="126">
        <f t="shared" si="0"/>
        <v>285.03497393248887</v>
      </c>
      <c r="BB28" s="126">
        <f t="shared" si="0"/>
        <v>285.34113500060363</v>
      </c>
      <c r="BC28" s="27">
        <v>-1.2713E-2</v>
      </c>
      <c r="BD28" s="127">
        <f t="shared" si="2"/>
        <v>-0.73967228341420554</v>
      </c>
    </row>
    <row r="29" spans="1:56">
      <c r="AI29" s="126"/>
      <c r="AJ29" s="126"/>
      <c r="AK29" s="126"/>
      <c r="AL29" s="126"/>
      <c r="AM29" s="126"/>
      <c r="AN29" s="126"/>
      <c r="AO29" s="126"/>
      <c r="AP29" s="126"/>
      <c r="AQ29" s="126"/>
      <c r="AR29" s="126"/>
      <c r="AS29" s="126"/>
      <c r="AT29" s="126"/>
      <c r="AU29" s="126"/>
      <c r="AV29" s="126"/>
      <c r="AW29" s="126"/>
      <c r="AX29" s="126"/>
      <c r="AY29" s="126"/>
      <c r="AZ29" s="126"/>
      <c r="BA29" s="126"/>
      <c r="BB29" s="126"/>
      <c r="BD29" s="127"/>
    </row>
    <row r="30" spans="1:56" ht="15" customHeight="1">
      <c r="B30" s="25" t="s">
        <v>87</v>
      </c>
      <c r="AI30" s="126"/>
      <c r="AJ30" s="126"/>
      <c r="AK30" s="126"/>
      <c r="AL30" s="126"/>
      <c r="AM30" s="126"/>
      <c r="AN30" s="126"/>
      <c r="AO30" s="126"/>
      <c r="AP30" s="126"/>
      <c r="AQ30" s="126"/>
      <c r="AR30" s="126"/>
      <c r="AS30" s="126"/>
      <c r="AT30" s="126"/>
      <c r="AU30" s="126"/>
      <c r="AV30" s="126"/>
      <c r="AW30" s="126"/>
      <c r="AX30" s="126"/>
      <c r="AY30" s="126"/>
      <c r="AZ30" s="126"/>
      <c r="BA30" s="126"/>
      <c r="BB30" s="126"/>
      <c r="BD30" s="127"/>
    </row>
    <row r="31" spans="1:56" ht="15" customHeight="1">
      <c r="B31" s="25" t="s">
        <v>86</v>
      </c>
      <c r="AI31" s="126"/>
      <c r="AJ31" s="126"/>
      <c r="AK31" s="126"/>
      <c r="AL31" s="126"/>
      <c r="AM31" s="126"/>
      <c r="AN31" s="126"/>
      <c r="AO31" s="126"/>
      <c r="AP31" s="126"/>
      <c r="AQ31" s="126"/>
      <c r="AR31" s="126"/>
      <c r="AS31" s="126"/>
      <c r="AT31" s="126"/>
      <c r="AU31" s="126"/>
      <c r="AV31" s="126"/>
      <c r="AW31" s="126"/>
      <c r="AX31" s="126"/>
      <c r="AY31" s="126"/>
      <c r="AZ31" s="126"/>
      <c r="BA31" s="126"/>
      <c r="BB31" s="126"/>
      <c r="BD31" s="127"/>
    </row>
    <row r="32" spans="1:56"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40">
        <f t="shared" si="1"/>
        <v>45.558303609648043</v>
      </c>
      <c r="AJ32" s="40">
        <f t="shared" si="1"/>
        <v>45.584102929727372</v>
      </c>
      <c r="AK32" s="40">
        <f t="shared" si="1"/>
        <v>45.609902249806709</v>
      </c>
      <c r="AL32" s="40">
        <f t="shared" si="1"/>
        <v>45.635701569886038</v>
      </c>
      <c r="AM32" s="40">
        <f t="shared" si="1"/>
        <v>45.661500889965367</v>
      </c>
      <c r="AN32" s="40">
        <f t="shared" si="1"/>
        <v>45.687300210044697</v>
      </c>
      <c r="AO32" s="40">
        <f t="shared" si="1"/>
        <v>45.713099530124026</v>
      </c>
      <c r="AP32" s="40">
        <f t="shared" si="1"/>
        <v>45.738898850203356</v>
      </c>
      <c r="AQ32" s="40">
        <f t="shared" si="1"/>
        <v>45.764698170282692</v>
      </c>
      <c r="AR32" s="40">
        <f t="shared" si="1"/>
        <v>45.790497490362021</v>
      </c>
      <c r="AS32" s="40">
        <f t="shared" si="1"/>
        <v>45.816296810441351</v>
      </c>
      <c r="AT32" s="40">
        <f t="shared" si="1"/>
        <v>45.84209613052068</v>
      </c>
      <c r="AU32" s="40">
        <f t="shared" si="1"/>
        <v>45.86789545060001</v>
      </c>
      <c r="AV32" s="40">
        <f t="shared" si="1"/>
        <v>45.893694770679339</v>
      </c>
      <c r="AW32" s="40">
        <f t="shared" si="1"/>
        <v>45.919494090758675</v>
      </c>
      <c r="AX32" s="40">
        <f t="shared" si="1"/>
        <v>45.945293410838005</v>
      </c>
      <c r="AY32" s="40">
        <f t="shared" ref="AY32:BB62" si="4">_xlfn.FORECAST.ETS(AY$13,$C32:$AG32,$C$13:$AG$13)</f>
        <v>45.971092730917334</v>
      </c>
      <c r="AZ32" s="40">
        <f t="shared" si="4"/>
        <v>45.996892050996664</v>
      </c>
      <c r="BA32" s="40">
        <f t="shared" si="4"/>
        <v>46.022691371075993</v>
      </c>
      <c r="BB32" s="40">
        <f t="shared" si="4"/>
        <v>46.048490691155322</v>
      </c>
      <c r="BC32" s="27">
        <v>9.11E-3</v>
      </c>
      <c r="BD32" s="127">
        <f t="shared" si="2"/>
        <v>0.57577626058336051</v>
      </c>
    </row>
    <row r="33" spans="1:56"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40">
        <f t="shared" si="1"/>
        <v>53.329972479838709</v>
      </c>
      <c r="AJ33" s="40">
        <f t="shared" si="1"/>
        <v>53.570018719758068</v>
      </c>
      <c r="AK33" s="40">
        <f t="shared" si="1"/>
        <v>53.810064959677426</v>
      </c>
      <c r="AL33" s="40">
        <f t="shared" si="1"/>
        <v>54.050111199596785</v>
      </c>
      <c r="AM33" s="40">
        <f t="shared" si="1"/>
        <v>54.290157439516136</v>
      </c>
      <c r="AN33" s="40">
        <f t="shared" si="1"/>
        <v>54.530203679435495</v>
      </c>
      <c r="AO33" s="40">
        <f t="shared" si="1"/>
        <v>54.770249919354853</v>
      </c>
      <c r="AP33" s="40">
        <f t="shared" si="1"/>
        <v>55.010296159274205</v>
      </c>
      <c r="AQ33" s="40">
        <f t="shared" si="1"/>
        <v>55.250342399193563</v>
      </c>
      <c r="AR33" s="40">
        <f t="shared" si="1"/>
        <v>55.490388639112922</v>
      </c>
      <c r="AS33" s="40">
        <f t="shared" si="1"/>
        <v>55.730434879032281</v>
      </c>
      <c r="AT33" s="40">
        <f t="shared" si="1"/>
        <v>55.970481118951632</v>
      </c>
      <c r="AU33" s="40">
        <f t="shared" si="1"/>
        <v>56.210527358870991</v>
      </c>
      <c r="AV33" s="40">
        <f t="shared" si="1"/>
        <v>56.450573598790349</v>
      </c>
      <c r="AW33" s="40">
        <f t="shared" si="1"/>
        <v>56.690619838709701</v>
      </c>
      <c r="AX33" s="40">
        <f t="shared" si="1"/>
        <v>56.930666078629059</v>
      </c>
      <c r="AY33" s="40">
        <f t="shared" si="4"/>
        <v>57.170712318548418</v>
      </c>
      <c r="AZ33" s="40">
        <f t="shared" si="4"/>
        <v>57.410758558467776</v>
      </c>
      <c r="BA33" s="40">
        <f t="shared" si="4"/>
        <v>57.650804798387128</v>
      </c>
      <c r="BB33" s="40">
        <f t="shared" si="4"/>
        <v>57.890851038306486</v>
      </c>
      <c r="BC33" s="27">
        <v>8.5819999999999994E-3</v>
      </c>
      <c r="BD33" s="127">
        <f t="shared" si="2"/>
        <v>0.70047150391752133</v>
      </c>
    </row>
    <row r="34" spans="1:56"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40">
        <f t="shared" si="1"/>
        <v>39.125117189516118</v>
      </c>
      <c r="AJ34" s="40">
        <f t="shared" si="1"/>
        <v>39.301180284274182</v>
      </c>
      <c r="AK34" s="40">
        <f t="shared" si="1"/>
        <v>39.477243379032238</v>
      </c>
      <c r="AL34" s="40">
        <f t="shared" si="1"/>
        <v>39.653306473790302</v>
      </c>
      <c r="AM34" s="40">
        <f t="shared" si="1"/>
        <v>39.829369568548358</v>
      </c>
      <c r="AN34" s="40">
        <f t="shared" si="1"/>
        <v>40.005432663306422</v>
      </c>
      <c r="AO34" s="40">
        <f t="shared" si="1"/>
        <v>40.181495758064479</v>
      </c>
      <c r="AP34" s="40">
        <f t="shared" si="1"/>
        <v>40.357558852822542</v>
      </c>
      <c r="AQ34" s="40">
        <f t="shared" si="1"/>
        <v>40.533621947580599</v>
      </c>
      <c r="AR34" s="40">
        <f t="shared" si="1"/>
        <v>40.709685042338663</v>
      </c>
      <c r="AS34" s="40">
        <f t="shared" si="1"/>
        <v>40.885748137096719</v>
      </c>
      <c r="AT34" s="40">
        <f t="shared" si="1"/>
        <v>41.061811231854783</v>
      </c>
      <c r="AU34" s="40">
        <f t="shared" si="1"/>
        <v>41.23787432661284</v>
      </c>
      <c r="AV34" s="40">
        <f t="shared" si="1"/>
        <v>41.413937421370903</v>
      </c>
      <c r="AW34" s="40">
        <f t="shared" si="1"/>
        <v>41.590000516128967</v>
      </c>
      <c r="AX34" s="40">
        <f t="shared" si="1"/>
        <v>41.766063610887024</v>
      </c>
      <c r="AY34" s="40">
        <f t="shared" si="4"/>
        <v>41.942126705645087</v>
      </c>
      <c r="AZ34" s="40">
        <f t="shared" si="4"/>
        <v>42.118189800403144</v>
      </c>
      <c r="BA34" s="40">
        <f t="shared" si="4"/>
        <v>42.294252895161208</v>
      </c>
      <c r="BB34" s="40">
        <f t="shared" si="4"/>
        <v>42.470315989919264</v>
      </c>
      <c r="BC34" s="27">
        <v>7.986E-3</v>
      </c>
      <c r="BD34" s="127">
        <f t="shared" si="2"/>
        <v>0.66428996356278081</v>
      </c>
    </row>
    <row r="35" spans="1:56"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40">
        <f t="shared" si="1"/>
        <v>48.772304757886516</v>
      </c>
      <c r="AJ35" s="40">
        <f t="shared" si="1"/>
        <v>48.841519834617316</v>
      </c>
      <c r="AK35" s="40">
        <f t="shared" si="1"/>
        <v>48.910734911348108</v>
      </c>
      <c r="AL35" s="40">
        <f t="shared" si="1"/>
        <v>48.979949988078907</v>
      </c>
      <c r="AM35" s="40">
        <f t="shared" si="1"/>
        <v>49.049165064809706</v>
      </c>
      <c r="AN35" s="40">
        <f t="shared" si="1"/>
        <v>49.118380141540506</v>
      </c>
      <c r="AO35" s="40">
        <f t="shared" si="1"/>
        <v>49.187595218271305</v>
      </c>
      <c r="AP35" s="40">
        <f t="shared" si="1"/>
        <v>49.256810295002104</v>
      </c>
      <c r="AQ35" s="40">
        <f t="shared" si="1"/>
        <v>49.326025371732896</v>
      </c>
      <c r="AR35" s="40">
        <f t="shared" si="1"/>
        <v>49.395240448463696</v>
      </c>
      <c r="AS35" s="40">
        <f t="shared" si="1"/>
        <v>49.464455525194495</v>
      </c>
      <c r="AT35" s="40">
        <f t="shared" si="1"/>
        <v>49.533670601925294</v>
      </c>
      <c r="AU35" s="40">
        <f t="shared" si="1"/>
        <v>49.602885678656094</v>
      </c>
      <c r="AV35" s="40">
        <f t="shared" si="1"/>
        <v>49.672100755386893</v>
      </c>
      <c r="AW35" s="40">
        <f t="shared" si="1"/>
        <v>49.741315832117692</v>
      </c>
      <c r="AX35" s="40">
        <f t="shared" si="1"/>
        <v>49.810530908848484</v>
      </c>
      <c r="AY35" s="40">
        <f t="shared" si="4"/>
        <v>49.879745985579284</v>
      </c>
      <c r="AZ35" s="40">
        <f t="shared" si="4"/>
        <v>49.948961062310083</v>
      </c>
      <c r="BA35" s="40">
        <f t="shared" si="4"/>
        <v>50.018176139040882</v>
      </c>
      <c r="BB35" s="40">
        <f t="shared" si="4"/>
        <v>50.087391215771682</v>
      </c>
      <c r="BC35" s="27">
        <v>1.0373E-2</v>
      </c>
      <c r="BD35" s="127">
        <f t="shared" si="2"/>
        <v>0.68571575874847301</v>
      </c>
    </row>
    <row r="36" spans="1:56"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40">
        <f t="shared" si="1"/>
        <v>59.101405130859753</v>
      </c>
      <c r="AJ36" s="40">
        <f t="shared" si="1"/>
        <v>59.222609921139458</v>
      </c>
      <c r="AK36" s="40">
        <f t="shared" si="1"/>
        <v>59.343814711419164</v>
      </c>
      <c r="AL36" s="40">
        <f t="shared" si="1"/>
        <v>59.465019501698869</v>
      </c>
      <c r="AM36" s="40">
        <f t="shared" si="1"/>
        <v>59.586224291978574</v>
      </c>
      <c r="AN36" s="40">
        <f t="shared" si="1"/>
        <v>59.70742908225828</v>
      </c>
      <c r="AO36" s="40">
        <f t="shared" si="1"/>
        <v>59.828633872537985</v>
      </c>
      <c r="AP36" s="40">
        <f t="shared" si="1"/>
        <v>59.949838662817697</v>
      </c>
      <c r="AQ36" s="40">
        <f t="shared" si="1"/>
        <v>60.071043453097403</v>
      </c>
      <c r="AR36" s="40">
        <f t="shared" si="1"/>
        <v>60.192248243377108</v>
      </c>
      <c r="AS36" s="40">
        <f t="shared" si="1"/>
        <v>60.313453033656813</v>
      </c>
      <c r="AT36" s="40">
        <f t="shared" si="1"/>
        <v>60.434657823936519</v>
      </c>
      <c r="AU36" s="40">
        <f t="shared" si="1"/>
        <v>60.555862614216224</v>
      </c>
      <c r="AV36" s="40">
        <f t="shared" si="1"/>
        <v>60.677067404495929</v>
      </c>
      <c r="AW36" s="40">
        <f t="shared" si="1"/>
        <v>60.798272194775635</v>
      </c>
      <c r="AX36" s="40">
        <f t="shared" si="1"/>
        <v>60.91947698505534</v>
      </c>
      <c r="AY36" s="40">
        <f t="shared" si="4"/>
        <v>61.040681775335045</v>
      </c>
      <c r="AZ36" s="40">
        <f t="shared" si="4"/>
        <v>61.161886565614751</v>
      </c>
      <c r="BA36" s="40">
        <f t="shared" si="4"/>
        <v>61.283091355894456</v>
      </c>
      <c r="BB36" s="40">
        <f t="shared" si="4"/>
        <v>61.404296146174161</v>
      </c>
      <c r="BC36" s="27">
        <v>1.0741000000000001E-2</v>
      </c>
      <c r="BD36" s="127">
        <f t="shared" si="2"/>
        <v>0.7308188238869251</v>
      </c>
    </row>
    <row r="37" spans="1:56"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40">
        <f t="shared" si="1"/>
        <v>40.363644843548386</v>
      </c>
      <c r="AJ37" s="40">
        <f t="shared" si="1"/>
        <v>40.566406265322577</v>
      </c>
      <c r="AK37" s="40">
        <f t="shared" si="1"/>
        <v>40.769167687096768</v>
      </c>
      <c r="AL37" s="40">
        <f t="shared" si="1"/>
        <v>40.97192910887096</v>
      </c>
      <c r="AM37" s="40">
        <f t="shared" si="1"/>
        <v>41.174690530645151</v>
      </c>
      <c r="AN37" s="40">
        <f t="shared" si="1"/>
        <v>41.377451952419342</v>
      </c>
      <c r="AO37" s="40">
        <f t="shared" si="1"/>
        <v>41.580213374193534</v>
      </c>
      <c r="AP37" s="40">
        <f t="shared" si="1"/>
        <v>41.782974795967725</v>
      </c>
      <c r="AQ37" s="40">
        <f t="shared" si="1"/>
        <v>41.985736217741916</v>
      </c>
      <c r="AR37" s="40">
        <f t="shared" si="1"/>
        <v>42.188497639516108</v>
      </c>
      <c r="AS37" s="40">
        <f t="shared" si="1"/>
        <v>42.391259061290299</v>
      </c>
      <c r="AT37" s="40">
        <f t="shared" si="1"/>
        <v>42.59402048306449</v>
      </c>
      <c r="AU37" s="40">
        <f t="shared" si="1"/>
        <v>42.796781904838681</v>
      </c>
      <c r="AV37" s="40">
        <f t="shared" si="1"/>
        <v>42.999543326612873</v>
      </c>
      <c r="AW37" s="40">
        <f t="shared" si="1"/>
        <v>43.202304748387064</v>
      </c>
      <c r="AX37" s="40">
        <f t="shared" si="1"/>
        <v>43.405066170161255</v>
      </c>
      <c r="AY37" s="40">
        <f t="shared" si="4"/>
        <v>43.607827591935447</v>
      </c>
      <c r="AZ37" s="40">
        <f t="shared" si="4"/>
        <v>43.810589013709638</v>
      </c>
      <c r="BA37" s="40">
        <f t="shared" si="4"/>
        <v>44.013350435483829</v>
      </c>
      <c r="BB37" s="40">
        <f t="shared" si="4"/>
        <v>44.216111857258021</v>
      </c>
      <c r="BC37" s="27">
        <v>8.3400000000000002E-3</v>
      </c>
      <c r="BD37" s="127">
        <f t="shared" si="2"/>
        <v>0.70726778108340937</v>
      </c>
    </row>
    <row r="38" spans="1:56"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40">
        <f t="shared" si="1"/>
        <v>47.279697519000393</v>
      </c>
      <c r="AJ38" s="40">
        <f t="shared" si="1"/>
        <v>47.319729326006133</v>
      </c>
      <c r="AK38" s="40">
        <f t="shared" si="1"/>
        <v>47.359761133011872</v>
      </c>
      <c r="AL38" s="40">
        <f t="shared" si="1"/>
        <v>47.399792940017605</v>
      </c>
      <c r="AM38" s="40">
        <f t="shared" si="1"/>
        <v>47.439824747023344</v>
      </c>
      <c r="AN38" s="40">
        <f t="shared" si="1"/>
        <v>47.479856554029084</v>
      </c>
      <c r="AO38" s="40">
        <f t="shared" si="1"/>
        <v>47.519888361034816</v>
      </c>
      <c r="AP38" s="40">
        <f t="shared" si="1"/>
        <v>47.559920168040556</v>
      </c>
      <c r="AQ38" s="40">
        <f t="shared" si="1"/>
        <v>47.599951975046295</v>
      </c>
      <c r="AR38" s="40">
        <f t="shared" si="1"/>
        <v>47.639983782052028</v>
      </c>
      <c r="AS38" s="40">
        <f t="shared" si="1"/>
        <v>47.680015589057767</v>
      </c>
      <c r="AT38" s="40">
        <f t="shared" si="1"/>
        <v>47.720047396063499</v>
      </c>
      <c r="AU38" s="40">
        <f t="shared" si="1"/>
        <v>47.760079203069239</v>
      </c>
      <c r="AV38" s="40">
        <f t="shared" si="1"/>
        <v>47.800111010074978</v>
      </c>
      <c r="AW38" s="40">
        <f t="shared" si="1"/>
        <v>47.840142817080711</v>
      </c>
      <c r="AX38" s="40">
        <f t="shared" si="1"/>
        <v>47.88017462408645</v>
      </c>
      <c r="AY38" s="40">
        <f t="shared" si="4"/>
        <v>47.92020643109219</v>
      </c>
      <c r="AZ38" s="40">
        <f t="shared" si="4"/>
        <v>47.960238238097922</v>
      </c>
      <c r="BA38" s="40">
        <f t="shared" si="4"/>
        <v>48.000270045103662</v>
      </c>
      <c r="BB38" s="40">
        <f t="shared" si="4"/>
        <v>48.040301852109401</v>
      </c>
      <c r="BC38" s="27">
        <v>9.7389999999999994E-3</v>
      </c>
      <c r="BD38" s="127">
        <f t="shared" si="2"/>
        <v>0.62502224782117199</v>
      </c>
    </row>
    <row r="39" spans="1:56"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40">
        <f t="shared" si="1"/>
        <v>55.847089050239703</v>
      </c>
      <c r="AJ39" s="40">
        <f t="shared" si="1"/>
        <v>55.904353579010888</v>
      </c>
      <c r="AK39" s="40">
        <f t="shared" si="1"/>
        <v>55.96161810778208</v>
      </c>
      <c r="AL39" s="40">
        <f t="shared" si="1"/>
        <v>56.018882636553272</v>
      </c>
      <c r="AM39" s="40">
        <f t="shared" si="1"/>
        <v>56.076147165324464</v>
      </c>
      <c r="AN39" s="40">
        <f t="shared" si="1"/>
        <v>56.133411694095649</v>
      </c>
      <c r="AO39" s="40">
        <f t="shared" si="1"/>
        <v>56.190676222866841</v>
      </c>
      <c r="AP39" s="40">
        <f t="shared" si="1"/>
        <v>56.247940751638033</v>
      </c>
      <c r="AQ39" s="40">
        <f t="shared" si="1"/>
        <v>56.305205280409226</v>
      </c>
      <c r="AR39" s="40">
        <f t="shared" si="1"/>
        <v>56.362469809180411</v>
      </c>
      <c r="AS39" s="40">
        <f t="shared" si="1"/>
        <v>56.419734337951603</v>
      </c>
      <c r="AT39" s="40">
        <f t="shared" si="1"/>
        <v>56.476998866722795</v>
      </c>
      <c r="AU39" s="40">
        <f t="shared" si="1"/>
        <v>56.534263395493987</v>
      </c>
      <c r="AV39" s="40">
        <f t="shared" si="1"/>
        <v>56.591527924265172</v>
      </c>
      <c r="AW39" s="40">
        <f t="shared" si="1"/>
        <v>56.648792453036364</v>
      </c>
      <c r="AX39" s="40">
        <f t="shared" si="1"/>
        <v>56.706056981807556</v>
      </c>
      <c r="AY39" s="40">
        <f t="shared" si="4"/>
        <v>56.763321510578749</v>
      </c>
      <c r="AZ39" s="40">
        <f t="shared" si="4"/>
        <v>56.820586039349934</v>
      </c>
      <c r="BA39" s="40">
        <f t="shared" si="4"/>
        <v>56.877850568121126</v>
      </c>
      <c r="BB39" s="40">
        <f t="shared" si="4"/>
        <v>56.935115096892318</v>
      </c>
      <c r="BC39" s="27">
        <v>9.4249999999999994E-3</v>
      </c>
      <c r="BD39" s="127">
        <f t="shared" si="2"/>
        <v>0.61172677868732706</v>
      </c>
    </row>
    <row r="40" spans="1:56"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40">
        <f t="shared" si="1"/>
        <v>40.00597533790323</v>
      </c>
      <c r="AJ40" s="40">
        <f t="shared" si="1"/>
        <v>40.199738006854837</v>
      </c>
      <c r="AK40" s="40">
        <f t="shared" si="1"/>
        <v>40.39350067580645</v>
      </c>
      <c r="AL40" s="40">
        <f t="shared" si="1"/>
        <v>40.587263344758064</v>
      </c>
      <c r="AM40" s="40">
        <f t="shared" si="1"/>
        <v>40.781026013709678</v>
      </c>
      <c r="AN40" s="40">
        <f t="shared" si="1"/>
        <v>40.974788682661291</v>
      </c>
      <c r="AO40" s="40">
        <f t="shared" si="1"/>
        <v>41.168551351612905</v>
      </c>
      <c r="AP40" s="40">
        <f t="shared" si="1"/>
        <v>41.362314020564511</v>
      </c>
      <c r="AQ40" s="40">
        <f t="shared" si="1"/>
        <v>41.556076689516125</v>
      </c>
      <c r="AR40" s="40">
        <f t="shared" si="1"/>
        <v>41.749839358467739</v>
      </c>
      <c r="AS40" s="40">
        <f t="shared" si="1"/>
        <v>41.943602027419352</v>
      </c>
      <c r="AT40" s="40">
        <f t="shared" si="1"/>
        <v>42.137364696370966</v>
      </c>
      <c r="AU40" s="40">
        <f t="shared" si="1"/>
        <v>42.33112736532258</v>
      </c>
      <c r="AV40" s="40">
        <f t="shared" si="1"/>
        <v>42.524890034274186</v>
      </c>
      <c r="AW40" s="40">
        <f t="shared" si="1"/>
        <v>42.7186527032258</v>
      </c>
      <c r="AX40" s="40">
        <f t="shared" si="1"/>
        <v>42.912415372177414</v>
      </c>
      <c r="AY40" s="40">
        <f t="shared" si="4"/>
        <v>43.106178041129027</v>
      </c>
      <c r="AZ40" s="40">
        <f t="shared" si="4"/>
        <v>43.299940710080641</v>
      </c>
      <c r="BA40" s="40">
        <f t="shared" si="4"/>
        <v>43.493703379032254</v>
      </c>
      <c r="BB40" s="40">
        <f t="shared" si="4"/>
        <v>43.687466047983861</v>
      </c>
      <c r="BC40" s="27">
        <v>8.3300000000000006E-3</v>
      </c>
      <c r="BD40" s="127">
        <f t="shared" si="2"/>
        <v>0.69979483943600762</v>
      </c>
    </row>
    <row r="41" spans="1:56"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40">
        <f t="shared" si="1"/>
        <v>38.577994525409345</v>
      </c>
      <c r="AJ41" s="40">
        <f t="shared" si="1"/>
        <v>38.61074686374446</v>
      </c>
      <c r="AK41" s="40">
        <f t="shared" si="1"/>
        <v>38.643499202079582</v>
      </c>
      <c r="AL41" s="40">
        <f t="shared" si="1"/>
        <v>38.676251540414697</v>
      </c>
      <c r="AM41" s="40">
        <f t="shared" si="1"/>
        <v>38.709003878749819</v>
      </c>
      <c r="AN41" s="40">
        <f t="shared" si="1"/>
        <v>38.741756217084934</v>
      </c>
      <c r="AO41" s="40">
        <f t="shared" si="1"/>
        <v>38.774508555420056</v>
      </c>
      <c r="AP41" s="40">
        <f t="shared" si="1"/>
        <v>38.807260893755171</v>
      </c>
      <c r="AQ41" s="40">
        <f t="shared" si="1"/>
        <v>38.840013232090293</v>
      </c>
      <c r="AR41" s="40">
        <f t="shared" si="1"/>
        <v>38.872765570425408</v>
      </c>
      <c r="AS41" s="40">
        <f t="shared" si="1"/>
        <v>38.90551790876053</v>
      </c>
      <c r="AT41" s="40">
        <f t="shared" si="1"/>
        <v>38.938270247095645</v>
      </c>
      <c r="AU41" s="40">
        <f t="shared" si="1"/>
        <v>38.971022585430767</v>
      </c>
      <c r="AV41" s="40">
        <f t="shared" si="1"/>
        <v>39.003774923765882</v>
      </c>
      <c r="AW41" s="40">
        <f t="shared" si="1"/>
        <v>39.036527262101004</v>
      </c>
      <c r="AX41" s="40">
        <f t="shared" si="1"/>
        <v>39.069279600436118</v>
      </c>
      <c r="AY41" s="40">
        <f t="shared" si="4"/>
        <v>39.102031938771241</v>
      </c>
      <c r="AZ41" s="40">
        <f t="shared" si="4"/>
        <v>39.134784277106355</v>
      </c>
      <c r="BA41" s="40">
        <f t="shared" si="4"/>
        <v>39.167536615441477</v>
      </c>
      <c r="BB41" s="40">
        <f t="shared" si="4"/>
        <v>39.200288953776592</v>
      </c>
      <c r="BC41" s="27">
        <v>9.7420000000000007E-3</v>
      </c>
      <c r="BD41" s="127">
        <f t="shared" si="2"/>
        <v>0.6253552112993388</v>
      </c>
    </row>
    <row r="42" spans="1:56"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40">
        <f t="shared" si="1"/>
        <v>45.60555606844661</v>
      </c>
      <c r="AJ42" s="40">
        <f t="shared" si="1"/>
        <v>45.652318335296108</v>
      </c>
      <c r="AK42" s="40">
        <f t="shared" si="1"/>
        <v>45.6990806021456</v>
      </c>
      <c r="AL42" s="40">
        <f t="shared" si="1"/>
        <v>45.745842868995098</v>
      </c>
      <c r="AM42" s="40">
        <f t="shared" si="1"/>
        <v>45.792605135844589</v>
      </c>
      <c r="AN42" s="40">
        <f t="shared" si="1"/>
        <v>45.839367402694087</v>
      </c>
      <c r="AO42" s="40">
        <f t="shared" si="1"/>
        <v>45.886129669543578</v>
      </c>
      <c r="AP42" s="40">
        <f t="shared" si="1"/>
        <v>45.932891936393077</v>
      </c>
      <c r="AQ42" s="40">
        <f t="shared" si="1"/>
        <v>45.979654203242568</v>
      </c>
      <c r="AR42" s="40">
        <f t="shared" si="1"/>
        <v>46.026416470092066</v>
      </c>
      <c r="AS42" s="40">
        <f t="shared" si="1"/>
        <v>46.073178736941564</v>
      </c>
      <c r="AT42" s="40">
        <f t="shared" si="1"/>
        <v>46.119941003791055</v>
      </c>
      <c r="AU42" s="40">
        <f t="shared" si="1"/>
        <v>46.166703270640554</v>
      </c>
      <c r="AV42" s="40">
        <f t="shared" si="1"/>
        <v>46.213465537490045</v>
      </c>
      <c r="AW42" s="40">
        <f t="shared" si="1"/>
        <v>46.260227804339543</v>
      </c>
      <c r="AX42" s="40">
        <f t="shared" si="1"/>
        <v>46.306990071189034</v>
      </c>
      <c r="AY42" s="40">
        <f t="shared" si="4"/>
        <v>46.353752338038532</v>
      </c>
      <c r="AZ42" s="40">
        <f t="shared" si="4"/>
        <v>46.400514604888023</v>
      </c>
      <c r="BA42" s="40">
        <f t="shared" si="4"/>
        <v>46.447276871737522</v>
      </c>
      <c r="BB42" s="40">
        <f t="shared" si="4"/>
        <v>46.494039138587013</v>
      </c>
      <c r="BC42" s="27">
        <v>9.4249999999999994E-3</v>
      </c>
      <c r="BD42" s="127">
        <f t="shared" si="2"/>
        <v>0.61172611498208074</v>
      </c>
    </row>
    <row r="43" spans="1:56"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40">
        <f t="shared" si="1"/>
        <v>32.619194917741936</v>
      </c>
      <c r="AJ43" s="40">
        <f t="shared" si="1"/>
        <v>32.777180876612903</v>
      </c>
      <c r="AK43" s="40">
        <f t="shared" si="1"/>
        <v>32.935166835483876</v>
      </c>
      <c r="AL43" s="40">
        <f t="shared" si="1"/>
        <v>33.093152794354843</v>
      </c>
      <c r="AM43" s="40">
        <f t="shared" si="1"/>
        <v>33.25113875322581</v>
      </c>
      <c r="AN43" s="40">
        <f t="shared" si="1"/>
        <v>33.409124712096776</v>
      </c>
      <c r="AO43" s="40">
        <f t="shared" si="1"/>
        <v>33.567110670967743</v>
      </c>
      <c r="AP43" s="40">
        <f t="shared" si="1"/>
        <v>33.72509662983871</v>
      </c>
      <c r="AQ43" s="40">
        <f t="shared" si="1"/>
        <v>33.883082588709684</v>
      </c>
      <c r="AR43" s="40">
        <f t="shared" si="1"/>
        <v>34.04106854758065</v>
      </c>
      <c r="AS43" s="40">
        <f t="shared" si="1"/>
        <v>34.199054506451617</v>
      </c>
      <c r="AT43" s="40">
        <f t="shared" si="1"/>
        <v>34.357040465322584</v>
      </c>
      <c r="AU43" s="40">
        <f t="shared" si="1"/>
        <v>34.51502642419355</v>
      </c>
      <c r="AV43" s="40">
        <f t="shared" si="1"/>
        <v>34.673012383064517</v>
      </c>
      <c r="AW43" s="40">
        <f t="shared" si="1"/>
        <v>34.830998341935491</v>
      </c>
      <c r="AX43" s="40">
        <f t="shared" si="1"/>
        <v>34.988984300806457</v>
      </c>
      <c r="AY43" s="40">
        <f t="shared" si="4"/>
        <v>35.146970259677424</v>
      </c>
      <c r="AZ43" s="40">
        <f t="shared" si="4"/>
        <v>35.304956218548391</v>
      </c>
      <c r="BA43" s="40">
        <f t="shared" si="4"/>
        <v>35.462942177419357</v>
      </c>
      <c r="BB43" s="40">
        <f t="shared" si="4"/>
        <v>35.620928136290324</v>
      </c>
      <c r="BC43" s="27">
        <v>8.3300000000000006E-3</v>
      </c>
      <c r="BD43" s="127">
        <f t="shared" si="2"/>
        <v>0.69979504613906229</v>
      </c>
    </row>
    <row r="44" spans="1:56"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40">
        <f t="shared" si="1"/>
        <v>37.045828238004432</v>
      </c>
      <c r="AJ44" s="40">
        <f t="shared" si="1"/>
        <v>37.180566441975017</v>
      </c>
      <c r="AK44" s="40">
        <f t="shared" si="1"/>
        <v>37.315304645945595</v>
      </c>
      <c r="AL44" s="40">
        <f t="shared" si="1"/>
        <v>37.450042849916173</v>
      </c>
      <c r="AM44" s="40">
        <f t="shared" si="1"/>
        <v>37.584781053886758</v>
      </c>
      <c r="AN44" s="40">
        <f t="shared" si="1"/>
        <v>37.719519257857343</v>
      </c>
      <c r="AO44" s="40">
        <f t="shared" si="1"/>
        <v>37.85425746182792</v>
      </c>
      <c r="AP44" s="40">
        <f t="shared" si="1"/>
        <v>37.988995665798498</v>
      </c>
      <c r="AQ44" s="40">
        <f t="shared" si="1"/>
        <v>38.123733869769083</v>
      </c>
      <c r="AR44" s="40">
        <f t="shared" si="1"/>
        <v>38.258472073739668</v>
      </c>
      <c r="AS44" s="40">
        <f t="shared" si="1"/>
        <v>38.393210277710246</v>
      </c>
      <c r="AT44" s="40">
        <f t="shared" si="1"/>
        <v>38.527948481680824</v>
      </c>
      <c r="AU44" s="40">
        <f t="shared" si="1"/>
        <v>38.662686685651408</v>
      </c>
      <c r="AV44" s="40">
        <f t="shared" si="1"/>
        <v>38.797424889621993</v>
      </c>
      <c r="AW44" s="40">
        <f t="shared" si="1"/>
        <v>38.932163093592571</v>
      </c>
      <c r="AX44" s="40">
        <f t="shared" si="1"/>
        <v>39.066901297563149</v>
      </c>
      <c r="AY44" s="40">
        <f t="shared" si="4"/>
        <v>39.201639501533734</v>
      </c>
      <c r="AZ44" s="40">
        <f t="shared" si="4"/>
        <v>39.336377705504319</v>
      </c>
      <c r="BA44" s="40">
        <f t="shared" si="4"/>
        <v>39.471115909474896</v>
      </c>
      <c r="BB44" s="40">
        <f t="shared" si="4"/>
        <v>39.605854113445474</v>
      </c>
      <c r="BC44" s="27">
        <v>1.4071E-2</v>
      </c>
      <c r="BD44" s="127">
        <f t="shared" si="2"/>
        <v>1.0017848543775187</v>
      </c>
    </row>
    <row r="45" spans="1:56"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40">
        <f t="shared" si="1"/>
        <v>16.826943335483868</v>
      </c>
      <c r="AJ45" s="40">
        <f t="shared" si="1"/>
        <v>16.869824003225805</v>
      </c>
      <c r="AK45" s="40">
        <f t="shared" si="1"/>
        <v>16.912704670967742</v>
      </c>
      <c r="AL45" s="40">
        <f t="shared" si="1"/>
        <v>16.955585338709675</v>
      </c>
      <c r="AM45" s="40">
        <f t="shared" si="1"/>
        <v>16.998466006451611</v>
      </c>
      <c r="AN45" s="40">
        <f t="shared" si="1"/>
        <v>17.041346674193548</v>
      </c>
      <c r="AO45" s="40">
        <f t="shared" si="1"/>
        <v>17.084227341935481</v>
      </c>
      <c r="AP45" s="40">
        <f t="shared" si="1"/>
        <v>17.127108009677418</v>
      </c>
      <c r="AQ45" s="40">
        <f t="shared" si="1"/>
        <v>17.169988677419354</v>
      </c>
      <c r="AR45" s="40">
        <f t="shared" si="1"/>
        <v>17.212869345161288</v>
      </c>
      <c r="AS45" s="40">
        <f t="shared" si="1"/>
        <v>17.255750012903224</v>
      </c>
      <c r="AT45" s="40">
        <f t="shared" si="1"/>
        <v>17.298630680645157</v>
      </c>
      <c r="AU45" s="40">
        <f t="shared" si="1"/>
        <v>17.341511348387094</v>
      </c>
      <c r="AV45" s="40">
        <f t="shared" si="1"/>
        <v>17.384392016129031</v>
      </c>
      <c r="AW45" s="40">
        <f t="shared" si="1"/>
        <v>17.427272683870964</v>
      </c>
      <c r="AX45" s="40">
        <f t="shared" si="1"/>
        <v>17.4701533516129</v>
      </c>
      <c r="AY45" s="40">
        <f t="shared" si="4"/>
        <v>17.513034019354837</v>
      </c>
      <c r="AZ45" s="40">
        <f t="shared" si="4"/>
        <v>17.55591468709677</v>
      </c>
      <c r="BA45" s="40">
        <f t="shared" si="4"/>
        <v>17.598795354838707</v>
      </c>
      <c r="BB45" s="40">
        <f t="shared" si="4"/>
        <v>17.641676022580643</v>
      </c>
      <c r="BC45" s="27">
        <v>3.454E-3</v>
      </c>
      <c r="BD45" s="127">
        <f t="shared" si="2"/>
        <v>0.31039820248561778</v>
      </c>
    </row>
    <row r="46" spans="1:56"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40">
        <f t="shared" si="1"/>
        <v>16.696311497375913</v>
      </c>
      <c r="AJ46" s="40">
        <f t="shared" si="1"/>
        <v>16.720591309323304</v>
      </c>
      <c r="AK46" s="40">
        <f t="shared" si="1"/>
        <v>16.744871121270695</v>
      </c>
      <c r="AL46" s="40">
        <f t="shared" si="1"/>
        <v>16.769150933218086</v>
      </c>
      <c r="AM46" s="40">
        <f t="shared" si="1"/>
        <v>16.79343074516548</v>
      </c>
      <c r="AN46" s="40">
        <f t="shared" si="1"/>
        <v>16.817710557112871</v>
      </c>
      <c r="AO46" s="40">
        <f t="shared" si="1"/>
        <v>16.841990369060262</v>
      </c>
      <c r="AP46" s="40">
        <f t="shared" si="1"/>
        <v>16.866270181007653</v>
      </c>
      <c r="AQ46" s="40">
        <f t="shared" si="1"/>
        <v>16.890549992955044</v>
      </c>
      <c r="AR46" s="40">
        <f t="shared" si="1"/>
        <v>16.914829804902435</v>
      </c>
      <c r="AS46" s="40">
        <f t="shared" si="1"/>
        <v>16.939109616849827</v>
      </c>
      <c r="AT46" s="40">
        <f t="shared" si="1"/>
        <v>16.963389428797218</v>
      </c>
      <c r="AU46" s="40">
        <f t="shared" si="1"/>
        <v>16.987669240744609</v>
      </c>
      <c r="AV46" s="40">
        <f t="shared" si="1"/>
        <v>17.011949052692</v>
      </c>
      <c r="AW46" s="40">
        <f t="shared" si="1"/>
        <v>17.036228864639391</v>
      </c>
      <c r="AX46" s="40">
        <f t="shared" si="1"/>
        <v>17.060508676586785</v>
      </c>
      <c r="AY46" s="40">
        <f t="shared" si="4"/>
        <v>17.084788488534176</v>
      </c>
      <c r="AZ46" s="40">
        <f t="shared" si="4"/>
        <v>17.109068300481567</v>
      </c>
      <c r="BA46" s="40">
        <f t="shared" si="4"/>
        <v>17.133348112428958</v>
      </c>
      <c r="BB46" s="40">
        <f t="shared" si="4"/>
        <v>17.157627924376349</v>
      </c>
      <c r="BC46" s="27">
        <v>5.7889999999999999E-3</v>
      </c>
      <c r="BD46" s="127">
        <f t="shared" si="2"/>
        <v>0.40784104943338839</v>
      </c>
    </row>
    <row r="47" spans="1:56"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40">
        <f t="shared" si="1"/>
        <v>9.8315254728347146</v>
      </c>
      <c r="AJ47" s="40">
        <f t="shared" si="1"/>
        <v>9.8684883666153151</v>
      </c>
      <c r="AK47" s="40">
        <f t="shared" si="1"/>
        <v>9.9054512603959157</v>
      </c>
      <c r="AL47" s="40">
        <f t="shared" si="1"/>
        <v>9.9424141541765145</v>
      </c>
      <c r="AM47" s="40">
        <f t="shared" si="1"/>
        <v>9.9793770479571151</v>
      </c>
      <c r="AN47" s="40">
        <f t="shared" si="1"/>
        <v>10.016339941737716</v>
      </c>
      <c r="AO47" s="40">
        <f t="shared" si="1"/>
        <v>10.053302835518314</v>
      </c>
      <c r="AP47" s="40">
        <f t="shared" si="1"/>
        <v>10.090265729298915</v>
      </c>
      <c r="AQ47" s="40">
        <f t="shared" si="1"/>
        <v>10.127228623079516</v>
      </c>
      <c r="AR47" s="40">
        <f t="shared" ref="AR47:BB69" si="5">_xlfn.FORECAST.ETS(AR$13,$C47:$AG47,$C$13:$AG$13)</f>
        <v>10.164191516860114</v>
      </c>
      <c r="AS47" s="40">
        <f t="shared" si="5"/>
        <v>10.201154410640715</v>
      </c>
      <c r="AT47" s="40">
        <f t="shared" si="5"/>
        <v>10.238117304421316</v>
      </c>
      <c r="AU47" s="40">
        <f t="shared" si="5"/>
        <v>10.275080198201914</v>
      </c>
      <c r="AV47" s="40">
        <f t="shared" si="5"/>
        <v>10.312043091982515</v>
      </c>
      <c r="AW47" s="40">
        <f t="shared" si="5"/>
        <v>10.349005985763116</v>
      </c>
      <c r="AX47" s="40">
        <f t="shared" si="5"/>
        <v>10.385968879543714</v>
      </c>
      <c r="AY47" s="40">
        <f t="shared" si="5"/>
        <v>10.422931773324315</v>
      </c>
      <c r="AZ47" s="40">
        <f t="shared" si="5"/>
        <v>10.459894667104916</v>
      </c>
      <c r="BA47" s="40">
        <f t="shared" si="4"/>
        <v>10.496857560885514</v>
      </c>
      <c r="BB47" s="40">
        <f t="shared" si="4"/>
        <v>10.533820454666115</v>
      </c>
      <c r="BC47" s="27">
        <v>1.0354E-2</v>
      </c>
      <c r="BD47" s="127">
        <f t="shared" si="2"/>
        <v>0.77119504399061345</v>
      </c>
    </row>
    <row r="48" spans="1:56" ht="15" customHeight="1">
      <c r="B48" s="25" t="s">
        <v>53</v>
      </c>
      <c r="AI48" s="40"/>
      <c r="AJ48" s="40"/>
      <c r="AK48" s="40"/>
      <c r="AL48" s="40"/>
      <c r="AM48" s="40"/>
      <c r="AN48" s="40"/>
      <c r="AO48" s="40"/>
      <c r="AP48" s="40"/>
      <c r="AQ48" s="40"/>
      <c r="AR48" s="40"/>
      <c r="AS48" s="40"/>
      <c r="AT48" s="40"/>
      <c r="AU48" s="40"/>
      <c r="AV48" s="40"/>
      <c r="AW48" s="40"/>
      <c r="AX48" s="40"/>
      <c r="AY48" s="40"/>
      <c r="AZ48" s="40"/>
      <c r="BA48" s="40"/>
      <c r="BB48" s="40"/>
      <c r="BD48" s="127"/>
    </row>
    <row r="49" spans="1:56"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40">
        <f t="shared" ref="AI49:AX68" si="6">_xlfn.FORECAST.ETS(AI$13,$C49:$AG49,$C$13:$AG$13)</f>
        <v>82.870054166577063</v>
      </c>
      <c r="AJ49" s="40">
        <f t="shared" si="6"/>
        <v>83.30976260561637</v>
      </c>
      <c r="AK49" s="40">
        <f t="shared" si="6"/>
        <v>83.749471044655678</v>
      </c>
      <c r="AL49" s="40">
        <f t="shared" si="6"/>
        <v>84.189179483694986</v>
      </c>
      <c r="AM49" s="40">
        <f t="shared" si="6"/>
        <v>84.628887922734293</v>
      </c>
      <c r="AN49" s="40">
        <f t="shared" si="6"/>
        <v>85.068596361773601</v>
      </c>
      <c r="AO49" s="40">
        <f t="shared" si="6"/>
        <v>85.508304800812908</v>
      </c>
      <c r="AP49" s="40">
        <f t="shared" si="6"/>
        <v>85.94801323985223</v>
      </c>
      <c r="AQ49" s="40">
        <f t="shared" si="6"/>
        <v>86.387721678891538</v>
      </c>
      <c r="AR49" s="40">
        <f t="shared" si="6"/>
        <v>86.827430117930845</v>
      </c>
      <c r="AS49" s="40">
        <f t="shared" si="6"/>
        <v>87.267138556970153</v>
      </c>
      <c r="AT49" s="40">
        <f t="shared" si="6"/>
        <v>87.70684699600946</v>
      </c>
      <c r="AU49" s="40">
        <f t="shared" si="6"/>
        <v>88.146555435048768</v>
      </c>
      <c r="AV49" s="40">
        <f t="shared" si="6"/>
        <v>88.586263874088075</v>
      </c>
      <c r="AW49" s="40">
        <f t="shared" si="6"/>
        <v>89.025972313127383</v>
      </c>
      <c r="AX49" s="40">
        <f t="shared" si="6"/>
        <v>89.465680752166691</v>
      </c>
      <c r="AY49" s="40">
        <f t="shared" si="5"/>
        <v>89.905389191205998</v>
      </c>
      <c r="AZ49" s="40">
        <f t="shared" si="5"/>
        <v>90.345097630245306</v>
      </c>
      <c r="BA49" s="40">
        <f t="shared" si="4"/>
        <v>90.784806069284613</v>
      </c>
      <c r="BB49" s="40">
        <f t="shared" si="4"/>
        <v>91.224514508323921</v>
      </c>
      <c r="BC49" s="27">
        <v>5.7019999999999996E-3</v>
      </c>
      <c r="BD49" s="127">
        <f t="shared" si="2"/>
        <v>0.5472322008714281</v>
      </c>
    </row>
    <row r="50" spans="1:56" ht="15" customHeight="1">
      <c r="B50" s="25" t="s">
        <v>50</v>
      </c>
      <c r="AI50" s="40"/>
      <c r="AJ50" s="40"/>
      <c r="AK50" s="40"/>
      <c r="AL50" s="40"/>
      <c r="AM50" s="40"/>
      <c r="AN50" s="40"/>
      <c r="AO50" s="40"/>
      <c r="AP50" s="40"/>
      <c r="AQ50" s="40"/>
      <c r="AR50" s="40"/>
      <c r="AS50" s="40"/>
      <c r="AT50" s="40"/>
      <c r="AU50" s="40"/>
      <c r="AV50" s="40"/>
      <c r="AW50" s="40"/>
      <c r="AX50" s="40"/>
      <c r="AY50" s="40"/>
      <c r="AZ50" s="40"/>
      <c r="BA50" s="40"/>
      <c r="BB50" s="40"/>
      <c r="BD50" s="127"/>
    </row>
    <row r="51" spans="1:56"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40">
        <f t="shared" si="6"/>
        <v>4.263166931459601</v>
      </c>
      <c r="AJ51" s="40">
        <f t="shared" si="6"/>
        <v>4.2902906316548179</v>
      </c>
      <c r="AK51" s="40">
        <f t="shared" si="6"/>
        <v>4.3174143318500358</v>
      </c>
      <c r="AL51" s="40">
        <f t="shared" si="6"/>
        <v>4.3445380320452527</v>
      </c>
      <c r="AM51" s="40">
        <f t="shared" si="6"/>
        <v>4.3716617322404705</v>
      </c>
      <c r="AN51" s="40">
        <f t="shared" si="6"/>
        <v>4.3987854324356874</v>
      </c>
      <c r="AO51" s="40">
        <f t="shared" si="6"/>
        <v>4.4259091326309052</v>
      </c>
      <c r="AP51" s="40">
        <f t="shared" si="6"/>
        <v>4.4530328328261222</v>
      </c>
      <c r="AQ51" s="40">
        <f t="shared" si="6"/>
        <v>4.48015653302134</v>
      </c>
      <c r="AR51" s="40">
        <f t="shared" si="6"/>
        <v>4.5072802332165569</v>
      </c>
      <c r="AS51" s="40">
        <f t="shared" si="6"/>
        <v>4.5344039334117747</v>
      </c>
      <c r="AT51" s="40">
        <f t="shared" si="6"/>
        <v>4.5615276336069916</v>
      </c>
      <c r="AU51" s="40">
        <f t="shared" si="6"/>
        <v>4.5886513338022095</v>
      </c>
      <c r="AV51" s="40">
        <f t="shared" si="6"/>
        <v>4.6157750339974264</v>
      </c>
      <c r="AW51" s="40">
        <f t="shared" si="6"/>
        <v>4.6428987341926442</v>
      </c>
      <c r="AX51" s="40">
        <f t="shared" si="6"/>
        <v>4.6700224343878611</v>
      </c>
      <c r="AY51" s="40">
        <f t="shared" si="5"/>
        <v>4.6971461345830789</v>
      </c>
      <c r="AZ51" s="40">
        <f t="shared" si="5"/>
        <v>4.7242698347782959</v>
      </c>
      <c r="BA51" s="40">
        <f t="shared" si="4"/>
        <v>4.7513935349735137</v>
      </c>
      <c r="BB51" s="40">
        <f t="shared" si="4"/>
        <v>4.7785172351687306</v>
      </c>
      <c r="BC51" s="27">
        <v>6.4859999999999996E-3</v>
      </c>
      <c r="BD51" s="127">
        <f t="shared" si="2"/>
        <v>0.63114827949262153</v>
      </c>
    </row>
    <row r="52" spans="1:56"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40">
        <f t="shared" si="6"/>
        <v>5.8173048672903445</v>
      </c>
      <c r="AJ52" s="40">
        <f t="shared" si="6"/>
        <v>5.8512604859302337</v>
      </c>
      <c r="AK52" s="40">
        <f t="shared" si="6"/>
        <v>5.8852161045701221</v>
      </c>
      <c r="AL52" s="40">
        <f t="shared" si="6"/>
        <v>5.9191717232100114</v>
      </c>
      <c r="AM52" s="40">
        <f t="shared" si="6"/>
        <v>5.9531273418499007</v>
      </c>
      <c r="AN52" s="40">
        <f t="shared" si="6"/>
        <v>5.9870829604897891</v>
      </c>
      <c r="AO52" s="40">
        <f t="shared" si="6"/>
        <v>6.0210385791296783</v>
      </c>
      <c r="AP52" s="40">
        <f t="shared" si="6"/>
        <v>6.0549941977695667</v>
      </c>
      <c r="AQ52" s="40">
        <f t="shared" si="6"/>
        <v>6.088949816409456</v>
      </c>
      <c r="AR52" s="40">
        <f t="shared" si="6"/>
        <v>6.1229054350493453</v>
      </c>
      <c r="AS52" s="40">
        <f t="shared" si="6"/>
        <v>6.1568610536892336</v>
      </c>
      <c r="AT52" s="40">
        <f t="shared" si="6"/>
        <v>6.1908166723291229</v>
      </c>
      <c r="AU52" s="40">
        <f t="shared" si="6"/>
        <v>6.2247722909690113</v>
      </c>
      <c r="AV52" s="40">
        <f t="shared" si="6"/>
        <v>6.2587279096089006</v>
      </c>
      <c r="AW52" s="40">
        <f t="shared" si="6"/>
        <v>6.292683528248789</v>
      </c>
      <c r="AX52" s="40">
        <f t="shared" si="6"/>
        <v>6.3266391468886782</v>
      </c>
      <c r="AY52" s="40">
        <f t="shared" si="5"/>
        <v>6.3605947655285675</v>
      </c>
      <c r="AZ52" s="40">
        <f t="shared" si="5"/>
        <v>6.3945503841684559</v>
      </c>
      <c r="BA52" s="40">
        <f t="shared" si="4"/>
        <v>6.4285060028083452</v>
      </c>
      <c r="BB52" s="40">
        <f t="shared" si="4"/>
        <v>6.4624616214482344</v>
      </c>
      <c r="BC52" s="27">
        <v>5.9410000000000001E-3</v>
      </c>
      <c r="BD52" s="127">
        <f t="shared" si="2"/>
        <v>0.57934602484941422</v>
      </c>
    </row>
    <row r="53" spans="1:56">
      <c r="AI53" s="40"/>
      <c r="AJ53" s="40"/>
      <c r="AK53" s="40"/>
      <c r="AL53" s="40"/>
      <c r="AM53" s="40"/>
      <c r="AN53" s="40"/>
      <c r="AO53" s="40"/>
      <c r="AP53" s="40"/>
      <c r="AQ53" s="40"/>
      <c r="AR53" s="40"/>
      <c r="AS53" s="40"/>
      <c r="AT53" s="40"/>
      <c r="AU53" s="40"/>
      <c r="AV53" s="40"/>
      <c r="AW53" s="40"/>
      <c r="AX53" s="40"/>
      <c r="AY53" s="40"/>
      <c r="AZ53" s="40"/>
      <c r="BA53" s="40"/>
      <c r="BB53" s="40"/>
      <c r="BD53" s="127"/>
    </row>
    <row r="54" spans="1:56" ht="15" customHeight="1">
      <c r="B54" s="25" t="s">
        <v>45</v>
      </c>
      <c r="AI54" s="40"/>
      <c r="AJ54" s="40"/>
      <c r="AK54" s="40"/>
      <c r="AL54" s="40"/>
      <c r="AM54" s="40"/>
      <c r="AN54" s="40"/>
      <c r="AO54" s="40"/>
      <c r="AP54" s="40"/>
      <c r="AQ54" s="40"/>
      <c r="AR54" s="40"/>
      <c r="AS54" s="40"/>
      <c r="AT54" s="40"/>
      <c r="AU54" s="40"/>
      <c r="AV54" s="40"/>
      <c r="AW54" s="40"/>
      <c r="AX54" s="40"/>
      <c r="AY54" s="40"/>
      <c r="AZ54" s="40"/>
      <c r="BA54" s="40"/>
      <c r="BB54" s="40"/>
      <c r="BD54" s="127"/>
    </row>
    <row r="55" spans="1:56" ht="15" customHeight="1">
      <c r="B55" s="25" t="s">
        <v>44</v>
      </c>
      <c r="AI55" s="40"/>
      <c r="AJ55" s="40"/>
      <c r="AK55" s="40"/>
      <c r="AL55" s="40"/>
      <c r="AM55" s="40"/>
      <c r="AN55" s="40"/>
      <c r="AO55" s="40"/>
      <c r="AP55" s="40"/>
      <c r="AQ55" s="40"/>
      <c r="AR55" s="40"/>
      <c r="AS55" s="40"/>
      <c r="AT55" s="40"/>
      <c r="AU55" s="40"/>
      <c r="AV55" s="40"/>
      <c r="AW55" s="40"/>
      <c r="AX55" s="40"/>
      <c r="AY55" s="40"/>
      <c r="AZ55" s="40"/>
      <c r="BA55" s="40"/>
      <c r="BB55" s="40"/>
      <c r="BD55" s="127"/>
    </row>
    <row r="56" spans="1:56"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40">
        <f t="shared" si="6"/>
        <v>12.031777700806449</v>
      </c>
      <c r="AJ56" s="40">
        <f t="shared" si="6"/>
        <v>11.916255051209674</v>
      </c>
      <c r="AK56" s="40">
        <f t="shared" si="6"/>
        <v>11.800732401612899</v>
      </c>
      <c r="AL56" s="40">
        <f t="shared" si="6"/>
        <v>11.685209752016124</v>
      </c>
      <c r="AM56" s="40">
        <f t="shared" si="6"/>
        <v>11.569687102419351</v>
      </c>
      <c r="AN56" s="40">
        <f t="shared" si="6"/>
        <v>11.454164452822576</v>
      </c>
      <c r="AO56" s="40">
        <f t="shared" si="6"/>
        <v>11.338641803225801</v>
      </c>
      <c r="AP56" s="40">
        <f t="shared" si="6"/>
        <v>11.223119153629026</v>
      </c>
      <c r="AQ56" s="40">
        <f t="shared" si="6"/>
        <v>11.107596504032252</v>
      </c>
      <c r="AR56" s="40">
        <f t="shared" si="6"/>
        <v>10.992073854435477</v>
      </c>
      <c r="AS56" s="40">
        <f t="shared" si="6"/>
        <v>10.876551204838702</v>
      </c>
      <c r="AT56" s="40">
        <f t="shared" si="6"/>
        <v>10.761028555241927</v>
      </c>
      <c r="AU56" s="40">
        <f t="shared" si="6"/>
        <v>10.645505905645152</v>
      </c>
      <c r="AV56" s="40">
        <f t="shared" si="6"/>
        <v>10.529983256048377</v>
      </c>
      <c r="AW56" s="40">
        <f t="shared" si="6"/>
        <v>10.414460606451602</v>
      </c>
      <c r="AX56" s="40">
        <f t="shared" si="6"/>
        <v>10.298937956854829</v>
      </c>
      <c r="AY56" s="40">
        <f t="shared" si="5"/>
        <v>10.183415307258054</v>
      </c>
      <c r="AZ56" s="40">
        <f t="shared" si="5"/>
        <v>10.067892657661279</v>
      </c>
      <c r="BA56" s="40">
        <f t="shared" si="4"/>
        <v>9.9523700080645039</v>
      </c>
      <c r="BB56" s="40">
        <f t="shared" si="4"/>
        <v>9.836847358467729</v>
      </c>
      <c r="BC56" s="27">
        <v>-6.9199999999999999E-3</v>
      </c>
      <c r="BD56" s="127">
        <f t="shared" si="2"/>
        <v>-0.86395339878955202</v>
      </c>
    </row>
    <row r="57" spans="1:56"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40">
        <f t="shared" si="6"/>
        <v>1.0901016536942822</v>
      </c>
      <c r="AJ57" s="40">
        <f t="shared" si="6"/>
        <v>1.1052018251379305</v>
      </c>
      <c r="AK57" s="40">
        <f t="shared" si="6"/>
        <v>1.1203019965815788</v>
      </c>
      <c r="AL57" s="40">
        <f t="shared" si="6"/>
        <v>1.1354021680252271</v>
      </c>
      <c r="AM57" s="40">
        <f t="shared" si="6"/>
        <v>1.1505023394688756</v>
      </c>
      <c r="AN57" s="40">
        <f t="shared" si="6"/>
        <v>1.1656025109125239</v>
      </c>
      <c r="AO57" s="40">
        <f t="shared" si="6"/>
        <v>1.1807026823561722</v>
      </c>
      <c r="AP57" s="40">
        <f t="shared" si="6"/>
        <v>1.1958028537998204</v>
      </c>
      <c r="AQ57" s="40">
        <f t="shared" si="6"/>
        <v>1.2109030252434687</v>
      </c>
      <c r="AR57" s="40">
        <f t="shared" si="6"/>
        <v>1.226003196687117</v>
      </c>
      <c r="AS57" s="40">
        <f t="shared" si="6"/>
        <v>1.2411033681307653</v>
      </c>
      <c r="AT57" s="40">
        <f t="shared" si="6"/>
        <v>1.2562035395744136</v>
      </c>
      <c r="AU57" s="40">
        <f t="shared" si="6"/>
        <v>1.2713037110180618</v>
      </c>
      <c r="AV57" s="40">
        <f t="shared" si="6"/>
        <v>1.2864038824617101</v>
      </c>
      <c r="AW57" s="40">
        <f t="shared" si="6"/>
        <v>1.3015040539053584</v>
      </c>
      <c r="AX57" s="40">
        <f t="shared" si="6"/>
        <v>1.3166042253490067</v>
      </c>
      <c r="AY57" s="40">
        <f t="shared" si="5"/>
        <v>1.331704396792655</v>
      </c>
      <c r="AZ57" s="40">
        <f t="shared" si="5"/>
        <v>1.3468045682363035</v>
      </c>
      <c r="BA57" s="40">
        <f t="shared" si="4"/>
        <v>1.3619047396799515</v>
      </c>
      <c r="BB57" s="40">
        <f t="shared" si="4"/>
        <v>1.3770049111236</v>
      </c>
      <c r="BC57" s="27">
        <v>6.3379999999999999E-3</v>
      </c>
      <c r="BD57" s="127">
        <f t="shared" si="2"/>
        <v>0.85716300479754537</v>
      </c>
    </row>
    <row r="58" spans="1:56"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40">
        <f t="shared" si="6"/>
        <v>0.26930805993698603</v>
      </c>
      <c r="AJ58" s="40">
        <f t="shared" si="6"/>
        <v>0.26986293497880304</v>
      </c>
      <c r="AK58" s="40">
        <f t="shared" si="6"/>
        <v>0.27041781002061999</v>
      </c>
      <c r="AL58" s="40">
        <f t="shared" si="6"/>
        <v>0.27097268506243699</v>
      </c>
      <c r="AM58" s="40">
        <f t="shared" si="6"/>
        <v>0.27152756010425394</v>
      </c>
      <c r="AN58" s="40">
        <f t="shared" si="6"/>
        <v>0.27208243514607094</v>
      </c>
      <c r="AO58" s="40">
        <f t="shared" si="6"/>
        <v>0.27263731018788795</v>
      </c>
      <c r="AP58" s="40">
        <f t="shared" si="6"/>
        <v>0.2731921852297049</v>
      </c>
      <c r="AQ58" s="40">
        <f t="shared" si="6"/>
        <v>0.2737470602715219</v>
      </c>
      <c r="AR58" s="40">
        <f t="shared" si="6"/>
        <v>0.27430193531333885</v>
      </c>
      <c r="AS58" s="40">
        <f t="shared" si="6"/>
        <v>0.27485681035515586</v>
      </c>
      <c r="AT58" s="40">
        <f t="shared" si="6"/>
        <v>0.27541168539697281</v>
      </c>
      <c r="AU58" s="40">
        <f t="shared" si="6"/>
        <v>0.27596656043878981</v>
      </c>
      <c r="AV58" s="40">
        <f t="shared" si="6"/>
        <v>0.27652143548060681</v>
      </c>
      <c r="AW58" s="40">
        <f t="shared" si="6"/>
        <v>0.27707631052242376</v>
      </c>
      <c r="AX58" s="40">
        <f t="shared" si="6"/>
        <v>0.27763118556424077</v>
      </c>
      <c r="AY58" s="40">
        <f t="shared" si="5"/>
        <v>0.27818606060605772</v>
      </c>
      <c r="AZ58" s="40">
        <f t="shared" si="5"/>
        <v>0.27874093564787472</v>
      </c>
      <c r="BA58" s="40">
        <f t="shared" si="4"/>
        <v>0.27929581068969167</v>
      </c>
      <c r="BB58" s="40">
        <f t="shared" si="4"/>
        <v>0.27985068573150867</v>
      </c>
      <c r="BC58" s="27">
        <v>3.8700000000000002E-3</v>
      </c>
      <c r="BD58" s="127">
        <f t="shared" si="2"/>
        <v>0.31373998940245063</v>
      </c>
    </row>
    <row r="59" spans="1:56"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40">
        <f t="shared" si="6"/>
        <v>6.353378502737927</v>
      </c>
      <c r="AJ59" s="40">
        <f t="shared" si="6"/>
        <v>6.434905376176391</v>
      </c>
      <c r="AK59" s="40">
        <f t="shared" si="6"/>
        <v>6.516432249614855</v>
      </c>
      <c r="AL59" s="40">
        <f t="shared" si="6"/>
        <v>6.597959123053319</v>
      </c>
      <c r="AM59" s="40">
        <f t="shared" si="6"/>
        <v>6.679485996491783</v>
      </c>
      <c r="AN59" s="40">
        <f t="shared" si="6"/>
        <v>6.7610128699302479</v>
      </c>
      <c r="AO59" s="40">
        <f t="shared" si="6"/>
        <v>6.8425397433687118</v>
      </c>
      <c r="AP59" s="40">
        <f t="shared" si="6"/>
        <v>6.9240666168071758</v>
      </c>
      <c r="AQ59" s="40">
        <f t="shared" si="6"/>
        <v>7.0055934902456398</v>
      </c>
      <c r="AR59" s="40">
        <f t="shared" si="6"/>
        <v>7.0871203636841038</v>
      </c>
      <c r="AS59" s="40">
        <f t="shared" si="6"/>
        <v>7.1686472371225678</v>
      </c>
      <c r="AT59" s="40">
        <f t="shared" si="6"/>
        <v>7.2501741105610318</v>
      </c>
      <c r="AU59" s="40">
        <f t="shared" si="6"/>
        <v>7.3317009839994958</v>
      </c>
      <c r="AV59" s="40">
        <f t="shared" si="6"/>
        <v>7.4132278574379598</v>
      </c>
      <c r="AW59" s="40">
        <f t="shared" si="6"/>
        <v>7.4947547308764237</v>
      </c>
      <c r="AX59" s="40">
        <f t="shared" si="6"/>
        <v>7.5762816043148877</v>
      </c>
      <c r="AY59" s="40">
        <f t="shared" si="5"/>
        <v>7.6578084777533526</v>
      </c>
      <c r="AZ59" s="40">
        <f t="shared" si="5"/>
        <v>7.7393353511918157</v>
      </c>
      <c r="BA59" s="40">
        <f t="shared" si="4"/>
        <v>7.8208622246302806</v>
      </c>
      <c r="BB59" s="40">
        <f t="shared" si="4"/>
        <v>7.9023890980687446</v>
      </c>
      <c r="BC59" s="27">
        <v>2.0939999999999999E-3</v>
      </c>
      <c r="BD59" s="127">
        <f t="shared" si="2"/>
        <v>0.58098603372256363</v>
      </c>
    </row>
    <row r="60" spans="1:56"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40">
        <f t="shared" si="6"/>
        <v>6.8527395424401644E-2</v>
      </c>
      <c r="AJ60" s="40">
        <f t="shared" si="6"/>
        <v>6.911707993566775E-2</v>
      </c>
      <c r="AK60" s="40">
        <f t="shared" si="6"/>
        <v>6.9706764446933855E-2</v>
      </c>
      <c r="AL60" s="40">
        <f t="shared" si="6"/>
        <v>7.0296448958199961E-2</v>
      </c>
      <c r="AM60" s="40">
        <f t="shared" si="6"/>
        <v>7.0886133469466081E-2</v>
      </c>
      <c r="AN60" s="40">
        <f t="shared" si="6"/>
        <v>7.1475817980732187E-2</v>
      </c>
      <c r="AO60" s="40">
        <f t="shared" si="6"/>
        <v>7.2065502491998293E-2</v>
      </c>
      <c r="AP60" s="40">
        <f t="shared" si="6"/>
        <v>7.2655187003264413E-2</v>
      </c>
      <c r="AQ60" s="40">
        <f t="shared" si="6"/>
        <v>7.3244871514530518E-2</v>
      </c>
      <c r="AR60" s="40">
        <f t="shared" si="6"/>
        <v>7.3834556025796624E-2</v>
      </c>
      <c r="AS60" s="40">
        <f t="shared" si="6"/>
        <v>7.442424053706273E-2</v>
      </c>
      <c r="AT60" s="40">
        <f t="shared" si="6"/>
        <v>7.501392504832885E-2</v>
      </c>
      <c r="AU60" s="40">
        <f t="shared" si="6"/>
        <v>7.5603609559594956E-2</v>
      </c>
      <c r="AV60" s="40">
        <f t="shared" si="6"/>
        <v>7.6193294070861062E-2</v>
      </c>
      <c r="AW60" s="40">
        <f t="shared" si="6"/>
        <v>7.6782978582127182E-2</v>
      </c>
      <c r="AX60" s="40">
        <f t="shared" si="6"/>
        <v>7.7372663093393287E-2</v>
      </c>
      <c r="AY60" s="40">
        <f t="shared" si="5"/>
        <v>7.7962347604659393E-2</v>
      </c>
      <c r="AZ60" s="40">
        <f t="shared" si="5"/>
        <v>7.8552032115925513E-2</v>
      </c>
      <c r="BA60" s="40">
        <f t="shared" si="4"/>
        <v>7.9141716627191619E-2</v>
      </c>
      <c r="BB60" s="40">
        <f t="shared" si="4"/>
        <v>7.9731401138457725E-2</v>
      </c>
      <c r="BC60" s="27">
        <v>1.0517E-2</v>
      </c>
      <c r="BD60" s="127">
        <f t="shared" si="2"/>
        <v>0.9541218774051341</v>
      </c>
    </row>
    <row r="61" spans="1:56"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40">
        <f t="shared" si="6"/>
        <v>0.43909079838709675</v>
      </c>
      <c r="AJ61" s="40">
        <f t="shared" si="6"/>
        <v>0.43744069758064513</v>
      </c>
      <c r="AK61" s="40">
        <f t="shared" si="6"/>
        <v>0.43579059677419357</v>
      </c>
      <c r="AL61" s="40">
        <f t="shared" si="6"/>
        <v>0.43414049596774196</v>
      </c>
      <c r="AM61" s="40">
        <f t="shared" si="6"/>
        <v>0.43249039516129034</v>
      </c>
      <c r="AN61" s="40">
        <f t="shared" si="6"/>
        <v>0.43084029435483873</v>
      </c>
      <c r="AO61" s="40">
        <f t="shared" si="6"/>
        <v>0.42919019354838711</v>
      </c>
      <c r="AP61" s="40">
        <f t="shared" si="6"/>
        <v>0.4275400927419355</v>
      </c>
      <c r="AQ61" s="40">
        <f t="shared" si="6"/>
        <v>0.42588999193548388</v>
      </c>
      <c r="AR61" s="40">
        <f t="shared" si="6"/>
        <v>0.42423989112903226</v>
      </c>
      <c r="AS61" s="40">
        <f t="shared" si="6"/>
        <v>0.42258979032258071</v>
      </c>
      <c r="AT61" s="40">
        <f t="shared" si="6"/>
        <v>0.42093968951612909</v>
      </c>
      <c r="AU61" s="40">
        <f t="shared" si="6"/>
        <v>0.41928958870967747</v>
      </c>
      <c r="AV61" s="40">
        <f t="shared" si="6"/>
        <v>0.41763948790322586</v>
      </c>
      <c r="AW61" s="40">
        <f t="shared" si="6"/>
        <v>0.41598938709677424</v>
      </c>
      <c r="AX61" s="40">
        <f t="shared" si="6"/>
        <v>0.41433928629032263</v>
      </c>
      <c r="AY61" s="40">
        <f t="shared" si="5"/>
        <v>0.41268918548387101</v>
      </c>
      <c r="AZ61" s="40">
        <f t="shared" si="5"/>
        <v>0.41103908467741945</v>
      </c>
      <c r="BA61" s="40">
        <f t="shared" si="4"/>
        <v>0.40938898387096784</v>
      </c>
      <c r="BB61" s="40">
        <f t="shared" si="4"/>
        <v>0.40773888306451622</v>
      </c>
      <c r="BC61" s="27">
        <v>-5.0460000000000001E-3</v>
      </c>
      <c r="BD61" s="127">
        <f t="shared" si="2"/>
        <v>-0.48133336934784721</v>
      </c>
    </row>
    <row r="62" spans="1:56"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40">
        <f t="shared" si="6"/>
        <v>4.8616864114026062E-2</v>
      </c>
      <c r="AJ62" s="40">
        <f t="shared" si="6"/>
        <v>4.8399843333919508E-2</v>
      </c>
      <c r="AK62" s="40">
        <f t="shared" si="6"/>
        <v>4.8182822553812954E-2</v>
      </c>
      <c r="AL62" s="40">
        <f t="shared" si="6"/>
        <v>4.7965801773706407E-2</v>
      </c>
      <c r="AM62" s="40">
        <f t="shared" si="6"/>
        <v>4.7748780993599853E-2</v>
      </c>
      <c r="AN62" s="40">
        <f t="shared" si="6"/>
        <v>4.7531760213493299E-2</v>
      </c>
      <c r="AO62" s="40">
        <f t="shared" si="6"/>
        <v>4.7314739433386752E-2</v>
      </c>
      <c r="AP62" s="40">
        <f t="shared" si="6"/>
        <v>4.7097718653280198E-2</v>
      </c>
      <c r="AQ62" s="40">
        <f t="shared" si="6"/>
        <v>4.6880697873173643E-2</v>
      </c>
      <c r="AR62" s="40">
        <f t="shared" si="6"/>
        <v>4.6663677093067096E-2</v>
      </c>
      <c r="AS62" s="40">
        <f t="shared" si="6"/>
        <v>4.6446656312960542E-2</v>
      </c>
      <c r="AT62" s="40">
        <f t="shared" si="6"/>
        <v>4.6229635532853988E-2</v>
      </c>
      <c r="AU62" s="40">
        <f t="shared" si="6"/>
        <v>4.6012614752747441E-2</v>
      </c>
      <c r="AV62" s="40">
        <f t="shared" si="6"/>
        <v>4.5795593972640887E-2</v>
      </c>
      <c r="AW62" s="40">
        <f t="shared" si="6"/>
        <v>4.5578573192534333E-2</v>
      </c>
      <c r="AX62" s="40">
        <f t="shared" si="6"/>
        <v>4.5361552412427786E-2</v>
      </c>
      <c r="AY62" s="40">
        <f t="shared" si="5"/>
        <v>4.5144531632321232E-2</v>
      </c>
      <c r="AZ62" s="40">
        <f t="shared" si="5"/>
        <v>4.4927510852214678E-2</v>
      </c>
      <c r="BA62" s="40">
        <f t="shared" si="4"/>
        <v>4.4710490072108131E-2</v>
      </c>
      <c r="BB62" s="40">
        <f t="shared" si="4"/>
        <v>4.4493469292001576E-2</v>
      </c>
      <c r="BC62" s="27">
        <v>-1.9214999999999999E-2</v>
      </c>
      <c r="BD62" s="127">
        <f t="shared" si="2"/>
        <v>-1.3590701561843166</v>
      </c>
    </row>
    <row r="63" spans="1:56"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40">
        <f t="shared" si="6"/>
        <v>0.83194719202678102</v>
      </c>
      <c r="AJ63" s="40">
        <f t="shared" si="6"/>
        <v>0.82893140088546746</v>
      </c>
      <c r="AK63" s="40">
        <f t="shared" si="6"/>
        <v>0.8259156097441539</v>
      </c>
      <c r="AL63" s="40">
        <f t="shared" si="6"/>
        <v>0.82289981860284023</v>
      </c>
      <c r="AM63" s="40">
        <f t="shared" si="6"/>
        <v>0.81988402746152667</v>
      </c>
      <c r="AN63" s="40">
        <f t="shared" si="6"/>
        <v>0.8168682363202131</v>
      </c>
      <c r="AO63" s="40">
        <f t="shared" si="6"/>
        <v>0.81385244517889943</v>
      </c>
      <c r="AP63" s="40">
        <f t="shared" si="6"/>
        <v>0.81083665403758587</v>
      </c>
      <c r="AQ63" s="40">
        <f t="shared" si="6"/>
        <v>0.80782086289627231</v>
      </c>
      <c r="AR63" s="40">
        <f t="shared" si="6"/>
        <v>0.80480507175495863</v>
      </c>
      <c r="AS63" s="40">
        <f t="shared" si="6"/>
        <v>0.80178928061364507</v>
      </c>
      <c r="AT63" s="40">
        <f t="shared" si="6"/>
        <v>0.79877348947233151</v>
      </c>
      <c r="AU63" s="40">
        <f t="shared" si="6"/>
        <v>0.79575769833101784</v>
      </c>
      <c r="AV63" s="40">
        <f t="shared" si="6"/>
        <v>0.79274190718970428</v>
      </c>
      <c r="AW63" s="40">
        <f t="shared" si="6"/>
        <v>0.78972611604839071</v>
      </c>
      <c r="AX63" s="40">
        <f t="shared" si="6"/>
        <v>0.78671032490707704</v>
      </c>
      <c r="AY63" s="40">
        <f t="shared" si="5"/>
        <v>0.78369453376576348</v>
      </c>
      <c r="AZ63" s="40">
        <f t="shared" si="5"/>
        <v>0.78067874262444992</v>
      </c>
      <c r="BA63" s="40">
        <f t="shared" si="5"/>
        <v>0.77766295148313636</v>
      </c>
      <c r="BB63" s="40">
        <f t="shared" si="5"/>
        <v>0.77464716034182268</v>
      </c>
      <c r="BC63" s="27">
        <v>-3.1819999999999999E-3</v>
      </c>
      <c r="BD63" s="127">
        <f t="shared" si="2"/>
        <v>-0.35212095865467807</v>
      </c>
    </row>
    <row r="64" spans="1:56"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40">
        <f t="shared" si="6"/>
        <v>0.23923716385734059</v>
      </c>
      <c r="AJ64" s="40">
        <f t="shared" si="6"/>
        <v>0.23869714472858863</v>
      </c>
      <c r="AK64" s="40">
        <f t="shared" si="6"/>
        <v>0.23815712559983665</v>
      </c>
      <c r="AL64" s="40">
        <f t="shared" si="6"/>
        <v>0.23761710647108469</v>
      </c>
      <c r="AM64" s="40">
        <f t="shared" si="6"/>
        <v>0.23707708734233271</v>
      </c>
      <c r="AN64" s="40">
        <f t="shared" si="6"/>
        <v>0.23653706821358075</v>
      </c>
      <c r="AO64" s="40">
        <f t="shared" si="6"/>
        <v>0.23599704908482877</v>
      </c>
      <c r="AP64" s="40">
        <f t="shared" si="6"/>
        <v>0.23545702995607681</v>
      </c>
      <c r="AQ64" s="40">
        <f t="shared" si="6"/>
        <v>0.23491701082732483</v>
      </c>
      <c r="AR64" s="40">
        <f t="shared" si="6"/>
        <v>0.23437699169857287</v>
      </c>
      <c r="AS64" s="40">
        <f t="shared" si="6"/>
        <v>0.23383697256982089</v>
      </c>
      <c r="AT64" s="40">
        <f t="shared" si="6"/>
        <v>0.23329695344106893</v>
      </c>
      <c r="AU64" s="40">
        <f t="shared" si="6"/>
        <v>0.23275693431231695</v>
      </c>
      <c r="AV64" s="40">
        <f t="shared" si="6"/>
        <v>0.23221691518356499</v>
      </c>
      <c r="AW64" s="40">
        <f t="shared" si="6"/>
        <v>0.23167689605481301</v>
      </c>
      <c r="AX64" s="40">
        <f t="shared" si="6"/>
        <v>0.23113687692606105</v>
      </c>
      <c r="AY64" s="40">
        <f t="shared" si="5"/>
        <v>0.23059685779730907</v>
      </c>
      <c r="AZ64" s="40">
        <f t="shared" si="5"/>
        <v>0.23005683866855711</v>
      </c>
      <c r="BA64" s="40">
        <f t="shared" si="5"/>
        <v>0.22951681953980513</v>
      </c>
      <c r="BB64" s="40">
        <f t="shared" si="5"/>
        <v>0.22897680041105317</v>
      </c>
      <c r="BC64" s="27">
        <v>-7.6099999999999996E-4</v>
      </c>
      <c r="BD64" s="127">
        <f t="shared" si="2"/>
        <v>-0.13642313833232</v>
      </c>
    </row>
    <row r="65" spans="1:56"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40">
        <f t="shared" si="6"/>
        <v>3.6202472335587657</v>
      </c>
      <c r="AJ65" s="40">
        <f t="shared" si="6"/>
        <v>3.6657526092994672</v>
      </c>
      <c r="AK65" s="40">
        <f t="shared" si="6"/>
        <v>3.7112579850401692</v>
      </c>
      <c r="AL65" s="40">
        <f t="shared" si="6"/>
        <v>3.7567633607808713</v>
      </c>
      <c r="AM65" s="40">
        <f t="shared" si="6"/>
        <v>3.8022687365215733</v>
      </c>
      <c r="AN65" s="40">
        <f t="shared" si="6"/>
        <v>3.8477741122622748</v>
      </c>
      <c r="AO65" s="40">
        <f t="shared" si="6"/>
        <v>3.8932794880029769</v>
      </c>
      <c r="AP65" s="40">
        <f t="shared" si="6"/>
        <v>3.9387848637436789</v>
      </c>
      <c r="AQ65" s="40">
        <f t="shared" si="6"/>
        <v>3.9842902394843809</v>
      </c>
      <c r="AR65" s="40">
        <f t="shared" si="6"/>
        <v>4.0297956152250825</v>
      </c>
      <c r="AS65" s="40">
        <f t="shared" si="6"/>
        <v>4.0753009909657845</v>
      </c>
      <c r="AT65" s="40">
        <f t="shared" si="6"/>
        <v>4.1208063667064865</v>
      </c>
      <c r="AU65" s="40">
        <f t="shared" si="6"/>
        <v>4.1663117424471885</v>
      </c>
      <c r="AV65" s="40">
        <f t="shared" si="6"/>
        <v>4.2118171181878905</v>
      </c>
      <c r="AW65" s="40">
        <f t="shared" si="6"/>
        <v>4.2573224939285925</v>
      </c>
      <c r="AX65" s="40">
        <f t="shared" si="6"/>
        <v>4.3028278696692936</v>
      </c>
      <c r="AY65" s="40">
        <f t="shared" si="5"/>
        <v>4.3483332454099957</v>
      </c>
      <c r="AZ65" s="40">
        <f t="shared" si="5"/>
        <v>4.3938386211506977</v>
      </c>
      <c r="BA65" s="40">
        <f t="shared" si="5"/>
        <v>4.4393439968913997</v>
      </c>
      <c r="BB65" s="40">
        <f t="shared" si="5"/>
        <v>4.4848493726321017</v>
      </c>
      <c r="BC65" s="27">
        <v>1.0267E-2</v>
      </c>
      <c r="BD65" s="127">
        <f t="shared" si="2"/>
        <v>1.0437793361440795</v>
      </c>
    </row>
    <row r="66" spans="1:56"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40">
        <f t="shared" si="6"/>
        <v>0.48109350975865184</v>
      </c>
      <c r="AJ66" s="40">
        <f t="shared" si="6"/>
        <v>0.48145827713811518</v>
      </c>
      <c r="AK66" s="40">
        <f t="shared" si="6"/>
        <v>0.48182304451757851</v>
      </c>
      <c r="AL66" s="40">
        <f t="shared" si="6"/>
        <v>0.48218781189704185</v>
      </c>
      <c r="AM66" s="40">
        <f t="shared" si="6"/>
        <v>0.48255257927650519</v>
      </c>
      <c r="AN66" s="40">
        <f t="shared" si="6"/>
        <v>0.48291734665596858</v>
      </c>
      <c r="AO66" s="40">
        <f t="shared" si="6"/>
        <v>0.48328211403543192</v>
      </c>
      <c r="AP66" s="40">
        <f t="shared" si="6"/>
        <v>0.48364688141489526</v>
      </c>
      <c r="AQ66" s="40">
        <f t="shared" si="6"/>
        <v>0.4840116487943586</v>
      </c>
      <c r="AR66" s="40">
        <f t="shared" si="6"/>
        <v>0.48437641617382193</v>
      </c>
      <c r="AS66" s="40">
        <f t="shared" si="6"/>
        <v>0.48474118355328527</v>
      </c>
      <c r="AT66" s="40">
        <f t="shared" si="6"/>
        <v>0.48510595093274861</v>
      </c>
      <c r="AU66" s="40">
        <f t="shared" si="6"/>
        <v>0.48547071831221195</v>
      </c>
      <c r="AV66" s="40">
        <f t="shared" si="6"/>
        <v>0.48583548569167528</v>
      </c>
      <c r="AW66" s="40">
        <f t="shared" si="6"/>
        <v>0.48620025307113862</v>
      </c>
      <c r="AX66" s="40">
        <f t="shared" si="6"/>
        <v>0.48656502045060196</v>
      </c>
      <c r="AY66" s="40">
        <f t="shared" si="5"/>
        <v>0.48692978783006535</v>
      </c>
      <c r="AZ66" s="40">
        <f t="shared" si="5"/>
        <v>0.48729455520952869</v>
      </c>
      <c r="BA66" s="40">
        <f t="shared" si="5"/>
        <v>0.48765932258899203</v>
      </c>
      <c r="BB66" s="40">
        <f t="shared" si="5"/>
        <v>0.48802408996845537</v>
      </c>
      <c r="BC66" s="27">
        <v>-2.062E-3</v>
      </c>
      <c r="BD66" s="127">
        <f t="shared" si="2"/>
        <v>-9.5910629082851528E-2</v>
      </c>
    </row>
    <row r="67" spans="1:56"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40">
        <f t="shared" si="6"/>
        <v>0.12653938145161289</v>
      </c>
      <c r="AJ67" s="40">
        <f t="shared" si="6"/>
        <v>0.12637757217741935</v>
      </c>
      <c r="AK67" s="40">
        <f t="shared" si="6"/>
        <v>0.12621576290322581</v>
      </c>
      <c r="AL67" s="40">
        <f t="shared" si="6"/>
        <v>0.12605395362903224</v>
      </c>
      <c r="AM67" s="40">
        <f t="shared" si="6"/>
        <v>0.1258921443548387</v>
      </c>
      <c r="AN67" s="40">
        <f t="shared" si="6"/>
        <v>0.12573033508064516</v>
      </c>
      <c r="AO67" s="40">
        <f t="shared" si="6"/>
        <v>0.12556852580645159</v>
      </c>
      <c r="AP67" s="40">
        <f t="shared" si="6"/>
        <v>0.12540671653225804</v>
      </c>
      <c r="AQ67" s="40">
        <f t="shared" si="6"/>
        <v>0.1252449072580645</v>
      </c>
      <c r="AR67" s="40">
        <f t="shared" si="6"/>
        <v>0.12508309798387093</v>
      </c>
      <c r="AS67" s="40">
        <f t="shared" si="6"/>
        <v>0.12492128870967739</v>
      </c>
      <c r="AT67" s="40">
        <f t="shared" si="6"/>
        <v>0.12475947943548384</v>
      </c>
      <c r="AU67" s="40">
        <f t="shared" si="6"/>
        <v>0.12459767016129029</v>
      </c>
      <c r="AV67" s="40">
        <f t="shared" si="6"/>
        <v>0.12443586088709674</v>
      </c>
      <c r="AW67" s="40">
        <f t="shared" si="6"/>
        <v>0.12427405161290318</v>
      </c>
      <c r="AX67" s="40">
        <f t="shared" si="6"/>
        <v>0.12411224233870964</v>
      </c>
      <c r="AY67" s="40">
        <f t="shared" si="5"/>
        <v>0.12395043306451609</v>
      </c>
      <c r="AZ67" s="40">
        <f t="shared" si="5"/>
        <v>0.12378862379032253</v>
      </c>
      <c r="BA67" s="40">
        <f t="shared" si="5"/>
        <v>0.12362681451612899</v>
      </c>
      <c r="BB67" s="40">
        <f t="shared" si="5"/>
        <v>0.12346500524193543</v>
      </c>
      <c r="BC67" s="27">
        <v>-1.0950000000000001E-3</v>
      </c>
      <c r="BD67" s="127">
        <f t="shared" si="2"/>
        <v>-0.12308756705878832</v>
      </c>
    </row>
    <row r="68" spans="1:56"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40">
        <f t="shared" si="6"/>
        <v>0.92178923605008189</v>
      </c>
      <c r="AJ68" s="40">
        <f t="shared" si="6"/>
        <v>0.93011363018431104</v>
      </c>
      <c r="AK68" s="40">
        <f t="shared" si="6"/>
        <v>0.93843802431854018</v>
      </c>
      <c r="AL68" s="40">
        <f t="shared" si="6"/>
        <v>0.94676241845276943</v>
      </c>
      <c r="AM68" s="40">
        <f t="shared" si="6"/>
        <v>0.95508681258699857</v>
      </c>
      <c r="AN68" s="40">
        <f t="shared" si="6"/>
        <v>0.96341120672122771</v>
      </c>
      <c r="AO68" s="40">
        <f t="shared" si="6"/>
        <v>0.97173560085545685</v>
      </c>
      <c r="AP68" s="40">
        <f t="shared" si="6"/>
        <v>0.98005999498968599</v>
      </c>
      <c r="AQ68" s="40">
        <f t="shared" si="6"/>
        <v>0.98838438912391513</v>
      </c>
      <c r="AR68" s="40">
        <f t="shared" si="6"/>
        <v>0.99670878325814427</v>
      </c>
      <c r="AS68" s="40">
        <f t="shared" si="6"/>
        <v>1.0050331773923735</v>
      </c>
      <c r="AT68" s="40">
        <f t="shared" si="6"/>
        <v>1.0133575715266026</v>
      </c>
      <c r="AU68" s="40">
        <f t="shared" si="6"/>
        <v>1.0216819656608318</v>
      </c>
      <c r="AV68" s="40">
        <f t="shared" si="6"/>
        <v>1.0300063597950608</v>
      </c>
      <c r="AW68" s="40">
        <f t="shared" si="6"/>
        <v>1.0383307539292901</v>
      </c>
      <c r="AX68" s="40">
        <f t="shared" ref="AX68" si="7">_xlfn.FORECAST.ETS(AX$13,$C68:$AG68,$C$13:$AG$13)</f>
        <v>1.0466551480635191</v>
      </c>
      <c r="AY68" s="40">
        <f t="shared" si="5"/>
        <v>1.0549795421977484</v>
      </c>
      <c r="AZ68" s="40">
        <f t="shared" si="5"/>
        <v>1.0633039363319776</v>
      </c>
      <c r="BA68" s="40">
        <f t="shared" si="5"/>
        <v>1.0716283304662066</v>
      </c>
      <c r="BB68" s="40">
        <f t="shared" si="5"/>
        <v>1.0799527246004359</v>
      </c>
      <c r="BC68" s="27">
        <v>9.9190000000000007E-3</v>
      </c>
      <c r="BD68" s="127">
        <f t="shared" si="2"/>
        <v>0.93479663838180738</v>
      </c>
    </row>
    <row r="69" spans="1:56"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40">
        <f t="shared" ref="AI69:AX69" si="8">_xlfn.FORECAST.ETS(AI$13,$C69:$AG69,$C$13:$AG$13)</f>
        <v>26.634518709957234</v>
      </c>
      <c r="AJ69" s="40">
        <f t="shared" si="8"/>
        <v>26.81612140242833</v>
      </c>
      <c r="AK69" s="40">
        <f t="shared" si="8"/>
        <v>26.997724094899429</v>
      </c>
      <c r="AL69" s="40">
        <f t="shared" si="8"/>
        <v>27.179326787370528</v>
      </c>
      <c r="AM69" s="40">
        <f t="shared" si="8"/>
        <v>27.360929479841623</v>
      </c>
      <c r="AN69" s="40">
        <f t="shared" si="8"/>
        <v>27.542532172312718</v>
      </c>
      <c r="AO69" s="40">
        <f t="shared" si="8"/>
        <v>27.724134864783817</v>
      </c>
      <c r="AP69" s="40">
        <f t="shared" si="8"/>
        <v>27.905737557254916</v>
      </c>
      <c r="AQ69" s="40">
        <f t="shared" si="8"/>
        <v>28.087340249726012</v>
      </c>
      <c r="AR69" s="40">
        <f t="shared" si="8"/>
        <v>28.268942942197107</v>
      </c>
      <c r="AS69" s="40">
        <f t="shared" si="8"/>
        <v>28.450545634668206</v>
      </c>
      <c r="AT69" s="40">
        <f t="shared" si="8"/>
        <v>28.632148327139305</v>
      </c>
      <c r="AU69" s="40">
        <f t="shared" si="8"/>
        <v>28.8137510196104</v>
      </c>
      <c r="AV69" s="40">
        <f t="shared" si="8"/>
        <v>28.995353712081496</v>
      </c>
      <c r="AW69" s="40">
        <f t="shared" si="8"/>
        <v>29.176956404552595</v>
      </c>
      <c r="AX69" s="40">
        <f t="shared" si="8"/>
        <v>29.358559097023694</v>
      </c>
      <c r="AY69" s="40">
        <f t="shared" si="5"/>
        <v>29.540161789494789</v>
      </c>
      <c r="AZ69" s="40">
        <f t="shared" si="5"/>
        <v>29.721764481965884</v>
      </c>
      <c r="BA69" s="40">
        <f t="shared" si="5"/>
        <v>29.903367174436983</v>
      </c>
      <c r="BB69" s="40">
        <f t="shared" si="5"/>
        <v>30.084969866908082</v>
      </c>
      <c r="BC69" s="31">
        <v>-1.5870000000000001E-3</v>
      </c>
      <c r="BD69" s="127">
        <f t="shared" si="2"/>
        <v>0.13304230707817943</v>
      </c>
    </row>
    <row r="70" spans="1:56">
      <c r="BD70" s="127"/>
    </row>
    <row r="71" spans="1:56" ht="15" customHeight="1">
      <c r="B71" s="25" t="s">
        <v>29</v>
      </c>
      <c r="BD71" s="127"/>
    </row>
    <row r="72" spans="1:56"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40">
        <f t="shared" ref="AI72:AX85" si="9">_xlfn.FORECAST.ETS(AI$13,$C72:$AG72,$C$13:$AG$13)</f>
        <v>6.5226464959677415</v>
      </c>
      <c r="AJ72" s="40">
        <f t="shared" si="9"/>
        <v>6.4601057439516127</v>
      </c>
      <c r="AK72" s="40">
        <f t="shared" si="9"/>
        <v>6.397564991935484</v>
      </c>
      <c r="AL72" s="40">
        <f t="shared" si="9"/>
        <v>6.3350242399193544</v>
      </c>
      <c r="AM72" s="40">
        <f t="shared" si="9"/>
        <v>6.2724834879032256</v>
      </c>
      <c r="AN72" s="40">
        <f t="shared" si="9"/>
        <v>6.2099427358870969</v>
      </c>
      <c r="AO72" s="40">
        <f t="shared" si="9"/>
        <v>6.1474019838709673</v>
      </c>
      <c r="AP72" s="40">
        <f t="shared" si="9"/>
        <v>6.0848612318548385</v>
      </c>
      <c r="AQ72" s="40">
        <f t="shared" si="9"/>
        <v>6.0223204798387098</v>
      </c>
      <c r="AR72" s="40">
        <f t="shared" si="9"/>
        <v>5.9597797278225801</v>
      </c>
      <c r="AS72" s="40">
        <f t="shared" si="9"/>
        <v>5.8972389758064514</v>
      </c>
      <c r="AT72" s="40">
        <f t="shared" si="9"/>
        <v>5.8346982237903227</v>
      </c>
      <c r="AU72" s="40">
        <f t="shared" si="9"/>
        <v>5.7721574717741939</v>
      </c>
      <c r="AV72" s="40">
        <f t="shared" si="9"/>
        <v>5.7096167197580643</v>
      </c>
      <c r="AW72" s="40">
        <f t="shared" si="9"/>
        <v>5.6470759677419355</v>
      </c>
      <c r="AX72" s="40">
        <f t="shared" si="9"/>
        <v>5.5845352157258068</v>
      </c>
      <c r="AY72" s="40">
        <f t="shared" ref="AY72:BB85" si="10">_xlfn.FORECAST.ETS(AY$13,$C72:$AG72,$C$13:$AG$13)</f>
        <v>5.5219944637096781</v>
      </c>
      <c r="AZ72" s="40">
        <f t="shared" si="10"/>
        <v>5.4594537116935484</v>
      </c>
      <c r="BA72" s="40">
        <f t="shared" si="10"/>
        <v>5.3969129596774197</v>
      </c>
      <c r="BB72" s="40">
        <f t="shared" si="10"/>
        <v>5.3343722076612909</v>
      </c>
      <c r="BC72" s="27">
        <v>-6.914E-3</v>
      </c>
      <c r="BD72" s="127">
        <f t="shared" si="2"/>
        <v>-0.8629588858494297</v>
      </c>
    </row>
    <row r="73" spans="1:56"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40">
        <f t="shared" si="9"/>
        <v>0.57005447315338198</v>
      </c>
      <c r="AJ73" s="40">
        <f t="shared" si="9"/>
        <v>0.57796806187307226</v>
      </c>
      <c r="AK73" s="40">
        <f t="shared" si="9"/>
        <v>0.58588165059276254</v>
      </c>
      <c r="AL73" s="40">
        <f t="shared" si="9"/>
        <v>0.59379523931245282</v>
      </c>
      <c r="AM73" s="40">
        <f t="shared" si="9"/>
        <v>0.60170882803214321</v>
      </c>
      <c r="AN73" s="40">
        <f t="shared" si="9"/>
        <v>0.60962241675183348</v>
      </c>
      <c r="AO73" s="40">
        <f t="shared" si="9"/>
        <v>0.61753600547152376</v>
      </c>
      <c r="AP73" s="40">
        <f t="shared" si="9"/>
        <v>0.62544959419121404</v>
      </c>
      <c r="AQ73" s="40">
        <f t="shared" si="9"/>
        <v>0.63336318291090443</v>
      </c>
      <c r="AR73" s="40">
        <f t="shared" si="9"/>
        <v>0.64127677163059471</v>
      </c>
      <c r="AS73" s="40">
        <f t="shared" si="9"/>
        <v>0.64919036035028499</v>
      </c>
      <c r="AT73" s="40">
        <f t="shared" si="9"/>
        <v>0.65710394906997527</v>
      </c>
      <c r="AU73" s="40">
        <f t="shared" si="9"/>
        <v>0.66501753778966566</v>
      </c>
      <c r="AV73" s="40">
        <f t="shared" si="9"/>
        <v>0.67293112650935594</v>
      </c>
      <c r="AW73" s="40">
        <f t="shared" si="9"/>
        <v>0.68084471522904622</v>
      </c>
      <c r="AX73" s="40">
        <f t="shared" si="9"/>
        <v>0.68875830394873661</v>
      </c>
      <c r="AY73" s="40">
        <f t="shared" si="10"/>
        <v>0.69667189266842688</v>
      </c>
      <c r="AZ73" s="40">
        <f t="shared" si="10"/>
        <v>0.70458548138811716</v>
      </c>
      <c r="BA73" s="40">
        <f t="shared" si="10"/>
        <v>0.71249907010780744</v>
      </c>
      <c r="BB73" s="40">
        <f t="shared" si="10"/>
        <v>0.72041265882749772</v>
      </c>
      <c r="BC73" s="27">
        <v>6.5310000000000003E-3</v>
      </c>
      <c r="BD73" s="127">
        <f t="shared" si="2"/>
        <v>0.86787183334415818</v>
      </c>
    </row>
    <row r="74" spans="1:56"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40">
        <f t="shared" si="9"/>
        <v>0.12996585507750194</v>
      </c>
      <c r="AJ74" s="40">
        <f t="shared" si="9"/>
        <v>0.13014712266180525</v>
      </c>
      <c r="AK74" s="40">
        <f t="shared" si="9"/>
        <v>0.13032839024610857</v>
      </c>
      <c r="AL74" s="40">
        <f t="shared" si="9"/>
        <v>0.13050965783041188</v>
      </c>
      <c r="AM74" s="40">
        <f t="shared" si="9"/>
        <v>0.13069092541471519</v>
      </c>
      <c r="AN74" s="40">
        <f t="shared" si="9"/>
        <v>0.13087219299901851</v>
      </c>
      <c r="AO74" s="40">
        <f t="shared" si="9"/>
        <v>0.13105346058332182</v>
      </c>
      <c r="AP74" s="40">
        <f t="shared" si="9"/>
        <v>0.13123472816762513</v>
      </c>
      <c r="AQ74" s="40">
        <f t="shared" si="9"/>
        <v>0.13141599575192844</v>
      </c>
      <c r="AR74" s="40">
        <f t="shared" si="9"/>
        <v>0.13159726333623176</v>
      </c>
      <c r="AS74" s="40">
        <f t="shared" si="9"/>
        <v>0.13177853092053507</v>
      </c>
      <c r="AT74" s="40">
        <f t="shared" si="9"/>
        <v>0.13195979850483838</v>
      </c>
      <c r="AU74" s="40">
        <f t="shared" si="9"/>
        <v>0.1321410660891417</v>
      </c>
      <c r="AV74" s="40">
        <f t="shared" si="9"/>
        <v>0.13232233367344501</v>
      </c>
      <c r="AW74" s="40">
        <f t="shared" si="9"/>
        <v>0.13250360125774832</v>
      </c>
      <c r="AX74" s="40">
        <f t="shared" si="9"/>
        <v>0.13268486884205163</v>
      </c>
      <c r="AY74" s="40">
        <f t="shared" si="10"/>
        <v>0.13286613642635495</v>
      </c>
      <c r="AZ74" s="40">
        <f t="shared" si="10"/>
        <v>0.13304740401065826</v>
      </c>
      <c r="BA74" s="40">
        <f t="shared" si="10"/>
        <v>0.13322867159496157</v>
      </c>
      <c r="BB74" s="40">
        <f t="shared" si="10"/>
        <v>0.13340993917926489</v>
      </c>
      <c r="BC74" s="27">
        <v>3.895E-3</v>
      </c>
      <c r="BD74" s="127">
        <f t="shared" si="2"/>
        <v>0.28771220035710421</v>
      </c>
    </row>
    <row r="75" spans="1:56"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40">
        <f t="shared" si="9"/>
        <v>3.0797809092226287</v>
      </c>
      <c r="AJ75" s="40">
        <f t="shared" si="9"/>
        <v>3.1203533855363896</v>
      </c>
      <c r="AK75" s="40">
        <f t="shared" si="9"/>
        <v>3.1609258618501506</v>
      </c>
      <c r="AL75" s="40">
        <f t="shared" si="9"/>
        <v>3.2014983381639111</v>
      </c>
      <c r="AM75" s="40">
        <f t="shared" si="9"/>
        <v>3.242070814477672</v>
      </c>
      <c r="AN75" s="40">
        <f t="shared" si="9"/>
        <v>3.2826432907914329</v>
      </c>
      <c r="AO75" s="40">
        <f t="shared" si="9"/>
        <v>3.3232157671051934</v>
      </c>
      <c r="AP75" s="40">
        <f t="shared" si="9"/>
        <v>3.3637882434189543</v>
      </c>
      <c r="AQ75" s="40">
        <f t="shared" si="9"/>
        <v>3.4043607197327148</v>
      </c>
      <c r="AR75" s="40">
        <f t="shared" si="9"/>
        <v>3.4449331960464757</v>
      </c>
      <c r="AS75" s="40">
        <f t="shared" si="9"/>
        <v>3.4855056723602367</v>
      </c>
      <c r="AT75" s="40">
        <f t="shared" si="9"/>
        <v>3.5260781486739972</v>
      </c>
      <c r="AU75" s="40">
        <f t="shared" si="9"/>
        <v>3.5666506249877581</v>
      </c>
      <c r="AV75" s="40">
        <f t="shared" si="9"/>
        <v>3.6072231013015186</v>
      </c>
      <c r="AW75" s="40">
        <f t="shared" si="9"/>
        <v>3.6477955776152795</v>
      </c>
      <c r="AX75" s="40">
        <f t="shared" si="9"/>
        <v>3.6883680539290404</v>
      </c>
      <c r="AY75" s="40">
        <f t="shared" si="10"/>
        <v>3.7289405302428014</v>
      </c>
      <c r="AZ75" s="40">
        <f t="shared" si="10"/>
        <v>3.7695130065565619</v>
      </c>
      <c r="BA75" s="40">
        <f t="shared" si="10"/>
        <v>3.8100854828703228</v>
      </c>
      <c r="BB75" s="40">
        <f t="shared" si="10"/>
        <v>3.8506579591840833</v>
      </c>
      <c r="BC75" s="27">
        <v>2.3519999999999999E-3</v>
      </c>
      <c r="BD75" s="127">
        <f t="shared" si="2"/>
        <v>0.6075701364999686</v>
      </c>
    </row>
    <row r="76" spans="1:56"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40">
        <f t="shared" si="9"/>
        <v>3.2443032532236078E-2</v>
      </c>
      <c r="AJ76" s="40">
        <f t="shared" si="9"/>
        <v>3.2722042853724508E-2</v>
      </c>
      <c r="AK76" s="40">
        <f t="shared" si="9"/>
        <v>3.3001053175212937E-2</v>
      </c>
      <c r="AL76" s="40">
        <f t="shared" si="9"/>
        <v>3.3280063496701359E-2</v>
      </c>
      <c r="AM76" s="40">
        <f t="shared" si="9"/>
        <v>3.3559073818189789E-2</v>
      </c>
      <c r="AN76" s="40">
        <f t="shared" si="9"/>
        <v>3.3838084139678218E-2</v>
      </c>
      <c r="AO76" s="40">
        <f t="shared" si="9"/>
        <v>3.4117094461166647E-2</v>
      </c>
      <c r="AP76" s="40">
        <f t="shared" si="9"/>
        <v>3.4396104782655069E-2</v>
      </c>
      <c r="AQ76" s="40">
        <f t="shared" si="9"/>
        <v>3.4675115104143499E-2</v>
      </c>
      <c r="AR76" s="40">
        <f t="shared" si="9"/>
        <v>3.4954125425631928E-2</v>
      </c>
      <c r="AS76" s="40">
        <f t="shared" si="9"/>
        <v>3.523313574712035E-2</v>
      </c>
      <c r="AT76" s="40">
        <f t="shared" si="9"/>
        <v>3.551214606860878E-2</v>
      </c>
      <c r="AU76" s="40">
        <f t="shared" si="9"/>
        <v>3.5791156390097209E-2</v>
      </c>
      <c r="AV76" s="40">
        <f t="shared" si="9"/>
        <v>3.6070166711585631E-2</v>
      </c>
      <c r="AW76" s="40">
        <f t="shared" si="9"/>
        <v>3.6349177033074061E-2</v>
      </c>
      <c r="AX76" s="40">
        <f t="shared" si="9"/>
        <v>3.662818735456249E-2</v>
      </c>
      <c r="AY76" s="40">
        <f t="shared" si="10"/>
        <v>3.6907197676050912E-2</v>
      </c>
      <c r="AZ76" s="40">
        <f t="shared" si="10"/>
        <v>3.7186207997539342E-2</v>
      </c>
      <c r="BA76" s="40">
        <f t="shared" si="10"/>
        <v>3.7465218319027771E-2</v>
      </c>
      <c r="BB76" s="40">
        <f t="shared" si="10"/>
        <v>3.77442286405162E-2</v>
      </c>
      <c r="BC76" s="27">
        <v>1.0521000000000001E-2</v>
      </c>
      <c r="BD76" s="127">
        <f t="shared" si="2"/>
        <v>0.95415550488062717</v>
      </c>
    </row>
    <row r="77" spans="1:56"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40">
        <f t="shared" si="9"/>
        <v>0.20787899919354835</v>
      </c>
      <c r="AJ77" s="40">
        <f t="shared" si="9"/>
        <v>0.20707799879032254</v>
      </c>
      <c r="AK77" s="40">
        <f t="shared" si="9"/>
        <v>0.20627699838709673</v>
      </c>
      <c r="AL77" s="40">
        <f t="shared" si="9"/>
        <v>0.20547599798387089</v>
      </c>
      <c r="AM77" s="40">
        <f t="shared" si="9"/>
        <v>0.20467499758064508</v>
      </c>
      <c r="AN77" s="40">
        <f t="shared" si="9"/>
        <v>0.20387399717741927</v>
      </c>
      <c r="AO77" s="40">
        <f t="shared" si="9"/>
        <v>0.20307299677419346</v>
      </c>
      <c r="AP77" s="40">
        <f t="shared" si="9"/>
        <v>0.20227199637096763</v>
      </c>
      <c r="AQ77" s="40">
        <f t="shared" si="9"/>
        <v>0.20147099596774182</v>
      </c>
      <c r="AR77" s="40">
        <f t="shared" si="9"/>
        <v>0.20066999556451601</v>
      </c>
      <c r="AS77" s="40">
        <f t="shared" si="9"/>
        <v>0.19986899516129017</v>
      </c>
      <c r="AT77" s="40">
        <f t="shared" si="9"/>
        <v>0.19906799475806436</v>
      </c>
      <c r="AU77" s="40">
        <f t="shared" si="9"/>
        <v>0.19826699435483855</v>
      </c>
      <c r="AV77" s="40">
        <f t="shared" si="9"/>
        <v>0.19746599395161271</v>
      </c>
      <c r="AW77" s="40">
        <f t="shared" si="9"/>
        <v>0.1966649935483869</v>
      </c>
      <c r="AX77" s="40">
        <f t="shared" si="9"/>
        <v>0.19586399314516109</v>
      </c>
      <c r="AY77" s="40">
        <f t="shared" si="10"/>
        <v>0.19506299274193528</v>
      </c>
      <c r="AZ77" s="40">
        <f t="shared" si="10"/>
        <v>0.19426199233870944</v>
      </c>
      <c r="BA77" s="40">
        <f t="shared" si="10"/>
        <v>0.19346099193548363</v>
      </c>
      <c r="BB77" s="40">
        <f t="shared" si="10"/>
        <v>0.19265999153225782</v>
      </c>
      <c r="BC77" s="27">
        <v>-5.1110000000000001E-3</v>
      </c>
      <c r="BD77" s="127">
        <f t="shared" si="2"/>
        <v>-0.4893489097797854</v>
      </c>
    </row>
    <row r="78" spans="1:56"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40">
        <f t="shared" si="9"/>
        <v>2.3049349351635506E-2</v>
      </c>
      <c r="AJ78" s="40">
        <f t="shared" si="9"/>
        <v>2.294569128718207E-2</v>
      </c>
      <c r="AK78" s="40">
        <f t="shared" si="9"/>
        <v>2.2842033222728635E-2</v>
      </c>
      <c r="AL78" s="40">
        <f t="shared" si="9"/>
        <v>2.27383751582752E-2</v>
      </c>
      <c r="AM78" s="40">
        <f t="shared" si="9"/>
        <v>2.2634717093821765E-2</v>
      </c>
      <c r="AN78" s="40">
        <f t="shared" si="9"/>
        <v>2.253105902936833E-2</v>
      </c>
      <c r="AO78" s="40">
        <f t="shared" si="9"/>
        <v>2.2427400964914895E-2</v>
      </c>
      <c r="AP78" s="40">
        <f t="shared" si="9"/>
        <v>2.2323742900461456E-2</v>
      </c>
      <c r="AQ78" s="40">
        <f t="shared" si="9"/>
        <v>2.2220084836008021E-2</v>
      </c>
      <c r="AR78" s="40">
        <f t="shared" si="9"/>
        <v>2.2116426771554586E-2</v>
      </c>
      <c r="AS78" s="40">
        <f t="shared" si="9"/>
        <v>2.201276870710115E-2</v>
      </c>
      <c r="AT78" s="40">
        <f t="shared" si="9"/>
        <v>2.1909110642647715E-2</v>
      </c>
      <c r="AU78" s="40">
        <f t="shared" si="9"/>
        <v>2.180545257819428E-2</v>
      </c>
      <c r="AV78" s="40">
        <f t="shared" si="9"/>
        <v>2.1701794513740845E-2</v>
      </c>
      <c r="AW78" s="40">
        <f t="shared" si="9"/>
        <v>2.159813644928741E-2</v>
      </c>
      <c r="AX78" s="40">
        <f t="shared" si="9"/>
        <v>2.1494478384833975E-2</v>
      </c>
      <c r="AY78" s="40">
        <f t="shared" si="10"/>
        <v>2.1390820320380539E-2</v>
      </c>
      <c r="AZ78" s="40">
        <f t="shared" si="10"/>
        <v>2.1287162255927104E-2</v>
      </c>
      <c r="BA78" s="40">
        <f t="shared" si="10"/>
        <v>2.1183504191473669E-2</v>
      </c>
      <c r="BB78" s="40">
        <f t="shared" si="10"/>
        <v>2.1079846127020234E-2</v>
      </c>
      <c r="BC78" s="27">
        <v>-1.9171000000000001E-2</v>
      </c>
      <c r="BD78" s="127">
        <f t="shared" si="2"/>
        <v>-1.3578527498581905</v>
      </c>
    </row>
    <row r="79" spans="1:56"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40">
        <f t="shared" si="9"/>
        <v>0.38002161666076528</v>
      </c>
      <c r="AJ79" s="40">
        <f t="shared" si="9"/>
        <v>0.37879218031312217</v>
      </c>
      <c r="AK79" s="40">
        <f t="shared" si="9"/>
        <v>0.37756274396547906</v>
      </c>
      <c r="AL79" s="40">
        <f t="shared" si="9"/>
        <v>0.37633330761783595</v>
      </c>
      <c r="AM79" s="40">
        <f t="shared" si="9"/>
        <v>0.37510387127019285</v>
      </c>
      <c r="AN79" s="40">
        <f t="shared" si="9"/>
        <v>0.37387443492254974</v>
      </c>
      <c r="AO79" s="40">
        <f t="shared" si="9"/>
        <v>0.37264499857490663</v>
      </c>
      <c r="AP79" s="40">
        <f t="shared" si="9"/>
        <v>0.37141556222726352</v>
      </c>
      <c r="AQ79" s="40">
        <f t="shared" si="9"/>
        <v>0.37018612587962041</v>
      </c>
      <c r="AR79" s="40">
        <f t="shared" si="9"/>
        <v>0.3689566895319773</v>
      </c>
      <c r="AS79" s="40">
        <f t="shared" si="9"/>
        <v>0.36772725318433419</v>
      </c>
      <c r="AT79" s="40">
        <f t="shared" si="9"/>
        <v>0.36649781683669108</v>
      </c>
      <c r="AU79" s="40">
        <f t="shared" si="9"/>
        <v>0.36526838048904797</v>
      </c>
      <c r="AV79" s="40">
        <f t="shared" si="9"/>
        <v>0.36403894414140492</v>
      </c>
      <c r="AW79" s="40">
        <f t="shared" si="9"/>
        <v>0.36280950779376181</v>
      </c>
      <c r="AX79" s="40">
        <f t="shared" si="9"/>
        <v>0.3615800714461187</v>
      </c>
      <c r="AY79" s="40">
        <f t="shared" si="10"/>
        <v>0.36035063509847559</v>
      </c>
      <c r="AZ79" s="40">
        <f t="shared" si="10"/>
        <v>0.35912119875083248</v>
      </c>
      <c r="BA79" s="40">
        <f t="shared" si="10"/>
        <v>0.35789176240318937</v>
      </c>
      <c r="BB79" s="40">
        <f t="shared" si="10"/>
        <v>0.35666232605554626</v>
      </c>
      <c r="BC79" s="27">
        <v>-2.905E-3</v>
      </c>
      <c r="BD79" s="127">
        <f t="shared" si="2"/>
        <v>-0.31555295938539007</v>
      </c>
    </row>
    <row r="80" spans="1:56"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40">
        <f t="shared" si="9"/>
        <v>0.13035468959521176</v>
      </c>
      <c r="AJ80" s="40">
        <f t="shared" si="9"/>
        <v>0.13009394286460665</v>
      </c>
      <c r="AK80" s="40">
        <f t="shared" si="9"/>
        <v>0.12983319613400154</v>
      </c>
      <c r="AL80" s="40">
        <f t="shared" si="9"/>
        <v>0.12957244940339643</v>
      </c>
      <c r="AM80" s="40">
        <f t="shared" si="9"/>
        <v>0.1293117026727913</v>
      </c>
      <c r="AN80" s="40">
        <f t="shared" si="9"/>
        <v>0.12905095594218619</v>
      </c>
      <c r="AO80" s="40">
        <f t="shared" si="9"/>
        <v>0.12879020921158107</v>
      </c>
      <c r="AP80" s="40">
        <f t="shared" si="9"/>
        <v>0.12852946248097596</v>
      </c>
      <c r="AQ80" s="40">
        <f t="shared" si="9"/>
        <v>0.12826871575037085</v>
      </c>
      <c r="AR80" s="40">
        <f t="shared" si="9"/>
        <v>0.12800796901976574</v>
      </c>
      <c r="AS80" s="40">
        <f t="shared" si="9"/>
        <v>0.12774722228916063</v>
      </c>
      <c r="AT80" s="40">
        <f t="shared" si="9"/>
        <v>0.12748647555855552</v>
      </c>
      <c r="AU80" s="40">
        <f t="shared" si="9"/>
        <v>0.12722572882795041</v>
      </c>
      <c r="AV80" s="40">
        <f t="shared" si="9"/>
        <v>0.1269649820973453</v>
      </c>
      <c r="AW80" s="40">
        <f t="shared" si="9"/>
        <v>0.12670423536674019</v>
      </c>
      <c r="AX80" s="40">
        <f t="shared" si="9"/>
        <v>0.12644348863613505</v>
      </c>
      <c r="AY80" s="40">
        <f t="shared" si="10"/>
        <v>0.12618274190552994</v>
      </c>
      <c r="AZ80" s="40">
        <f t="shared" si="10"/>
        <v>0.12592199517492483</v>
      </c>
      <c r="BA80" s="40">
        <f t="shared" si="10"/>
        <v>0.12566124844431972</v>
      </c>
      <c r="BB80" s="40">
        <f t="shared" si="10"/>
        <v>0.12540050171371461</v>
      </c>
      <c r="BC80" s="27">
        <v>-5.9999999999999995E-4</v>
      </c>
      <c r="BD80" s="127">
        <f t="shared" si="2"/>
        <v>-0.11647686210557451</v>
      </c>
    </row>
    <row r="81" spans="1:56"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40">
        <f t="shared" si="9"/>
        <v>1.750667374599185</v>
      </c>
      <c r="AJ81" s="40">
        <f t="shared" si="9"/>
        <v>1.7726563391622525</v>
      </c>
      <c r="AK81" s="40">
        <f t="shared" si="9"/>
        <v>1.7946453037253201</v>
      </c>
      <c r="AL81" s="40">
        <f t="shared" si="9"/>
        <v>1.8166342682883874</v>
      </c>
      <c r="AM81" s="40">
        <f t="shared" si="9"/>
        <v>1.8386232328514549</v>
      </c>
      <c r="AN81" s="40">
        <f t="shared" si="9"/>
        <v>1.8606121974145222</v>
      </c>
      <c r="AO81" s="40">
        <f t="shared" si="9"/>
        <v>1.8826011619775898</v>
      </c>
      <c r="AP81" s="40">
        <f t="shared" si="9"/>
        <v>1.9045901265406573</v>
      </c>
      <c r="AQ81" s="40">
        <f t="shared" si="9"/>
        <v>1.9265790911037246</v>
      </c>
      <c r="AR81" s="40">
        <f t="shared" si="9"/>
        <v>1.9485680556667921</v>
      </c>
      <c r="AS81" s="40">
        <f t="shared" si="9"/>
        <v>1.9705570202298595</v>
      </c>
      <c r="AT81" s="40">
        <f t="shared" si="9"/>
        <v>1.992545984792927</v>
      </c>
      <c r="AU81" s="40">
        <f t="shared" si="9"/>
        <v>2.0145349493559945</v>
      </c>
      <c r="AV81" s="40">
        <f t="shared" si="9"/>
        <v>2.0365239139190621</v>
      </c>
      <c r="AW81" s="40">
        <f t="shared" si="9"/>
        <v>2.0585128784821292</v>
      </c>
      <c r="AX81" s="40">
        <f t="shared" si="9"/>
        <v>2.0805018430451967</v>
      </c>
      <c r="AY81" s="40">
        <f t="shared" si="10"/>
        <v>2.1024908076082642</v>
      </c>
      <c r="AZ81" s="40">
        <f t="shared" si="10"/>
        <v>2.1244797721713318</v>
      </c>
      <c r="BA81" s="40">
        <f t="shared" si="10"/>
        <v>2.1464687367343993</v>
      </c>
      <c r="BB81" s="40">
        <f t="shared" si="10"/>
        <v>2.1684577012974664</v>
      </c>
      <c r="BC81" s="27">
        <v>1.0259000000000001E-2</v>
      </c>
      <c r="BD81" s="127">
        <f t="shared" si="2"/>
        <v>1.0429988470582297</v>
      </c>
    </row>
    <row r="82" spans="1:56"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40">
        <f t="shared" si="9"/>
        <v>0.23081461293067151</v>
      </c>
      <c r="AJ82" s="40">
        <f t="shared" si="9"/>
        <v>0.23098892678050878</v>
      </c>
      <c r="AK82" s="40">
        <f t="shared" si="9"/>
        <v>0.23116324063034607</v>
      </c>
      <c r="AL82" s="40">
        <f t="shared" si="9"/>
        <v>0.23133755448018334</v>
      </c>
      <c r="AM82" s="40">
        <f t="shared" si="9"/>
        <v>0.2315118683300206</v>
      </c>
      <c r="AN82" s="40">
        <f t="shared" si="9"/>
        <v>0.2316861821798579</v>
      </c>
      <c r="AO82" s="40">
        <f t="shared" si="9"/>
        <v>0.23186049602969516</v>
      </c>
      <c r="AP82" s="40">
        <f t="shared" si="9"/>
        <v>0.23203480987953246</v>
      </c>
      <c r="AQ82" s="40">
        <f t="shared" si="9"/>
        <v>0.23220912372936972</v>
      </c>
      <c r="AR82" s="40">
        <f t="shared" si="9"/>
        <v>0.23238343757920699</v>
      </c>
      <c r="AS82" s="40">
        <f t="shared" si="9"/>
        <v>0.23255775142904428</v>
      </c>
      <c r="AT82" s="40">
        <f t="shared" si="9"/>
        <v>0.23273206527888154</v>
      </c>
      <c r="AU82" s="40">
        <f t="shared" si="9"/>
        <v>0.23290637912871884</v>
      </c>
      <c r="AV82" s="40">
        <f t="shared" si="9"/>
        <v>0.2330806929785561</v>
      </c>
      <c r="AW82" s="40">
        <f t="shared" si="9"/>
        <v>0.23325500682839337</v>
      </c>
      <c r="AX82" s="40">
        <f t="shared" si="9"/>
        <v>0.23342932067823066</v>
      </c>
      <c r="AY82" s="40">
        <f t="shared" si="10"/>
        <v>0.23360363452806793</v>
      </c>
      <c r="AZ82" s="40">
        <f t="shared" si="10"/>
        <v>0.23377794837790522</v>
      </c>
      <c r="BA82" s="40">
        <f t="shared" si="10"/>
        <v>0.23395226222774249</v>
      </c>
      <c r="BB82" s="40">
        <f t="shared" si="10"/>
        <v>0.23412657607757975</v>
      </c>
      <c r="BC82" s="27">
        <v>-2.0449999999999999E-3</v>
      </c>
      <c r="BD82" s="127">
        <f t="shared" si="2"/>
        <v>-9.5016302139949715E-2</v>
      </c>
    </row>
    <row r="83" spans="1:56"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40">
        <f t="shared" si="9"/>
        <v>5.9773146774193549E-2</v>
      </c>
      <c r="AJ83" s="40">
        <f t="shared" si="9"/>
        <v>5.9696720161290316E-2</v>
      </c>
      <c r="AK83" s="40">
        <f t="shared" si="9"/>
        <v>5.962029354838709E-2</v>
      </c>
      <c r="AL83" s="40">
        <f t="shared" si="9"/>
        <v>5.9543866935483865E-2</v>
      </c>
      <c r="AM83" s="40">
        <f t="shared" si="9"/>
        <v>5.9467440322580639E-2</v>
      </c>
      <c r="AN83" s="40">
        <f t="shared" si="9"/>
        <v>5.9391013709677407E-2</v>
      </c>
      <c r="AO83" s="40">
        <f t="shared" si="9"/>
        <v>5.9314587096774181E-2</v>
      </c>
      <c r="AP83" s="40">
        <f t="shared" si="9"/>
        <v>5.9238160483870955E-2</v>
      </c>
      <c r="AQ83" s="40">
        <f t="shared" si="9"/>
        <v>5.916173387096773E-2</v>
      </c>
      <c r="AR83" s="40">
        <f t="shared" si="9"/>
        <v>5.9085307258064504E-2</v>
      </c>
      <c r="AS83" s="40">
        <f t="shared" si="9"/>
        <v>5.9008880645161271E-2</v>
      </c>
      <c r="AT83" s="40">
        <f t="shared" si="9"/>
        <v>5.8932454032258046E-2</v>
      </c>
      <c r="AU83" s="40">
        <f t="shared" si="9"/>
        <v>5.885602741935482E-2</v>
      </c>
      <c r="AV83" s="40">
        <f t="shared" si="9"/>
        <v>5.8779600806451594E-2</v>
      </c>
      <c r="AW83" s="40">
        <f t="shared" si="9"/>
        <v>5.8703174193548362E-2</v>
      </c>
      <c r="AX83" s="40">
        <f t="shared" si="9"/>
        <v>5.8626747580645136E-2</v>
      </c>
      <c r="AY83" s="40">
        <f t="shared" si="10"/>
        <v>5.855032096774191E-2</v>
      </c>
      <c r="AZ83" s="40">
        <f t="shared" si="10"/>
        <v>5.8473894354838685E-2</v>
      </c>
      <c r="BA83" s="40">
        <f t="shared" si="10"/>
        <v>5.8397467741935459E-2</v>
      </c>
      <c r="BB83" s="40">
        <f t="shared" si="10"/>
        <v>5.8321041129032226E-2</v>
      </c>
      <c r="BC83" s="27">
        <v>-1.0950000000000001E-3</v>
      </c>
      <c r="BD83" s="127">
        <f t="shared" ref="BD83:BD85" si="11">((BB83/C83)^(1/($BB$13-$C$13))-1)*100</f>
        <v>-0.12305981202390681</v>
      </c>
    </row>
    <row r="84" spans="1:56"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40">
        <f t="shared" si="9"/>
        <v>0.43542244270110791</v>
      </c>
      <c r="AJ84" s="40">
        <f t="shared" si="9"/>
        <v>0.43935461390988512</v>
      </c>
      <c r="AK84" s="40">
        <f t="shared" si="9"/>
        <v>0.44328678511866232</v>
      </c>
      <c r="AL84" s="40">
        <f t="shared" si="9"/>
        <v>0.44721895632743958</v>
      </c>
      <c r="AM84" s="40">
        <f t="shared" si="9"/>
        <v>0.45115112753621678</v>
      </c>
      <c r="AN84" s="40">
        <f t="shared" si="9"/>
        <v>0.45508329874499398</v>
      </c>
      <c r="AO84" s="40">
        <f t="shared" si="9"/>
        <v>0.45901546995377118</v>
      </c>
      <c r="AP84" s="40">
        <f t="shared" si="9"/>
        <v>0.46294764116254838</v>
      </c>
      <c r="AQ84" s="40">
        <f t="shared" si="9"/>
        <v>0.46687981237132559</v>
      </c>
      <c r="AR84" s="40">
        <f t="shared" si="9"/>
        <v>0.47081198358010279</v>
      </c>
      <c r="AS84" s="40">
        <f t="shared" si="9"/>
        <v>0.47474415478887999</v>
      </c>
      <c r="AT84" s="40">
        <f t="shared" si="9"/>
        <v>0.47867632599765719</v>
      </c>
      <c r="AU84" s="40">
        <f t="shared" si="9"/>
        <v>0.48260849720643439</v>
      </c>
      <c r="AV84" s="40">
        <f t="shared" si="9"/>
        <v>0.4865406684152116</v>
      </c>
      <c r="AW84" s="40">
        <f t="shared" si="9"/>
        <v>0.4904728396239888</v>
      </c>
      <c r="AX84" s="40">
        <f t="shared" si="9"/>
        <v>0.494405010832766</v>
      </c>
      <c r="AY84" s="40">
        <f t="shared" si="10"/>
        <v>0.49833718204154326</v>
      </c>
      <c r="AZ84" s="40">
        <f t="shared" si="10"/>
        <v>0.50226935325032041</v>
      </c>
      <c r="BA84" s="40">
        <f t="shared" si="10"/>
        <v>0.50620152445909761</v>
      </c>
      <c r="BB84" s="40">
        <f t="shared" si="10"/>
        <v>0.51013369566787481</v>
      </c>
      <c r="BC84" s="27">
        <v>9.9190000000000007E-3</v>
      </c>
      <c r="BD84" s="127">
        <f t="shared" si="11"/>
        <v>0.93479726085199388</v>
      </c>
    </row>
    <row r="85" spans="1:56"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40">
        <f t="shared" si="9"/>
        <v>13.612912330370939</v>
      </c>
      <c r="AJ85" s="40">
        <f t="shared" si="9"/>
        <v>13.704461152747806</v>
      </c>
      <c r="AK85" s="40">
        <f t="shared" si="9"/>
        <v>13.796009975124671</v>
      </c>
      <c r="AL85" s="40">
        <f t="shared" si="9"/>
        <v>13.887558797501535</v>
      </c>
      <c r="AM85" s="40">
        <f t="shared" si="9"/>
        <v>13.979107619878402</v>
      </c>
      <c r="AN85" s="40">
        <f t="shared" si="9"/>
        <v>14.070656442255267</v>
      </c>
      <c r="AO85" s="40">
        <f t="shared" si="9"/>
        <v>14.162205264632131</v>
      </c>
      <c r="AP85" s="40">
        <f t="shared" si="9"/>
        <v>14.253754087008996</v>
      </c>
      <c r="AQ85" s="40">
        <f t="shared" si="9"/>
        <v>14.345302909385861</v>
      </c>
      <c r="AR85" s="40">
        <f t="shared" si="9"/>
        <v>14.436851731762728</v>
      </c>
      <c r="AS85" s="40">
        <f t="shared" si="9"/>
        <v>14.528400554139592</v>
      </c>
      <c r="AT85" s="40">
        <f t="shared" si="9"/>
        <v>14.619949376516457</v>
      </c>
      <c r="AU85" s="40">
        <f t="shared" si="9"/>
        <v>14.711498198893324</v>
      </c>
      <c r="AV85" s="40">
        <f t="shared" si="9"/>
        <v>14.803047021270189</v>
      </c>
      <c r="AW85" s="40">
        <f t="shared" si="9"/>
        <v>14.894595843647053</v>
      </c>
      <c r="AX85" s="40">
        <f t="shared" si="9"/>
        <v>14.986144666023918</v>
      </c>
      <c r="AY85" s="40">
        <f t="shared" si="10"/>
        <v>15.077693488400783</v>
      </c>
      <c r="AZ85" s="40">
        <f t="shared" si="10"/>
        <v>15.16924231077765</v>
      </c>
      <c r="BA85" s="40">
        <f t="shared" si="10"/>
        <v>15.260791133154514</v>
      </c>
      <c r="BB85" s="40">
        <f t="shared" si="10"/>
        <v>15.352339955531379</v>
      </c>
      <c r="BC85" s="31">
        <v>-1.8029999999999999E-3</v>
      </c>
      <c r="BD85" s="127">
        <f t="shared" si="11"/>
        <v>0.11566122926380817</v>
      </c>
    </row>
    <row r="86" spans="1:56" ht="15" customHeight="1" thickBot="1"/>
    <row r="87" spans="1:56" ht="15" customHeight="1">
      <c r="B87" s="135" t="s">
        <v>3049</v>
      </c>
      <c r="C87" s="135"/>
      <c r="D87" s="135"/>
      <c r="E87" s="135"/>
      <c r="F87" s="135"/>
      <c r="G87" s="135"/>
      <c r="H87" s="135"/>
      <c r="I87" s="135"/>
      <c r="J87" s="135"/>
      <c r="K87" s="135"/>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c r="AI87" s="135"/>
    </row>
    <row r="88" spans="1:56" ht="15" customHeight="1">
      <c r="B88" s="16" t="s">
        <v>3050</v>
      </c>
    </row>
    <row r="89" spans="1:56" ht="15" customHeight="1">
      <c r="B89" s="16" t="s">
        <v>3051</v>
      </c>
    </row>
    <row r="90" spans="1:56" ht="15" customHeight="1">
      <c r="B90" s="16" t="s">
        <v>3052</v>
      </c>
    </row>
    <row r="91" spans="1:56" ht="15" customHeight="1">
      <c r="B91" s="16" t="s">
        <v>3053</v>
      </c>
    </row>
    <row r="92" spans="1:56" ht="15" customHeight="1">
      <c r="B92" s="16" t="s">
        <v>3054</v>
      </c>
    </row>
    <row r="93" spans="1:56" ht="15" customHeight="1">
      <c r="B93" s="16" t="s">
        <v>3055</v>
      </c>
    </row>
    <row r="94" spans="1:56" ht="15" customHeight="1">
      <c r="B94" s="16" t="s">
        <v>3056</v>
      </c>
    </row>
    <row r="95" spans="1:56" ht="15" customHeight="1">
      <c r="B95" s="16" t="s">
        <v>3057</v>
      </c>
    </row>
    <row r="96" spans="1:56" ht="15" customHeight="1">
      <c r="B96" s="16" t="s">
        <v>3058</v>
      </c>
    </row>
    <row r="97" spans="2:2" ht="15" customHeight="1">
      <c r="B97" s="16" t="s">
        <v>3059</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F69"/>
  <sheetViews>
    <sheetView topLeftCell="AS2" zoomScale="68" workbookViewId="0">
      <selection activeCell="BF17" sqref="BF17"/>
    </sheetView>
  </sheetViews>
  <sheetFormatPr defaultColWidth="12.06640625" defaultRowHeight="15" customHeight="1"/>
  <cols>
    <col min="1" max="1" width="21.796875" style="52" customWidth="1"/>
    <col min="2" max="4" width="9.06640625"/>
  </cols>
  <sheetData>
    <row r="1" spans="1:58" s="52" customFormat="1" ht="15" customHeight="1">
      <c r="A1" s="52" t="s">
        <v>1347</v>
      </c>
      <c r="F1" s="52">
        <v>2020</v>
      </c>
      <c r="G1" s="52">
        <v>2021</v>
      </c>
      <c r="H1" s="52">
        <v>2022</v>
      </c>
      <c r="I1" s="52">
        <v>2023</v>
      </c>
      <c r="J1" s="52">
        <v>2024</v>
      </c>
      <c r="K1" s="52">
        <v>2025</v>
      </c>
      <c r="L1" s="52">
        <v>2026</v>
      </c>
      <c r="M1" s="52">
        <v>2027</v>
      </c>
      <c r="N1" s="52">
        <v>2028</v>
      </c>
      <c r="O1" s="52">
        <v>2029</v>
      </c>
      <c r="P1" s="52">
        <v>2030</v>
      </c>
      <c r="Q1" s="52">
        <v>2031</v>
      </c>
      <c r="R1" s="52">
        <v>2032</v>
      </c>
      <c r="S1" s="52">
        <v>2033</v>
      </c>
      <c r="T1" s="52">
        <v>2034</v>
      </c>
      <c r="U1" s="52">
        <v>2035</v>
      </c>
      <c r="V1" s="52">
        <v>2036</v>
      </c>
      <c r="W1" s="52">
        <v>2037</v>
      </c>
      <c r="X1" s="52">
        <v>2038</v>
      </c>
      <c r="Y1" s="52">
        <v>2039</v>
      </c>
      <c r="Z1" s="52">
        <v>2040</v>
      </c>
      <c r="AA1" s="52">
        <v>2041</v>
      </c>
      <c r="AB1" s="52">
        <v>2042</v>
      </c>
      <c r="AC1" s="52">
        <v>2043</v>
      </c>
      <c r="AD1" s="52">
        <v>2044</v>
      </c>
      <c r="AE1" s="52">
        <v>2045</v>
      </c>
      <c r="AF1" s="52">
        <v>2046</v>
      </c>
      <c r="AG1" s="52">
        <v>2047</v>
      </c>
      <c r="AH1" s="52">
        <v>2048</v>
      </c>
      <c r="AI1" s="52">
        <v>2049</v>
      </c>
      <c r="AJ1" s="52">
        <v>2050</v>
      </c>
      <c r="AK1" s="52">
        <v>2051</v>
      </c>
      <c r="AL1" s="52">
        <v>2052</v>
      </c>
      <c r="AM1" s="52">
        <v>2053</v>
      </c>
      <c r="AN1" s="52">
        <v>2054</v>
      </c>
      <c r="AO1" s="52">
        <v>2055</v>
      </c>
      <c r="AP1" s="52">
        <v>2056</v>
      </c>
      <c r="AQ1" s="52">
        <v>2057</v>
      </c>
      <c r="AR1" s="52">
        <v>2058</v>
      </c>
      <c r="AS1" s="52">
        <v>2059</v>
      </c>
      <c r="AT1" s="52">
        <v>2060</v>
      </c>
      <c r="AU1" s="52">
        <v>2061</v>
      </c>
      <c r="AV1" s="52">
        <v>2062</v>
      </c>
      <c r="AW1" s="52">
        <v>2063</v>
      </c>
      <c r="AX1" s="52">
        <v>2064</v>
      </c>
      <c r="AY1" s="52">
        <v>2065</v>
      </c>
      <c r="AZ1" s="52">
        <v>2066</v>
      </c>
      <c r="BA1" s="52">
        <v>2067</v>
      </c>
      <c r="BB1" s="52">
        <v>2068</v>
      </c>
      <c r="BC1" s="52">
        <v>2069</v>
      </c>
      <c r="BD1" s="52">
        <v>2070</v>
      </c>
      <c r="BE1" s="52" t="s">
        <v>1290</v>
      </c>
      <c r="BF1" s="52" t="s">
        <v>3419</v>
      </c>
    </row>
    <row r="10" spans="1:58" ht="15" customHeight="1">
      <c r="A10" s="108" t="s">
        <v>542</v>
      </c>
      <c r="B10" t="s">
        <v>1195</v>
      </c>
    </row>
    <row r="11" spans="1:58" ht="15" customHeight="1">
      <c r="B11" t="s">
        <v>1196</v>
      </c>
    </row>
    <row r="12" spans="1:58" ht="15" customHeight="1">
      <c r="B12" t="s">
        <v>1197</v>
      </c>
    </row>
    <row r="13" spans="1:58" ht="15" customHeight="1">
      <c r="B13" t="s">
        <v>1198</v>
      </c>
    </row>
    <row r="14" spans="1:58"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v>2051</v>
      </c>
      <c r="AL14">
        <v>2052</v>
      </c>
      <c r="AM14">
        <v>2053</v>
      </c>
      <c r="AN14">
        <v>2054</v>
      </c>
      <c r="AO14">
        <v>2055</v>
      </c>
      <c r="AP14">
        <v>2056</v>
      </c>
      <c r="AQ14">
        <v>2057</v>
      </c>
      <c r="AR14">
        <v>2058</v>
      </c>
      <c r="AS14">
        <v>2059</v>
      </c>
      <c r="AT14">
        <v>2060</v>
      </c>
      <c r="AU14">
        <v>2061</v>
      </c>
      <c r="AV14">
        <v>2062</v>
      </c>
      <c r="AW14">
        <v>2063</v>
      </c>
      <c r="AX14">
        <v>2064</v>
      </c>
      <c r="AY14">
        <v>2065</v>
      </c>
      <c r="AZ14">
        <v>2066</v>
      </c>
      <c r="BA14">
        <v>2067</v>
      </c>
      <c r="BB14">
        <v>2068</v>
      </c>
      <c r="BC14">
        <v>2069</v>
      </c>
      <c r="BD14">
        <v>2070</v>
      </c>
      <c r="BE14" t="s">
        <v>1290</v>
      </c>
      <c r="BF14" t="s">
        <v>3419</v>
      </c>
    </row>
    <row r="15" spans="1:58" ht="15" customHeight="1">
      <c r="B15" t="s">
        <v>45</v>
      </c>
      <c r="D15" t="s">
        <v>1291</v>
      </c>
    </row>
    <row r="16" spans="1:58" ht="15" customHeight="1">
      <c r="B16" t="s">
        <v>1200</v>
      </c>
      <c r="D16" t="s">
        <v>1292</v>
      </c>
    </row>
    <row r="17" spans="1:58" ht="15" customHeight="1">
      <c r="A17" s="108" t="s">
        <v>543</v>
      </c>
      <c r="B17" t="s">
        <v>1201</v>
      </c>
      <c r="C17" t="s">
        <v>1202</v>
      </c>
      <c r="D17" t="s">
        <v>1293</v>
      </c>
      <c r="E17" t="s">
        <v>1294</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f>AJ17+AJ17*($AJ$17-$AI$17)/$AI$17</f>
        <v>13766.451122368182</v>
      </c>
      <c r="AL17">
        <f t="shared" ref="AL17:BD17" si="0">AK17+AK17*($AJ$17-$AI$17)/$AI$17</f>
        <v>13796.517572897747</v>
      </c>
      <c r="AM17">
        <f t="shared" si="0"/>
        <v>13826.649689693759</v>
      </c>
      <c r="AN17">
        <f t="shared" si="0"/>
        <v>13856.847616173833</v>
      </c>
      <c r="AO17">
        <f t="shared" si="0"/>
        <v>13887.111496068808</v>
      </c>
      <c r="AP17">
        <f t="shared" si="0"/>
        <v>13917.441473423441</v>
      </c>
      <c r="AQ17">
        <f t="shared" si="0"/>
        <v>13947.837692597088</v>
      </c>
      <c r="AR17">
        <f t="shared" si="0"/>
        <v>13978.300298264388</v>
      </c>
      <c r="AS17">
        <f t="shared" si="0"/>
        <v>14008.829435415959</v>
      </c>
      <c r="AT17">
        <f t="shared" si="0"/>
        <v>14039.425249359079</v>
      </c>
      <c r="AU17">
        <f t="shared" si="0"/>
        <v>14070.087885718389</v>
      </c>
      <c r="AV17">
        <f t="shared" si="0"/>
        <v>14100.817490436573</v>
      </c>
      <c r="AW17">
        <f t="shared" si="0"/>
        <v>14131.614209775065</v>
      </c>
      <c r="AX17">
        <f t="shared" si="0"/>
        <v>14162.478190314736</v>
      </c>
      <c r="AY17">
        <f t="shared" si="0"/>
        <v>14193.409578956596</v>
      </c>
      <c r="AZ17">
        <f t="shared" si="0"/>
        <v>14224.408522922493</v>
      </c>
      <c r="BA17">
        <f t="shared" si="0"/>
        <v>14255.475169755813</v>
      </c>
      <c r="BB17">
        <f t="shared" si="0"/>
        <v>14286.609667322182</v>
      </c>
      <c r="BC17">
        <f t="shared" si="0"/>
        <v>14317.812163810169</v>
      </c>
      <c r="BD17">
        <f t="shared" si="0"/>
        <v>14349.082807731995</v>
      </c>
      <c r="BE17" s="107">
        <v>0</v>
      </c>
      <c r="BF17" s="40">
        <f>((BD17/F17)^(1/($BD$14-$F$14))-1)*100</f>
        <v>9.4822285905538095E-2</v>
      </c>
    </row>
    <row r="18" spans="1:58" ht="15" customHeight="1">
      <c r="A18" s="108" t="s">
        <v>544</v>
      </c>
      <c r="B18" t="s">
        <v>1203</v>
      </c>
      <c r="C18" t="s">
        <v>1204</v>
      </c>
      <c r="D18" t="s">
        <v>1295</v>
      </c>
      <c r="E18" t="s">
        <v>1294</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f>_xlfn.FORECAST.ETS(AK$14,$F18:$AJ18,$F$14:$AJ$14)</f>
        <v>4022.9610913466381</v>
      </c>
      <c r="AL18">
        <f t="shared" ref="AL18:BD29" si="1">_xlfn.FORECAST.ETS(AL$14,$F18:$AJ18,$F$14:$AJ$14)</f>
        <v>4019.0980005886481</v>
      </c>
      <c r="AM18">
        <f t="shared" si="1"/>
        <v>4015.2349098306586</v>
      </c>
      <c r="AN18">
        <f t="shared" si="1"/>
        <v>4011.371819072669</v>
      </c>
      <c r="AO18">
        <f t="shared" si="1"/>
        <v>4007.5087283146795</v>
      </c>
      <c r="AP18">
        <f t="shared" si="1"/>
        <v>4003.6456375566895</v>
      </c>
      <c r="AQ18">
        <f t="shared" si="1"/>
        <v>3999.7825467987</v>
      </c>
      <c r="AR18">
        <f t="shared" si="1"/>
        <v>3995.9194560407104</v>
      </c>
      <c r="AS18">
        <f t="shared" si="1"/>
        <v>3992.0563652827209</v>
      </c>
      <c r="AT18">
        <f t="shared" si="1"/>
        <v>3988.1932745247309</v>
      </c>
      <c r="AU18">
        <f t="shared" si="1"/>
        <v>3984.3301837667414</v>
      </c>
      <c r="AV18">
        <f t="shared" si="1"/>
        <v>3980.4670930087518</v>
      </c>
      <c r="AW18">
        <f t="shared" si="1"/>
        <v>3976.6040022507623</v>
      </c>
      <c r="AX18">
        <f t="shared" si="1"/>
        <v>3972.7409114927723</v>
      </c>
      <c r="AY18">
        <f t="shared" si="1"/>
        <v>3968.8778207347827</v>
      </c>
      <c r="AZ18">
        <f t="shared" si="1"/>
        <v>3965.0147299767932</v>
      </c>
      <c r="BA18">
        <f t="shared" si="1"/>
        <v>3961.1516392188037</v>
      </c>
      <c r="BB18">
        <f t="shared" si="1"/>
        <v>3957.2885484608137</v>
      </c>
      <c r="BC18">
        <f t="shared" si="1"/>
        <v>3953.4254577028241</v>
      </c>
      <c r="BD18">
        <f t="shared" si="1"/>
        <v>3949.5623669448346</v>
      </c>
      <c r="BE18" s="107">
        <v>-1.0999999999999999E-2</v>
      </c>
      <c r="BF18" s="40">
        <f>((BD18/F18)^(1/($BD$14-$F$14))-1)*100</f>
        <v>-0.72234444398666664</v>
      </c>
    </row>
    <row r="19" spans="1:58" ht="15" customHeight="1">
      <c r="A19" s="108" t="s">
        <v>545</v>
      </c>
      <c r="B19" t="s">
        <v>1205</v>
      </c>
      <c r="C19" t="s">
        <v>1206</v>
      </c>
      <c r="D19" t="s">
        <v>1296</v>
      </c>
      <c r="E19" t="s">
        <v>1294</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f t="shared" ref="AK19:AZ34" si="2">_xlfn.FORECAST.ETS(AK$14,$F19:$AJ19,$F$14:$AJ$14)</f>
        <v>9729.0625319284864</v>
      </c>
      <c r="AL19">
        <f t="shared" si="2"/>
        <v>9760.3114020232115</v>
      </c>
      <c r="AM19">
        <f t="shared" si="2"/>
        <v>9791.5602721179384</v>
      </c>
      <c r="AN19">
        <f t="shared" si="2"/>
        <v>9822.8091422126636</v>
      </c>
      <c r="AO19">
        <f t="shared" si="2"/>
        <v>9854.0580123073905</v>
      </c>
      <c r="AP19">
        <f t="shared" si="2"/>
        <v>9885.3068824021175</v>
      </c>
      <c r="AQ19">
        <f t="shared" si="2"/>
        <v>9916.5557524968426</v>
      </c>
      <c r="AR19">
        <f t="shared" si="2"/>
        <v>9947.8046225915696</v>
      </c>
      <c r="AS19">
        <f t="shared" si="2"/>
        <v>9979.0534926862965</v>
      </c>
      <c r="AT19">
        <f t="shared" si="2"/>
        <v>10010.302362781022</v>
      </c>
      <c r="AU19">
        <f t="shared" si="2"/>
        <v>10041.551232875749</v>
      </c>
      <c r="AV19">
        <f t="shared" si="2"/>
        <v>10072.800102970476</v>
      </c>
      <c r="AW19">
        <f t="shared" si="2"/>
        <v>10104.048973065201</v>
      </c>
      <c r="AX19">
        <f t="shared" si="2"/>
        <v>10135.297843159928</v>
      </c>
      <c r="AY19">
        <f t="shared" si="2"/>
        <v>10166.546713254653</v>
      </c>
      <c r="AZ19">
        <f t="shared" si="2"/>
        <v>10197.79558334938</v>
      </c>
      <c r="BA19">
        <f t="shared" si="1"/>
        <v>10229.044453444107</v>
      </c>
      <c r="BB19">
        <f t="shared" si="1"/>
        <v>10260.293323538832</v>
      </c>
      <c r="BC19">
        <f t="shared" si="1"/>
        <v>10291.542193633559</v>
      </c>
      <c r="BD19">
        <f t="shared" si="1"/>
        <v>10322.791063728284</v>
      </c>
      <c r="BE19" s="107">
        <v>6.0000000000000001E-3</v>
      </c>
      <c r="BF19" s="40">
        <f t="shared" ref="BF19:BF69" si="3">((BD19/F19)^(1/($BD$14-$F$14))-1)*100</f>
        <v>0.51274523028768115</v>
      </c>
    </row>
    <row r="20" spans="1:58" ht="15" customHeight="1">
      <c r="A20" s="108" t="s">
        <v>546</v>
      </c>
      <c r="B20" t="s">
        <v>1207</v>
      </c>
      <c r="C20" t="s">
        <v>1208</v>
      </c>
      <c r="D20" t="s">
        <v>1297</v>
      </c>
      <c r="E20" t="s">
        <v>1294</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f t="shared" si="2"/>
        <v>11.550018635122544</v>
      </c>
      <c r="AL20">
        <f t="shared" si="1"/>
        <v>11.538934900186559</v>
      </c>
      <c r="AM20">
        <f t="shared" si="1"/>
        <v>11.527851165250576</v>
      </c>
      <c r="AN20">
        <f t="shared" si="1"/>
        <v>11.516767430314591</v>
      </c>
      <c r="AO20">
        <f t="shared" si="1"/>
        <v>11.505683695378606</v>
      </c>
      <c r="AP20">
        <f t="shared" si="1"/>
        <v>11.494599960442621</v>
      </c>
      <c r="AQ20">
        <f t="shared" si="1"/>
        <v>11.483516225506635</v>
      </c>
      <c r="AR20">
        <f t="shared" si="1"/>
        <v>11.472432490570652</v>
      </c>
      <c r="AS20">
        <f t="shared" si="1"/>
        <v>11.461348755634667</v>
      </c>
      <c r="AT20">
        <f t="shared" si="1"/>
        <v>11.450265020698682</v>
      </c>
      <c r="AU20">
        <f t="shared" si="1"/>
        <v>11.439181285762697</v>
      </c>
      <c r="AV20">
        <f t="shared" si="1"/>
        <v>11.428097550826712</v>
      </c>
      <c r="AW20">
        <f t="shared" si="1"/>
        <v>11.417013815890726</v>
      </c>
      <c r="AX20">
        <f t="shared" si="1"/>
        <v>11.405930080954743</v>
      </c>
      <c r="AY20">
        <f t="shared" si="1"/>
        <v>11.394846346018758</v>
      </c>
      <c r="AZ20">
        <f t="shared" si="1"/>
        <v>11.383762611082773</v>
      </c>
      <c r="BA20">
        <f t="shared" si="1"/>
        <v>11.372678876146788</v>
      </c>
      <c r="BB20">
        <f t="shared" si="1"/>
        <v>11.361595141210802</v>
      </c>
      <c r="BC20">
        <f t="shared" si="1"/>
        <v>11.350511406274819</v>
      </c>
      <c r="BD20">
        <f t="shared" si="1"/>
        <v>11.339427671338834</v>
      </c>
      <c r="BE20" s="107">
        <v>-1.0999999999999999E-2</v>
      </c>
      <c r="BF20" s="40">
        <f t="shared" si="3"/>
        <v>-0.72302762877642923</v>
      </c>
    </row>
    <row r="21" spans="1:58" ht="15" customHeight="1">
      <c r="A21" s="108" t="s">
        <v>547</v>
      </c>
      <c r="B21" t="s">
        <v>1209</v>
      </c>
      <c r="C21" t="s">
        <v>1210</v>
      </c>
      <c r="D21" t="s">
        <v>1298</v>
      </c>
      <c r="E21" t="s">
        <v>1294</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f t="shared" si="2"/>
        <v>1056.6895976407948</v>
      </c>
      <c r="AL21">
        <f t="shared" si="1"/>
        <v>1069.3770955883949</v>
      </c>
      <c r="AM21">
        <f t="shared" si="1"/>
        <v>1082.0645935359951</v>
      </c>
      <c r="AN21">
        <f t="shared" si="1"/>
        <v>1094.752091483595</v>
      </c>
      <c r="AO21">
        <f t="shared" si="1"/>
        <v>1107.4395894311951</v>
      </c>
      <c r="AP21">
        <f t="shared" si="1"/>
        <v>1120.1270873787953</v>
      </c>
      <c r="AQ21">
        <f t="shared" si="1"/>
        <v>1132.8145853263954</v>
      </c>
      <c r="AR21">
        <f t="shared" si="1"/>
        <v>1145.5020832739956</v>
      </c>
      <c r="AS21">
        <f t="shared" si="1"/>
        <v>1158.1895812215957</v>
      </c>
      <c r="AT21">
        <f t="shared" si="1"/>
        <v>1170.8770791691959</v>
      </c>
      <c r="AU21">
        <f t="shared" si="1"/>
        <v>1183.5645771167958</v>
      </c>
      <c r="AV21">
        <f t="shared" si="1"/>
        <v>1196.252075064396</v>
      </c>
      <c r="AW21">
        <f t="shared" si="1"/>
        <v>1208.9395730119961</v>
      </c>
      <c r="AX21">
        <f t="shared" si="1"/>
        <v>1221.6270709595963</v>
      </c>
      <c r="AY21">
        <f t="shared" si="1"/>
        <v>1234.3145689071964</v>
      </c>
      <c r="AZ21">
        <f t="shared" si="1"/>
        <v>1247.0020668547966</v>
      </c>
      <c r="BA21">
        <f t="shared" si="1"/>
        <v>1259.6895648023965</v>
      </c>
      <c r="BB21">
        <f t="shared" si="1"/>
        <v>1272.3770627499966</v>
      </c>
      <c r="BC21">
        <f t="shared" si="1"/>
        <v>1285.0645606975968</v>
      </c>
      <c r="BD21">
        <f t="shared" si="1"/>
        <v>1297.7520586451969</v>
      </c>
      <c r="BE21" s="107">
        <v>8.9999999999999993E-3</v>
      </c>
      <c r="BF21" s="40">
        <f t="shared" si="3"/>
        <v>0.97074211378584963</v>
      </c>
    </row>
    <row r="22" spans="1:58" ht="15" customHeight="1">
      <c r="A22" s="108" t="s">
        <v>548</v>
      </c>
      <c r="B22" t="s">
        <v>1211</v>
      </c>
      <c r="C22" t="s">
        <v>1212</v>
      </c>
      <c r="D22" t="s">
        <v>1299</v>
      </c>
      <c r="E22" t="s">
        <v>1294</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f t="shared" si="2"/>
        <v>225.26784464795679</v>
      </c>
      <c r="AL22">
        <f t="shared" si="1"/>
        <v>224.74091568391367</v>
      </c>
      <c r="AM22">
        <f t="shared" si="1"/>
        <v>224.21398671987052</v>
      </c>
      <c r="AN22">
        <f t="shared" si="1"/>
        <v>223.6870577558274</v>
      </c>
      <c r="AO22">
        <f t="shared" si="1"/>
        <v>223.16012879178425</v>
      </c>
      <c r="AP22">
        <f t="shared" si="1"/>
        <v>222.63319982774109</v>
      </c>
      <c r="AQ22">
        <f t="shared" si="1"/>
        <v>222.10627086369797</v>
      </c>
      <c r="AR22">
        <f t="shared" si="1"/>
        <v>221.57934189965482</v>
      </c>
      <c r="AS22">
        <f t="shared" si="1"/>
        <v>221.0524129356117</v>
      </c>
      <c r="AT22">
        <f t="shared" si="1"/>
        <v>220.52548397156855</v>
      </c>
      <c r="AU22">
        <f t="shared" si="1"/>
        <v>219.9985550075254</v>
      </c>
      <c r="AV22">
        <f t="shared" si="1"/>
        <v>219.47162604348227</v>
      </c>
      <c r="AW22">
        <f t="shared" si="1"/>
        <v>218.94469707943912</v>
      </c>
      <c r="AX22">
        <f t="shared" si="1"/>
        <v>218.417768115396</v>
      </c>
      <c r="AY22">
        <f t="shared" si="1"/>
        <v>217.89083915135285</v>
      </c>
      <c r="AZ22">
        <f t="shared" si="1"/>
        <v>217.36391018730973</v>
      </c>
      <c r="BA22">
        <f t="shared" si="1"/>
        <v>216.83698122326658</v>
      </c>
      <c r="BB22">
        <f t="shared" si="1"/>
        <v>216.31005225922343</v>
      </c>
      <c r="BC22">
        <f t="shared" si="1"/>
        <v>215.7831232951803</v>
      </c>
      <c r="BD22">
        <f t="shared" si="1"/>
        <v>215.25619433113715</v>
      </c>
      <c r="BE22" s="107">
        <v>0.02</v>
      </c>
      <c r="BF22" s="40">
        <f t="shared" si="3"/>
        <v>1.1157257041808366</v>
      </c>
    </row>
    <row r="23" spans="1:58" ht="15" customHeight="1">
      <c r="A23" s="108" t="s">
        <v>549</v>
      </c>
      <c r="B23" t="s">
        <v>1213</v>
      </c>
      <c r="C23" t="s">
        <v>1214</v>
      </c>
      <c r="D23" t="s">
        <v>1300</v>
      </c>
      <c r="E23" t="s">
        <v>1294</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f t="shared" si="2"/>
        <v>87.634058081317264</v>
      </c>
      <c r="AL23">
        <f t="shared" si="1"/>
        <v>87.176340842878162</v>
      </c>
      <c r="AM23">
        <f t="shared" si="1"/>
        <v>86.718623604439045</v>
      </c>
      <c r="AN23">
        <f t="shared" si="1"/>
        <v>86.260906365999944</v>
      </c>
      <c r="AO23">
        <f t="shared" si="1"/>
        <v>85.803189127560827</v>
      </c>
      <c r="AP23">
        <f t="shared" si="1"/>
        <v>85.345471889121711</v>
      </c>
      <c r="AQ23">
        <f t="shared" si="1"/>
        <v>84.887754650682609</v>
      </c>
      <c r="AR23">
        <f t="shared" si="1"/>
        <v>84.430037412243493</v>
      </c>
      <c r="AS23">
        <f t="shared" si="1"/>
        <v>83.972320173804391</v>
      </c>
      <c r="AT23">
        <f t="shared" si="1"/>
        <v>83.514602935365275</v>
      </c>
      <c r="AU23">
        <f t="shared" si="1"/>
        <v>83.056885696926173</v>
      </c>
      <c r="AV23">
        <f t="shared" si="1"/>
        <v>82.599168458487057</v>
      </c>
      <c r="AW23">
        <f t="shared" si="1"/>
        <v>82.141451220047941</v>
      </c>
      <c r="AX23">
        <f t="shared" si="1"/>
        <v>81.683733981608839</v>
      </c>
      <c r="AY23">
        <f t="shared" si="1"/>
        <v>81.226016743169723</v>
      </c>
      <c r="AZ23">
        <f t="shared" si="1"/>
        <v>80.768299504730606</v>
      </c>
      <c r="BA23">
        <f t="shared" si="1"/>
        <v>80.310582266291505</v>
      </c>
      <c r="BB23">
        <f t="shared" si="1"/>
        <v>79.852865027852388</v>
      </c>
      <c r="BC23">
        <f t="shared" si="1"/>
        <v>79.395147789413286</v>
      </c>
      <c r="BD23">
        <f t="shared" si="1"/>
        <v>78.93743055097417</v>
      </c>
      <c r="BE23" s="107">
        <v>0.01</v>
      </c>
      <c r="BF23" s="40">
        <f t="shared" si="3"/>
        <v>0.36264986102572117</v>
      </c>
    </row>
    <row r="24" spans="1:58" ht="15" customHeight="1">
      <c r="A24" s="108" t="s">
        <v>550</v>
      </c>
      <c r="B24" t="s">
        <v>1215</v>
      </c>
      <c r="C24" t="s">
        <v>1216</v>
      </c>
      <c r="D24" t="s">
        <v>1301</v>
      </c>
      <c r="E24" t="s">
        <v>1294</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f t="shared" si="2"/>
        <v>41.861981304195758</v>
      </c>
      <c r="AL24">
        <f t="shared" si="1"/>
        <v>42.066294686621632</v>
      </c>
      <c r="AM24">
        <f t="shared" si="1"/>
        <v>42.270608069047505</v>
      </c>
      <c r="AN24">
        <f t="shared" si="1"/>
        <v>42.474921451473371</v>
      </c>
      <c r="AO24">
        <f t="shared" si="1"/>
        <v>42.679234833899244</v>
      </c>
      <c r="AP24">
        <f t="shared" si="1"/>
        <v>42.883548216325117</v>
      </c>
      <c r="AQ24">
        <f t="shared" si="1"/>
        <v>43.08786159875099</v>
      </c>
      <c r="AR24">
        <f t="shared" si="1"/>
        <v>43.292174981176863</v>
      </c>
      <c r="AS24">
        <f t="shared" si="1"/>
        <v>43.496488363602737</v>
      </c>
      <c r="AT24">
        <f t="shared" si="1"/>
        <v>43.700801746028603</v>
      </c>
      <c r="AU24">
        <f t="shared" si="1"/>
        <v>43.905115128454476</v>
      </c>
      <c r="AV24">
        <f t="shared" si="1"/>
        <v>44.109428510880349</v>
      </c>
      <c r="AW24">
        <f t="shared" si="1"/>
        <v>44.313741893306222</v>
      </c>
      <c r="AX24">
        <f t="shared" si="1"/>
        <v>44.518055275732095</v>
      </c>
      <c r="AY24">
        <f t="shared" si="1"/>
        <v>44.722368658157968</v>
      </c>
      <c r="AZ24">
        <f t="shared" si="1"/>
        <v>44.926682040583842</v>
      </c>
      <c r="BA24">
        <f t="shared" si="1"/>
        <v>45.130995423009708</v>
      </c>
      <c r="BB24">
        <f t="shared" si="1"/>
        <v>45.335308805435581</v>
      </c>
      <c r="BC24">
        <f t="shared" si="1"/>
        <v>45.539622187861454</v>
      </c>
      <c r="BD24">
        <f t="shared" si="1"/>
        <v>45.743935570287327</v>
      </c>
      <c r="BE24" s="107">
        <v>2.1999999999999999E-2</v>
      </c>
      <c r="BF24" s="40">
        <f t="shared" si="3"/>
        <v>1.5319531531544639</v>
      </c>
    </row>
    <row r="25" spans="1:58" ht="15" customHeight="1">
      <c r="A25" s="108" t="s">
        <v>551</v>
      </c>
      <c r="B25" t="s">
        <v>1217</v>
      </c>
      <c r="C25" t="s">
        <v>1218</v>
      </c>
      <c r="D25" t="s">
        <v>1302</v>
      </c>
      <c r="E25" t="s">
        <v>1294</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f t="shared" si="2"/>
        <v>95.774181865300193</v>
      </c>
      <c r="AL25">
        <f t="shared" si="1"/>
        <v>95.503009272778826</v>
      </c>
      <c r="AM25">
        <f t="shared" si="1"/>
        <v>95.231836680257445</v>
      </c>
      <c r="AN25">
        <f t="shared" si="1"/>
        <v>94.960664087736077</v>
      </c>
      <c r="AO25">
        <f t="shared" si="1"/>
        <v>94.68949149521471</v>
      </c>
      <c r="AP25">
        <f t="shared" si="1"/>
        <v>94.418318902693343</v>
      </c>
      <c r="AQ25">
        <f t="shared" si="1"/>
        <v>94.147146310171962</v>
      </c>
      <c r="AR25">
        <f t="shared" si="1"/>
        <v>93.875973717650595</v>
      </c>
      <c r="AS25">
        <f t="shared" si="1"/>
        <v>93.604801125129228</v>
      </c>
      <c r="AT25">
        <f t="shared" si="1"/>
        <v>93.333628532607861</v>
      </c>
      <c r="AU25">
        <f t="shared" si="1"/>
        <v>93.062455940086494</v>
      </c>
      <c r="AV25">
        <f t="shared" si="1"/>
        <v>92.791283347565113</v>
      </c>
      <c r="AW25">
        <f t="shared" si="1"/>
        <v>92.520110755043746</v>
      </c>
      <c r="AX25">
        <f t="shared" si="1"/>
        <v>92.248938162522379</v>
      </c>
      <c r="AY25">
        <f t="shared" si="1"/>
        <v>91.977765570001011</v>
      </c>
      <c r="AZ25">
        <f t="shared" si="1"/>
        <v>91.70659297747963</v>
      </c>
      <c r="BA25">
        <f t="shared" si="1"/>
        <v>91.435420384958263</v>
      </c>
      <c r="BB25">
        <f t="shared" si="1"/>
        <v>91.164247792436896</v>
      </c>
      <c r="BC25">
        <f t="shared" si="1"/>
        <v>90.893075199915529</v>
      </c>
      <c r="BD25">
        <f t="shared" si="1"/>
        <v>90.621902607394162</v>
      </c>
      <c r="BE25" s="107">
        <v>3.3000000000000002E-2</v>
      </c>
      <c r="BF25" s="40">
        <f t="shared" si="3"/>
        <v>1.8441929963771031</v>
      </c>
    </row>
    <row r="26" spans="1:58" ht="15" customHeight="1">
      <c r="A26" s="108" t="s">
        <v>552</v>
      </c>
      <c r="B26" t="s">
        <v>1219</v>
      </c>
      <c r="C26" t="s">
        <v>1220</v>
      </c>
      <c r="D26" t="s">
        <v>1303</v>
      </c>
      <c r="E26" t="s">
        <v>1294</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f t="shared" si="2"/>
        <v>6146.7140407318366</v>
      </c>
      <c r="AL26">
        <f t="shared" si="1"/>
        <v>6215.9466327081936</v>
      </c>
      <c r="AM26">
        <f t="shared" si="1"/>
        <v>6285.1792246845507</v>
      </c>
      <c r="AN26">
        <f t="shared" si="1"/>
        <v>6354.4118166609078</v>
      </c>
      <c r="AO26">
        <f t="shared" si="1"/>
        <v>6423.6444086372649</v>
      </c>
      <c r="AP26">
        <f t="shared" si="1"/>
        <v>6492.8770006136219</v>
      </c>
      <c r="AQ26">
        <f t="shared" si="1"/>
        <v>6562.109592589979</v>
      </c>
      <c r="AR26">
        <f t="shared" si="1"/>
        <v>6631.3421845663361</v>
      </c>
      <c r="AS26">
        <f t="shared" si="1"/>
        <v>6700.5747765426931</v>
      </c>
      <c r="AT26">
        <f t="shared" si="1"/>
        <v>6769.8073685190502</v>
      </c>
      <c r="AU26">
        <f t="shared" si="1"/>
        <v>6839.0399604954073</v>
      </c>
      <c r="AV26">
        <f t="shared" si="1"/>
        <v>6908.2725524717644</v>
      </c>
      <c r="AW26">
        <f t="shared" si="1"/>
        <v>6977.5051444481214</v>
      </c>
      <c r="AX26">
        <f t="shared" si="1"/>
        <v>7046.7377364244785</v>
      </c>
      <c r="AY26">
        <f t="shared" si="1"/>
        <v>7115.9703284008356</v>
      </c>
      <c r="AZ26">
        <f t="shared" si="1"/>
        <v>7185.2029203771926</v>
      </c>
      <c r="BA26">
        <f t="shared" si="1"/>
        <v>7254.4355123535497</v>
      </c>
      <c r="BB26">
        <f t="shared" si="1"/>
        <v>7323.6681043299068</v>
      </c>
      <c r="BC26">
        <f t="shared" si="1"/>
        <v>7392.9006963062639</v>
      </c>
      <c r="BD26">
        <f t="shared" si="1"/>
        <v>7462.1332882826209</v>
      </c>
      <c r="BE26" s="107">
        <v>5.0000000000000001E-3</v>
      </c>
      <c r="BF26" s="40">
        <f t="shared" si="3"/>
        <v>0.71807445421911975</v>
      </c>
    </row>
    <row r="27" spans="1:58" ht="15" customHeight="1">
      <c r="A27" s="108" t="s">
        <v>838</v>
      </c>
      <c r="B27" t="s">
        <v>1221</v>
      </c>
      <c r="C27" t="s">
        <v>1222</v>
      </c>
      <c r="D27" t="s">
        <v>1304</v>
      </c>
      <c r="E27" t="s">
        <v>1294</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f t="shared" si="2"/>
        <v>987.91463923601373</v>
      </c>
      <c r="AL27">
        <f t="shared" si="1"/>
        <v>1002.5862120745138</v>
      </c>
      <c r="AM27">
        <f t="shared" si="1"/>
        <v>1017.2577849130139</v>
      </c>
      <c r="AN27">
        <f t="shared" si="1"/>
        <v>1031.9293577515141</v>
      </c>
      <c r="AO27">
        <f t="shared" si="1"/>
        <v>1046.6009305900141</v>
      </c>
      <c r="AP27">
        <f t="shared" si="1"/>
        <v>1061.2725034285143</v>
      </c>
      <c r="AQ27">
        <f t="shared" si="1"/>
        <v>1075.9440762670142</v>
      </c>
      <c r="AR27">
        <f t="shared" si="1"/>
        <v>1090.6156491055144</v>
      </c>
      <c r="AS27">
        <f t="shared" si="1"/>
        <v>1105.2872219440146</v>
      </c>
      <c r="AT27">
        <f t="shared" si="1"/>
        <v>1119.9587947825146</v>
      </c>
      <c r="AU27">
        <f t="shared" si="1"/>
        <v>1134.6303676210148</v>
      </c>
      <c r="AV27">
        <f t="shared" si="1"/>
        <v>1149.3019404595148</v>
      </c>
      <c r="AW27">
        <f t="shared" si="1"/>
        <v>1163.973513298015</v>
      </c>
      <c r="AX27">
        <f t="shared" si="1"/>
        <v>1178.6450861365149</v>
      </c>
      <c r="AY27">
        <f t="shared" si="1"/>
        <v>1193.3166589750151</v>
      </c>
      <c r="AZ27">
        <f t="shared" si="1"/>
        <v>1207.9882318135151</v>
      </c>
      <c r="BA27">
        <f t="shared" si="1"/>
        <v>1222.6598046520153</v>
      </c>
      <c r="BB27">
        <f t="shared" si="1"/>
        <v>1237.3313774905155</v>
      </c>
      <c r="BC27">
        <f t="shared" si="1"/>
        <v>1252.0029503290154</v>
      </c>
      <c r="BD27">
        <f t="shared" si="1"/>
        <v>1266.6745231675154</v>
      </c>
      <c r="BE27" s="107">
        <v>1.4999999999999999E-2</v>
      </c>
      <c r="BF27" s="40">
        <f t="shared" si="3"/>
        <v>1.4290982997848145</v>
      </c>
    </row>
    <row r="28" spans="1:58" ht="15" customHeight="1">
      <c r="A28" s="108" t="s">
        <v>839</v>
      </c>
      <c r="B28" t="s">
        <v>1223</v>
      </c>
      <c r="C28" t="s">
        <v>1224</v>
      </c>
      <c r="D28" t="s">
        <v>1305</v>
      </c>
      <c r="E28" t="s">
        <v>1294</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f t="shared" si="2"/>
        <v>1330.6313327299995</v>
      </c>
      <c r="AL28">
        <f t="shared" si="1"/>
        <v>1364.6075762725225</v>
      </c>
      <c r="AM28">
        <f t="shared" si="1"/>
        <v>1398.5838198150454</v>
      </c>
      <c r="AN28">
        <f t="shared" si="1"/>
        <v>1432.5600633575687</v>
      </c>
      <c r="AO28">
        <f t="shared" si="1"/>
        <v>1466.5363069000919</v>
      </c>
      <c r="AP28">
        <f t="shared" si="1"/>
        <v>1500.5125504426148</v>
      </c>
      <c r="AQ28">
        <f t="shared" si="1"/>
        <v>1534.4887939851378</v>
      </c>
      <c r="AR28">
        <f t="shared" si="1"/>
        <v>1568.465037527661</v>
      </c>
      <c r="AS28">
        <f t="shared" si="1"/>
        <v>1602.4412810701842</v>
      </c>
      <c r="AT28">
        <f t="shared" si="1"/>
        <v>1636.4175246127072</v>
      </c>
      <c r="AU28">
        <f t="shared" si="1"/>
        <v>1670.3937681552302</v>
      </c>
      <c r="AV28">
        <f t="shared" si="1"/>
        <v>1704.3700116977534</v>
      </c>
      <c r="AW28">
        <f t="shared" si="1"/>
        <v>1738.3462552402766</v>
      </c>
      <c r="AX28">
        <f t="shared" si="1"/>
        <v>1772.3224987827996</v>
      </c>
      <c r="AY28">
        <f t="shared" si="1"/>
        <v>1806.2987423253226</v>
      </c>
      <c r="AZ28">
        <f t="shared" si="1"/>
        <v>1840.2749858678458</v>
      </c>
      <c r="BA28">
        <f t="shared" si="1"/>
        <v>1874.251229410369</v>
      </c>
      <c r="BB28">
        <f t="shared" si="1"/>
        <v>1908.227472952892</v>
      </c>
      <c r="BC28">
        <f t="shared" si="1"/>
        <v>1942.2037164954149</v>
      </c>
      <c r="BD28">
        <f t="shared" si="1"/>
        <v>1976.1799600379381</v>
      </c>
      <c r="BE28" s="107">
        <v>1.4E-2</v>
      </c>
      <c r="BF28" s="40">
        <f t="shared" si="3"/>
        <v>1.6848496622395848</v>
      </c>
    </row>
    <row r="29" spans="1:58" ht="15" customHeight="1">
      <c r="A29" s="108" t="s">
        <v>553</v>
      </c>
      <c r="B29" t="s">
        <v>1225</v>
      </c>
      <c r="C29" t="s">
        <v>1226</v>
      </c>
      <c r="D29" t="s">
        <v>1306</v>
      </c>
      <c r="E29" t="s">
        <v>1294</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f t="shared" si="2"/>
        <v>3824.5681840068173</v>
      </c>
      <c r="AL29">
        <f t="shared" si="1"/>
        <v>3842.6881484005253</v>
      </c>
      <c r="AM29">
        <f t="shared" si="1"/>
        <v>3860.8081127942328</v>
      </c>
      <c r="AN29">
        <f t="shared" si="1"/>
        <v>3878.9280771879403</v>
      </c>
      <c r="AO29">
        <f t="shared" si="1"/>
        <v>3897.0480415816482</v>
      </c>
      <c r="AP29">
        <f t="shared" si="1"/>
        <v>3915.1680059753558</v>
      </c>
      <c r="AQ29">
        <f t="shared" si="1"/>
        <v>3933.2879703690637</v>
      </c>
      <c r="AR29">
        <f t="shared" si="1"/>
        <v>3951.4079347627712</v>
      </c>
      <c r="AS29">
        <f t="shared" si="1"/>
        <v>3969.5278991564787</v>
      </c>
      <c r="AT29">
        <f t="shared" si="1"/>
        <v>3987.6478635501867</v>
      </c>
      <c r="AU29">
        <f t="shared" si="1"/>
        <v>4005.7678279438942</v>
      </c>
      <c r="AV29">
        <f t="shared" si="1"/>
        <v>4023.8877923376021</v>
      </c>
      <c r="AW29">
        <f t="shared" si="1"/>
        <v>4042.0077567313097</v>
      </c>
      <c r="AX29">
        <f t="shared" si="1"/>
        <v>4060.1277211250172</v>
      </c>
      <c r="AY29">
        <f t="shared" si="1"/>
        <v>4078.2476855187251</v>
      </c>
      <c r="AZ29">
        <f t="shared" si="1"/>
        <v>4096.3676499124322</v>
      </c>
      <c r="BA29">
        <f t="shared" si="1"/>
        <v>4114.4876143061401</v>
      </c>
      <c r="BB29">
        <f t="shared" si="1"/>
        <v>4132.6075786998481</v>
      </c>
      <c r="BC29">
        <f t="shared" si="1"/>
        <v>4150.7275430935561</v>
      </c>
      <c r="BD29">
        <f t="shared" si="1"/>
        <v>4168.8475074872631</v>
      </c>
      <c r="BE29" s="107">
        <v>1E-3</v>
      </c>
      <c r="BF29" s="40">
        <f t="shared" si="3"/>
        <v>0.21856459449949295</v>
      </c>
    </row>
    <row r="30" spans="1:58" ht="15" customHeight="1">
      <c r="B30" t="s">
        <v>1227</v>
      </c>
      <c r="D30" t="s">
        <v>1307</v>
      </c>
      <c r="BF30" s="40"/>
    </row>
    <row r="31" spans="1:58" ht="15" customHeight="1">
      <c r="A31" s="108" t="s">
        <v>554</v>
      </c>
      <c r="B31" t="s">
        <v>534</v>
      </c>
      <c r="C31" t="s">
        <v>1228</v>
      </c>
      <c r="D31" t="s">
        <v>1308</v>
      </c>
      <c r="E31" t="s">
        <v>1294</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f t="shared" si="2"/>
        <v>4103.2044848911237</v>
      </c>
      <c r="AL31">
        <f t="shared" si="2"/>
        <v>4143.5901943451126</v>
      </c>
      <c r="AM31">
        <f t="shared" si="2"/>
        <v>4183.9759037991016</v>
      </c>
      <c r="AN31">
        <f t="shared" si="2"/>
        <v>4224.3616132530906</v>
      </c>
      <c r="AO31">
        <f t="shared" si="2"/>
        <v>4264.7473227070795</v>
      </c>
      <c r="AP31">
        <f t="shared" si="2"/>
        <v>4305.1330321610685</v>
      </c>
      <c r="AQ31">
        <f t="shared" si="2"/>
        <v>4345.5187416150566</v>
      </c>
      <c r="AR31">
        <f t="shared" si="2"/>
        <v>4385.9044510690455</v>
      </c>
      <c r="AS31">
        <f t="shared" si="2"/>
        <v>4426.2901605230345</v>
      </c>
      <c r="AT31">
        <f t="shared" si="2"/>
        <v>4466.6758699770235</v>
      </c>
      <c r="AU31">
        <f t="shared" si="2"/>
        <v>4507.0615794310124</v>
      </c>
      <c r="AV31">
        <f t="shared" si="2"/>
        <v>4547.4472888850014</v>
      </c>
      <c r="AW31">
        <f t="shared" si="2"/>
        <v>4587.8329983389904</v>
      </c>
      <c r="AX31">
        <f t="shared" si="2"/>
        <v>4628.2187077929784</v>
      </c>
      <c r="AY31">
        <f t="shared" si="2"/>
        <v>4668.6044172469674</v>
      </c>
      <c r="AZ31">
        <f t="shared" si="2"/>
        <v>4708.9901267009564</v>
      </c>
      <c r="BA31">
        <f t="shared" ref="AL31:BD45" si="4">_xlfn.FORECAST.ETS(BA$14,$F31:$AJ31,$F$14:$AJ$14)</f>
        <v>4749.3758361549453</v>
      </c>
      <c r="BB31">
        <f t="shared" si="4"/>
        <v>4789.7615456089343</v>
      </c>
      <c r="BC31">
        <f t="shared" si="4"/>
        <v>4830.1472550629233</v>
      </c>
      <c r="BD31">
        <f t="shared" si="4"/>
        <v>4870.5329645169113</v>
      </c>
      <c r="BE31" s="107">
        <v>2.5999999999999999E-2</v>
      </c>
      <c r="BF31" s="40">
        <f t="shared" si="3"/>
        <v>1.943374326105074</v>
      </c>
    </row>
    <row r="32" spans="1:58" ht="15" customHeight="1">
      <c r="A32" s="108" t="s">
        <v>555</v>
      </c>
      <c r="B32" t="s">
        <v>1229</v>
      </c>
      <c r="C32" t="s">
        <v>1230</v>
      </c>
      <c r="D32" t="s">
        <v>1309</v>
      </c>
      <c r="E32" t="s">
        <v>1294</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f t="shared" si="2"/>
        <v>216.68386297973805</v>
      </c>
      <c r="AL32">
        <f t="shared" si="4"/>
        <v>218.60681165568278</v>
      </c>
      <c r="AM32">
        <f t="shared" si="4"/>
        <v>220.5297603316275</v>
      </c>
      <c r="AN32">
        <f t="shared" si="4"/>
        <v>222.45270900757225</v>
      </c>
      <c r="AO32">
        <f t="shared" si="4"/>
        <v>224.37565768351698</v>
      </c>
      <c r="AP32">
        <f t="shared" si="4"/>
        <v>226.2986063594617</v>
      </c>
      <c r="AQ32">
        <f t="shared" si="4"/>
        <v>228.22155503540642</v>
      </c>
      <c r="AR32">
        <f t="shared" si="4"/>
        <v>230.14450371135115</v>
      </c>
      <c r="AS32">
        <f t="shared" si="4"/>
        <v>232.06745238729587</v>
      </c>
      <c r="AT32">
        <f t="shared" si="4"/>
        <v>233.9904010632406</v>
      </c>
      <c r="AU32">
        <f t="shared" si="4"/>
        <v>235.91334973918532</v>
      </c>
      <c r="AV32">
        <f t="shared" si="4"/>
        <v>237.83629841513007</v>
      </c>
      <c r="AW32">
        <f t="shared" si="4"/>
        <v>239.7592470910748</v>
      </c>
      <c r="AX32">
        <f t="shared" si="4"/>
        <v>241.68219576701952</v>
      </c>
      <c r="AY32">
        <f t="shared" si="4"/>
        <v>243.60514444296425</v>
      </c>
      <c r="AZ32">
        <f t="shared" si="4"/>
        <v>245.52809311890897</v>
      </c>
      <c r="BA32">
        <f t="shared" si="4"/>
        <v>247.45104179485372</v>
      </c>
      <c r="BB32">
        <f t="shared" si="4"/>
        <v>249.37399047079845</v>
      </c>
      <c r="BC32">
        <f t="shared" si="4"/>
        <v>251.29693914674317</v>
      </c>
      <c r="BD32">
        <f t="shared" si="4"/>
        <v>253.21988782268789</v>
      </c>
      <c r="BE32" s="107">
        <v>2.3E-2</v>
      </c>
      <c r="BF32" s="40">
        <f t="shared" si="3"/>
        <v>1.6819747748970659</v>
      </c>
    </row>
    <row r="33" spans="1:58" ht="15" customHeight="1">
      <c r="A33" s="108" t="s">
        <v>556</v>
      </c>
      <c r="B33" t="s">
        <v>1231</v>
      </c>
      <c r="C33" t="s">
        <v>1232</v>
      </c>
      <c r="D33" t="s">
        <v>1310</v>
      </c>
      <c r="E33" t="s">
        <v>1294</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f t="shared" si="2"/>
        <v>1957.8011747558182</v>
      </c>
      <c r="AL33">
        <f t="shared" si="4"/>
        <v>1976.7263801140391</v>
      </c>
      <c r="AM33">
        <f t="shared" si="4"/>
        <v>1995.6515854722597</v>
      </c>
      <c r="AN33">
        <f t="shared" si="4"/>
        <v>2014.5767908304804</v>
      </c>
      <c r="AO33">
        <f t="shared" si="4"/>
        <v>2033.5019961887012</v>
      </c>
      <c r="AP33">
        <f t="shared" si="4"/>
        <v>2052.4272015469219</v>
      </c>
      <c r="AQ33">
        <f t="shared" si="4"/>
        <v>2071.3524069051427</v>
      </c>
      <c r="AR33">
        <f t="shared" si="4"/>
        <v>2090.2776122633632</v>
      </c>
      <c r="AS33">
        <f t="shared" si="4"/>
        <v>2109.202817621584</v>
      </c>
      <c r="AT33">
        <f t="shared" si="4"/>
        <v>2128.1280229798049</v>
      </c>
      <c r="AU33">
        <f t="shared" si="4"/>
        <v>2147.0532283380253</v>
      </c>
      <c r="AV33">
        <f t="shared" si="4"/>
        <v>2165.9784336962462</v>
      </c>
      <c r="AW33">
        <f t="shared" si="4"/>
        <v>2184.903639054467</v>
      </c>
      <c r="AX33">
        <f t="shared" si="4"/>
        <v>2203.8288444126874</v>
      </c>
      <c r="AY33">
        <f t="shared" si="4"/>
        <v>2222.7540497709083</v>
      </c>
      <c r="AZ33">
        <f t="shared" si="4"/>
        <v>2241.6792551291292</v>
      </c>
      <c r="BA33">
        <f t="shared" si="4"/>
        <v>2260.6044604873496</v>
      </c>
      <c r="BB33">
        <f t="shared" si="4"/>
        <v>2279.5296658455704</v>
      </c>
      <c r="BC33">
        <f t="shared" si="4"/>
        <v>2298.4548712037913</v>
      </c>
      <c r="BD33">
        <f t="shared" si="4"/>
        <v>2317.3800765620117</v>
      </c>
      <c r="BE33" s="107">
        <v>2.1000000000000001E-2</v>
      </c>
      <c r="BF33" s="40">
        <f t="shared" si="3"/>
        <v>1.6363538710157721</v>
      </c>
    </row>
    <row r="34" spans="1:58" ht="15" customHeight="1">
      <c r="A34" s="108" t="s">
        <v>557</v>
      </c>
      <c r="B34" t="s">
        <v>1233</v>
      </c>
      <c r="C34" t="s">
        <v>1234</v>
      </c>
      <c r="D34" t="s">
        <v>1311</v>
      </c>
      <c r="E34" t="s">
        <v>1294</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f t="shared" si="2"/>
        <v>1173.6602694567066</v>
      </c>
      <c r="AL34">
        <f t="shared" si="4"/>
        <v>1185.8732690990014</v>
      </c>
      <c r="AM34">
        <f t="shared" si="4"/>
        <v>1198.086268741296</v>
      </c>
      <c r="AN34">
        <f t="shared" si="4"/>
        <v>1210.2992683835907</v>
      </c>
      <c r="AO34">
        <f t="shared" si="4"/>
        <v>1222.5122680258853</v>
      </c>
      <c r="AP34">
        <f t="shared" si="4"/>
        <v>1234.7252676681801</v>
      </c>
      <c r="AQ34">
        <f t="shared" si="4"/>
        <v>1246.9382673104747</v>
      </c>
      <c r="AR34">
        <f t="shared" si="4"/>
        <v>1259.1512669527694</v>
      </c>
      <c r="AS34">
        <f t="shared" si="4"/>
        <v>1271.364266595064</v>
      </c>
      <c r="AT34">
        <f t="shared" si="4"/>
        <v>1283.5772662373588</v>
      </c>
      <c r="AU34">
        <f t="shared" si="4"/>
        <v>1295.7902658796534</v>
      </c>
      <c r="AV34">
        <f t="shared" si="4"/>
        <v>1308.0032655219482</v>
      </c>
      <c r="AW34">
        <f t="shared" si="4"/>
        <v>1320.2162651642427</v>
      </c>
      <c r="AX34">
        <f t="shared" si="4"/>
        <v>1332.4292648065375</v>
      </c>
      <c r="AY34">
        <f t="shared" si="4"/>
        <v>1344.6422644488321</v>
      </c>
      <c r="AZ34">
        <f t="shared" si="4"/>
        <v>1356.8552640911266</v>
      </c>
      <c r="BA34">
        <f t="shared" si="4"/>
        <v>1369.0682637334214</v>
      </c>
      <c r="BB34">
        <f t="shared" si="4"/>
        <v>1381.2812633757162</v>
      </c>
      <c r="BC34">
        <f t="shared" si="4"/>
        <v>1393.4942630180108</v>
      </c>
      <c r="BD34">
        <f t="shared" si="4"/>
        <v>1405.7072626603053</v>
      </c>
      <c r="BE34" s="107">
        <v>6.8000000000000005E-2</v>
      </c>
      <c r="BF34" s="40">
        <f t="shared" si="3"/>
        <v>4.4159948189938181</v>
      </c>
    </row>
    <row r="35" spans="1:58" ht="15" customHeight="1">
      <c r="A35" s="108" t="s">
        <v>558</v>
      </c>
      <c r="B35" t="s">
        <v>1235</v>
      </c>
      <c r="C35" t="s">
        <v>1236</v>
      </c>
      <c r="D35" t="s">
        <v>1312</v>
      </c>
      <c r="E35" t="s">
        <v>1294</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f t="shared" ref="AK35:AZ69" si="5">_xlfn.FORECAST.ETS(AK$14,$F35:$AJ35,$F$14:$AJ$14)</f>
        <v>755.4869820292023</v>
      </c>
      <c r="AL35">
        <f t="shared" si="5"/>
        <v>763.23824805938796</v>
      </c>
      <c r="AM35">
        <f t="shared" si="5"/>
        <v>770.9895140895735</v>
      </c>
      <c r="AN35">
        <f t="shared" si="5"/>
        <v>778.74078011975905</v>
      </c>
      <c r="AO35">
        <f t="shared" si="5"/>
        <v>786.49204614994471</v>
      </c>
      <c r="AP35">
        <f t="shared" si="5"/>
        <v>794.24331218013026</v>
      </c>
      <c r="AQ35">
        <f t="shared" si="5"/>
        <v>801.99457821031581</v>
      </c>
      <c r="AR35">
        <f t="shared" si="5"/>
        <v>809.74584424050136</v>
      </c>
      <c r="AS35">
        <f t="shared" si="5"/>
        <v>817.49711027068702</v>
      </c>
      <c r="AT35">
        <f t="shared" si="5"/>
        <v>825.24837630087256</v>
      </c>
      <c r="AU35">
        <f t="shared" si="5"/>
        <v>832.99964233105811</v>
      </c>
      <c r="AV35">
        <f t="shared" si="5"/>
        <v>840.75090836124377</v>
      </c>
      <c r="AW35">
        <f t="shared" si="5"/>
        <v>848.50217439142932</v>
      </c>
      <c r="AX35">
        <f t="shared" si="5"/>
        <v>856.25344042161487</v>
      </c>
      <c r="AY35">
        <f t="shared" si="5"/>
        <v>864.00470645180053</v>
      </c>
      <c r="AZ35">
        <f t="shared" si="5"/>
        <v>871.75597248198608</v>
      </c>
      <c r="BA35">
        <f t="shared" si="4"/>
        <v>879.50723851217163</v>
      </c>
      <c r="BB35">
        <f t="shared" si="4"/>
        <v>887.25850454235729</v>
      </c>
      <c r="BC35">
        <f t="shared" si="4"/>
        <v>895.00977057254283</v>
      </c>
      <c r="BD35">
        <f t="shared" si="4"/>
        <v>902.76103660272838</v>
      </c>
      <c r="BE35" s="107">
        <v>0.01</v>
      </c>
      <c r="BF35" s="40">
        <f t="shared" si="3"/>
        <v>0.96252219890058388</v>
      </c>
    </row>
    <row r="36" spans="1:58" ht="15" customHeight="1">
      <c r="A36" s="108" t="s">
        <v>559</v>
      </c>
      <c r="B36" t="s">
        <v>1237</v>
      </c>
      <c r="C36" t="s">
        <v>1238</v>
      </c>
      <c r="D36" t="s">
        <v>1313</v>
      </c>
      <c r="E36" t="s">
        <v>1294</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f t="shared" si="5"/>
        <v>1130.4770815765692</v>
      </c>
      <c r="AL36">
        <f t="shared" si="4"/>
        <v>1127.8817408618561</v>
      </c>
      <c r="AM36">
        <f t="shared" si="4"/>
        <v>1125.2864001471428</v>
      </c>
      <c r="AN36">
        <f t="shared" si="4"/>
        <v>1122.6910594324297</v>
      </c>
      <c r="AO36">
        <f t="shared" si="4"/>
        <v>1120.0957187177166</v>
      </c>
      <c r="AP36">
        <f t="shared" si="4"/>
        <v>1117.5003780030036</v>
      </c>
      <c r="AQ36">
        <f t="shared" si="4"/>
        <v>1114.9050372882903</v>
      </c>
      <c r="AR36">
        <f t="shared" si="4"/>
        <v>1112.3096965735772</v>
      </c>
      <c r="AS36">
        <f t="shared" si="4"/>
        <v>1109.7143558588641</v>
      </c>
      <c r="AT36">
        <f t="shared" si="4"/>
        <v>1107.119015144151</v>
      </c>
      <c r="AU36">
        <f t="shared" si="4"/>
        <v>1104.523674429438</v>
      </c>
      <c r="AV36">
        <f t="shared" si="4"/>
        <v>1101.9283337147247</v>
      </c>
      <c r="AW36">
        <f t="shared" si="4"/>
        <v>1099.3329930000116</v>
      </c>
      <c r="AX36">
        <f t="shared" si="4"/>
        <v>1096.7376522852985</v>
      </c>
      <c r="AY36">
        <f t="shared" si="4"/>
        <v>1094.1423115705854</v>
      </c>
      <c r="AZ36">
        <f t="shared" si="4"/>
        <v>1091.5469708558724</v>
      </c>
      <c r="BA36">
        <f t="shared" si="4"/>
        <v>1088.9516301411591</v>
      </c>
      <c r="BB36">
        <f t="shared" si="4"/>
        <v>1086.356289426446</v>
      </c>
      <c r="BC36">
        <f t="shared" si="4"/>
        <v>1083.7609487117329</v>
      </c>
      <c r="BD36">
        <f t="shared" si="4"/>
        <v>1081.1656079970198</v>
      </c>
      <c r="BE36" s="107">
        <v>0</v>
      </c>
      <c r="BF36" s="40">
        <f t="shared" si="3"/>
        <v>-8.6740143336849762E-2</v>
      </c>
    </row>
    <row r="37" spans="1:58" ht="15" customHeight="1">
      <c r="A37" s="108" t="s">
        <v>560</v>
      </c>
      <c r="B37" t="s">
        <v>1239</v>
      </c>
      <c r="C37" t="s">
        <v>1240</v>
      </c>
      <c r="D37" t="s">
        <v>1314</v>
      </c>
      <c r="E37" t="s">
        <v>1294</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f t="shared" si="5"/>
        <v>953.74913511852219</v>
      </c>
      <c r="AL37">
        <f t="shared" si="4"/>
        <v>951.99236465526633</v>
      </c>
      <c r="AM37">
        <f t="shared" si="4"/>
        <v>950.23559419201047</v>
      </c>
      <c r="AN37">
        <f t="shared" si="4"/>
        <v>948.47882372875472</v>
      </c>
      <c r="AO37">
        <f t="shared" si="4"/>
        <v>946.72205326549886</v>
      </c>
      <c r="AP37">
        <f t="shared" si="4"/>
        <v>944.965282802243</v>
      </c>
      <c r="AQ37">
        <f t="shared" si="4"/>
        <v>943.20851233898713</v>
      </c>
      <c r="AR37">
        <f t="shared" si="4"/>
        <v>941.45174187573127</v>
      </c>
      <c r="AS37">
        <f t="shared" si="4"/>
        <v>939.69497141247541</v>
      </c>
      <c r="AT37">
        <f t="shared" si="4"/>
        <v>937.93820094921966</v>
      </c>
      <c r="AU37">
        <f t="shared" si="4"/>
        <v>936.1814304859638</v>
      </c>
      <c r="AV37">
        <f t="shared" si="4"/>
        <v>934.42466002270794</v>
      </c>
      <c r="AW37">
        <f t="shared" si="4"/>
        <v>932.66788955945208</v>
      </c>
      <c r="AX37">
        <f t="shared" si="4"/>
        <v>930.91111909619622</v>
      </c>
      <c r="AY37">
        <f t="shared" si="4"/>
        <v>929.15434863294035</v>
      </c>
      <c r="AZ37">
        <f t="shared" si="4"/>
        <v>927.39757816968449</v>
      </c>
      <c r="BA37">
        <f t="shared" si="4"/>
        <v>925.64080770642875</v>
      </c>
      <c r="BB37">
        <f t="shared" si="4"/>
        <v>923.88403724317288</v>
      </c>
      <c r="BC37">
        <f t="shared" si="4"/>
        <v>922.12726677991702</v>
      </c>
      <c r="BD37">
        <f t="shared" si="4"/>
        <v>920.37049631666116</v>
      </c>
      <c r="BE37" s="107">
        <v>1E-3</v>
      </c>
      <c r="BF37" s="40">
        <f t="shared" si="3"/>
        <v>-2.7747662710819743E-2</v>
      </c>
    </row>
    <row r="38" spans="1:58" ht="15" customHeight="1">
      <c r="A38" s="108" t="s">
        <v>561</v>
      </c>
      <c r="B38" t="s">
        <v>627</v>
      </c>
      <c r="C38" t="s">
        <v>1241</v>
      </c>
      <c r="D38" t="s">
        <v>1315</v>
      </c>
      <c r="E38" t="s">
        <v>1294</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f t="shared" si="5"/>
        <v>50.19743137752301</v>
      </c>
      <c r="AL38">
        <f t="shared" si="4"/>
        <v>49.777429480100317</v>
      </c>
      <c r="AM38">
        <f t="shared" si="4"/>
        <v>49.35742758267763</v>
      </c>
      <c r="AN38">
        <f t="shared" si="4"/>
        <v>48.937425685254937</v>
      </c>
      <c r="AO38">
        <f t="shared" si="4"/>
        <v>48.517423787832243</v>
      </c>
      <c r="AP38">
        <f t="shared" si="4"/>
        <v>48.097421890409549</v>
      </c>
      <c r="AQ38">
        <f t="shared" si="4"/>
        <v>47.677419992986856</v>
      </c>
      <c r="AR38">
        <f t="shared" si="4"/>
        <v>47.257418095564162</v>
      </c>
      <c r="AS38">
        <f t="shared" si="4"/>
        <v>46.837416198141476</v>
      </c>
      <c r="AT38">
        <f t="shared" si="4"/>
        <v>46.417414300718782</v>
      </c>
      <c r="AU38">
        <f t="shared" si="4"/>
        <v>45.997412403296089</v>
      </c>
      <c r="AV38">
        <f t="shared" si="4"/>
        <v>45.577410505873395</v>
      </c>
      <c r="AW38">
        <f t="shared" si="4"/>
        <v>45.157408608450702</v>
      </c>
      <c r="AX38">
        <f t="shared" si="4"/>
        <v>44.737406711028008</v>
      </c>
      <c r="AY38">
        <f t="shared" si="4"/>
        <v>44.317404813605322</v>
      </c>
      <c r="AZ38">
        <f t="shared" si="4"/>
        <v>43.897402916182628</v>
      </c>
      <c r="BA38">
        <f t="shared" si="4"/>
        <v>43.477401018759934</v>
      </c>
      <c r="BB38">
        <f t="shared" si="4"/>
        <v>43.057399121337241</v>
      </c>
      <c r="BC38">
        <f t="shared" si="4"/>
        <v>42.637397223914547</v>
      </c>
      <c r="BD38">
        <f t="shared" si="4"/>
        <v>42.217395326491854</v>
      </c>
      <c r="BE38" s="107">
        <v>-1.4E-2</v>
      </c>
      <c r="BF38" s="40">
        <f t="shared" si="3"/>
        <v>-1.2035447383310416</v>
      </c>
    </row>
    <row r="39" spans="1:58" ht="15" customHeight="1">
      <c r="A39" s="108" t="s">
        <v>562</v>
      </c>
      <c r="B39" t="s">
        <v>620</v>
      </c>
      <c r="C39" t="s">
        <v>1242</v>
      </c>
      <c r="D39" t="s">
        <v>1316</v>
      </c>
      <c r="E39" t="s">
        <v>1294</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f t="shared" si="5"/>
        <v>904.30966359642832</v>
      </c>
      <c r="AL39">
        <f t="shared" si="4"/>
        <v>903.57600027983142</v>
      </c>
      <c r="AM39">
        <f t="shared" si="4"/>
        <v>902.8423369632344</v>
      </c>
      <c r="AN39">
        <f t="shared" si="4"/>
        <v>902.10867364663738</v>
      </c>
      <c r="AO39">
        <f t="shared" si="4"/>
        <v>901.37501033004048</v>
      </c>
      <c r="AP39">
        <f t="shared" si="4"/>
        <v>900.64134701344346</v>
      </c>
      <c r="AQ39">
        <f t="shared" si="4"/>
        <v>899.90768369684645</v>
      </c>
      <c r="AR39">
        <f t="shared" si="4"/>
        <v>899.17402038024954</v>
      </c>
      <c r="AS39">
        <f t="shared" si="4"/>
        <v>898.44035706365253</v>
      </c>
      <c r="AT39">
        <f t="shared" si="4"/>
        <v>897.70669374705562</v>
      </c>
      <c r="AU39">
        <f t="shared" si="4"/>
        <v>896.97303043045861</v>
      </c>
      <c r="AV39">
        <f t="shared" si="4"/>
        <v>896.23936711386159</v>
      </c>
      <c r="AW39">
        <f t="shared" si="4"/>
        <v>895.50570379726469</v>
      </c>
      <c r="AX39">
        <f t="shared" si="4"/>
        <v>894.77204048066767</v>
      </c>
      <c r="AY39">
        <f t="shared" si="4"/>
        <v>894.03837716407065</v>
      </c>
      <c r="AZ39">
        <f t="shared" si="4"/>
        <v>893.30471384747375</v>
      </c>
      <c r="BA39">
        <f t="shared" si="4"/>
        <v>892.57105053087673</v>
      </c>
      <c r="BB39">
        <f t="shared" si="4"/>
        <v>891.83738721427972</v>
      </c>
      <c r="BC39">
        <f t="shared" si="4"/>
        <v>891.10372389768281</v>
      </c>
      <c r="BD39">
        <f t="shared" si="4"/>
        <v>890.3700605810858</v>
      </c>
      <c r="BE39" s="107">
        <v>2E-3</v>
      </c>
      <c r="BF39" s="40">
        <f t="shared" si="3"/>
        <v>7.902893113633791E-2</v>
      </c>
    </row>
    <row r="40" spans="1:58" ht="15" customHeight="1">
      <c r="A40" s="108" t="s">
        <v>563</v>
      </c>
      <c r="B40" t="s">
        <v>1082</v>
      </c>
      <c r="C40" t="s">
        <v>1243</v>
      </c>
      <c r="D40" t="s">
        <v>1317</v>
      </c>
      <c r="E40" t="s">
        <v>1294</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f t="shared" si="5"/>
        <v>176.78149794519823</v>
      </c>
      <c r="AL40">
        <f t="shared" si="4"/>
        <v>175.99128098953062</v>
      </c>
      <c r="AM40">
        <f t="shared" si="4"/>
        <v>175.20106403386302</v>
      </c>
      <c r="AN40">
        <f t="shared" si="4"/>
        <v>174.41084707819542</v>
      </c>
      <c r="AO40">
        <f t="shared" si="4"/>
        <v>173.62063012252781</v>
      </c>
      <c r="AP40">
        <f t="shared" si="4"/>
        <v>172.83041316686021</v>
      </c>
      <c r="AQ40">
        <f t="shared" si="4"/>
        <v>172.04019621119264</v>
      </c>
      <c r="AR40">
        <f t="shared" si="4"/>
        <v>171.24997925552503</v>
      </c>
      <c r="AS40">
        <f t="shared" si="4"/>
        <v>170.45976229985743</v>
      </c>
      <c r="AT40">
        <f t="shared" si="4"/>
        <v>169.66954534418983</v>
      </c>
      <c r="AU40">
        <f t="shared" si="4"/>
        <v>168.87932838852223</v>
      </c>
      <c r="AV40">
        <f t="shared" si="4"/>
        <v>168.08911143285462</v>
      </c>
      <c r="AW40">
        <f t="shared" si="4"/>
        <v>167.29889447718702</v>
      </c>
      <c r="AX40">
        <f t="shared" si="4"/>
        <v>166.50867752151942</v>
      </c>
      <c r="AY40">
        <f t="shared" si="4"/>
        <v>165.71846056585181</v>
      </c>
      <c r="AZ40">
        <f t="shared" si="4"/>
        <v>164.92824361018421</v>
      </c>
      <c r="BA40">
        <f t="shared" si="4"/>
        <v>164.13802665451661</v>
      </c>
      <c r="BB40">
        <f t="shared" si="4"/>
        <v>163.34780969884901</v>
      </c>
      <c r="BC40">
        <f t="shared" si="4"/>
        <v>162.55759274318143</v>
      </c>
      <c r="BD40">
        <f t="shared" si="4"/>
        <v>161.76737578751383</v>
      </c>
      <c r="BE40" s="107">
        <v>-3.0000000000000001E-3</v>
      </c>
      <c r="BF40" s="40">
        <f t="shared" si="3"/>
        <v>-0.38193850369865334</v>
      </c>
    </row>
    <row r="41" spans="1:58" ht="15" customHeight="1">
      <c r="A41" s="108" t="s">
        <v>564</v>
      </c>
      <c r="B41" t="s">
        <v>529</v>
      </c>
      <c r="C41" t="s">
        <v>1244</v>
      </c>
      <c r="D41" t="s">
        <v>1318</v>
      </c>
      <c r="E41" t="s">
        <v>1294</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f t="shared" si="5"/>
        <v>513.61897932138288</v>
      </c>
      <c r="AL41">
        <f t="shared" si="4"/>
        <v>514.50779063525874</v>
      </c>
      <c r="AM41">
        <f t="shared" si="4"/>
        <v>515.39660194913449</v>
      </c>
      <c r="AN41">
        <f t="shared" si="4"/>
        <v>516.28541326301024</v>
      </c>
      <c r="AO41">
        <f t="shared" si="4"/>
        <v>517.1742245768861</v>
      </c>
      <c r="AP41">
        <f t="shared" si="4"/>
        <v>518.06303589076185</v>
      </c>
      <c r="AQ41">
        <f t="shared" si="4"/>
        <v>518.9518472046376</v>
      </c>
      <c r="AR41">
        <f t="shared" si="4"/>
        <v>519.84065851851346</v>
      </c>
      <c r="AS41">
        <f t="shared" si="4"/>
        <v>520.72946983238921</v>
      </c>
      <c r="AT41">
        <f t="shared" si="4"/>
        <v>521.61828114626496</v>
      </c>
      <c r="AU41">
        <f t="shared" si="4"/>
        <v>522.50709246014071</v>
      </c>
      <c r="AV41">
        <f t="shared" si="4"/>
        <v>523.39590377401657</v>
      </c>
      <c r="AW41">
        <f t="shared" si="4"/>
        <v>524.28471508789232</v>
      </c>
      <c r="AX41">
        <f t="shared" si="4"/>
        <v>525.17352640176807</v>
      </c>
      <c r="AY41">
        <f t="shared" si="4"/>
        <v>526.06233771564393</v>
      </c>
      <c r="AZ41">
        <f t="shared" si="4"/>
        <v>526.95114902951968</v>
      </c>
      <c r="BA41">
        <f t="shared" si="4"/>
        <v>527.83996034339543</v>
      </c>
      <c r="BB41">
        <f t="shared" si="4"/>
        <v>528.7287716572713</v>
      </c>
      <c r="BC41">
        <f t="shared" si="4"/>
        <v>529.61758297114704</v>
      </c>
      <c r="BD41">
        <f t="shared" si="4"/>
        <v>530.50639428502279</v>
      </c>
      <c r="BE41" s="107">
        <v>4.0000000000000001E-3</v>
      </c>
      <c r="BF41" s="40">
        <f t="shared" si="3"/>
        <v>0.27793131850888386</v>
      </c>
    </row>
    <row r="42" spans="1:58" ht="15" customHeight="1">
      <c r="A42" s="108" t="s">
        <v>565</v>
      </c>
      <c r="B42" t="s">
        <v>1239</v>
      </c>
      <c r="C42" t="s">
        <v>1245</v>
      </c>
      <c r="D42" t="s">
        <v>1319</v>
      </c>
      <c r="E42" t="s">
        <v>1294</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f t="shared" si="5"/>
        <v>447.99280303540769</v>
      </c>
      <c r="AL42">
        <f t="shared" si="4"/>
        <v>448.02409675352084</v>
      </c>
      <c r="AM42">
        <f t="shared" si="4"/>
        <v>448.05539047163393</v>
      </c>
      <c r="AN42">
        <f t="shared" si="4"/>
        <v>448.08668418974707</v>
      </c>
      <c r="AO42">
        <f t="shared" si="4"/>
        <v>448.11797790786022</v>
      </c>
      <c r="AP42">
        <f t="shared" si="4"/>
        <v>448.14927162597337</v>
      </c>
      <c r="AQ42">
        <f t="shared" si="4"/>
        <v>448.18056534408652</v>
      </c>
      <c r="AR42">
        <f t="shared" si="4"/>
        <v>448.21185906219961</v>
      </c>
      <c r="AS42">
        <f t="shared" si="4"/>
        <v>448.24315278031276</v>
      </c>
      <c r="AT42">
        <f t="shared" si="4"/>
        <v>448.2744464984259</v>
      </c>
      <c r="AU42">
        <f t="shared" si="4"/>
        <v>448.30574021653905</v>
      </c>
      <c r="AV42">
        <f t="shared" si="4"/>
        <v>448.33703393465214</v>
      </c>
      <c r="AW42">
        <f t="shared" si="4"/>
        <v>448.36832765276529</v>
      </c>
      <c r="AX42">
        <f t="shared" si="4"/>
        <v>448.39962137087844</v>
      </c>
      <c r="AY42">
        <f t="shared" si="4"/>
        <v>448.43091508899158</v>
      </c>
      <c r="AZ42">
        <f t="shared" si="4"/>
        <v>448.46220880710473</v>
      </c>
      <c r="BA42">
        <f t="shared" si="4"/>
        <v>448.49350252521782</v>
      </c>
      <c r="BB42">
        <f t="shared" si="4"/>
        <v>448.52479624333097</v>
      </c>
      <c r="BC42">
        <f t="shared" si="4"/>
        <v>448.55608996144412</v>
      </c>
      <c r="BD42">
        <f t="shared" si="4"/>
        <v>448.58738367955726</v>
      </c>
      <c r="BE42" s="107">
        <v>1E-3</v>
      </c>
      <c r="BF42" s="40">
        <f t="shared" si="3"/>
        <v>7.3859759759997701E-2</v>
      </c>
    </row>
    <row r="43" spans="1:58" ht="15" customHeight="1">
      <c r="A43" s="108" t="s">
        <v>566</v>
      </c>
      <c r="B43" t="s">
        <v>1246</v>
      </c>
      <c r="C43" t="s">
        <v>1247</v>
      </c>
      <c r="D43" t="s">
        <v>1320</v>
      </c>
      <c r="E43" t="s">
        <v>1294</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f t="shared" si="5"/>
        <v>65.499567903431</v>
      </c>
      <c r="AL43">
        <f t="shared" si="4"/>
        <v>66.242981481290315</v>
      </c>
      <c r="AM43">
        <f t="shared" si="4"/>
        <v>66.986395059149615</v>
      </c>
      <c r="AN43">
        <f t="shared" si="4"/>
        <v>67.729808637008915</v>
      </c>
      <c r="AO43">
        <f t="shared" si="4"/>
        <v>68.473222214868215</v>
      </c>
      <c r="AP43">
        <f t="shared" si="4"/>
        <v>69.21663579272753</v>
      </c>
      <c r="AQ43">
        <f t="shared" si="4"/>
        <v>69.96004937058683</v>
      </c>
      <c r="AR43">
        <f t="shared" si="4"/>
        <v>70.703462948446131</v>
      </c>
      <c r="AS43">
        <f t="shared" si="4"/>
        <v>71.446876526305431</v>
      </c>
      <c r="AT43">
        <f t="shared" si="4"/>
        <v>72.190290104164745</v>
      </c>
      <c r="AU43">
        <f t="shared" si="4"/>
        <v>72.933703682024046</v>
      </c>
      <c r="AV43">
        <f t="shared" si="4"/>
        <v>73.677117259883346</v>
      </c>
      <c r="AW43">
        <f t="shared" si="4"/>
        <v>74.42053083774266</v>
      </c>
      <c r="AX43">
        <f t="shared" si="4"/>
        <v>75.163944415601961</v>
      </c>
      <c r="AY43">
        <f t="shared" si="4"/>
        <v>75.907357993461261</v>
      </c>
      <c r="AZ43">
        <f t="shared" si="4"/>
        <v>76.650771571320561</v>
      </c>
      <c r="BA43">
        <f t="shared" si="4"/>
        <v>77.394185149179876</v>
      </c>
      <c r="BB43">
        <f t="shared" si="4"/>
        <v>78.137598727039176</v>
      </c>
      <c r="BC43">
        <f t="shared" si="4"/>
        <v>78.881012304898476</v>
      </c>
      <c r="BD43">
        <f t="shared" si="4"/>
        <v>79.624425882757777</v>
      </c>
      <c r="BE43" s="107">
        <v>2.7E-2</v>
      </c>
      <c r="BF43" s="40">
        <f t="shared" si="3"/>
        <v>2.0100573176278447</v>
      </c>
    </row>
    <row r="44" spans="1:58" ht="15" customHeight="1">
      <c r="A44" s="108" t="s">
        <v>567</v>
      </c>
      <c r="B44" t="s">
        <v>1215</v>
      </c>
      <c r="C44" t="s">
        <v>1248</v>
      </c>
      <c r="D44" t="s">
        <v>1321</v>
      </c>
      <c r="E44" t="s">
        <v>1294</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f t="shared" si="5"/>
        <v>13.235329700100257</v>
      </c>
      <c r="AL44">
        <f t="shared" si="4"/>
        <v>13.317183856759398</v>
      </c>
      <c r="AM44">
        <f t="shared" si="4"/>
        <v>13.399038013418537</v>
      </c>
      <c r="AN44">
        <f t="shared" si="4"/>
        <v>13.480892170077677</v>
      </c>
      <c r="AO44">
        <f t="shared" si="4"/>
        <v>13.562746326736816</v>
      </c>
      <c r="AP44">
        <f t="shared" si="4"/>
        <v>13.644600483395955</v>
      </c>
      <c r="AQ44">
        <f t="shared" si="4"/>
        <v>13.726454640055096</v>
      </c>
      <c r="AR44">
        <f t="shared" si="4"/>
        <v>13.808308796714234</v>
      </c>
      <c r="AS44">
        <f t="shared" si="4"/>
        <v>13.890162953373375</v>
      </c>
      <c r="AT44">
        <f t="shared" si="4"/>
        <v>13.972017110032514</v>
      </c>
      <c r="AU44">
        <f t="shared" si="4"/>
        <v>14.053871266691655</v>
      </c>
      <c r="AV44">
        <f t="shared" si="4"/>
        <v>14.135725423350793</v>
      </c>
      <c r="AW44">
        <f t="shared" si="4"/>
        <v>14.217579580009932</v>
      </c>
      <c r="AX44">
        <f t="shared" si="4"/>
        <v>14.299433736669073</v>
      </c>
      <c r="AY44">
        <f t="shared" si="4"/>
        <v>14.381287893328212</v>
      </c>
      <c r="AZ44">
        <f t="shared" si="4"/>
        <v>14.463142049987351</v>
      </c>
      <c r="BA44">
        <f t="shared" si="4"/>
        <v>14.544996206646491</v>
      </c>
      <c r="BB44">
        <f t="shared" si="4"/>
        <v>14.62685036330563</v>
      </c>
      <c r="BC44">
        <f t="shared" si="4"/>
        <v>14.708704519964771</v>
      </c>
      <c r="BD44">
        <f t="shared" si="4"/>
        <v>14.79055867662391</v>
      </c>
      <c r="BE44" s="107">
        <v>0.03</v>
      </c>
      <c r="BF44" s="40">
        <f t="shared" si="3"/>
        <v>2.0371762215324996</v>
      </c>
    </row>
    <row r="45" spans="1:58" ht="15" customHeight="1">
      <c r="A45" s="108" t="s">
        <v>568</v>
      </c>
      <c r="B45" t="s">
        <v>1213</v>
      </c>
      <c r="C45" t="s">
        <v>1249</v>
      </c>
      <c r="D45" t="s">
        <v>1322</v>
      </c>
      <c r="E45" t="s">
        <v>1294</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f t="shared" si="5"/>
        <v>22.855082334124543</v>
      </c>
      <c r="AL45">
        <f t="shared" si="4"/>
        <v>23.146851153022009</v>
      </c>
      <c r="AM45">
        <f t="shared" si="4"/>
        <v>23.438619971919472</v>
      </c>
      <c r="AN45">
        <f t="shared" si="4"/>
        <v>23.730388790816939</v>
      </c>
      <c r="AO45">
        <f t="shared" si="4"/>
        <v>24.022157609714402</v>
      </c>
      <c r="AP45">
        <f t="shared" si="4"/>
        <v>24.313926428611865</v>
      </c>
      <c r="AQ45">
        <f t="shared" si="4"/>
        <v>24.605695247509331</v>
      </c>
      <c r="AR45">
        <f t="shared" si="4"/>
        <v>24.897464066406794</v>
      </c>
      <c r="AS45">
        <f t="shared" si="4"/>
        <v>25.189232885304257</v>
      </c>
      <c r="AT45">
        <f t="shared" si="4"/>
        <v>25.481001704201724</v>
      </c>
      <c r="AU45">
        <f t="shared" si="4"/>
        <v>25.772770523099187</v>
      </c>
      <c r="AV45">
        <f t="shared" si="4"/>
        <v>26.06453934199665</v>
      </c>
      <c r="AW45">
        <f t="shared" si="4"/>
        <v>26.356308160894116</v>
      </c>
      <c r="AX45">
        <f t="shared" si="4"/>
        <v>26.648076979791579</v>
      </c>
      <c r="AY45">
        <f t="shared" si="4"/>
        <v>26.939845798689042</v>
      </c>
      <c r="AZ45">
        <f t="shared" si="4"/>
        <v>27.231614617586509</v>
      </c>
      <c r="BA45">
        <f t="shared" si="4"/>
        <v>27.523383436483975</v>
      </c>
      <c r="BB45">
        <f t="shared" si="4"/>
        <v>27.815152255381438</v>
      </c>
      <c r="BC45">
        <f t="shared" si="4"/>
        <v>28.106921074278901</v>
      </c>
      <c r="BD45">
        <f t="shared" si="4"/>
        <v>28.398689893176368</v>
      </c>
      <c r="BE45" s="107">
        <v>2.5999999999999999E-2</v>
      </c>
      <c r="BF45" s="40">
        <f t="shared" si="3"/>
        <v>2.0344078821017852</v>
      </c>
    </row>
    <row r="46" spans="1:58" ht="15" customHeight="1">
      <c r="A46" s="108" t="s">
        <v>569</v>
      </c>
      <c r="B46" t="s">
        <v>1250</v>
      </c>
      <c r="C46" t="s">
        <v>1251</v>
      </c>
      <c r="D46" t="s">
        <v>1323</v>
      </c>
      <c r="E46" t="s">
        <v>1294</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f t="shared" si="5"/>
        <v>29.409151366552983</v>
      </c>
      <c r="AL46">
        <f t="shared" ref="AL46:BD60" si="6">_xlfn.FORECAST.ETS(AL$14,$F46:$AJ46,$F$14:$AJ$14)</f>
        <v>29.778939454498691</v>
      </c>
      <c r="AM46">
        <f t="shared" si="6"/>
        <v>30.148727542444398</v>
      </c>
      <c r="AN46">
        <f t="shared" si="6"/>
        <v>30.518515630390105</v>
      </c>
      <c r="AO46">
        <f t="shared" si="6"/>
        <v>30.888303718335813</v>
      </c>
      <c r="AP46">
        <f t="shared" si="6"/>
        <v>31.25809180628152</v>
      </c>
      <c r="AQ46">
        <f t="shared" si="6"/>
        <v>31.627879894227227</v>
      </c>
      <c r="AR46">
        <f t="shared" si="6"/>
        <v>31.997667982172935</v>
      </c>
      <c r="AS46">
        <f t="shared" si="6"/>
        <v>32.367456070118642</v>
      </c>
      <c r="AT46">
        <f t="shared" si="6"/>
        <v>32.73724415806435</v>
      </c>
      <c r="AU46">
        <f t="shared" si="6"/>
        <v>33.107032246010057</v>
      </c>
      <c r="AV46">
        <f t="shared" si="6"/>
        <v>33.476820333955764</v>
      </c>
      <c r="AW46">
        <f t="shared" si="6"/>
        <v>33.846608421901472</v>
      </c>
      <c r="AX46">
        <f t="shared" si="6"/>
        <v>34.216396509847179</v>
      </c>
      <c r="AY46">
        <f t="shared" si="6"/>
        <v>34.586184597792887</v>
      </c>
      <c r="AZ46">
        <f t="shared" si="6"/>
        <v>34.955972685738594</v>
      </c>
      <c r="BA46">
        <f t="shared" si="6"/>
        <v>35.325760773684301</v>
      </c>
      <c r="BB46">
        <f t="shared" si="6"/>
        <v>35.695548861630009</v>
      </c>
      <c r="BC46">
        <f t="shared" si="6"/>
        <v>36.065336949575716</v>
      </c>
      <c r="BD46">
        <f t="shared" si="6"/>
        <v>36.435125037521424</v>
      </c>
      <c r="BE46" s="107">
        <v>2.5000000000000001E-2</v>
      </c>
      <c r="BF46" s="40">
        <f t="shared" si="3"/>
        <v>1.9804751256401909</v>
      </c>
    </row>
    <row r="47" spans="1:58" ht="15" customHeight="1">
      <c r="A47" s="108" t="s">
        <v>570</v>
      </c>
      <c r="B47" t="s">
        <v>1086</v>
      </c>
      <c r="C47" t="s">
        <v>1252</v>
      </c>
      <c r="D47" t="s">
        <v>1324</v>
      </c>
      <c r="E47" t="s">
        <v>1294</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f t="shared" si="5"/>
        <v>124.34831463588711</v>
      </c>
      <c r="AL47">
        <f t="shared" si="6"/>
        <v>124.31110027177421</v>
      </c>
      <c r="AM47">
        <f t="shared" si="6"/>
        <v>124.27388590766131</v>
      </c>
      <c r="AN47">
        <f t="shared" si="6"/>
        <v>124.23667154354841</v>
      </c>
      <c r="AO47">
        <f t="shared" si="6"/>
        <v>124.19945717943551</v>
      </c>
      <c r="AP47">
        <f t="shared" si="6"/>
        <v>124.16224281532261</v>
      </c>
      <c r="AQ47">
        <f t="shared" si="6"/>
        <v>124.12502845120972</v>
      </c>
      <c r="AR47">
        <f t="shared" si="6"/>
        <v>124.08781408709682</v>
      </c>
      <c r="AS47">
        <f t="shared" si="6"/>
        <v>124.05059972298392</v>
      </c>
      <c r="AT47">
        <f t="shared" si="6"/>
        <v>124.01338535887102</v>
      </c>
      <c r="AU47">
        <f t="shared" si="6"/>
        <v>123.97617099475812</v>
      </c>
      <c r="AV47">
        <f t="shared" si="6"/>
        <v>123.93895663064522</v>
      </c>
      <c r="AW47">
        <f t="shared" si="6"/>
        <v>123.90174226653232</v>
      </c>
      <c r="AX47">
        <f t="shared" si="6"/>
        <v>123.86452790241943</v>
      </c>
      <c r="AY47">
        <f t="shared" si="6"/>
        <v>123.82731353830653</v>
      </c>
      <c r="AZ47">
        <f t="shared" si="6"/>
        <v>123.79009917419363</v>
      </c>
      <c r="BA47">
        <f t="shared" si="6"/>
        <v>123.75288481008073</v>
      </c>
      <c r="BB47">
        <f t="shared" si="6"/>
        <v>123.71567044596783</v>
      </c>
      <c r="BC47">
        <f t="shared" si="6"/>
        <v>123.67845608185493</v>
      </c>
      <c r="BD47">
        <f t="shared" si="6"/>
        <v>123.64124171774203</v>
      </c>
      <c r="BE47" s="107">
        <v>1E-3</v>
      </c>
      <c r="BF47" s="40">
        <f t="shared" si="3"/>
        <v>3.9489566493799977E-2</v>
      </c>
    </row>
    <row r="48" spans="1:58" ht="15" customHeight="1">
      <c r="A48" s="108" t="s">
        <v>571</v>
      </c>
      <c r="B48" t="s">
        <v>1088</v>
      </c>
      <c r="C48" t="s">
        <v>1253</v>
      </c>
      <c r="D48" t="s">
        <v>1325</v>
      </c>
      <c r="E48" t="s">
        <v>1294</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f t="shared" si="5"/>
        <v>788.65703308202831</v>
      </c>
      <c r="AL48">
        <f t="shared" si="6"/>
        <v>792.53964573896894</v>
      </c>
      <c r="AM48">
        <f t="shared" si="6"/>
        <v>796.42225839590958</v>
      </c>
      <c r="AN48">
        <f t="shared" si="6"/>
        <v>800.30487105285022</v>
      </c>
      <c r="AO48">
        <f t="shared" si="6"/>
        <v>804.18748370979085</v>
      </c>
      <c r="AP48">
        <f t="shared" si="6"/>
        <v>808.07009636673149</v>
      </c>
      <c r="AQ48">
        <f t="shared" si="6"/>
        <v>811.95270902367224</v>
      </c>
      <c r="AR48">
        <f t="shared" si="6"/>
        <v>815.83532168061288</v>
      </c>
      <c r="AS48">
        <f t="shared" si="6"/>
        <v>819.71793433755352</v>
      </c>
      <c r="AT48">
        <f t="shared" si="6"/>
        <v>823.60054699449415</v>
      </c>
      <c r="AU48">
        <f t="shared" si="6"/>
        <v>827.48315965143479</v>
      </c>
      <c r="AV48">
        <f t="shared" si="6"/>
        <v>831.36577230837543</v>
      </c>
      <c r="AW48">
        <f t="shared" si="6"/>
        <v>835.24838496531606</v>
      </c>
      <c r="AX48">
        <f t="shared" si="6"/>
        <v>839.1309976222567</v>
      </c>
      <c r="AY48">
        <f t="shared" si="6"/>
        <v>843.01361027919734</v>
      </c>
      <c r="AZ48">
        <f t="shared" si="6"/>
        <v>846.89622293613797</v>
      </c>
      <c r="BA48">
        <f t="shared" si="6"/>
        <v>850.77883559307861</v>
      </c>
      <c r="BB48">
        <f t="shared" si="6"/>
        <v>854.66144825001925</v>
      </c>
      <c r="BC48">
        <f t="shared" si="6"/>
        <v>858.54406090695988</v>
      </c>
      <c r="BD48">
        <f t="shared" si="6"/>
        <v>862.42667356390052</v>
      </c>
      <c r="BE48" s="107">
        <v>4.0000000000000001E-3</v>
      </c>
      <c r="BF48" s="40">
        <f t="shared" si="3"/>
        <v>0.40036065843693791</v>
      </c>
    </row>
    <row r="49" spans="1:58" ht="15" customHeight="1">
      <c r="A49" s="108" t="s">
        <v>572</v>
      </c>
      <c r="B49" t="s">
        <v>1037</v>
      </c>
      <c r="C49" t="s">
        <v>1254</v>
      </c>
      <c r="D49" t="s">
        <v>1326</v>
      </c>
      <c r="E49" t="s">
        <v>1294</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f t="shared" si="5"/>
        <v>540.7102928199846</v>
      </c>
      <c r="AL49">
        <f t="shared" si="6"/>
        <v>541.69355898750041</v>
      </c>
      <c r="AM49">
        <f t="shared" si="6"/>
        <v>542.6768251550161</v>
      </c>
      <c r="AN49">
        <f t="shared" si="6"/>
        <v>543.66009132253191</v>
      </c>
      <c r="AO49">
        <f t="shared" si="6"/>
        <v>544.64335749004761</v>
      </c>
      <c r="AP49">
        <f t="shared" si="6"/>
        <v>545.62662365756341</v>
      </c>
      <c r="AQ49">
        <f t="shared" si="6"/>
        <v>546.60988982507911</v>
      </c>
      <c r="AR49">
        <f t="shared" si="6"/>
        <v>547.59315599259492</v>
      </c>
      <c r="AS49">
        <f t="shared" si="6"/>
        <v>548.57642216011061</v>
      </c>
      <c r="AT49">
        <f t="shared" si="6"/>
        <v>549.55968832762642</v>
      </c>
      <c r="AU49">
        <f t="shared" si="6"/>
        <v>550.54295449514211</v>
      </c>
      <c r="AV49">
        <f t="shared" si="6"/>
        <v>551.52622066265792</v>
      </c>
      <c r="AW49">
        <f t="shared" si="6"/>
        <v>552.50948683017361</v>
      </c>
      <c r="AX49">
        <f t="shared" si="6"/>
        <v>553.49275299768942</v>
      </c>
      <c r="AY49">
        <f t="shared" si="6"/>
        <v>554.47601916520512</v>
      </c>
      <c r="AZ49">
        <f t="shared" si="6"/>
        <v>555.45928533272092</v>
      </c>
      <c r="BA49">
        <f t="shared" si="6"/>
        <v>556.44255150023662</v>
      </c>
      <c r="BB49">
        <f t="shared" si="6"/>
        <v>557.42581766775231</v>
      </c>
      <c r="BC49">
        <f t="shared" si="6"/>
        <v>558.40908383526812</v>
      </c>
      <c r="BD49">
        <f t="shared" si="6"/>
        <v>559.39235000278381</v>
      </c>
      <c r="BE49" s="107">
        <v>0</v>
      </c>
      <c r="BF49" s="40">
        <f t="shared" si="3"/>
        <v>8.5595989971976039E-2</v>
      </c>
    </row>
    <row r="50" spans="1:58" ht="15" customHeight="1">
      <c r="A50" s="108" t="s">
        <v>573</v>
      </c>
      <c r="B50" t="s">
        <v>1255</v>
      </c>
      <c r="C50" t="s">
        <v>1256</v>
      </c>
      <c r="D50" t="s">
        <v>1327</v>
      </c>
      <c r="E50" t="s">
        <v>1294</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f t="shared" si="5"/>
        <v>405.27544829772154</v>
      </c>
      <c r="AL50">
        <f t="shared" si="6"/>
        <v>406.01295173036647</v>
      </c>
      <c r="AM50">
        <f t="shared" si="6"/>
        <v>406.75045516301134</v>
      </c>
      <c r="AN50">
        <f t="shared" si="6"/>
        <v>407.48795859565627</v>
      </c>
      <c r="AO50">
        <f t="shared" si="6"/>
        <v>408.22546202830114</v>
      </c>
      <c r="AP50">
        <f t="shared" si="6"/>
        <v>408.96296546094607</v>
      </c>
      <c r="AQ50">
        <f t="shared" si="6"/>
        <v>409.70046889359094</v>
      </c>
      <c r="AR50">
        <f t="shared" si="6"/>
        <v>410.43797232623587</v>
      </c>
      <c r="AS50">
        <f t="shared" si="6"/>
        <v>411.17547575888074</v>
      </c>
      <c r="AT50">
        <f t="shared" si="6"/>
        <v>411.91297919152566</v>
      </c>
      <c r="AU50">
        <f t="shared" si="6"/>
        <v>412.65048262417054</v>
      </c>
      <c r="AV50">
        <f t="shared" si="6"/>
        <v>413.38798605681541</v>
      </c>
      <c r="AW50">
        <f t="shared" si="6"/>
        <v>414.12548948946034</v>
      </c>
      <c r="AX50">
        <f t="shared" si="6"/>
        <v>414.86299292210521</v>
      </c>
      <c r="AY50">
        <f t="shared" si="6"/>
        <v>415.60049635475013</v>
      </c>
      <c r="AZ50">
        <f t="shared" si="6"/>
        <v>416.33799978739501</v>
      </c>
      <c r="BA50">
        <f t="shared" si="6"/>
        <v>417.07550322003993</v>
      </c>
      <c r="BB50">
        <f t="shared" si="6"/>
        <v>417.81300665268481</v>
      </c>
      <c r="BC50">
        <f t="shared" si="6"/>
        <v>418.55051008532973</v>
      </c>
      <c r="BD50">
        <f t="shared" si="6"/>
        <v>419.2880135179746</v>
      </c>
      <c r="BE50" s="107">
        <v>0</v>
      </c>
      <c r="BF50" s="40">
        <f t="shared" si="3"/>
        <v>8.5593920118642863E-2</v>
      </c>
    </row>
    <row r="51" spans="1:58" ht="15" customHeight="1">
      <c r="A51" s="108" t="s">
        <v>574</v>
      </c>
      <c r="B51" t="s">
        <v>1257</v>
      </c>
      <c r="C51" t="s">
        <v>1258</v>
      </c>
      <c r="D51" t="s">
        <v>1328</v>
      </c>
      <c r="E51" t="s">
        <v>1294</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f t="shared" si="5"/>
        <v>19.412832321021828</v>
      </c>
      <c r="AL51">
        <f t="shared" si="6"/>
        <v>19.447467457500444</v>
      </c>
      <c r="AM51">
        <f t="shared" si="6"/>
        <v>19.482102593979057</v>
      </c>
      <c r="AN51">
        <f t="shared" si="6"/>
        <v>19.516737730457674</v>
      </c>
      <c r="AO51">
        <f t="shared" si="6"/>
        <v>19.551372866936291</v>
      </c>
      <c r="AP51">
        <f t="shared" si="6"/>
        <v>19.586008003414907</v>
      </c>
      <c r="AQ51">
        <f t="shared" si="6"/>
        <v>19.62064313989352</v>
      </c>
      <c r="AR51">
        <f t="shared" si="6"/>
        <v>19.655278276372137</v>
      </c>
      <c r="AS51">
        <f t="shared" si="6"/>
        <v>19.689913412850753</v>
      </c>
      <c r="AT51">
        <f t="shared" si="6"/>
        <v>19.72454854932937</v>
      </c>
      <c r="AU51">
        <f t="shared" si="6"/>
        <v>19.759183685807983</v>
      </c>
      <c r="AV51">
        <f t="shared" si="6"/>
        <v>19.7938188222866</v>
      </c>
      <c r="AW51">
        <f t="shared" si="6"/>
        <v>19.828453958765216</v>
      </c>
      <c r="AX51">
        <f t="shared" si="6"/>
        <v>19.863089095243833</v>
      </c>
      <c r="AY51">
        <f t="shared" si="6"/>
        <v>19.897724231722449</v>
      </c>
      <c r="AZ51">
        <f t="shared" si="6"/>
        <v>19.932359368201062</v>
      </c>
      <c r="BA51">
        <f t="shared" si="6"/>
        <v>19.966994504679679</v>
      </c>
      <c r="BB51">
        <f t="shared" si="6"/>
        <v>20.001629641158296</v>
      </c>
      <c r="BC51">
        <f t="shared" si="6"/>
        <v>20.036264777636912</v>
      </c>
      <c r="BD51">
        <f t="shared" si="6"/>
        <v>20.070899914115525</v>
      </c>
      <c r="BE51" s="107">
        <v>0</v>
      </c>
      <c r="BF51" s="40">
        <f t="shared" si="3"/>
        <v>8.5661759911226376E-2</v>
      </c>
    </row>
    <row r="52" spans="1:58" ht="15" customHeight="1">
      <c r="A52" s="108" t="s">
        <v>575</v>
      </c>
      <c r="B52" t="s">
        <v>1259</v>
      </c>
      <c r="C52" t="s">
        <v>1260</v>
      </c>
      <c r="D52" t="s">
        <v>1329</v>
      </c>
      <c r="E52" t="s">
        <v>1294</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f t="shared" si="5"/>
        <v>116.02203935928245</v>
      </c>
      <c r="AL52">
        <f t="shared" si="6"/>
        <v>116.23317119489664</v>
      </c>
      <c r="AM52">
        <f t="shared" si="6"/>
        <v>116.44430303051084</v>
      </c>
      <c r="AN52">
        <f t="shared" si="6"/>
        <v>116.65543486612503</v>
      </c>
      <c r="AO52">
        <f t="shared" si="6"/>
        <v>116.86656670173923</v>
      </c>
      <c r="AP52">
        <f t="shared" si="6"/>
        <v>117.07769853735343</v>
      </c>
      <c r="AQ52">
        <f t="shared" si="6"/>
        <v>117.28883037296762</v>
      </c>
      <c r="AR52">
        <f t="shared" si="6"/>
        <v>117.49996220858182</v>
      </c>
      <c r="AS52">
        <f t="shared" si="6"/>
        <v>117.71109404419602</v>
      </c>
      <c r="AT52">
        <f t="shared" si="6"/>
        <v>117.92222587981021</v>
      </c>
      <c r="AU52">
        <f t="shared" si="6"/>
        <v>118.13335771542441</v>
      </c>
      <c r="AV52">
        <f t="shared" si="6"/>
        <v>118.34448955103861</v>
      </c>
      <c r="AW52">
        <f t="shared" si="6"/>
        <v>118.5556213866528</v>
      </c>
      <c r="AX52">
        <f t="shared" si="6"/>
        <v>118.766753222267</v>
      </c>
      <c r="AY52">
        <f t="shared" si="6"/>
        <v>118.9778850578812</v>
      </c>
      <c r="AZ52">
        <f t="shared" si="6"/>
        <v>119.18901689349538</v>
      </c>
      <c r="BA52">
        <f t="shared" si="6"/>
        <v>119.40014872910957</v>
      </c>
      <c r="BB52">
        <f t="shared" si="6"/>
        <v>119.61128056472377</v>
      </c>
      <c r="BC52">
        <f t="shared" si="6"/>
        <v>119.82241240033797</v>
      </c>
      <c r="BD52">
        <f t="shared" si="6"/>
        <v>120.03354423595216</v>
      </c>
      <c r="BE52" s="107">
        <v>0</v>
      </c>
      <c r="BF52" s="40">
        <f t="shared" si="3"/>
        <v>8.559382690289663E-2</v>
      </c>
    </row>
    <row r="53" spans="1:58" ht="15" customHeight="1">
      <c r="A53" s="108" t="s">
        <v>576</v>
      </c>
      <c r="B53" t="s">
        <v>577</v>
      </c>
      <c r="C53" t="s">
        <v>1261</v>
      </c>
      <c r="D53" t="s">
        <v>1330</v>
      </c>
      <c r="E53" t="s">
        <v>1294</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f t="shared" si="5"/>
        <v>28394.763555488273</v>
      </c>
      <c r="AL53">
        <f t="shared" si="6"/>
        <v>28545.33545517419</v>
      </c>
      <c r="AM53">
        <f t="shared" si="6"/>
        <v>28695.907354860108</v>
      </c>
      <c r="AN53">
        <f t="shared" si="6"/>
        <v>28846.479254546026</v>
      </c>
      <c r="AO53">
        <f t="shared" si="6"/>
        <v>28997.051154231944</v>
      </c>
      <c r="AP53">
        <f t="shared" si="6"/>
        <v>29147.623053917861</v>
      </c>
      <c r="AQ53">
        <f t="shared" si="6"/>
        <v>29298.194953603783</v>
      </c>
      <c r="AR53">
        <f t="shared" si="6"/>
        <v>29448.766853289701</v>
      </c>
      <c r="AS53">
        <f t="shared" si="6"/>
        <v>29599.338752975618</v>
      </c>
      <c r="AT53">
        <f t="shared" si="6"/>
        <v>29749.910652661536</v>
      </c>
      <c r="AU53">
        <f t="shared" si="6"/>
        <v>29900.482552347454</v>
      </c>
      <c r="AV53">
        <f t="shared" si="6"/>
        <v>30051.054452033371</v>
      </c>
      <c r="AW53">
        <f t="shared" si="6"/>
        <v>30201.626351719289</v>
      </c>
      <c r="AX53">
        <f t="shared" si="6"/>
        <v>30352.198251405207</v>
      </c>
      <c r="AY53">
        <f t="shared" si="6"/>
        <v>30502.770151091125</v>
      </c>
      <c r="AZ53">
        <f t="shared" si="6"/>
        <v>30653.342050777042</v>
      </c>
      <c r="BA53">
        <f t="shared" si="6"/>
        <v>30803.91395046296</v>
      </c>
      <c r="BB53">
        <f t="shared" si="6"/>
        <v>30954.485850148878</v>
      </c>
      <c r="BC53">
        <f t="shared" si="6"/>
        <v>31105.057749834799</v>
      </c>
      <c r="BD53">
        <f t="shared" si="6"/>
        <v>31255.629649520713</v>
      </c>
      <c r="BE53" s="107">
        <v>5.0000000000000001E-3</v>
      </c>
      <c r="BF53" s="40">
        <f t="shared" si="3"/>
        <v>0.47664164963754363</v>
      </c>
    </row>
    <row r="54" spans="1:58" ht="15" customHeight="1">
      <c r="B54" t="s">
        <v>578</v>
      </c>
      <c r="D54" t="s">
        <v>1331</v>
      </c>
      <c r="BF54" s="40"/>
    </row>
    <row r="55" spans="1:58" ht="15" customHeight="1">
      <c r="A55" s="108" t="s">
        <v>579</v>
      </c>
      <c r="B55" t="s">
        <v>1262</v>
      </c>
      <c r="C55" t="s">
        <v>1263</v>
      </c>
      <c r="D55" t="s">
        <v>1332</v>
      </c>
      <c r="E55" t="s">
        <v>1294</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f t="shared" si="5"/>
        <v>14951.847981126211</v>
      </c>
      <c r="AL55">
        <f t="shared" si="6"/>
        <v>14929.00260325242</v>
      </c>
      <c r="AM55">
        <f t="shared" si="6"/>
        <v>14906.157225378631</v>
      </c>
      <c r="AN55">
        <f t="shared" si="6"/>
        <v>14883.31184750484</v>
      </c>
      <c r="AO55">
        <f t="shared" si="6"/>
        <v>14860.46646963105</v>
      </c>
      <c r="AP55">
        <f t="shared" si="6"/>
        <v>14837.621091757259</v>
      </c>
      <c r="AQ55">
        <f t="shared" si="6"/>
        <v>14814.77571388347</v>
      </c>
      <c r="AR55">
        <f t="shared" si="6"/>
        <v>14791.930336009678</v>
      </c>
      <c r="AS55">
        <f t="shared" si="6"/>
        <v>14769.084958135889</v>
      </c>
      <c r="AT55">
        <f t="shared" si="6"/>
        <v>14746.239580262099</v>
      </c>
      <c r="AU55">
        <f t="shared" si="6"/>
        <v>14723.394202388308</v>
      </c>
      <c r="AV55">
        <f t="shared" si="6"/>
        <v>14700.548824514519</v>
      </c>
      <c r="AW55">
        <f t="shared" si="6"/>
        <v>14677.703446640728</v>
      </c>
      <c r="AX55">
        <f t="shared" si="6"/>
        <v>14654.858068766938</v>
      </c>
      <c r="AY55">
        <f t="shared" si="6"/>
        <v>14632.012690893147</v>
      </c>
      <c r="AZ55">
        <f t="shared" si="6"/>
        <v>14609.167313019358</v>
      </c>
      <c r="BA55">
        <f t="shared" si="6"/>
        <v>14586.321935145566</v>
      </c>
      <c r="BB55">
        <f t="shared" si="6"/>
        <v>14563.476557271777</v>
      </c>
      <c r="BC55">
        <f t="shared" si="6"/>
        <v>14540.631179397988</v>
      </c>
      <c r="BD55">
        <f t="shared" si="6"/>
        <v>14517.785801524196</v>
      </c>
      <c r="BE55" s="107">
        <v>0</v>
      </c>
      <c r="BF55" s="40">
        <f t="shared" si="3"/>
        <v>-3.9758002474510334E-2</v>
      </c>
    </row>
    <row r="56" spans="1:58" ht="15" customHeight="1">
      <c r="A56" s="108" t="s">
        <v>580</v>
      </c>
      <c r="B56" t="s">
        <v>1264</v>
      </c>
      <c r="C56" t="s">
        <v>1265</v>
      </c>
      <c r="D56" t="s">
        <v>1333</v>
      </c>
      <c r="E56" t="s">
        <v>1294</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f t="shared" si="5"/>
        <v>54.528966222545762</v>
      </c>
      <c r="AL56">
        <f t="shared" si="6"/>
        <v>56.099917049436272</v>
      </c>
      <c r="AM56">
        <f t="shared" si="6"/>
        <v>57.670867876326788</v>
      </c>
      <c r="AN56">
        <f t="shared" si="6"/>
        <v>59.241818703217305</v>
      </c>
      <c r="AO56">
        <f t="shared" si="6"/>
        <v>60.812769530107815</v>
      </c>
      <c r="AP56">
        <f t="shared" si="6"/>
        <v>62.383720356998332</v>
      </c>
      <c r="AQ56">
        <f t="shared" si="6"/>
        <v>63.954671183888848</v>
      </c>
      <c r="AR56">
        <f t="shared" si="6"/>
        <v>65.525622010779358</v>
      </c>
      <c r="AS56">
        <f t="shared" si="6"/>
        <v>67.096572837669868</v>
      </c>
      <c r="AT56">
        <f t="shared" si="6"/>
        <v>68.667523664560392</v>
      </c>
      <c r="AU56">
        <f t="shared" si="6"/>
        <v>70.238474491450901</v>
      </c>
      <c r="AV56">
        <f t="shared" si="6"/>
        <v>71.809425318341411</v>
      </c>
      <c r="AW56">
        <f t="shared" si="6"/>
        <v>73.380376145231935</v>
      </c>
      <c r="AX56">
        <f t="shared" si="6"/>
        <v>74.951326972122445</v>
      </c>
      <c r="AY56">
        <f t="shared" si="6"/>
        <v>76.522277799012954</v>
      </c>
      <c r="AZ56">
        <f t="shared" si="6"/>
        <v>78.093228625903464</v>
      </c>
      <c r="BA56">
        <f t="shared" si="6"/>
        <v>79.664179452793988</v>
      </c>
      <c r="BB56">
        <f t="shared" si="6"/>
        <v>81.235130279684498</v>
      </c>
      <c r="BC56">
        <f t="shared" si="6"/>
        <v>82.806081106575022</v>
      </c>
      <c r="BD56">
        <f t="shared" si="6"/>
        <v>84.377031933465531</v>
      </c>
      <c r="BE56" s="107">
        <v>1.4999999999999999E-2</v>
      </c>
      <c r="BF56" s="40">
        <f t="shared" si="3"/>
        <v>1.8545979365195864</v>
      </c>
    </row>
    <row r="57" spans="1:58" ht="15" customHeight="1">
      <c r="A57" s="108" t="s">
        <v>581</v>
      </c>
      <c r="B57" t="s">
        <v>1266</v>
      </c>
      <c r="C57" t="s">
        <v>1267</v>
      </c>
      <c r="D57" t="s">
        <v>1334</v>
      </c>
      <c r="E57" t="s">
        <v>1294</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f t="shared" si="5"/>
        <v>6530.022591646677</v>
      </c>
      <c r="AL57">
        <f t="shared" si="6"/>
        <v>6562.445906542358</v>
      </c>
      <c r="AM57">
        <f t="shared" si="6"/>
        <v>6594.8692214380399</v>
      </c>
      <c r="AN57">
        <f t="shared" si="6"/>
        <v>6627.2925363337208</v>
      </c>
      <c r="AO57">
        <f t="shared" si="6"/>
        <v>6659.7158512294027</v>
      </c>
      <c r="AP57">
        <f t="shared" si="6"/>
        <v>6692.1391661250846</v>
      </c>
      <c r="AQ57">
        <f t="shared" si="6"/>
        <v>6724.5624810207655</v>
      </c>
      <c r="AR57">
        <f t="shared" si="6"/>
        <v>6756.9857959164474</v>
      </c>
      <c r="AS57">
        <f t="shared" si="6"/>
        <v>6789.4091108121283</v>
      </c>
      <c r="AT57">
        <f t="shared" si="6"/>
        <v>6821.8324257078102</v>
      </c>
      <c r="AU57">
        <f t="shared" si="6"/>
        <v>6854.2557406034921</v>
      </c>
      <c r="AV57">
        <f t="shared" si="6"/>
        <v>6886.679055499173</v>
      </c>
      <c r="AW57">
        <f t="shared" si="6"/>
        <v>6919.1023703948549</v>
      </c>
      <c r="AX57">
        <f t="shared" si="6"/>
        <v>6951.5256852905359</v>
      </c>
      <c r="AY57">
        <f t="shared" si="6"/>
        <v>6983.9490001862177</v>
      </c>
      <c r="AZ57">
        <f t="shared" si="6"/>
        <v>7016.3723150818987</v>
      </c>
      <c r="BA57">
        <f t="shared" si="6"/>
        <v>7048.7956299775806</v>
      </c>
      <c r="BB57">
        <f t="shared" si="6"/>
        <v>7081.2189448732624</v>
      </c>
      <c r="BC57">
        <f t="shared" si="6"/>
        <v>7113.6422597689434</v>
      </c>
      <c r="BD57">
        <f t="shared" si="6"/>
        <v>7146.0655746646253</v>
      </c>
      <c r="BE57" s="107">
        <v>2E-3</v>
      </c>
      <c r="BF57" s="40">
        <f t="shared" si="3"/>
        <v>0.30250676273151367</v>
      </c>
    </row>
    <row r="58" spans="1:58" ht="15" customHeight="1">
      <c r="A58" s="108" t="s">
        <v>582</v>
      </c>
      <c r="B58" t="s">
        <v>1268</v>
      </c>
      <c r="C58" t="s">
        <v>1269</v>
      </c>
      <c r="D58" t="s">
        <v>1335</v>
      </c>
      <c r="E58" t="s">
        <v>1294</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f t="shared" si="5"/>
        <v>4486.1218515346891</v>
      </c>
      <c r="AL58">
        <f t="shared" si="6"/>
        <v>4527.2452601103469</v>
      </c>
      <c r="AM58">
        <f t="shared" si="6"/>
        <v>4568.3686686860046</v>
      </c>
      <c r="AN58">
        <f t="shared" si="6"/>
        <v>4609.4920772616624</v>
      </c>
      <c r="AO58">
        <f t="shared" si="6"/>
        <v>4650.6154858373202</v>
      </c>
      <c r="AP58">
        <f t="shared" si="6"/>
        <v>4691.738894412978</v>
      </c>
      <c r="AQ58">
        <f t="shared" si="6"/>
        <v>4732.8623029886357</v>
      </c>
      <c r="AR58">
        <f t="shared" si="6"/>
        <v>4773.9857115642935</v>
      </c>
      <c r="AS58">
        <f t="shared" si="6"/>
        <v>4815.1091201399513</v>
      </c>
      <c r="AT58">
        <f t="shared" si="6"/>
        <v>4856.2325287156091</v>
      </c>
      <c r="AU58">
        <f t="shared" si="6"/>
        <v>4897.3559372912669</v>
      </c>
      <c r="AV58">
        <f t="shared" si="6"/>
        <v>4938.4793458669246</v>
      </c>
      <c r="AW58">
        <f t="shared" si="6"/>
        <v>4979.6027544425824</v>
      </c>
      <c r="AX58">
        <f t="shared" si="6"/>
        <v>5020.7261630182402</v>
      </c>
      <c r="AY58">
        <f t="shared" si="6"/>
        <v>5061.849571593898</v>
      </c>
      <c r="AZ58">
        <f t="shared" si="6"/>
        <v>5102.9729801695557</v>
      </c>
      <c r="BA58">
        <f t="shared" si="6"/>
        <v>5144.0963887452135</v>
      </c>
      <c r="BB58">
        <f t="shared" si="6"/>
        <v>5185.2197973208713</v>
      </c>
      <c r="BC58">
        <f t="shared" si="6"/>
        <v>5226.3432058965291</v>
      </c>
      <c r="BD58">
        <f t="shared" si="6"/>
        <v>5267.4666144721868</v>
      </c>
      <c r="BE58" s="107">
        <v>2.3E-2</v>
      </c>
      <c r="BF58" s="40">
        <f t="shared" si="3"/>
        <v>1.7250684975729458</v>
      </c>
    </row>
    <row r="59" spans="1:58" ht="15" customHeight="1">
      <c r="A59" s="108" t="s">
        <v>583</v>
      </c>
      <c r="B59" t="s">
        <v>1257</v>
      </c>
      <c r="C59" t="s">
        <v>1270</v>
      </c>
      <c r="D59" t="s">
        <v>1336</v>
      </c>
      <c r="E59" t="s">
        <v>1294</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f t="shared" si="5"/>
        <v>503.86575913605265</v>
      </c>
      <c r="AL59">
        <f t="shared" si="6"/>
        <v>500.42450716589377</v>
      </c>
      <c r="AM59">
        <f t="shared" si="6"/>
        <v>496.9832551957349</v>
      </c>
      <c r="AN59">
        <f t="shared" si="6"/>
        <v>493.54200322557597</v>
      </c>
      <c r="AO59">
        <f t="shared" si="6"/>
        <v>490.10075125541709</v>
      </c>
      <c r="AP59">
        <f t="shared" si="6"/>
        <v>486.65949928525822</v>
      </c>
      <c r="AQ59">
        <f t="shared" si="6"/>
        <v>483.21824731509935</v>
      </c>
      <c r="AR59">
        <f t="shared" si="6"/>
        <v>479.77699534494047</v>
      </c>
      <c r="AS59">
        <f t="shared" si="6"/>
        <v>476.3357433747816</v>
      </c>
      <c r="AT59">
        <f t="shared" si="6"/>
        <v>472.89449140462273</v>
      </c>
      <c r="AU59">
        <f t="shared" si="6"/>
        <v>469.4532394344638</v>
      </c>
      <c r="AV59">
        <f t="shared" si="6"/>
        <v>466.01198746430492</v>
      </c>
      <c r="AW59">
        <f t="shared" si="6"/>
        <v>462.57073549414605</v>
      </c>
      <c r="AX59">
        <f t="shared" si="6"/>
        <v>459.12948352398718</v>
      </c>
      <c r="AY59">
        <f t="shared" si="6"/>
        <v>455.6882315538283</v>
      </c>
      <c r="AZ59">
        <f t="shared" si="6"/>
        <v>452.24697958366937</v>
      </c>
      <c r="BA59">
        <f t="shared" si="6"/>
        <v>448.8057276135105</v>
      </c>
      <c r="BB59">
        <f t="shared" si="6"/>
        <v>445.36447564335162</v>
      </c>
      <c r="BC59">
        <f t="shared" si="6"/>
        <v>441.92322367319275</v>
      </c>
      <c r="BD59">
        <f t="shared" si="6"/>
        <v>438.48197170303388</v>
      </c>
      <c r="BE59" s="107">
        <v>5.0000000000000001E-3</v>
      </c>
      <c r="BF59" s="40">
        <f t="shared" si="3"/>
        <v>1.8196731059405558E-2</v>
      </c>
    </row>
    <row r="60" spans="1:58" ht="15" customHeight="1">
      <c r="A60" s="108" t="s">
        <v>584</v>
      </c>
      <c r="B60" t="s">
        <v>1271</v>
      </c>
      <c r="C60" t="s">
        <v>1272</v>
      </c>
      <c r="D60" t="s">
        <v>1337</v>
      </c>
      <c r="E60" t="s">
        <v>1294</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f t="shared" si="5"/>
        <v>22.358247405188049</v>
      </c>
      <c r="AL60">
        <f t="shared" si="6"/>
        <v>22.358179842053886</v>
      </c>
      <c r="AM60">
        <f t="shared" si="6"/>
        <v>22.35811227891972</v>
      </c>
      <c r="AN60">
        <f t="shared" si="6"/>
        <v>22.358044715785553</v>
      </c>
      <c r="AO60">
        <f t="shared" si="6"/>
        <v>22.357977152651387</v>
      </c>
      <c r="AP60">
        <f t="shared" si="6"/>
        <v>22.357909589517224</v>
      </c>
      <c r="AQ60">
        <f t="shared" si="6"/>
        <v>22.357842026383057</v>
      </c>
      <c r="AR60">
        <f t="shared" si="6"/>
        <v>22.357774463248891</v>
      </c>
      <c r="AS60">
        <f t="shared" si="6"/>
        <v>22.357706900114724</v>
      </c>
      <c r="AT60">
        <f t="shared" ref="AL60:BD69" si="7">_xlfn.FORECAST.ETS(AT$14,$F60:$AJ60,$F$14:$AJ$14)</f>
        <v>22.357639336980561</v>
      </c>
      <c r="AU60">
        <f t="shared" si="7"/>
        <v>22.357571773846395</v>
      </c>
      <c r="AV60">
        <f t="shared" si="7"/>
        <v>22.357504210712229</v>
      </c>
      <c r="AW60">
        <f t="shared" si="7"/>
        <v>22.357436647578062</v>
      </c>
      <c r="AX60">
        <f t="shared" si="7"/>
        <v>22.357369084443899</v>
      </c>
      <c r="AY60">
        <f t="shared" si="7"/>
        <v>22.357301521309733</v>
      </c>
      <c r="AZ60">
        <f t="shared" si="7"/>
        <v>22.357233958175566</v>
      </c>
      <c r="BA60">
        <f t="shared" si="7"/>
        <v>22.3571663950414</v>
      </c>
      <c r="BB60">
        <f t="shared" si="7"/>
        <v>22.357098831907237</v>
      </c>
      <c r="BC60">
        <f t="shared" si="7"/>
        <v>22.357031268773071</v>
      </c>
      <c r="BD60">
        <f t="shared" si="7"/>
        <v>22.356963705638904</v>
      </c>
      <c r="BE60" s="107">
        <v>0</v>
      </c>
      <c r="BF60" s="40">
        <f t="shared" si="3"/>
        <v>-8.3882973992088772E-3</v>
      </c>
    </row>
    <row r="61" spans="1:58" ht="15" customHeight="1">
      <c r="A61" s="108" t="s">
        <v>585</v>
      </c>
      <c r="B61" t="s">
        <v>1273</v>
      </c>
      <c r="C61" t="s">
        <v>1274</v>
      </c>
      <c r="D61" t="s">
        <v>1338</v>
      </c>
      <c r="E61" t="s">
        <v>1294</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f t="shared" si="5"/>
        <v>12.638779076371451</v>
      </c>
      <c r="AL61">
        <f t="shared" si="7"/>
        <v>13.048465655558923</v>
      </c>
      <c r="AM61">
        <f t="shared" si="7"/>
        <v>13.458152234746397</v>
      </c>
      <c r="AN61">
        <f t="shared" si="7"/>
        <v>13.867838813933869</v>
      </c>
      <c r="AO61">
        <f t="shared" si="7"/>
        <v>14.277525393121342</v>
      </c>
      <c r="AP61">
        <f t="shared" si="7"/>
        <v>14.687211972308816</v>
      </c>
      <c r="AQ61">
        <f t="shared" si="7"/>
        <v>15.096898551496288</v>
      </c>
      <c r="AR61">
        <f t="shared" si="7"/>
        <v>15.506585130683762</v>
      </c>
      <c r="AS61">
        <f t="shared" si="7"/>
        <v>15.916271709871236</v>
      </c>
      <c r="AT61">
        <f t="shared" si="7"/>
        <v>16.325958289058708</v>
      </c>
      <c r="AU61">
        <f t="shared" si="7"/>
        <v>16.735644868246183</v>
      </c>
      <c r="AV61">
        <f t="shared" si="7"/>
        <v>17.145331447433655</v>
      </c>
      <c r="AW61">
        <f t="shared" si="7"/>
        <v>17.555018026621127</v>
      </c>
      <c r="AX61">
        <f t="shared" si="7"/>
        <v>17.964704605808599</v>
      </c>
      <c r="AY61">
        <f t="shared" si="7"/>
        <v>18.374391184996075</v>
      </c>
      <c r="AZ61">
        <f t="shared" si="7"/>
        <v>18.784077764183547</v>
      </c>
      <c r="BA61">
        <f t="shared" si="7"/>
        <v>19.193764343371019</v>
      </c>
      <c r="BB61">
        <f t="shared" si="7"/>
        <v>19.603450922558494</v>
      </c>
      <c r="BC61">
        <f t="shared" si="7"/>
        <v>20.013137501745966</v>
      </c>
      <c r="BD61">
        <f t="shared" si="7"/>
        <v>20.422824080933438</v>
      </c>
      <c r="BE61" s="107">
        <v>2.7E-2</v>
      </c>
      <c r="BF61" s="40">
        <f t="shared" si="3"/>
        <v>2.6399261913819139</v>
      </c>
    </row>
    <row r="62" spans="1:58" ht="15" customHeight="1">
      <c r="A62" s="108" t="s">
        <v>586</v>
      </c>
      <c r="B62" t="s">
        <v>1086</v>
      </c>
      <c r="C62" t="s">
        <v>1275</v>
      </c>
      <c r="D62" t="s">
        <v>1339</v>
      </c>
      <c r="E62" t="s">
        <v>1294</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f t="shared" si="5"/>
        <v>124.34831463588711</v>
      </c>
      <c r="AL62">
        <f t="shared" si="7"/>
        <v>124.31110027177421</v>
      </c>
      <c r="AM62">
        <f t="shared" si="7"/>
        <v>124.27388590766131</v>
      </c>
      <c r="AN62">
        <f t="shared" si="7"/>
        <v>124.23667154354841</v>
      </c>
      <c r="AO62">
        <f t="shared" si="7"/>
        <v>124.19945717943551</v>
      </c>
      <c r="AP62">
        <f t="shared" si="7"/>
        <v>124.16224281532261</v>
      </c>
      <c r="AQ62">
        <f t="shared" si="7"/>
        <v>124.12502845120972</v>
      </c>
      <c r="AR62">
        <f t="shared" si="7"/>
        <v>124.08781408709682</v>
      </c>
      <c r="AS62">
        <f t="shared" si="7"/>
        <v>124.05059972298392</v>
      </c>
      <c r="AT62">
        <f t="shared" si="7"/>
        <v>124.01338535887102</v>
      </c>
      <c r="AU62">
        <f t="shared" si="7"/>
        <v>123.97617099475812</v>
      </c>
      <c r="AV62">
        <f t="shared" si="7"/>
        <v>123.93895663064522</v>
      </c>
      <c r="AW62">
        <f t="shared" si="7"/>
        <v>123.90174226653232</v>
      </c>
      <c r="AX62">
        <f t="shared" si="7"/>
        <v>123.86452790241943</v>
      </c>
      <c r="AY62">
        <f t="shared" si="7"/>
        <v>123.82731353830653</v>
      </c>
      <c r="AZ62">
        <f t="shared" si="7"/>
        <v>123.79009917419363</v>
      </c>
      <c r="BA62">
        <f t="shared" si="7"/>
        <v>123.75288481008073</v>
      </c>
      <c r="BB62">
        <f t="shared" si="7"/>
        <v>123.71567044596783</v>
      </c>
      <c r="BC62">
        <f t="shared" si="7"/>
        <v>123.67845608185493</v>
      </c>
      <c r="BD62">
        <f t="shared" si="7"/>
        <v>123.64124171774203</v>
      </c>
      <c r="BE62" s="107">
        <v>1E-3</v>
      </c>
      <c r="BF62" s="40">
        <f t="shared" si="3"/>
        <v>3.9489566493799977E-2</v>
      </c>
    </row>
    <row r="63" spans="1:58" ht="15" customHeight="1">
      <c r="A63" s="108" t="s">
        <v>587</v>
      </c>
      <c r="B63" t="s">
        <v>1276</v>
      </c>
      <c r="C63" t="s">
        <v>1277</v>
      </c>
      <c r="D63" t="s">
        <v>1340</v>
      </c>
      <c r="E63" t="s">
        <v>1294</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f t="shared" si="5"/>
        <v>26746.922720384671</v>
      </c>
      <c r="AL63">
        <f t="shared" si="7"/>
        <v>26855.098152706974</v>
      </c>
      <c r="AM63">
        <f t="shared" si="7"/>
        <v>26963.273585029274</v>
      </c>
      <c r="AN63">
        <f t="shared" si="7"/>
        <v>27071.449017351577</v>
      </c>
      <c r="AO63">
        <f t="shared" si="7"/>
        <v>27179.62444967388</v>
      </c>
      <c r="AP63">
        <f t="shared" si="7"/>
        <v>27287.799881996183</v>
      </c>
      <c r="AQ63">
        <f t="shared" si="7"/>
        <v>27395.975314318486</v>
      </c>
      <c r="AR63">
        <f t="shared" si="7"/>
        <v>27504.150746640789</v>
      </c>
      <c r="AS63">
        <f t="shared" si="7"/>
        <v>27612.326178963089</v>
      </c>
      <c r="AT63">
        <f t="shared" si="7"/>
        <v>27720.501611285392</v>
      </c>
      <c r="AU63">
        <f t="shared" si="7"/>
        <v>27828.677043607695</v>
      </c>
      <c r="AV63">
        <f t="shared" si="7"/>
        <v>27936.852475929998</v>
      </c>
      <c r="AW63">
        <f t="shared" si="7"/>
        <v>28045.027908252301</v>
      </c>
      <c r="AX63">
        <f t="shared" si="7"/>
        <v>28153.203340574604</v>
      </c>
      <c r="AY63">
        <f t="shared" si="7"/>
        <v>28261.378772896904</v>
      </c>
      <c r="AZ63">
        <f t="shared" si="7"/>
        <v>28369.554205219207</v>
      </c>
      <c r="BA63">
        <f t="shared" si="7"/>
        <v>28477.72963754151</v>
      </c>
      <c r="BB63">
        <f t="shared" si="7"/>
        <v>28585.905069863813</v>
      </c>
      <c r="BC63">
        <f t="shared" si="7"/>
        <v>28694.080502186116</v>
      </c>
      <c r="BD63">
        <f t="shared" si="7"/>
        <v>28802.255934508416</v>
      </c>
      <c r="BE63" s="107">
        <v>4.0000000000000001E-3</v>
      </c>
      <c r="BF63" s="40">
        <f t="shared" si="3"/>
        <v>0.38134806453349324</v>
      </c>
    </row>
    <row r="64" spans="1:58" ht="15" customHeight="1">
      <c r="A64" s="108" t="s">
        <v>588</v>
      </c>
      <c r="B64" t="s">
        <v>1278</v>
      </c>
      <c r="C64" t="s">
        <v>1279</v>
      </c>
      <c r="D64" t="s">
        <v>1341</v>
      </c>
      <c r="E64" t="s">
        <v>1294</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f t="shared" si="5"/>
        <v>0</v>
      </c>
      <c r="AL64">
        <f t="shared" si="7"/>
        <v>0</v>
      </c>
      <c r="AM64">
        <f t="shared" si="7"/>
        <v>0</v>
      </c>
      <c r="AN64">
        <f t="shared" si="7"/>
        <v>0</v>
      </c>
      <c r="AO64">
        <f t="shared" si="7"/>
        <v>0</v>
      </c>
      <c r="AP64">
        <f t="shared" si="7"/>
        <v>0</v>
      </c>
      <c r="AQ64">
        <f t="shared" si="7"/>
        <v>0</v>
      </c>
      <c r="AR64">
        <f t="shared" si="7"/>
        <v>0</v>
      </c>
      <c r="AS64">
        <f t="shared" si="7"/>
        <v>0</v>
      </c>
      <c r="AT64">
        <f t="shared" si="7"/>
        <v>0</v>
      </c>
      <c r="AU64">
        <f t="shared" si="7"/>
        <v>0</v>
      </c>
      <c r="AV64">
        <f t="shared" si="7"/>
        <v>0</v>
      </c>
      <c r="AW64">
        <f t="shared" si="7"/>
        <v>0</v>
      </c>
      <c r="AX64">
        <f t="shared" si="7"/>
        <v>0</v>
      </c>
      <c r="AY64">
        <f t="shared" si="7"/>
        <v>0</v>
      </c>
      <c r="AZ64">
        <f t="shared" si="7"/>
        <v>0</v>
      </c>
      <c r="BA64">
        <f t="shared" si="7"/>
        <v>0</v>
      </c>
      <c r="BB64">
        <f t="shared" si="7"/>
        <v>0</v>
      </c>
      <c r="BC64">
        <f t="shared" si="7"/>
        <v>0</v>
      </c>
      <c r="BD64">
        <f t="shared" si="7"/>
        <v>0</v>
      </c>
      <c r="BE64" t="s">
        <v>146</v>
      </c>
      <c r="BF64" s="40"/>
    </row>
    <row r="65" spans="1:58" ht="15" customHeight="1">
      <c r="A65" s="108" t="s">
        <v>589</v>
      </c>
      <c r="B65" t="s">
        <v>1280</v>
      </c>
      <c r="C65" t="s">
        <v>1281</v>
      </c>
      <c r="D65" t="s">
        <v>1342</v>
      </c>
      <c r="E65" t="s">
        <v>1294</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f t="shared" si="5"/>
        <v>403.82741749722709</v>
      </c>
      <c r="AL65">
        <f t="shared" si="7"/>
        <v>422.38975228547656</v>
      </c>
      <c r="AM65">
        <f t="shared" si="7"/>
        <v>440.95208707372609</v>
      </c>
      <c r="AN65">
        <f t="shared" si="7"/>
        <v>459.51442186197562</v>
      </c>
      <c r="AO65">
        <f t="shared" si="7"/>
        <v>478.07675665022509</v>
      </c>
      <c r="AP65">
        <f t="shared" si="7"/>
        <v>496.63909143847462</v>
      </c>
      <c r="AQ65">
        <f t="shared" si="7"/>
        <v>515.20142622672415</v>
      </c>
      <c r="AR65">
        <f t="shared" si="7"/>
        <v>533.76376101497362</v>
      </c>
      <c r="AS65">
        <f t="shared" si="7"/>
        <v>552.3260958032231</v>
      </c>
      <c r="AT65">
        <f t="shared" si="7"/>
        <v>570.88843059147268</v>
      </c>
      <c r="AU65">
        <f t="shared" si="7"/>
        <v>589.45076537972216</v>
      </c>
      <c r="AV65">
        <f t="shared" si="7"/>
        <v>608.01310016797174</v>
      </c>
      <c r="AW65">
        <f t="shared" si="7"/>
        <v>626.57543495622122</v>
      </c>
      <c r="AX65">
        <f t="shared" si="7"/>
        <v>645.13776974447069</v>
      </c>
      <c r="AY65">
        <f t="shared" si="7"/>
        <v>663.70010453272016</v>
      </c>
      <c r="AZ65">
        <f t="shared" si="7"/>
        <v>682.26243932096975</v>
      </c>
      <c r="BA65">
        <f t="shared" si="7"/>
        <v>700.82477410921933</v>
      </c>
      <c r="BB65">
        <f t="shared" si="7"/>
        <v>719.38710889746881</v>
      </c>
      <c r="BC65">
        <f t="shared" si="7"/>
        <v>737.94944368571828</v>
      </c>
      <c r="BD65">
        <f t="shared" si="7"/>
        <v>756.51177847396775</v>
      </c>
      <c r="BE65" s="107">
        <v>8.3000000000000004E-2</v>
      </c>
      <c r="BF65" s="40">
        <f t="shared" si="3"/>
        <v>6.3293647962937127</v>
      </c>
    </row>
    <row r="66" spans="1:58" ht="15" customHeight="1">
      <c r="A66" s="108" t="s">
        <v>590</v>
      </c>
      <c r="B66" t="s">
        <v>1282</v>
      </c>
      <c r="C66" t="s">
        <v>1283</v>
      </c>
      <c r="D66" t="s">
        <v>1343</v>
      </c>
      <c r="E66" t="s">
        <v>1294</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f t="shared" si="5"/>
        <v>430.76708843379174</v>
      </c>
      <c r="AL66">
        <f t="shared" si="7"/>
        <v>448.62505139702631</v>
      </c>
      <c r="AM66">
        <f t="shared" si="7"/>
        <v>466.48301436026088</v>
      </c>
      <c r="AN66">
        <f t="shared" si="7"/>
        <v>484.34097732349545</v>
      </c>
      <c r="AO66">
        <f t="shared" si="7"/>
        <v>502.19894028673002</v>
      </c>
      <c r="AP66">
        <f t="shared" si="7"/>
        <v>520.05690324996453</v>
      </c>
      <c r="AQ66">
        <f t="shared" si="7"/>
        <v>537.91486621319916</v>
      </c>
      <c r="AR66">
        <f t="shared" si="7"/>
        <v>555.77282917643367</v>
      </c>
      <c r="AS66">
        <f t="shared" si="7"/>
        <v>573.6307921396683</v>
      </c>
      <c r="AT66">
        <f t="shared" si="7"/>
        <v>591.48875510290281</v>
      </c>
      <c r="AU66">
        <f t="shared" si="7"/>
        <v>609.34671806613744</v>
      </c>
      <c r="AV66">
        <f t="shared" si="7"/>
        <v>627.20468102937195</v>
      </c>
      <c r="AW66">
        <f t="shared" si="7"/>
        <v>645.06264399260658</v>
      </c>
      <c r="AX66">
        <f t="shared" si="7"/>
        <v>662.92060695584109</v>
      </c>
      <c r="AY66">
        <f t="shared" si="7"/>
        <v>680.77856991907561</v>
      </c>
      <c r="AZ66">
        <f t="shared" si="7"/>
        <v>698.63653288231023</v>
      </c>
      <c r="BA66">
        <f t="shared" si="7"/>
        <v>716.49449584554486</v>
      </c>
      <c r="BB66">
        <f t="shared" si="7"/>
        <v>734.35245880877937</v>
      </c>
      <c r="BC66">
        <f t="shared" si="7"/>
        <v>752.21042177201389</v>
      </c>
      <c r="BD66">
        <f t="shared" si="7"/>
        <v>770.06838473524851</v>
      </c>
      <c r="BE66" s="107">
        <v>5.2999999999999999E-2</v>
      </c>
      <c r="BF66" s="40">
        <f t="shared" si="3"/>
        <v>4.4515257176654499</v>
      </c>
    </row>
    <row r="67" spans="1:58" ht="15" customHeight="1">
      <c r="A67" s="108" t="s">
        <v>591</v>
      </c>
      <c r="B67" t="s">
        <v>1284</v>
      </c>
      <c r="C67" t="s">
        <v>1285</v>
      </c>
      <c r="D67" t="s">
        <v>1344</v>
      </c>
      <c r="E67" t="s">
        <v>1294</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f t="shared" si="5"/>
        <v>0.86709375281869494</v>
      </c>
      <c r="AL67">
        <f t="shared" si="7"/>
        <v>0.89475647155127958</v>
      </c>
      <c r="AM67">
        <f t="shared" si="7"/>
        <v>0.9224191902838641</v>
      </c>
      <c r="AN67">
        <f t="shared" si="7"/>
        <v>0.95008190901644873</v>
      </c>
      <c r="AO67">
        <f t="shared" si="7"/>
        <v>0.97774462774903337</v>
      </c>
      <c r="AP67">
        <f t="shared" si="7"/>
        <v>1.005407346481618</v>
      </c>
      <c r="AQ67">
        <f t="shared" si="7"/>
        <v>1.0330700652142026</v>
      </c>
      <c r="AR67">
        <f t="shared" si="7"/>
        <v>1.0607327839467873</v>
      </c>
      <c r="AS67">
        <f t="shared" si="7"/>
        <v>1.0883955026793719</v>
      </c>
      <c r="AT67">
        <f t="shared" si="7"/>
        <v>1.1160582214119565</v>
      </c>
      <c r="AU67">
        <f t="shared" si="7"/>
        <v>1.143720940144541</v>
      </c>
      <c r="AV67">
        <f t="shared" si="7"/>
        <v>1.1713836588771258</v>
      </c>
      <c r="AW67">
        <f t="shared" si="7"/>
        <v>1.1990463776097102</v>
      </c>
      <c r="AX67">
        <f t="shared" si="7"/>
        <v>1.2267090963422949</v>
      </c>
      <c r="AY67">
        <f t="shared" si="7"/>
        <v>1.2543718150748795</v>
      </c>
      <c r="AZ67">
        <f t="shared" si="7"/>
        <v>1.2820345338074641</v>
      </c>
      <c r="BA67">
        <f t="shared" si="7"/>
        <v>1.3096972525400488</v>
      </c>
      <c r="BB67">
        <f t="shared" si="7"/>
        <v>1.3373599712726334</v>
      </c>
      <c r="BC67">
        <f t="shared" si="7"/>
        <v>1.365022690005218</v>
      </c>
      <c r="BD67">
        <f t="shared" si="7"/>
        <v>1.3926854087378024</v>
      </c>
      <c r="BE67" s="107">
        <v>3.7999999999999999E-2</v>
      </c>
      <c r="BF67" s="40">
        <f t="shared" si="3"/>
        <v>3.2799817746686166</v>
      </c>
    </row>
    <row r="68" spans="1:58" ht="15" customHeight="1">
      <c r="A68" s="108" t="s">
        <v>592</v>
      </c>
      <c r="B68" t="s">
        <v>1088</v>
      </c>
      <c r="C68" t="s">
        <v>1286</v>
      </c>
      <c r="D68" t="s">
        <v>1345</v>
      </c>
      <c r="E68" t="s">
        <v>1294</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f t="shared" si="5"/>
        <v>788.65703308202831</v>
      </c>
      <c r="AL68">
        <f t="shared" si="7"/>
        <v>792.53964573896894</v>
      </c>
      <c r="AM68">
        <f t="shared" si="7"/>
        <v>796.42225839590958</v>
      </c>
      <c r="AN68">
        <f t="shared" si="7"/>
        <v>800.30487105285022</v>
      </c>
      <c r="AO68">
        <f t="shared" si="7"/>
        <v>804.18748370979085</v>
      </c>
      <c r="AP68">
        <f t="shared" si="7"/>
        <v>808.07009636673149</v>
      </c>
      <c r="AQ68">
        <f t="shared" si="7"/>
        <v>811.95270902367224</v>
      </c>
      <c r="AR68">
        <f t="shared" si="7"/>
        <v>815.83532168061288</v>
      </c>
      <c r="AS68">
        <f t="shared" si="7"/>
        <v>819.71793433755352</v>
      </c>
      <c r="AT68">
        <f t="shared" si="7"/>
        <v>823.60054699449415</v>
      </c>
      <c r="AU68">
        <f t="shared" si="7"/>
        <v>827.48315965143479</v>
      </c>
      <c r="AV68">
        <f t="shared" si="7"/>
        <v>831.36577230837543</v>
      </c>
      <c r="AW68">
        <f t="shared" si="7"/>
        <v>835.24838496531606</v>
      </c>
      <c r="AX68">
        <f t="shared" si="7"/>
        <v>839.1309976222567</v>
      </c>
      <c r="AY68">
        <f t="shared" si="7"/>
        <v>843.01361027919734</v>
      </c>
      <c r="AZ68">
        <f t="shared" si="7"/>
        <v>846.89622293613797</v>
      </c>
      <c r="BA68">
        <f t="shared" si="7"/>
        <v>850.77883559307861</v>
      </c>
      <c r="BB68">
        <f t="shared" si="7"/>
        <v>854.66144825001925</v>
      </c>
      <c r="BC68">
        <f t="shared" si="7"/>
        <v>858.54406090695988</v>
      </c>
      <c r="BD68">
        <f t="shared" si="7"/>
        <v>862.42667356390052</v>
      </c>
      <c r="BE68" s="107">
        <v>4.0000000000000001E-3</v>
      </c>
      <c r="BF68" s="40">
        <f t="shared" si="3"/>
        <v>0.40036065843693791</v>
      </c>
    </row>
    <row r="69" spans="1:58" ht="15" customHeight="1">
      <c r="A69" s="108" t="s">
        <v>593</v>
      </c>
      <c r="B69" t="s">
        <v>594</v>
      </c>
      <c r="C69" t="s">
        <v>1287</v>
      </c>
      <c r="D69" t="s">
        <v>1346</v>
      </c>
      <c r="E69" t="s">
        <v>1294</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f t="shared" si="5"/>
        <v>28372.825135030249</v>
      </c>
      <c r="AL69">
        <f t="shared" si="7"/>
        <v>28522.241636917475</v>
      </c>
      <c r="AM69">
        <f t="shared" si="7"/>
        <v>28671.658138804702</v>
      </c>
      <c r="AN69">
        <f t="shared" si="7"/>
        <v>28821.074640691932</v>
      </c>
      <c r="AO69">
        <f t="shared" si="7"/>
        <v>28970.491142579158</v>
      </c>
      <c r="AP69">
        <f t="shared" si="7"/>
        <v>29119.907644466384</v>
      </c>
      <c r="AQ69">
        <f t="shared" si="7"/>
        <v>29269.324146353611</v>
      </c>
      <c r="AR69">
        <f t="shared" si="7"/>
        <v>29418.740648240837</v>
      </c>
      <c r="AS69">
        <f t="shared" si="7"/>
        <v>29568.157150128063</v>
      </c>
      <c r="AT69">
        <f t="shared" si="7"/>
        <v>29717.57365201529</v>
      </c>
      <c r="AU69">
        <f t="shared" si="7"/>
        <v>29866.99015390252</v>
      </c>
      <c r="AV69">
        <f t="shared" si="7"/>
        <v>30016.406655789746</v>
      </c>
      <c r="AW69">
        <f t="shared" si="7"/>
        <v>30165.823157676972</v>
      </c>
      <c r="AX69">
        <f t="shared" si="7"/>
        <v>30315.239659564199</v>
      </c>
      <c r="AY69">
        <f t="shared" si="7"/>
        <v>30464.656161451425</v>
      </c>
      <c r="AZ69">
        <f t="shared" si="7"/>
        <v>30614.072663338651</v>
      </c>
      <c r="BA69">
        <f t="shared" si="7"/>
        <v>30763.489165225878</v>
      </c>
      <c r="BB69">
        <f t="shared" si="7"/>
        <v>30912.905667113104</v>
      </c>
      <c r="BC69">
        <f t="shared" si="7"/>
        <v>31062.322169000334</v>
      </c>
      <c r="BD69">
        <f t="shared" si="7"/>
        <v>31211.73867088756</v>
      </c>
      <c r="BE69" s="107">
        <v>5.0000000000000001E-3</v>
      </c>
      <c r="BF69" s="40">
        <f t="shared" si="3"/>
        <v>0.47398026727327736</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G114"/>
  <sheetViews>
    <sheetView topLeftCell="AL9" workbookViewId="0">
      <selection activeCell="AV8" sqref="AV8"/>
    </sheetView>
  </sheetViews>
  <sheetFormatPr defaultRowHeight="14.25"/>
  <cols>
    <col min="2" max="2" width="19.33203125" style="39" customWidth="1"/>
    <col min="4" max="4" width="43.9296875" customWidth="1"/>
    <col min="59" max="59" width="9.06640625" customWidth="1"/>
  </cols>
  <sheetData>
    <row r="1" spans="2:59" s="52" customFormat="1" ht="15" customHeight="1">
      <c r="B1" s="39" t="s">
        <v>1347</v>
      </c>
      <c r="G1" s="52">
        <v>2020</v>
      </c>
      <c r="H1" s="52">
        <v>2021</v>
      </c>
      <c r="I1" s="52">
        <v>2022</v>
      </c>
      <c r="J1" s="52">
        <v>2023</v>
      </c>
      <c r="K1" s="52">
        <v>2024</v>
      </c>
      <c r="L1" s="52">
        <v>2025</v>
      </c>
      <c r="M1" s="52">
        <v>2026</v>
      </c>
      <c r="N1" s="52">
        <v>2027</v>
      </c>
      <c r="O1" s="52">
        <v>2028</v>
      </c>
      <c r="P1" s="52">
        <v>2029</v>
      </c>
      <c r="Q1" s="52">
        <v>2030</v>
      </c>
      <c r="R1" s="52">
        <v>2031</v>
      </c>
      <c r="S1" s="52">
        <v>2032</v>
      </c>
      <c r="T1" s="52">
        <v>2033</v>
      </c>
      <c r="U1" s="52">
        <v>2034</v>
      </c>
      <c r="V1" s="52">
        <v>2035</v>
      </c>
      <c r="W1" s="52">
        <v>2036</v>
      </c>
      <c r="X1" s="52">
        <v>2037</v>
      </c>
      <c r="Y1" s="52">
        <v>2038</v>
      </c>
      <c r="Z1" s="52">
        <v>2039</v>
      </c>
      <c r="AA1" s="52">
        <v>2040</v>
      </c>
      <c r="AB1" s="52">
        <v>2041</v>
      </c>
      <c r="AC1" s="52">
        <v>2042</v>
      </c>
      <c r="AD1" s="52">
        <v>2043</v>
      </c>
      <c r="AE1" s="52">
        <v>2044</v>
      </c>
      <c r="AF1" s="52">
        <v>2045</v>
      </c>
      <c r="AG1" s="52">
        <v>2046</v>
      </c>
      <c r="AH1" s="52">
        <v>2047</v>
      </c>
      <c r="AI1" s="52">
        <v>2048</v>
      </c>
      <c r="AJ1" s="52">
        <v>2049</v>
      </c>
      <c r="AK1" s="52">
        <v>2050</v>
      </c>
      <c r="AL1" s="52">
        <v>2051</v>
      </c>
      <c r="AM1" s="52">
        <v>2052</v>
      </c>
      <c r="AN1" s="52">
        <v>2053</v>
      </c>
      <c r="AO1" s="52">
        <v>2054</v>
      </c>
      <c r="AP1" s="52">
        <v>2055</v>
      </c>
      <c r="AQ1" s="52">
        <v>2056</v>
      </c>
      <c r="AR1" s="52">
        <v>2057</v>
      </c>
      <c r="AS1" s="52">
        <v>2058</v>
      </c>
      <c r="AT1" s="52">
        <v>2059</v>
      </c>
      <c r="AU1" s="52">
        <v>2060</v>
      </c>
      <c r="AV1" s="52">
        <v>2061</v>
      </c>
      <c r="AW1" s="52">
        <v>2062</v>
      </c>
      <c r="AX1" s="52">
        <v>2063</v>
      </c>
      <c r="AY1" s="52">
        <v>2064</v>
      </c>
      <c r="AZ1" s="52">
        <v>2065</v>
      </c>
      <c r="BA1" s="52">
        <v>2066</v>
      </c>
      <c r="BB1" s="52">
        <v>2067</v>
      </c>
      <c r="BC1" s="52">
        <v>2068</v>
      </c>
      <c r="BD1" s="52">
        <v>2069</v>
      </c>
      <c r="BE1" s="52">
        <v>2070</v>
      </c>
    </row>
    <row r="2" spans="2:59" ht="15" customHeight="1"/>
    <row r="3" spans="2:59" ht="15" customHeight="1"/>
    <row r="4" spans="2:59" ht="15" customHeight="1"/>
    <row r="5" spans="2:59" ht="15" customHeight="1"/>
    <row r="6" spans="2:59" ht="15" customHeight="1"/>
    <row r="10" spans="2:59" ht="15" customHeight="1">
      <c r="B10" s="109" t="s">
        <v>991</v>
      </c>
      <c r="C10" t="s">
        <v>1348</v>
      </c>
    </row>
    <row r="11" spans="2:59" ht="15" customHeight="1">
      <c r="C11" t="s">
        <v>1349</v>
      </c>
    </row>
    <row r="12" spans="2:59" ht="15" customHeight="1">
      <c r="C12" t="s">
        <v>1350</v>
      </c>
    </row>
    <row r="13" spans="2:59" ht="15" customHeight="1">
      <c r="C13" t="s">
        <v>1198</v>
      </c>
    </row>
    <row r="14" spans="2:59"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v>2051</v>
      </c>
      <c r="AM14">
        <v>2052</v>
      </c>
      <c r="AN14">
        <v>2053</v>
      </c>
      <c r="AO14">
        <v>2054</v>
      </c>
      <c r="AP14">
        <v>2055</v>
      </c>
      <c r="AQ14">
        <v>2056</v>
      </c>
      <c r="AR14">
        <v>2057</v>
      </c>
      <c r="AS14">
        <v>2058</v>
      </c>
      <c r="AT14">
        <v>2059</v>
      </c>
      <c r="AU14">
        <v>2060</v>
      </c>
      <c r="AV14">
        <v>2061</v>
      </c>
      <c r="AW14">
        <v>2062</v>
      </c>
      <c r="AX14">
        <v>2063</v>
      </c>
      <c r="AY14">
        <v>2064</v>
      </c>
      <c r="AZ14">
        <v>2065</v>
      </c>
      <c r="BA14">
        <v>2066</v>
      </c>
      <c r="BB14">
        <v>2067</v>
      </c>
      <c r="BC14">
        <v>2068</v>
      </c>
      <c r="BD14">
        <v>2069</v>
      </c>
      <c r="BE14">
        <v>2070</v>
      </c>
      <c r="BF14" t="s">
        <v>1290</v>
      </c>
      <c r="BG14" t="s">
        <v>3419</v>
      </c>
    </row>
    <row r="15" spans="2:59" ht="15" customHeight="1">
      <c r="B15" s="109" t="s">
        <v>992</v>
      </c>
      <c r="C15" t="s">
        <v>993</v>
      </c>
      <c r="D15" t="s">
        <v>1365</v>
      </c>
      <c r="E15" t="s">
        <v>1366</v>
      </c>
      <c r="F15" t="s">
        <v>1294</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f>AK15+AK15*($AK15-$AJ15)/$AJ15</f>
        <v>13766.445263396132</v>
      </c>
      <c r="AM15">
        <f t="shared" ref="AM15:BE15" si="0">AL15+AL15*($AK15-$AJ15)/$AJ15</f>
        <v>13796.511713981716</v>
      </c>
      <c r="AN15">
        <f t="shared" si="0"/>
        <v>13826.64383086194</v>
      </c>
      <c r="AO15">
        <f t="shared" si="0"/>
        <v>13856.84175745454</v>
      </c>
      <c r="AP15">
        <f t="shared" si="0"/>
        <v>13887.10563749048</v>
      </c>
      <c r="AQ15">
        <f t="shared" si="0"/>
        <v>13917.43561501464</v>
      </c>
      <c r="AR15">
        <f t="shared" si="0"/>
        <v>13947.831834386499</v>
      </c>
      <c r="AS15">
        <f t="shared" si="0"/>
        <v>13978.294440280823</v>
      </c>
      <c r="AT15">
        <f t="shared" si="0"/>
        <v>14008.82357768835</v>
      </c>
      <c r="AU15">
        <f t="shared" si="0"/>
        <v>14039.41939191649</v>
      </c>
      <c r="AV15">
        <f t="shared" si="0"/>
        <v>14070.082028590004</v>
      </c>
      <c r="AW15">
        <f t="shared" si="0"/>
        <v>14100.811633651707</v>
      </c>
      <c r="AX15">
        <f t="shared" si="0"/>
        <v>14131.608353363155</v>
      </c>
      <c r="AY15">
        <f t="shared" si="0"/>
        <v>14162.47233430535</v>
      </c>
      <c r="AZ15">
        <f t="shared" si="0"/>
        <v>14193.403723379426</v>
      </c>
      <c r="BA15">
        <f t="shared" si="0"/>
        <v>14224.402667807361</v>
      </c>
      <c r="BB15">
        <f t="shared" si="0"/>
        <v>14255.469315132668</v>
      </c>
      <c r="BC15">
        <f t="shared" si="0"/>
        <v>14286.603813221102</v>
      </c>
      <c r="BD15">
        <f t="shared" si="0"/>
        <v>14317.806310261361</v>
      </c>
      <c r="BE15">
        <f t="shared" si="0"/>
        <v>14349.076954765796</v>
      </c>
      <c r="BF15" s="107">
        <v>0</v>
      </c>
      <c r="BG15" s="40">
        <f>((BE15/G15)^(1/($BE$14-$G$14))-1)*100</f>
        <v>9.4821612108852982E-2</v>
      </c>
    </row>
    <row r="16" spans="2:59" ht="15" customHeight="1">
      <c r="B16" s="109" t="s">
        <v>994</v>
      </c>
      <c r="C16" t="s">
        <v>1262</v>
      </c>
      <c r="D16" t="s">
        <v>1367</v>
      </c>
      <c r="E16" t="s">
        <v>1368</v>
      </c>
      <c r="F16" t="s">
        <v>1294</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f>AK16+AK16*($AK16-$AJ16)/$AJ16</f>
        <v>13260.420724653806</v>
      </c>
      <c r="AM16">
        <f t="shared" ref="AM16:BE16" si="1">AL16+AL16*($AK16-$AJ16)/$AJ16</f>
        <v>13272.269018403707</v>
      </c>
      <c r="AN16">
        <f t="shared" si="1"/>
        <v>13284.127898700423</v>
      </c>
      <c r="AO16">
        <f t="shared" si="1"/>
        <v>13295.997375003119</v>
      </c>
      <c r="AP16">
        <f t="shared" si="1"/>
        <v>13307.877456779412</v>
      </c>
      <c r="AQ16">
        <f t="shared" si="1"/>
        <v>13319.76815350538</v>
      </c>
      <c r="AR16">
        <f t="shared" si="1"/>
        <v>13331.669474665567</v>
      </c>
      <c r="AS16">
        <f t="shared" si="1"/>
        <v>13343.581429752991</v>
      </c>
      <c r="AT16">
        <f t="shared" si="1"/>
        <v>13355.504028269152</v>
      </c>
      <c r="AU16">
        <f t="shared" si="1"/>
        <v>13367.437279724041</v>
      </c>
      <c r="AV16">
        <f t="shared" si="1"/>
        <v>13379.381193636145</v>
      </c>
      <c r="AW16">
        <f t="shared" si="1"/>
        <v>13391.335779532457</v>
      </c>
      <c r="AX16">
        <f t="shared" si="1"/>
        <v>13403.30104694848</v>
      </c>
      <c r="AY16">
        <f t="shared" si="1"/>
        <v>13415.277005428239</v>
      </c>
      <c r="AZ16">
        <f t="shared" si="1"/>
        <v>13427.263664524287</v>
      </c>
      <c r="BA16">
        <f t="shared" si="1"/>
        <v>13439.261033797713</v>
      </c>
      <c r="BB16">
        <f t="shared" si="1"/>
        <v>13451.269122818145</v>
      </c>
      <c r="BC16">
        <f t="shared" si="1"/>
        <v>13463.287941163766</v>
      </c>
      <c r="BD16">
        <f t="shared" si="1"/>
        <v>13475.317498421315</v>
      </c>
      <c r="BE16">
        <f t="shared" si="1"/>
        <v>13487.357804186096</v>
      </c>
      <c r="BF16" s="107">
        <v>-1E-3</v>
      </c>
      <c r="BG16" s="40">
        <f>((BE16/G16)^(1/($BE$14-$G$14))-1)*100</f>
        <v>-1.3846903087832985E-2</v>
      </c>
    </row>
    <row r="17" spans="2:59" ht="15" customHeight="1">
      <c r="B17" s="109" t="s">
        <v>995</v>
      </c>
      <c r="C17" t="s">
        <v>1264</v>
      </c>
      <c r="D17" t="s">
        <v>1369</v>
      </c>
      <c r="E17" t="s">
        <v>1370</v>
      </c>
      <c r="F17" t="s">
        <v>1294</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f>_xlfn.FORECAST.ETS(AL$14,$G17:$AK17,$G$14:$AK$14)</f>
        <v>32.557781350818303</v>
      </c>
      <c r="AM17">
        <f t="shared" ref="AM17" si="2">_xlfn.FORECAST.ETS(AM$14,$G17:$AK17,$G$14:$AK$14)</f>
        <v>33.059014310998457</v>
      </c>
      <c r="AN17">
        <f t="shared" ref="AN17:BE18" si="3">_xlfn.FORECAST.ETS(AN$14,$G17:$AK17,$G$14:$AK$14)</f>
        <v>33.560247271178611</v>
      </c>
      <c r="AO17">
        <f t="shared" si="3"/>
        <v>34.061480231358757</v>
      </c>
      <c r="AP17">
        <f t="shared" si="3"/>
        <v>34.562713191538904</v>
      </c>
      <c r="AQ17">
        <f t="shared" si="3"/>
        <v>35.063946151719058</v>
      </c>
      <c r="AR17">
        <f t="shared" si="3"/>
        <v>35.565179111899212</v>
      </c>
      <c r="AS17">
        <f t="shared" si="3"/>
        <v>36.066412072079359</v>
      </c>
      <c r="AT17">
        <f t="shared" si="3"/>
        <v>36.567645032259506</v>
      </c>
      <c r="AU17">
        <f t="shared" si="3"/>
        <v>37.06887799243966</v>
      </c>
      <c r="AV17">
        <f t="shared" si="3"/>
        <v>37.570110952619814</v>
      </c>
      <c r="AW17">
        <f t="shared" si="3"/>
        <v>38.071343912799961</v>
      </c>
      <c r="AX17">
        <f t="shared" si="3"/>
        <v>38.572576872980108</v>
      </c>
      <c r="AY17">
        <f t="shared" si="3"/>
        <v>39.073809833160261</v>
      </c>
      <c r="AZ17">
        <f t="shared" si="3"/>
        <v>39.575042793340415</v>
      </c>
      <c r="BA17">
        <f t="shared" si="3"/>
        <v>40.076275753520562</v>
      </c>
      <c r="BB17">
        <f t="shared" si="3"/>
        <v>40.577508713700709</v>
      </c>
      <c r="BC17">
        <f t="shared" si="3"/>
        <v>41.078741673880863</v>
      </c>
      <c r="BD17">
        <f t="shared" si="3"/>
        <v>41.579974634061017</v>
      </c>
      <c r="BE17">
        <f t="shared" si="3"/>
        <v>42.081207594241164</v>
      </c>
      <c r="BF17" s="107">
        <v>4.0000000000000001E-3</v>
      </c>
      <c r="BG17" s="40">
        <f t="shared" ref="BG17:BG79" si="4">((BE17/G17)^(1/($BE$14-$G$14))-1)*100</f>
        <v>0.78838189960883653</v>
      </c>
    </row>
    <row r="18" spans="2:59" ht="15" customHeight="1">
      <c r="B18" s="109" t="s">
        <v>996</v>
      </c>
      <c r="C18" t="s">
        <v>1351</v>
      </c>
      <c r="D18" t="s">
        <v>1371</v>
      </c>
      <c r="E18" t="s">
        <v>1372</v>
      </c>
      <c r="F18" t="s">
        <v>1294</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f t="shared" ref="AL18:BA81" si="5">_xlfn.FORECAST.ETS(AL$14,$G18:$AK18,$G$14:$AK$14)</f>
        <v>107.66276991938228</v>
      </c>
      <c r="AM18">
        <f t="shared" si="5"/>
        <v>108.23924307463508</v>
      </c>
      <c r="AN18">
        <f t="shared" si="5"/>
        <v>108.81571622988787</v>
      </c>
      <c r="AO18">
        <f t="shared" si="5"/>
        <v>109.39218938514067</v>
      </c>
      <c r="AP18">
        <f t="shared" si="5"/>
        <v>109.96866254039345</v>
      </c>
      <c r="AQ18">
        <f t="shared" si="5"/>
        <v>110.54513569564625</v>
      </c>
      <c r="AR18">
        <f t="shared" si="5"/>
        <v>111.12160885089904</v>
      </c>
      <c r="AS18">
        <f t="shared" si="5"/>
        <v>111.69808200615182</v>
      </c>
      <c r="AT18">
        <f t="shared" si="5"/>
        <v>112.27455516140462</v>
      </c>
      <c r="AU18">
        <f t="shared" si="5"/>
        <v>112.85102831665741</v>
      </c>
      <c r="AV18">
        <f t="shared" si="5"/>
        <v>113.4275014719102</v>
      </c>
      <c r="AW18">
        <f t="shared" si="5"/>
        <v>114.00397462716299</v>
      </c>
      <c r="AX18">
        <f t="shared" si="5"/>
        <v>114.58044778241579</v>
      </c>
      <c r="AY18">
        <f t="shared" si="5"/>
        <v>115.15692093766857</v>
      </c>
      <c r="AZ18">
        <f t="shared" si="5"/>
        <v>115.73339409292137</v>
      </c>
      <c r="BA18">
        <f t="shared" si="5"/>
        <v>116.30986724817416</v>
      </c>
      <c r="BB18">
        <f t="shared" si="3"/>
        <v>116.88634040342694</v>
      </c>
      <c r="BC18">
        <f t="shared" si="3"/>
        <v>117.46281355867974</v>
      </c>
      <c r="BD18">
        <f t="shared" si="3"/>
        <v>118.03928671393253</v>
      </c>
      <c r="BE18">
        <f t="shared" si="3"/>
        <v>118.61575986918533</v>
      </c>
      <c r="BF18" s="107">
        <v>2.5000000000000001E-2</v>
      </c>
      <c r="BG18" s="40">
        <f t="shared" si="4"/>
        <v>1.725460936653378</v>
      </c>
    </row>
    <row r="19" spans="2:59" ht="15" customHeight="1">
      <c r="B19" s="109" t="s">
        <v>997</v>
      </c>
      <c r="C19" t="s">
        <v>1282</v>
      </c>
      <c r="D19" t="s">
        <v>1373</v>
      </c>
      <c r="E19" t="s">
        <v>1374</v>
      </c>
      <c r="F19" t="s">
        <v>1294</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f t="shared" si="5"/>
        <v>2.7936733282258066</v>
      </c>
      <c r="AM19">
        <f t="shared" ref="AM19:BE32" si="6">_xlfn.FORECAST.ETS(AM$14,$G19:$AK19,$G$14:$AK$14)</f>
        <v>2.7702586564516132</v>
      </c>
      <c r="AN19">
        <f t="shared" si="6"/>
        <v>2.7468439846774193</v>
      </c>
      <c r="AO19">
        <f t="shared" si="6"/>
        <v>2.7234293129032259</v>
      </c>
      <c r="AP19">
        <f t="shared" si="6"/>
        <v>2.7000146411290324</v>
      </c>
      <c r="AQ19">
        <f t="shared" si="6"/>
        <v>2.676599969354839</v>
      </c>
      <c r="AR19">
        <f t="shared" si="6"/>
        <v>2.6531852975806451</v>
      </c>
      <c r="AS19">
        <f t="shared" si="6"/>
        <v>2.6297706258064517</v>
      </c>
      <c r="AT19">
        <f t="shared" si="6"/>
        <v>2.6063559540322583</v>
      </c>
      <c r="AU19">
        <f t="shared" si="6"/>
        <v>2.5829412822580649</v>
      </c>
      <c r="AV19">
        <f t="shared" si="6"/>
        <v>2.5595266104838714</v>
      </c>
      <c r="AW19">
        <f t="shared" si="6"/>
        <v>2.5361119387096775</v>
      </c>
      <c r="AX19">
        <f t="shared" si="6"/>
        <v>2.5126972669354841</v>
      </c>
      <c r="AY19">
        <f t="shared" si="6"/>
        <v>2.4892825951612907</v>
      </c>
      <c r="AZ19">
        <f t="shared" si="6"/>
        <v>2.4658679233870973</v>
      </c>
      <c r="BA19">
        <f t="shared" si="6"/>
        <v>2.4424532516129034</v>
      </c>
      <c r="BB19">
        <f t="shared" si="6"/>
        <v>2.41903857983871</v>
      </c>
      <c r="BC19">
        <f t="shared" si="6"/>
        <v>2.3956239080645165</v>
      </c>
      <c r="BD19">
        <f t="shared" si="6"/>
        <v>2.3722092362903231</v>
      </c>
      <c r="BE19">
        <f t="shared" si="6"/>
        <v>2.3487945645161297</v>
      </c>
      <c r="BF19" s="107">
        <v>-1E-3</v>
      </c>
      <c r="BG19" s="40">
        <f t="shared" si="4"/>
        <v>-0.41223506423976319</v>
      </c>
    </row>
    <row r="20" spans="2:59" ht="15" customHeight="1">
      <c r="B20" s="109" t="s">
        <v>998</v>
      </c>
      <c r="C20" t="s">
        <v>1273</v>
      </c>
      <c r="D20" t="s">
        <v>1375</v>
      </c>
      <c r="E20" t="s">
        <v>1376</v>
      </c>
      <c r="F20" t="s">
        <v>1294</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f t="shared" si="5"/>
        <v>2.3431271090280714</v>
      </c>
      <c r="AM20">
        <f t="shared" si="6"/>
        <v>2.3910399027972806</v>
      </c>
      <c r="AN20">
        <f t="shared" si="6"/>
        <v>2.4389526965664894</v>
      </c>
      <c r="AO20">
        <f t="shared" si="6"/>
        <v>2.4868654903356981</v>
      </c>
      <c r="AP20">
        <f t="shared" si="6"/>
        <v>2.5347782841049069</v>
      </c>
      <c r="AQ20">
        <f t="shared" si="6"/>
        <v>2.5826910778741161</v>
      </c>
      <c r="AR20">
        <f t="shared" si="6"/>
        <v>2.6306038716433249</v>
      </c>
      <c r="AS20">
        <f t="shared" si="6"/>
        <v>2.6785166654125336</v>
      </c>
      <c r="AT20">
        <f t="shared" si="6"/>
        <v>2.7264294591817428</v>
      </c>
      <c r="AU20">
        <f t="shared" si="6"/>
        <v>2.7743422529509516</v>
      </c>
      <c r="AV20">
        <f t="shared" si="6"/>
        <v>2.8222550467201604</v>
      </c>
      <c r="AW20">
        <f t="shared" si="6"/>
        <v>2.8701678404893691</v>
      </c>
      <c r="AX20">
        <f t="shared" si="6"/>
        <v>2.9180806342585783</v>
      </c>
      <c r="AY20">
        <f t="shared" si="6"/>
        <v>2.9659934280277871</v>
      </c>
      <c r="AZ20">
        <f t="shared" si="6"/>
        <v>3.0139062217969963</v>
      </c>
      <c r="BA20">
        <f t="shared" si="6"/>
        <v>3.0618190155662051</v>
      </c>
      <c r="BB20">
        <f t="shared" si="6"/>
        <v>3.1097318093354138</v>
      </c>
      <c r="BC20">
        <f t="shared" si="6"/>
        <v>3.1576446031046226</v>
      </c>
      <c r="BD20">
        <f t="shared" si="6"/>
        <v>3.2055573968738318</v>
      </c>
      <c r="BE20">
        <f t="shared" si="6"/>
        <v>3.2534701906430405</v>
      </c>
      <c r="BF20" s="107">
        <v>-7.0000000000000001E-3</v>
      </c>
      <c r="BG20" s="40">
        <f t="shared" si="4"/>
        <v>0.26795685464344743</v>
      </c>
    </row>
    <row r="21" spans="2:59" ht="15" customHeight="1">
      <c r="B21" s="109" t="s">
        <v>999</v>
      </c>
      <c r="C21" t="s">
        <v>1280</v>
      </c>
      <c r="D21" t="s">
        <v>1377</v>
      </c>
      <c r="E21" t="s">
        <v>1378</v>
      </c>
      <c r="F21" t="s">
        <v>1294</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f t="shared" si="5"/>
        <v>359.82299809046555</v>
      </c>
      <c r="AM21">
        <f t="shared" si="6"/>
        <v>376.83592437664061</v>
      </c>
      <c r="AN21">
        <f t="shared" si="6"/>
        <v>393.84885066281566</v>
      </c>
      <c r="AO21">
        <f t="shared" si="6"/>
        <v>410.86177694899072</v>
      </c>
      <c r="AP21">
        <f t="shared" si="6"/>
        <v>427.87470323516578</v>
      </c>
      <c r="AQ21">
        <f t="shared" si="6"/>
        <v>444.88762952134084</v>
      </c>
      <c r="AR21">
        <f t="shared" si="6"/>
        <v>461.90055580751584</v>
      </c>
      <c r="AS21">
        <f t="shared" si="6"/>
        <v>478.91348209369096</v>
      </c>
      <c r="AT21">
        <f t="shared" si="6"/>
        <v>495.92640837986596</v>
      </c>
      <c r="AU21">
        <f t="shared" si="6"/>
        <v>512.93933466604108</v>
      </c>
      <c r="AV21">
        <f t="shared" si="6"/>
        <v>529.95226095221608</v>
      </c>
      <c r="AW21">
        <f t="shared" si="6"/>
        <v>546.96518723839108</v>
      </c>
      <c r="AX21">
        <f t="shared" si="6"/>
        <v>563.9781135245662</v>
      </c>
      <c r="AY21">
        <f t="shared" si="6"/>
        <v>580.99103981074131</v>
      </c>
      <c r="AZ21">
        <f t="shared" si="6"/>
        <v>598.00396609691632</v>
      </c>
      <c r="BA21">
        <f t="shared" si="6"/>
        <v>615.01689238309132</v>
      </c>
      <c r="BB21">
        <f t="shared" si="6"/>
        <v>632.02981866926643</v>
      </c>
      <c r="BC21">
        <f t="shared" si="6"/>
        <v>649.04274495544155</v>
      </c>
      <c r="BD21">
        <f t="shared" si="6"/>
        <v>666.05567124161655</v>
      </c>
      <c r="BE21">
        <f t="shared" si="6"/>
        <v>683.06859752779155</v>
      </c>
      <c r="BF21" s="107">
        <v>0.10100000000000001</v>
      </c>
      <c r="BG21" s="40">
        <f t="shared" si="4"/>
        <v>7.421761367450963</v>
      </c>
    </row>
    <row r="22" spans="2:59" ht="15" customHeight="1">
      <c r="B22" s="109" t="s">
        <v>1000</v>
      </c>
      <c r="C22" t="s">
        <v>1284</v>
      </c>
      <c r="D22" t="s">
        <v>1379</v>
      </c>
      <c r="E22" t="s">
        <v>1380</v>
      </c>
      <c r="F22" t="s">
        <v>1294</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f t="shared" si="5"/>
        <v>0.85236650690311211</v>
      </c>
      <c r="AM22">
        <f t="shared" si="6"/>
        <v>0.88015391810699861</v>
      </c>
      <c r="AN22">
        <f t="shared" si="6"/>
        <v>0.90794132931088511</v>
      </c>
      <c r="AO22">
        <f t="shared" si="6"/>
        <v>0.93572874051477151</v>
      </c>
      <c r="AP22">
        <f t="shared" si="6"/>
        <v>0.96351615171865801</v>
      </c>
      <c r="AQ22">
        <f t="shared" si="6"/>
        <v>0.99130356292254451</v>
      </c>
      <c r="AR22">
        <f t="shared" si="6"/>
        <v>1.0190909741264309</v>
      </c>
      <c r="AS22">
        <f t="shared" si="6"/>
        <v>1.0468783853303174</v>
      </c>
      <c r="AT22">
        <f t="shared" si="6"/>
        <v>1.0746657965342039</v>
      </c>
      <c r="AU22">
        <f t="shared" si="6"/>
        <v>1.1024532077380904</v>
      </c>
      <c r="AV22">
        <f t="shared" si="6"/>
        <v>1.1302406189419769</v>
      </c>
      <c r="AW22">
        <f t="shared" si="6"/>
        <v>1.1580280301458634</v>
      </c>
      <c r="AX22">
        <f t="shared" si="6"/>
        <v>1.1858154413497499</v>
      </c>
      <c r="AY22">
        <f t="shared" si="6"/>
        <v>1.2136028525536364</v>
      </c>
      <c r="AZ22">
        <f t="shared" si="6"/>
        <v>1.2413902637575229</v>
      </c>
      <c r="BA22">
        <f t="shared" si="6"/>
        <v>1.2691776749614094</v>
      </c>
      <c r="BB22">
        <f t="shared" si="6"/>
        <v>1.2969650861652959</v>
      </c>
      <c r="BC22">
        <f t="shared" si="6"/>
        <v>1.3247524973691824</v>
      </c>
      <c r="BD22">
        <f t="shared" si="6"/>
        <v>1.3525399085730689</v>
      </c>
      <c r="BE22">
        <f t="shared" si="6"/>
        <v>1.3803273197769554</v>
      </c>
      <c r="BF22" s="107">
        <v>3.7999999999999999E-2</v>
      </c>
      <c r="BG22" s="40">
        <f t="shared" si="4"/>
        <v>3.3408708417345334</v>
      </c>
    </row>
    <row r="23" spans="2:59" ht="15" customHeight="1">
      <c r="B23" s="109" t="s">
        <v>1001</v>
      </c>
      <c r="C23" t="s">
        <v>1209</v>
      </c>
      <c r="D23" t="s">
        <v>1381</v>
      </c>
      <c r="E23" t="s">
        <v>1382</v>
      </c>
      <c r="F23" t="s">
        <v>1294</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f t="shared" si="5"/>
        <v>1056.3508608596271</v>
      </c>
      <c r="AM23">
        <f t="shared" si="6"/>
        <v>1069.0261877983335</v>
      </c>
      <c r="AN23">
        <f t="shared" si="6"/>
        <v>1081.7015147370396</v>
      </c>
      <c r="AO23">
        <f t="shared" si="6"/>
        <v>1094.3768416757459</v>
      </c>
      <c r="AP23">
        <f t="shared" si="6"/>
        <v>1107.0521686144521</v>
      </c>
      <c r="AQ23">
        <f t="shared" si="6"/>
        <v>1119.7274955531582</v>
      </c>
      <c r="AR23">
        <f t="shared" si="6"/>
        <v>1132.4028224918645</v>
      </c>
      <c r="AS23">
        <f t="shared" si="6"/>
        <v>1145.0781494305706</v>
      </c>
      <c r="AT23">
        <f t="shared" si="6"/>
        <v>1157.7534763692768</v>
      </c>
      <c r="AU23">
        <f t="shared" si="6"/>
        <v>1170.4288033079831</v>
      </c>
      <c r="AV23">
        <f t="shared" si="6"/>
        <v>1183.1041302466892</v>
      </c>
      <c r="AW23">
        <f t="shared" si="6"/>
        <v>1195.7794571853956</v>
      </c>
      <c r="AX23">
        <f t="shared" si="6"/>
        <v>1208.4547841241017</v>
      </c>
      <c r="AY23">
        <f t="shared" si="6"/>
        <v>1221.1301110628078</v>
      </c>
      <c r="AZ23">
        <f t="shared" si="6"/>
        <v>1233.8054380015142</v>
      </c>
      <c r="BA23">
        <f t="shared" si="6"/>
        <v>1246.4807649402203</v>
      </c>
      <c r="BB23">
        <f t="shared" si="6"/>
        <v>1259.1560918789264</v>
      </c>
      <c r="BC23">
        <f t="shared" si="6"/>
        <v>1271.8314188176328</v>
      </c>
      <c r="BD23">
        <f t="shared" si="6"/>
        <v>1284.5067457563389</v>
      </c>
      <c r="BE23">
        <f t="shared" si="6"/>
        <v>1297.1820726950452</v>
      </c>
      <c r="BF23" s="107">
        <v>8.9999999999999993E-3</v>
      </c>
      <c r="BG23" s="40">
        <f t="shared" si="4"/>
        <v>0.97018091898202208</v>
      </c>
    </row>
    <row r="24" spans="2:59" ht="15" customHeight="1">
      <c r="B24" s="109" t="s">
        <v>1002</v>
      </c>
      <c r="C24" t="s">
        <v>1262</v>
      </c>
      <c r="D24" t="s">
        <v>1383</v>
      </c>
      <c r="E24" t="s">
        <v>1384</v>
      </c>
      <c r="F24" t="s">
        <v>1294</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f t="shared" si="5"/>
        <v>702.69308527159762</v>
      </c>
      <c r="AM24">
        <f t="shared" si="6"/>
        <v>712.48487471977694</v>
      </c>
      <c r="AN24">
        <f t="shared" si="6"/>
        <v>722.27666416795614</v>
      </c>
      <c r="AO24">
        <f t="shared" si="6"/>
        <v>732.06845361613546</v>
      </c>
      <c r="AP24">
        <f t="shared" si="6"/>
        <v>741.86024306431466</v>
      </c>
      <c r="AQ24">
        <f t="shared" si="6"/>
        <v>751.65203251249397</v>
      </c>
      <c r="AR24">
        <f t="shared" si="6"/>
        <v>761.44382196067318</v>
      </c>
      <c r="AS24">
        <f t="shared" si="6"/>
        <v>771.23561140885249</v>
      </c>
      <c r="AT24">
        <f t="shared" si="6"/>
        <v>781.02740085703169</v>
      </c>
      <c r="AU24">
        <f t="shared" si="6"/>
        <v>790.81919030521101</v>
      </c>
      <c r="AV24">
        <f t="shared" si="6"/>
        <v>800.61097975339021</v>
      </c>
      <c r="AW24">
        <f t="shared" si="6"/>
        <v>810.40276920156953</v>
      </c>
      <c r="AX24">
        <f t="shared" si="6"/>
        <v>820.19455864974873</v>
      </c>
      <c r="AY24">
        <f t="shared" si="6"/>
        <v>829.98634809792804</v>
      </c>
      <c r="AZ24">
        <f t="shared" si="6"/>
        <v>839.77813754610725</v>
      </c>
      <c r="BA24">
        <f t="shared" si="6"/>
        <v>849.56992699428656</v>
      </c>
      <c r="BB24">
        <f t="shared" si="6"/>
        <v>859.36171644246576</v>
      </c>
      <c r="BC24">
        <f t="shared" si="6"/>
        <v>869.15350589064508</v>
      </c>
      <c r="BD24">
        <f t="shared" si="6"/>
        <v>878.94529533882428</v>
      </c>
      <c r="BE24">
        <f t="shared" si="6"/>
        <v>888.7370847870036</v>
      </c>
      <c r="BF24" s="107">
        <v>8.0000000000000002E-3</v>
      </c>
      <c r="BG24" s="40">
        <f t="shared" si="4"/>
        <v>1.0102967965020637</v>
      </c>
    </row>
    <row r="25" spans="2:59" ht="15" customHeight="1">
      <c r="B25" s="109" t="s">
        <v>1003</v>
      </c>
      <c r="C25" t="s">
        <v>1264</v>
      </c>
      <c r="D25" t="s">
        <v>1385</v>
      </c>
      <c r="E25" t="s">
        <v>1386</v>
      </c>
      <c r="F25" t="s">
        <v>1294</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f t="shared" si="5"/>
        <v>21.553842744623047</v>
      </c>
      <c r="AM25">
        <f t="shared" si="6"/>
        <v>22.464252686854586</v>
      </c>
      <c r="AN25">
        <f t="shared" si="6"/>
        <v>23.374662629086121</v>
      </c>
      <c r="AO25">
        <f t="shared" si="6"/>
        <v>24.285072571317656</v>
      </c>
      <c r="AP25">
        <f t="shared" si="6"/>
        <v>25.195482513549194</v>
      </c>
      <c r="AQ25">
        <f t="shared" si="6"/>
        <v>26.105892455780729</v>
      </c>
      <c r="AR25">
        <f t="shared" si="6"/>
        <v>27.016302398012265</v>
      </c>
      <c r="AS25">
        <f t="shared" si="6"/>
        <v>27.926712340243803</v>
      </c>
      <c r="AT25">
        <f t="shared" si="6"/>
        <v>28.837122282475338</v>
      </c>
      <c r="AU25">
        <f t="shared" si="6"/>
        <v>29.747532224706873</v>
      </c>
      <c r="AV25">
        <f t="shared" si="6"/>
        <v>30.657942166938412</v>
      </c>
      <c r="AW25">
        <f t="shared" si="6"/>
        <v>31.568352109169947</v>
      </c>
      <c r="AX25">
        <f t="shared" si="6"/>
        <v>32.478762051401482</v>
      </c>
      <c r="AY25">
        <f t="shared" si="6"/>
        <v>33.38917199363302</v>
      </c>
      <c r="AZ25">
        <f t="shared" si="6"/>
        <v>34.299581935864552</v>
      </c>
      <c r="BA25">
        <f t="shared" si="6"/>
        <v>35.209991878096091</v>
      </c>
      <c r="BB25">
        <f t="shared" si="6"/>
        <v>36.120401820327629</v>
      </c>
      <c r="BC25">
        <f t="shared" si="6"/>
        <v>37.030811762559168</v>
      </c>
      <c r="BD25">
        <f t="shared" si="6"/>
        <v>37.941221704790699</v>
      </c>
      <c r="BE25">
        <f t="shared" si="6"/>
        <v>38.851631647022231</v>
      </c>
      <c r="BF25" s="107">
        <v>4.7E-2</v>
      </c>
      <c r="BG25" s="40">
        <f t="shared" si="4"/>
        <v>4.0859684672049035</v>
      </c>
    </row>
    <row r="26" spans="2:59" ht="15" customHeight="1">
      <c r="B26" s="109" t="s">
        <v>1004</v>
      </c>
      <c r="C26" t="s">
        <v>1351</v>
      </c>
      <c r="D26" t="s">
        <v>1387</v>
      </c>
      <c r="E26" t="s">
        <v>1388</v>
      </c>
      <c r="F26" t="s">
        <v>1294</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f t="shared" si="5"/>
        <v>327.14557192149323</v>
      </c>
      <c r="AM26">
        <f t="shared" si="6"/>
        <v>328.68400110379991</v>
      </c>
      <c r="AN26">
        <f t="shared" si="6"/>
        <v>330.2224302861066</v>
      </c>
      <c r="AO26">
        <f t="shared" si="6"/>
        <v>331.76085946841329</v>
      </c>
      <c r="AP26">
        <f t="shared" si="6"/>
        <v>333.29928865071997</v>
      </c>
      <c r="AQ26">
        <f t="shared" si="6"/>
        <v>334.83771783302666</v>
      </c>
      <c r="AR26">
        <f t="shared" si="6"/>
        <v>336.37614701533329</v>
      </c>
      <c r="AS26">
        <f t="shared" si="6"/>
        <v>337.91457619763997</v>
      </c>
      <c r="AT26">
        <f t="shared" si="6"/>
        <v>339.45300537994666</v>
      </c>
      <c r="AU26">
        <f t="shared" si="6"/>
        <v>340.99143456225335</v>
      </c>
      <c r="AV26">
        <f t="shared" si="6"/>
        <v>342.52986374456003</v>
      </c>
      <c r="AW26">
        <f t="shared" si="6"/>
        <v>344.06829292686672</v>
      </c>
      <c r="AX26">
        <f t="shared" si="6"/>
        <v>345.6067221091734</v>
      </c>
      <c r="AY26">
        <f t="shared" si="6"/>
        <v>347.14515129148009</v>
      </c>
      <c r="AZ26">
        <f t="shared" si="6"/>
        <v>348.68358047378678</v>
      </c>
      <c r="BA26">
        <f t="shared" si="6"/>
        <v>350.22200965609346</v>
      </c>
      <c r="BB26">
        <f t="shared" si="6"/>
        <v>351.76043883840015</v>
      </c>
      <c r="BC26">
        <f t="shared" si="6"/>
        <v>353.29886802070683</v>
      </c>
      <c r="BD26">
        <f t="shared" si="6"/>
        <v>354.83729720301346</v>
      </c>
      <c r="BE26">
        <f t="shared" si="6"/>
        <v>356.37572638532015</v>
      </c>
      <c r="BF26" s="107">
        <v>8.0000000000000002E-3</v>
      </c>
      <c r="BG26" s="40">
        <f t="shared" si="4"/>
        <v>0.65981877164058567</v>
      </c>
    </row>
    <row r="27" spans="2:59" ht="15" customHeight="1">
      <c r="B27" s="109" t="s">
        <v>1005</v>
      </c>
      <c r="C27" t="s">
        <v>1273</v>
      </c>
      <c r="D27" t="s">
        <v>1389</v>
      </c>
      <c r="E27" t="s">
        <v>1390</v>
      </c>
      <c r="F27" t="s">
        <v>1294</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f t="shared" si="5"/>
        <v>2.4786035365600312</v>
      </c>
      <c r="AM27">
        <f t="shared" si="6"/>
        <v>2.5762986558176442</v>
      </c>
      <c r="AN27">
        <f t="shared" si="6"/>
        <v>2.6739937750752567</v>
      </c>
      <c r="AO27">
        <f t="shared" si="6"/>
        <v>2.7716888943328697</v>
      </c>
      <c r="AP27">
        <f t="shared" si="6"/>
        <v>2.8693840135904822</v>
      </c>
      <c r="AQ27">
        <f t="shared" si="6"/>
        <v>2.9670791328480952</v>
      </c>
      <c r="AR27">
        <f t="shared" si="6"/>
        <v>3.0647742521057078</v>
      </c>
      <c r="AS27">
        <f t="shared" si="6"/>
        <v>3.1624693713633207</v>
      </c>
      <c r="AT27">
        <f t="shared" si="6"/>
        <v>3.2601644906209333</v>
      </c>
      <c r="AU27">
        <f t="shared" si="6"/>
        <v>3.3578596098785463</v>
      </c>
      <c r="AV27">
        <f t="shared" si="6"/>
        <v>3.4555547291361588</v>
      </c>
      <c r="AW27">
        <f t="shared" si="6"/>
        <v>3.5532498483937713</v>
      </c>
      <c r="AX27">
        <f t="shared" si="6"/>
        <v>3.6509449676513843</v>
      </c>
      <c r="AY27">
        <f t="shared" si="6"/>
        <v>3.7486400869089973</v>
      </c>
      <c r="AZ27">
        <f t="shared" si="6"/>
        <v>3.8463352061666098</v>
      </c>
      <c r="BA27">
        <f t="shared" si="6"/>
        <v>3.9440303254242224</v>
      </c>
      <c r="BB27">
        <f t="shared" si="6"/>
        <v>4.0417254446818358</v>
      </c>
      <c r="BC27">
        <f t="shared" si="6"/>
        <v>4.1394205639394483</v>
      </c>
      <c r="BD27">
        <f t="shared" si="6"/>
        <v>4.2371156831970609</v>
      </c>
      <c r="BE27">
        <f t="shared" si="6"/>
        <v>4.3348108024546734</v>
      </c>
      <c r="BF27" s="107">
        <v>8.7999999999999995E-2</v>
      </c>
      <c r="BG27" s="40">
        <f t="shared" si="4"/>
        <v>6.4311193159069857</v>
      </c>
    </row>
    <row r="28" spans="2:59" ht="15" customHeight="1">
      <c r="B28" s="109" t="s">
        <v>1006</v>
      </c>
      <c r="C28" t="s">
        <v>1282</v>
      </c>
      <c r="D28" t="s">
        <v>1391</v>
      </c>
      <c r="E28" t="s">
        <v>1392</v>
      </c>
      <c r="F28" t="s">
        <v>1294</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f t="shared" si="5"/>
        <v>0.55567985403225806</v>
      </c>
      <c r="AM28">
        <f t="shared" si="6"/>
        <v>0.5461677080645162</v>
      </c>
      <c r="AN28">
        <f t="shared" si="6"/>
        <v>0.53665556209677423</v>
      </c>
      <c r="AO28">
        <f t="shared" si="6"/>
        <v>0.52714341612903237</v>
      </c>
      <c r="AP28">
        <f t="shared" si="6"/>
        <v>0.5176312701612904</v>
      </c>
      <c r="AQ28">
        <f t="shared" si="6"/>
        <v>0.50811912419354854</v>
      </c>
      <c r="AR28">
        <f t="shared" si="6"/>
        <v>0.49860697822580657</v>
      </c>
      <c r="AS28">
        <f t="shared" si="6"/>
        <v>0.48909483225806466</v>
      </c>
      <c r="AT28">
        <f t="shared" si="6"/>
        <v>0.47958268629032275</v>
      </c>
      <c r="AU28">
        <f t="shared" si="6"/>
        <v>0.47007054032258083</v>
      </c>
      <c r="AV28">
        <f t="shared" si="6"/>
        <v>0.46055839435483892</v>
      </c>
      <c r="AW28">
        <f t="shared" si="6"/>
        <v>0.45104624838709695</v>
      </c>
      <c r="AX28">
        <f t="shared" si="6"/>
        <v>0.44153410241935509</v>
      </c>
      <c r="AY28">
        <f t="shared" si="6"/>
        <v>0.43202195645161312</v>
      </c>
      <c r="AZ28">
        <f t="shared" si="6"/>
        <v>0.42250981048387121</v>
      </c>
      <c r="BA28">
        <f t="shared" si="6"/>
        <v>0.41299766451612929</v>
      </c>
      <c r="BB28">
        <f t="shared" si="6"/>
        <v>0.40348551854838738</v>
      </c>
      <c r="BC28">
        <f t="shared" si="6"/>
        <v>0.39397337258064546</v>
      </c>
      <c r="BD28">
        <f t="shared" si="6"/>
        <v>0.38446122661290349</v>
      </c>
      <c r="BE28">
        <f t="shared" si="6"/>
        <v>0.37494908064516164</v>
      </c>
      <c r="BF28" s="107">
        <v>-1.2999999999999999E-2</v>
      </c>
      <c r="BG28" s="40">
        <f t="shared" si="4"/>
        <v>-1.5839286611024184</v>
      </c>
    </row>
    <row r="29" spans="2:59" ht="15" customHeight="1">
      <c r="B29" s="109" t="s">
        <v>1007</v>
      </c>
      <c r="C29" t="s">
        <v>1280</v>
      </c>
      <c r="D29" t="s">
        <v>1393</v>
      </c>
      <c r="E29" t="s">
        <v>1394</v>
      </c>
      <c r="F29" t="s">
        <v>1294</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f t="shared" si="5"/>
        <v>1.3565237040652043</v>
      </c>
      <c r="AM29">
        <f t="shared" si="6"/>
        <v>1.3955441372291151</v>
      </c>
      <c r="AN29">
        <f t="shared" si="6"/>
        <v>1.4345645703930259</v>
      </c>
      <c r="AO29">
        <f t="shared" si="6"/>
        <v>1.4735850035569367</v>
      </c>
      <c r="AP29">
        <f t="shared" si="6"/>
        <v>1.5126054367208475</v>
      </c>
      <c r="AQ29">
        <f t="shared" si="6"/>
        <v>1.5516258698847583</v>
      </c>
      <c r="AR29">
        <f t="shared" si="6"/>
        <v>1.5906463030486691</v>
      </c>
      <c r="AS29">
        <f t="shared" si="6"/>
        <v>1.6296667362125798</v>
      </c>
      <c r="AT29">
        <f t="shared" si="6"/>
        <v>1.6686871693764906</v>
      </c>
      <c r="AU29">
        <f t="shared" si="6"/>
        <v>1.7077076025404014</v>
      </c>
      <c r="AV29">
        <f t="shared" si="6"/>
        <v>1.7467280357043122</v>
      </c>
      <c r="AW29">
        <f t="shared" si="6"/>
        <v>1.785748468868223</v>
      </c>
      <c r="AX29">
        <f t="shared" si="6"/>
        <v>1.8247689020321338</v>
      </c>
      <c r="AY29">
        <f t="shared" si="6"/>
        <v>1.8637893351960446</v>
      </c>
      <c r="AZ29">
        <f t="shared" si="6"/>
        <v>1.9028097683599554</v>
      </c>
      <c r="BA29">
        <f t="shared" si="6"/>
        <v>1.9418302015238662</v>
      </c>
      <c r="BB29">
        <f t="shared" si="6"/>
        <v>1.980850634687777</v>
      </c>
      <c r="BC29">
        <f t="shared" si="6"/>
        <v>2.019871067851688</v>
      </c>
      <c r="BD29">
        <f t="shared" si="6"/>
        <v>2.0588915010155988</v>
      </c>
      <c r="BE29">
        <f t="shared" si="6"/>
        <v>2.0979119341795096</v>
      </c>
      <c r="BF29" s="107">
        <v>0.115</v>
      </c>
      <c r="BG29" s="40">
        <f t="shared" si="4"/>
        <v>7.7417945948469624</v>
      </c>
    </row>
    <row r="30" spans="2:59" ht="15" customHeight="1">
      <c r="B30" s="109" t="s">
        <v>1008</v>
      </c>
      <c r="C30" t="s">
        <v>1284</v>
      </c>
      <c r="D30" t="s">
        <v>1395</v>
      </c>
      <c r="E30" t="s">
        <v>1396</v>
      </c>
      <c r="F30" t="s">
        <v>1294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f t="shared" si="5"/>
        <v>0</v>
      </c>
      <c r="AM30">
        <f t="shared" si="6"/>
        <v>0</v>
      </c>
      <c r="AN30">
        <f t="shared" si="6"/>
        <v>0</v>
      </c>
      <c r="AO30">
        <f t="shared" si="6"/>
        <v>0</v>
      </c>
      <c r="AP30">
        <f t="shared" si="6"/>
        <v>0</v>
      </c>
      <c r="AQ30">
        <f t="shared" si="6"/>
        <v>0</v>
      </c>
      <c r="AR30">
        <f t="shared" si="6"/>
        <v>0</v>
      </c>
      <c r="AS30">
        <f t="shared" si="6"/>
        <v>0</v>
      </c>
      <c r="AT30">
        <f t="shared" si="6"/>
        <v>0</v>
      </c>
      <c r="AU30">
        <f t="shared" si="6"/>
        <v>0</v>
      </c>
      <c r="AV30">
        <f t="shared" si="6"/>
        <v>0</v>
      </c>
      <c r="AW30">
        <f t="shared" si="6"/>
        <v>0</v>
      </c>
      <c r="AX30">
        <f t="shared" si="6"/>
        <v>0</v>
      </c>
      <c r="AY30">
        <f t="shared" si="6"/>
        <v>0</v>
      </c>
      <c r="AZ30">
        <f t="shared" si="6"/>
        <v>0</v>
      </c>
      <c r="BA30">
        <f t="shared" si="6"/>
        <v>0</v>
      </c>
      <c r="BB30">
        <f t="shared" si="6"/>
        <v>0</v>
      </c>
      <c r="BC30">
        <f t="shared" si="6"/>
        <v>0</v>
      </c>
      <c r="BD30">
        <f t="shared" si="6"/>
        <v>0</v>
      </c>
      <c r="BE30">
        <f t="shared" si="6"/>
        <v>0</v>
      </c>
      <c r="BF30" t="s">
        <v>146</v>
      </c>
      <c r="BG30" t="s">
        <v>146</v>
      </c>
    </row>
    <row r="31" spans="2:59" ht="15" customHeight="1">
      <c r="B31" s="109" t="s">
        <v>1009</v>
      </c>
      <c r="C31" t="s">
        <v>1219</v>
      </c>
      <c r="D31" t="s">
        <v>1397</v>
      </c>
      <c r="E31" t="s">
        <v>1398</v>
      </c>
      <c r="F31" t="s">
        <v>1294</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f t="shared" si="5"/>
        <v>6146.7158221626405</v>
      </c>
      <c r="AM31">
        <f t="shared" si="6"/>
        <v>6215.9494793252506</v>
      </c>
      <c r="AN31">
        <f t="shared" si="6"/>
        <v>6285.1831364878608</v>
      </c>
      <c r="AO31">
        <f t="shared" si="6"/>
        <v>6354.4167936504709</v>
      </c>
      <c r="AP31">
        <f t="shared" si="6"/>
        <v>6423.6504508130811</v>
      </c>
      <c r="AQ31">
        <f t="shared" si="6"/>
        <v>6492.8841079756912</v>
      </c>
      <c r="AR31">
        <f t="shared" si="6"/>
        <v>6562.1177651383005</v>
      </c>
      <c r="AS31">
        <f t="shared" si="6"/>
        <v>6631.3514223009106</v>
      </c>
      <c r="AT31">
        <f t="shared" si="6"/>
        <v>6700.5850794635207</v>
      </c>
      <c r="AU31">
        <f t="shared" si="6"/>
        <v>6769.8187366261309</v>
      </c>
      <c r="AV31">
        <f t="shared" si="6"/>
        <v>6839.052393788741</v>
      </c>
      <c r="AW31">
        <f t="shared" si="6"/>
        <v>6908.2860509513512</v>
      </c>
      <c r="AX31">
        <f t="shared" si="6"/>
        <v>6977.5197081139613</v>
      </c>
      <c r="AY31">
        <f t="shared" si="6"/>
        <v>7046.7533652765715</v>
      </c>
      <c r="AZ31">
        <f t="shared" si="6"/>
        <v>7115.9870224391816</v>
      </c>
      <c r="BA31">
        <f t="shared" si="6"/>
        <v>7185.2206796017917</v>
      </c>
      <c r="BB31">
        <f t="shared" si="6"/>
        <v>7254.4543367644019</v>
      </c>
      <c r="BC31">
        <f t="shared" si="6"/>
        <v>7323.6879939270111</v>
      </c>
      <c r="BD31">
        <f t="shared" si="6"/>
        <v>7392.9216510896222</v>
      </c>
      <c r="BE31">
        <f t="shared" si="6"/>
        <v>7462.1553082522314</v>
      </c>
      <c r="BF31" s="107">
        <v>5.0000000000000001E-3</v>
      </c>
      <c r="BG31" s="40">
        <f t="shared" si="4"/>
        <v>0.71808058677227393</v>
      </c>
    </row>
    <row r="32" spans="2:59" ht="15" customHeight="1">
      <c r="B32" s="109" t="s">
        <v>1010</v>
      </c>
      <c r="C32" t="s">
        <v>1352</v>
      </c>
      <c r="D32" t="s">
        <v>1399</v>
      </c>
      <c r="E32" t="s">
        <v>1400</v>
      </c>
      <c r="F32" t="s">
        <v>1294</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f t="shared" si="5"/>
        <v>887.83884120208711</v>
      </c>
      <c r="AM32">
        <f t="shared" si="6"/>
        <v>910.66579878287666</v>
      </c>
      <c r="AN32">
        <f t="shared" si="6"/>
        <v>933.49275636366633</v>
      </c>
      <c r="AO32">
        <f t="shared" si="6"/>
        <v>956.31971394445588</v>
      </c>
      <c r="AP32">
        <f t="shared" si="6"/>
        <v>979.14667152524544</v>
      </c>
      <c r="AQ32">
        <f t="shared" si="6"/>
        <v>1001.9736291060351</v>
      </c>
      <c r="AR32">
        <f t="shared" si="6"/>
        <v>1024.8005866868245</v>
      </c>
      <c r="AS32">
        <f t="shared" si="6"/>
        <v>1047.6275442676142</v>
      </c>
      <c r="AT32">
        <f t="shared" si="6"/>
        <v>1070.4545018484039</v>
      </c>
      <c r="AU32">
        <f t="shared" ref="AM32:BE45" si="7">_xlfn.FORECAST.ETS(AU$14,$G32:$AK32,$G$14:$AK$14)</f>
        <v>1093.2814594291933</v>
      </c>
      <c r="AV32">
        <f t="shared" si="7"/>
        <v>1116.108417009983</v>
      </c>
      <c r="AW32">
        <f t="shared" si="7"/>
        <v>1138.9353745907724</v>
      </c>
      <c r="AX32">
        <f t="shared" si="7"/>
        <v>1161.7623321715621</v>
      </c>
      <c r="AY32">
        <f t="shared" si="7"/>
        <v>1184.5892897523518</v>
      </c>
      <c r="AZ32">
        <f t="shared" si="7"/>
        <v>1207.4162473331412</v>
      </c>
      <c r="BA32">
        <f t="shared" si="7"/>
        <v>1230.2432049139309</v>
      </c>
      <c r="BB32">
        <f t="shared" si="7"/>
        <v>1253.0701624947205</v>
      </c>
      <c r="BC32">
        <f t="shared" si="7"/>
        <v>1275.89712007551</v>
      </c>
      <c r="BD32">
        <f t="shared" si="7"/>
        <v>1298.7240776562996</v>
      </c>
      <c r="BE32">
        <f t="shared" si="7"/>
        <v>1321.5510352370893</v>
      </c>
      <c r="BF32" s="107">
        <v>1.7000000000000001E-2</v>
      </c>
      <c r="BG32" s="40">
        <f t="shared" si="4"/>
        <v>1.8834610749885794</v>
      </c>
    </row>
    <row r="33" spans="2:59" ht="15" customHeight="1">
      <c r="B33" s="109" t="s">
        <v>1011</v>
      </c>
      <c r="C33" t="s">
        <v>1351</v>
      </c>
      <c r="D33" t="s">
        <v>1401</v>
      </c>
      <c r="E33" t="s">
        <v>1402</v>
      </c>
      <c r="F33" t="s">
        <v>1294</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f t="shared" si="5"/>
        <v>5122.4292064183101</v>
      </c>
      <c r="AM33">
        <f t="shared" si="7"/>
        <v>5158.8418107972057</v>
      </c>
      <c r="AN33">
        <f t="shared" si="7"/>
        <v>5195.2544151761003</v>
      </c>
      <c r="AO33">
        <f t="shared" si="7"/>
        <v>5231.6670195549959</v>
      </c>
      <c r="AP33">
        <f t="shared" si="7"/>
        <v>5268.0796239338906</v>
      </c>
      <c r="AQ33">
        <f t="shared" si="7"/>
        <v>5304.4922283127862</v>
      </c>
      <c r="AR33">
        <f t="shared" si="7"/>
        <v>5340.9048326916809</v>
      </c>
      <c r="AS33">
        <f t="shared" si="7"/>
        <v>5377.3174370705765</v>
      </c>
      <c r="AT33">
        <f t="shared" si="7"/>
        <v>5413.7300414494712</v>
      </c>
      <c r="AU33">
        <f t="shared" si="7"/>
        <v>5450.1426458283659</v>
      </c>
      <c r="AV33">
        <f t="shared" si="7"/>
        <v>5486.5552502072615</v>
      </c>
      <c r="AW33">
        <f t="shared" si="7"/>
        <v>5522.9678545861561</v>
      </c>
      <c r="AX33">
        <f t="shared" si="7"/>
        <v>5559.3804589650517</v>
      </c>
      <c r="AY33">
        <f t="shared" si="7"/>
        <v>5595.7930633439464</v>
      </c>
      <c r="AZ33">
        <f t="shared" si="7"/>
        <v>5632.205667722842</v>
      </c>
      <c r="BA33">
        <f t="shared" si="7"/>
        <v>5668.6182721017367</v>
      </c>
      <c r="BB33">
        <f t="shared" si="7"/>
        <v>5705.0308764806323</v>
      </c>
      <c r="BC33">
        <f t="shared" si="7"/>
        <v>5741.443480859527</v>
      </c>
      <c r="BD33">
        <f t="shared" si="7"/>
        <v>5777.8560852384226</v>
      </c>
      <c r="BE33">
        <f t="shared" si="7"/>
        <v>5814.2686896173172</v>
      </c>
      <c r="BF33" s="107">
        <v>3.0000000000000001E-3</v>
      </c>
      <c r="BG33" s="40">
        <f t="shared" si="4"/>
        <v>0.44939273597095486</v>
      </c>
    </row>
    <row r="34" spans="2:59" ht="15" customHeight="1">
      <c r="B34" s="109" t="s">
        <v>1012</v>
      </c>
      <c r="C34" t="s">
        <v>1282</v>
      </c>
      <c r="D34" t="s">
        <v>1403</v>
      </c>
      <c r="E34" t="s">
        <v>1404</v>
      </c>
      <c r="F34" t="s">
        <v>1294</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f t="shared" si="5"/>
        <v>92.873095068741151</v>
      </c>
      <c r="AM34">
        <f t="shared" si="7"/>
        <v>98.391255387268046</v>
      </c>
      <c r="AN34">
        <f t="shared" si="7"/>
        <v>103.90941570579493</v>
      </c>
      <c r="AO34">
        <f t="shared" si="7"/>
        <v>109.42757602432181</v>
      </c>
      <c r="AP34">
        <f t="shared" si="7"/>
        <v>114.9457363428487</v>
      </c>
      <c r="AQ34">
        <f t="shared" si="7"/>
        <v>120.46389666137559</v>
      </c>
      <c r="AR34">
        <f t="shared" si="7"/>
        <v>125.98205697990247</v>
      </c>
      <c r="AS34">
        <f t="shared" si="7"/>
        <v>131.50021729842936</v>
      </c>
      <c r="AT34">
        <f t="shared" si="7"/>
        <v>137.01837761695623</v>
      </c>
      <c r="AU34">
        <f t="shared" si="7"/>
        <v>142.53653793548312</v>
      </c>
      <c r="AV34">
        <f t="shared" si="7"/>
        <v>148.05469825401002</v>
      </c>
      <c r="AW34">
        <f t="shared" si="7"/>
        <v>153.57285857253692</v>
      </c>
      <c r="AX34">
        <f t="shared" si="7"/>
        <v>159.09101889106378</v>
      </c>
      <c r="AY34">
        <f t="shared" si="7"/>
        <v>164.60917920959065</v>
      </c>
      <c r="AZ34">
        <f t="shared" si="7"/>
        <v>170.12733952811755</v>
      </c>
      <c r="BA34">
        <f t="shared" si="7"/>
        <v>175.64549984664444</v>
      </c>
      <c r="BB34">
        <f t="shared" si="7"/>
        <v>181.16366016517134</v>
      </c>
      <c r="BC34">
        <f t="shared" si="7"/>
        <v>186.68182048369823</v>
      </c>
      <c r="BD34">
        <f t="shared" si="7"/>
        <v>192.1999808022251</v>
      </c>
      <c r="BE34">
        <f t="shared" si="7"/>
        <v>197.71814112075197</v>
      </c>
      <c r="BF34" s="107">
        <v>2.1999999999999999E-2</v>
      </c>
      <c r="BG34" s="40">
        <f t="shared" si="4"/>
        <v>2.8737590185548889</v>
      </c>
    </row>
    <row r="35" spans="2:59" ht="15" customHeight="1">
      <c r="B35" s="109" t="s">
        <v>1013</v>
      </c>
      <c r="C35" t="s">
        <v>1273</v>
      </c>
      <c r="D35" t="s">
        <v>1405</v>
      </c>
      <c r="E35" t="s">
        <v>1406</v>
      </c>
      <c r="F35" t="s">
        <v>1294</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f t="shared" si="5"/>
        <v>6.3288422462944567</v>
      </c>
      <c r="AM35">
        <f t="shared" si="7"/>
        <v>6.5809326914368089</v>
      </c>
      <c r="AN35">
        <f t="shared" si="7"/>
        <v>6.8330231365791603</v>
      </c>
      <c r="AO35">
        <f t="shared" si="7"/>
        <v>7.0851135817215125</v>
      </c>
      <c r="AP35">
        <f t="shared" si="7"/>
        <v>7.3372040268638647</v>
      </c>
      <c r="AQ35">
        <f t="shared" si="7"/>
        <v>7.5892944720062161</v>
      </c>
      <c r="AR35">
        <f t="shared" si="7"/>
        <v>7.8413849171485683</v>
      </c>
      <c r="AS35">
        <f t="shared" si="7"/>
        <v>8.0934753622909206</v>
      </c>
      <c r="AT35">
        <f t="shared" si="7"/>
        <v>8.3455658074332728</v>
      </c>
      <c r="AU35">
        <f t="shared" si="7"/>
        <v>8.597656252575625</v>
      </c>
      <c r="AV35">
        <f t="shared" si="7"/>
        <v>8.8497466977179755</v>
      </c>
      <c r="AW35">
        <f t="shared" si="7"/>
        <v>9.1018371428603295</v>
      </c>
      <c r="AX35">
        <f t="shared" si="7"/>
        <v>9.35392758800268</v>
      </c>
      <c r="AY35">
        <f t="shared" si="7"/>
        <v>9.6060180331450322</v>
      </c>
      <c r="AZ35">
        <f t="shared" si="7"/>
        <v>9.8581084782873845</v>
      </c>
      <c r="BA35">
        <f t="shared" si="7"/>
        <v>10.110198923429737</v>
      </c>
      <c r="BB35">
        <f t="shared" si="7"/>
        <v>10.362289368572089</v>
      </c>
      <c r="BC35">
        <f t="shared" si="7"/>
        <v>10.614379813714441</v>
      </c>
      <c r="BD35">
        <f t="shared" si="7"/>
        <v>10.866470258856793</v>
      </c>
      <c r="BE35">
        <f t="shared" si="7"/>
        <v>11.118560703999144</v>
      </c>
      <c r="BF35" s="107">
        <v>4.4999999999999998E-2</v>
      </c>
      <c r="BG35" s="40">
        <f t="shared" si="4"/>
        <v>3.916622814740145</v>
      </c>
    </row>
    <row r="36" spans="2:59" ht="15" customHeight="1">
      <c r="B36" s="109" t="s">
        <v>1014</v>
      </c>
      <c r="C36" t="s">
        <v>1264</v>
      </c>
      <c r="D36" t="s">
        <v>1407</v>
      </c>
      <c r="E36" t="s">
        <v>1408</v>
      </c>
      <c r="F36" t="s">
        <v>1294</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f t="shared" si="5"/>
        <v>11.56594578747219</v>
      </c>
      <c r="AM36">
        <f t="shared" si="7"/>
        <v>12.200744915307707</v>
      </c>
      <c r="AN36">
        <f t="shared" si="7"/>
        <v>12.835544043143226</v>
      </c>
      <c r="AO36">
        <f t="shared" si="7"/>
        <v>13.470343170978744</v>
      </c>
      <c r="AP36">
        <f t="shared" si="7"/>
        <v>14.105142298814263</v>
      </c>
      <c r="AQ36">
        <f t="shared" si="7"/>
        <v>14.739941426649782</v>
      </c>
      <c r="AR36">
        <f t="shared" si="7"/>
        <v>15.3747405544853</v>
      </c>
      <c r="AS36">
        <f t="shared" si="7"/>
        <v>16.009539682320817</v>
      </c>
      <c r="AT36">
        <f t="shared" si="7"/>
        <v>16.644338810156334</v>
      </c>
      <c r="AU36">
        <f t="shared" si="7"/>
        <v>17.279137937991855</v>
      </c>
      <c r="AV36">
        <f t="shared" si="7"/>
        <v>17.913937065827373</v>
      </c>
      <c r="AW36">
        <f t="shared" si="7"/>
        <v>18.54873619366289</v>
      </c>
      <c r="AX36">
        <f t="shared" si="7"/>
        <v>19.183535321498411</v>
      </c>
      <c r="AY36">
        <f t="shared" si="7"/>
        <v>19.818334449333928</v>
      </c>
      <c r="AZ36">
        <f t="shared" si="7"/>
        <v>20.453133577169446</v>
      </c>
      <c r="BA36">
        <f t="shared" si="7"/>
        <v>21.087932705004967</v>
      </c>
      <c r="BB36">
        <f t="shared" si="7"/>
        <v>21.722731832840484</v>
      </c>
      <c r="BC36">
        <f t="shared" si="7"/>
        <v>22.357530960676002</v>
      </c>
      <c r="BD36">
        <f t="shared" si="7"/>
        <v>22.992330088511522</v>
      </c>
      <c r="BE36">
        <f t="shared" si="7"/>
        <v>23.627129216347036</v>
      </c>
      <c r="BF36" s="107">
        <v>6.7000000000000004E-2</v>
      </c>
      <c r="BG36" s="40">
        <f t="shared" si="4"/>
        <v>5.4961923979882865</v>
      </c>
    </row>
    <row r="37" spans="2:59" ht="15" customHeight="1">
      <c r="B37" s="109" t="s">
        <v>1015</v>
      </c>
      <c r="C37" t="s">
        <v>1280</v>
      </c>
      <c r="D37" t="s">
        <v>1409</v>
      </c>
      <c r="E37" t="s">
        <v>1410</v>
      </c>
      <c r="F37" t="s">
        <v>1294</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f t="shared" si="5"/>
        <v>3.549471287143882</v>
      </c>
      <c r="AM37">
        <f t="shared" si="7"/>
        <v>3.724043864407629</v>
      </c>
      <c r="AN37">
        <f t="shared" si="7"/>
        <v>3.8986164416713756</v>
      </c>
      <c r="AO37">
        <f t="shared" si="7"/>
        <v>4.0731890189351221</v>
      </c>
      <c r="AP37">
        <f t="shared" si="7"/>
        <v>4.2477615961988686</v>
      </c>
      <c r="AQ37">
        <f t="shared" si="7"/>
        <v>4.422334173462616</v>
      </c>
      <c r="AR37">
        <f t="shared" si="7"/>
        <v>4.5969067507263617</v>
      </c>
      <c r="AS37">
        <f t="shared" si="7"/>
        <v>4.7714793279901091</v>
      </c>
      <c r="AT37">
        <f t="shared" si="7"/>
        <v>4.9460519052538556</v>
      </c>
      <c r="AU37">
        <f t="shared" si="7"/>
        <v>5.1206244825176022</v>
      </c>
      <c r="AV37">
        <f t="shared" si="7"/>
        <v>5.2951970597813487</v>
      </c>
      <c r="AW37">
        <f t="shared" si="7"/>
        <v>5.4697696370450952</v>
      </c>
      <c r="AX37">
        <f t="shared" si="7"/>
        <v>5.6443422143088426</v>
      </c>
      <c r="AY37">
        <f t="shared" si="7"/>
        <v>5.8189147915725883</v>
      </c>
      <c r="AZ37">
        <f t="shared" si="7"/>
        <v>5.9934873688363357</v>
      </c>
      <c r="BA37">
        <f t="shared" si="7"/>
        <v>6.1680599461000822</v>
      </c>
      <c r="BB37">
        <f t="shared" si="7"/>
        <v>6.3426325233638288</v>
      </c>
      <c r="BC37">
        <f t="shared" si="7"/>
        <v>6.5172051006275762</v>
      </c>
      <c r="BD37">
        <f t="shared" si="7"/>
        <v>6.6917776778913218</v>
      </c>
      <c r="BE37">
        <f t="shared" si="7"/>
        <v>6.8663502551550692</v>
      </c>
      <c r="BF37" s="107">
        <v>0.123</v>
      </c>
      <c r="BG37" s="40">
        <f t="shared" si="4"/>
        <v>8.7340970009679442</v>
      </c>
    </row>
    <row r="38" spans="2:59" ht="15" customHeight="1">
      <c r="B38" s="109" t="s">
        <v>1016</v>
      </c>
      <c r="C38" t="s">
        <v>1284</v>
      </c>
      <c r="D38" t="s">
        <v>1411</v>
      </c>
      <c r="E38" t="s">
        <v>1412</v>
      </c>
      <c r="F38" t="s">
        <v>1294</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f t="shared" si="5"/>
        <v>6.1101144191167487</v>
      </c>
      <c r="AM38">
        <f t="shared" si="7"/>
        <v>6.4234553786039523</v>
      </c>
      <c r="AN38">
        <f t="shared" si="7"/>
        <v>6.7367963380911569</v>
      </c>
      <c r="AO38">
        <f t="shared" si="7"/>
        <v>7.0501372975783605</v>
      </c>
      <c r="AP38">
        <f t="shared" si="7"/>
        <v>7.3634782570655641</v>
      </c>
      <c r="AQ38">
        <f t="shared" si="7"/>
        <v>7.6768192165527678</v>
      </c>
      <c r="AR38">
        <f t="shared" si="7"/>
        <v>7.9901601760399714</v>
      </c>
      <c r="AS38">
        <f t="shared" si="7"/>
        <v>8.3035011355271759</v>
      </c>
      <c r="AT38">
        <f t="shared" si="7"/>
        <v>8.6168420950143787</v>
      </c>
      <c r="AU38">
        <f t="shared" si="7"/>
        <v>8.9301830545015832</v>
      </c>
      <c r="AV38">
        <f t="shared" si="7"/>
        <v>9.243524013988786</v>
      </c>
      <c r="AW38">
        <f t="shared" si="7"/>
        <v>9.5568649734759905</v>
      </c>
      <c r="AX38">
        <f t="shared" si="7"/>
        <v>9.870205932963195</v>
      </c>
      <c r="AY38">
        <f t="shared" si="7"/>
        <v>10.183546892450398</v>
      </c>
      <c r="AZ38">
        <f t="shared" si="7"/>
        <v>10.496887851937602</v>
      </c>
      <c r="BA38">
        <f t="shared" si="7"/>
        <v>10.810228811424807</v>
      </c>
      <c r="BB38">
        <f t="shared" si="7"/>
        <v>11.12356977091201</v>
      </c>
      <c r="BC38">
        <f t="shared" si="7"/>
        <v>11.436910730399212</v>
      </c>
      <c r="BD38">
        <f t="shared" si="7"/>
        <v>11.750251689886419</v>
      </c>
      <c r="BE38">
        <f t="shared" si="7"/>
        <v>12.063592649373621</v>
      </c>
      <c r="BF38" s="107">
        <v>0.13400000000000001</v>
      </c>
      <c r="BG38" s="40">
        <f t="shared" si="4"/>
        <v>9.437482767345573</v>
      </c>
    </row>
    <row r="39" spans="2:59" ht="15" customHeight="1">
      <c r="B39" s="109" t="s">
        <v>1017</v>
      </c>
      <c r="C39" t="s">
        <v>1353</v>
      </c>
      <c r="D39" t="s">
        <v>1413</v>
      </c>
      <c r="E39" t="s">
        <v>1414</v>
      </c>
      <c r="F39" t="s">
        <v>1294</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f t="shared" si="5"/>
        <v>447.99280303540769</v>
      </c>
      <c r="AM39">
        <f t="shared" si="7"/>
        <v>448.02409675352084</v>
      </c>
      <c r="AN39">
        <f t="shared" si="7"/>
        <v>448.05539047163393</v>
      </c>
      <c r="AO39">
        <f t="shared" si="7"/>
        <v>448.08668418974707</v>
      </c>
      <c r="AP39">
        <f t="shared" si="7"/>
        <v>448.11797790786022</v>
      </c>
      <c r="AQ39">
        <f t="shared" si="7"/>
        <v>448.14927162597337</v>
      </c>
      <c r="AR39">
        <f t="shared" si="7"/>
        <v>448.18056534408652</v>
      </c>
      <c r="AS39">
        <f t="shared" si="7"/>
        <v>448.21185906219961</v>
      </c>
      <c r="AT39">
        <f t="shared" si="7"/>
        <v>448.24315278031276</v>
      </c>
      <c r="AU39">
        <f t="shared" si="7"/>
        <v>448.2744464984259</v>
      </c>
      <c r="AV39">
        <f t="shared" si="7"/>
        <v>448.30574021653905</v>
      </c>
      <c r="AW39">
        <f t="shared" si="7"/>
        <v>448.33703393465214</v>
      </c>
      <c r="AX39">
        <f t="shared" si="7"/>
        <v>448.36832765276529</v>
      </c>
      <c r="AY39">
        <f t="shared" si="7"/>
        <v>448.39962137087844</v>
      </c>
      <c r="AZ39">
        <f t="shared" si="7"/>
        <v>448.43091508899158</v>
      </c>
      <c r="BA39">
        <f t="shared" si="7"/>
        <v>448.46220880710473</v>
      </c>
      <c r="BB39">
        <f t="shared" si="7"/>
        <v>448.49350252521782</v>
      </c>
      <c r="BC39">
        <f t="shared" si="7"/>
        <v>448.52479624333097</v>
      </c>
      <c r="BD39">
        <f t="shared" si="7"/>
        <v>448.55608996144412</v>
      </c>
      <c r="BE39">
        <f t="shared" si="7"/>
        <v>448.58738367955726</v>
      </c>
      <c r="BF39" s="107">
        <v>1E-3</v>
      </c>
      <c r="BG39" s="40">
        <f t="shared" si="4"/>
        <v>7.3859759759997701E-2</v>
      </c>
    </row>
    <row r="40" spans="2:59" ht="15" customHeight="1">
      <c r="B40" s="109" t="s">
        <v>1018</v>
      </c>
      <c r="C40" t="s">
        <v>1351</v>
      </c>
      <c r="D40" t="s">
        <v>1415</v>
      </c>
      <c r="E40" t="s">
        <v>1416</v>
      </c>
      <c r="F40" t="s">
        <v>1294</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f t="shared" si="5"/>
        <v>248.72058816272175</v>
      </c>
      <c r="AM40">
        <f t="shared" si="7"/>
        <v>241.6286598015075</v>
      </c>
      <c r="AN40">
        <f t="shared" si="7"/>
        <v>234.53673144029321</v>
      </c>
      <c r="AO40">
        <f t="shared" si="7"/>
        <v>227.44480307907892</v>
      </c>
      <c r="AP40">
        <f t="shared" si="7"/>
        <v>220.35287471786467</v>
      </c>
      <c r="AQ40">
        <f t="shared" si="7"/>
        <v>213.26094635665038</v>
      </c>
      <c r="AR40">
        <f t="shared" si="7"/>
        <v>206.16901799543609</v>
      </c>
      <c r="AS40">
        <f t="shared" si="7"/>
        <v>199.07708963422181</v>
      </c>
      <c r="AT40">
        <f t="shared" si="7"/>
        <v>191.98516127300755</v>
      </c>
      <c r="AU40">
        <f t="shared" si="7"/>
        <v>184.89323291179326</v>
      </c>
      <c r="AV40">
        <f t="shared" si="7"/>
        <v>177.801304550579</v>
      </c>
      <c r="AW40">
        <f t="shared" si="7"/>
        <v>170.70937618936472</v>
      </c>
      <c r="AX40">
        <f t="shared" si="7"/>
        <v>163.61744782815043</v>
      </c>
      <c r="AY40">
        <f t="shared" si="7"/>
        <v>156.52551946693615</v>
      </c>
      <c r="AZ40">
        <f t="shared" si="7"/>
        <v>149.43359110572186</v>
      </c>
      <c r="BA40">
        <f t="shared" si="7"/>
        <v>142.3416627445076</v>
      </c>
      <c r="BB40">
        <f t="shared" si="7"/>
        <v>135.24973438329334</v>
      </c>
      <c r="BC40">
        <f t="shared" si="7"/>
        <v>128.15780602207906</v>
      </c>
      <c r="BD40">
        <f t="shared" si="7"/>
        <v>121.06587766086477</v>
      </c>
      <c r="BE40">
        <f t="shared" si="7"/>
        <v>113.97394929965049</v>
      </c>
      <c r="BF40" s="107">
        <v>-1.7000000000000001E-2</v>
      </c>
      <c r="BG40" s="40">
        <f t="shared" si="4"/>
        <v>-2.6291139738622404</v>
      </c>
    </row>
    <row r="41" spans="2:59" ht="15" customHeight="1">
      <c r="B41" s="109" t="s">
        <v>1019</v>
      </c>
      <c r="C41" t="s">
        <v>1257</v>
      </c>
      <c r="D41" t="s">
        <v>1417</v>
      </c>
      <c r="E41" t="s">
        <v>1418</v>
      </c>
      <c r="F41" t="s">
        <v>1294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f t="shared" si="5"/>
        <v>0</v>
      </c>
      <c r="AM41">
        <f t="shared" si="7"/>
        <v>0</v>
      </c>
      <c r="AN41">
        <f t="shared" si="7"/>
        <v>0</v>
      </c>
      <c r="AO41">
        <f t="shared" si="7"/>
        <v>0</v>
      </c>
      <c r="AP41">
        <f t="shared" si="7"/>
        <v>0</v>
      </c>
      <c r="AQ41">
        <f t="shared" si="7"/>
        <v>0</v>
      </c>
      <c r="AR41">
        <f t="shared" si="7"/>
        <v>0</v>
      </c>
      <c r="AS41">
        <f t="shared" si="7"/>
        <v>0</v>
      </c>
      <c r="AT41">
        <f t="shared" si="7"/>
        <v>0</v>
      </c>
      <c r="AU41">
        <f t="shared" si="7"/>
        <v>0</v>
      </c>
      <c r="AV41">
        <f t="shared" si="7"/>
        <v>0</v>
      </c>
      <c r="AW41">
        <f t="shared" si="7"/>
        <v>0</v>
      </c>
      <c r="AX41">
        <f t="shared" si="7"/>
        <v>0</v>
      </c>
      <c r="AY41">
        <f t="shared" si="7"/>
        <v>0</v>
      </c>
      <c r="AZ41">
        <f t="shared" si="7"/>
        <v>0</v>
      </c>
      <c r="BA41">
        <f t="shared" si="7"/>
        <v>0</v>
      </c>
      <c r="BB41">
        <f t="shared" si="7"/>
        <v>0</v>
      </c>
      <c r="BC41">
        <f t="shared" si="7"/>
        <v>0</v>
      </c>
      <c r="BD41">
        <f t="shared" si="7"/>
        <v>0</v>
      </c>
      <c r="BE41">
        <f t="shared" si="7"/>
        <v>0</v>
      </c>
      <c r="BF41" t="s">
        <v>146</v>
      </c>
      <c r="BG41" t="s">
        <v>146</v>
      </c>
    </row>
    <row r="42" spans="2:59" ht="15" customHeight="1">
      <c r="B42" s="109" t="s">
        <v>1020</v>
      </c>
      <c r="C42" t="s">
        <v>1354</v>
      </c>
      <c r="D42" t="s">
        <v>1419</v>
      </c>
      <c r="E42" t="s">
        <v>1420</v>
      </c>
      <c r="F42" t="s">
        <v>1294</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f t="shared" si="5"/>
        <v>0</v>
      </c>
      <c r="AM42">
        <f t="shared" si="7"/>
        <v>0</v>
      </c>
      <c r="AN42">
        <f t="shared" si="7"/>
        <v>0</v>
      </c>
      <c r="AO42">
        <f t="shared" si="7"/>
        <v>0</v>
      </c>
      <c r="AP42">
        <f t="shared" si="7"/>
        <v>0</v>
      </c>
      <c r="AQ42">
        <f t="shared" si="7"/>
        <v>0</v>
      </c>
      <c r="AR42">
        <f t="shared" si="7"/>
        <v>0</v>
      </c>
      <c r="AS42">
        <f t="shared" si="7"/>
        <v>0</v>
      </c>
      <c r="AT42">
        <f t="shared" si="7"/>
        <v>0</v>
      </c>
      <c r="AU42">
        <f t="shared" si="7"/>
        <v>0</v>
      </c>
      <c r="AV42">
        <f t="shared" si="7"/>
        <v>0</v>
      </c>
      <c r="AW42">
        <f t="shared" si="7"/>
        <v>0</v>
      </c>
      <c r="AX42">
        <f t="shared" si="7"/>
        <v>0</v>
      </c>
      <c r="AY42">
        <f t="shared" si="7"/>
        <v>0</v>
      </c>
      <c r="AZ42">
        <f t="shared" si="7"/>
        <v>0</v>
      </c>
      <c r="BA42">
        <f t="shared" si="7"/>
        <v>0</v>
      </c>
      <c r="BB42">
        <f t="shared" si="7"/>
        <v>0</v>
      </c>
      <c r="BC42">
        <f t="shared" si="7"/>
        <v>0</v>
      </c>
      <c r="BD42">
        <f t="shared" si="7"/>
        <v>0</v>
      </c>
      <c r="BE42">
        <f t="shared" si="7"/>
        <v>0</v>
      </c>
      <c r="BF42" t="s">
        <v>146</v>
      </c>
      <c r="BG42" t="s">
        <v>146</v>
      </c>
    </row>
    <row r="43" spans="2:59" ht="15" customHeight="1">
      <c r="B43" s="109" t="s">
        <v>1021</v>
      </c>
      <c r="C43" t="s">
        <v>1355</v>
      </c>
      <c r="D43" t="s">
        <v>1421</v>
      </c>
      <c r="E43" t="s">
        <v>1422</v>
      </c>
      <c r="F43" t="s">
        <v>1294</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f t="shared" si="5"/>
        <v>199.11866768931401</v>
      </c>
      <c r="AM43">
        <f t="shared" si="7"/>
        <v>206.10479623859194</v>
      </c>
      <c r="AN43">
        <f t="shared" si="7"/>
        <v>213.09092478786988</v>
      </c>
      <c r="AO43">
        <f t="shared" si="7"/>
        <v>220.07705333714785</v>
      </c>
      <c r="AP43">
        <f t="shared" si="7"/>
        <v>227.06318188642581</v>
      </c>
      <c r="AQ43">
        <f t="shared" si="7"/>
        <v>234.04931043570375</v>
      </c>
      <c r="AR43">
        <f t="shared" si="7"/>
        <v>241.03543898498168</v>
      </c>
      <c r="AS43">
        <f t="shared" si="7"/>
        <v>248.02156753425965</v>
      </c>
      <c r="AT43">
        <f t="shared" si="7"/>
        <v>255.00769608353761</v>
      </c>
      <c r="AU43">
        <f t="shared" si="7"/>
        <v>261.99382463281552</v>
      </c>
      <c r="AV43">
        <f t="shared" si="7"/>
        <v>268.97995318209348</v>
      </c>
      <c r="AW43">
        <f t="shared" si="7"/>
        <v>275.96608173137145</v>
      </c>
      <c r="AX43">
        <f t="shared" si="7"/>
        <v>282.95221028064941</v>
      </c>
      <c r="AY43">
        <f t="shared" si="7"/>
        <v>289.93833882992737</v>
      </c>
      <c r="AZ43">
        <f t="shared" si="7"/>
        <v>296.92446737920528</v>
      </c>
      <c r="BA43">
        <f t="shared" si="7"/>
        <v>303.91059592848325</v>
      </c>
      <c r="BB43">
        <f t="shared" si="7"/>
        <v>310.89672447776121</v>
      </c>
      <c r="BC43">
        <f t="shared" si="7"/>
        <v>317.88285302703912</v>
      </c>
      <c r="BD43">
        <f t="shared" si="7"/>
        <v>324.86898157631708</v>
      </c>
      <c r="BE43">
        <f t="shared" si="7"/>
        <v>331.85511012559505</v>
      </c>
      <c r="BF43" s="107">
        <v>0.223</v>
      </c>
      <c r="BG43" s="40">
        <f t="shared" si="4"/>
        <v>14.054798651206424</v>
      </c>
    </row>
    <row r="44" spans="2:59" ht="15" customHeight="1">
      <c r="B44" s="109" t="s">
        <v>1022</v>
      </c>
      <c r="C44" t="s">
        <v>627</v>
      </c>
      <c r="D44" t="s">
        <v>1423</v>
      </c>
      <c r="E44" t="s">
        <v>1424</v>
      </c>
      <c r="F44" t="s">
        <v>1294</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f t="shared" si="5"/>
        <v>50.19743137752301</v>
      </c>
      <c r="AM44">
        <f t="shared" si="7"/>
        <v>49.777429480100317</v>
      </c>
      <c r="AN44">
        <f t="shared" si="7"/>
        <v>49.35742758267763</v>
      </c>
      <c r="AO44">
        <f t="shared" si="7"/>
        <v>48.937425685254937</v>
      </c>
      <c r="AP44">
        <f t="shared" si="7"/>
        <v>48.517423787832243</v>
      </c>
      <c r="AQ44">
        <f t="shared" si="7"/>
        <v>48.097421890409549</v>
      </c>
      <c r="AR44">
        <f t="shared" si="7"/>
        <v>47.677419992986856</v>
      </c>
      <c r="AS44">
        <f t="shared" si="7"/>
        <v>47.257418095564162</v>
      </c>
      <c r="AT44">
        <f t="shared" si="7"/>
        <v>46.837416198141476</v>
      </c>
      <c r="AU44">
        <f t="shared" si="7"/>
        <v>46.417414300718782</v>
      </c>
      <c r="AV44">
        <f t="shared" si="7"/>
        <v>45.997412403296089</v>
      </c>
      <c r="AW44">
        <f t="shared" si="7"/>
        <v>45.577410505873395</v>
      </c>
      <c r="AX44">
        <f t="shared" si="7"/>
        <v>45.157408608450702</v>
      </c>
      <c r="AY44">
        <f t="shared" si="7"/>
        <v>44.737406711028008</v>
      </c>
      <c r="AZ44">
        <f t="shared" si="7"/>
        <v>44.317404813605322</v>
      </c>
      <c r="BA44">
        <f t="shared" si="7"/>
        <v>43.897402916182628</v>
      </c>
      <c r="BB44">
        <f t="shared" si="7"/>
        <v>43.477401018759934</v>
      </c>
      <c r="BC44">
        <f t="shared" si="7"/>
        <v>43.057399121337241</v>
      </c>
      <c r="BD44">
        <f t="shared" si="7"/>
        <v>42.637397223914547</v>
      </c>
      <c r="BE44">
        <f t="shared" si="7"/>
        <v>42.217395326491854</v>
      </c>
      <c r="BF44" s="107">
        <v>-1.4E-2</v>
      </c>
      <c r="BG44" s="40">
        <f t="shared" si="4"/>
        <v>-1.2035447383310416</v>
      </c>
    </row>
    <row r="45" spans="2:59" ht="15" customHeight="1">
      <c r="B45" s="109" t="s">
        <v>1023</v>
      </c>
      <c r="C45" t="s">
        <v>1351</v>
      </c>
      <c r="D45" t="s">
        <v>1425</v>
      </c>
      <c r="E45" t="s">
        <v>1426</v>
      </c>
      <c r="F45" t="s">
        <v>1294</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f t="shared" si="5"/>
        <v>48.170265194901994</v>
      </c>
      <c r="AM45">
        <f t="shared" si="7"/>
        <v>47.657764184871709</v>
      </c>
      <c r="AN45">
        <f t="shared" si="7"/>
        <v>47.145263174841432</v>
      </c>
      <c r="AO45">
        <f t="shared" si="7"/>
        <v>46.632762164811155</v>
      </c>
      <c r="AP45">
        <f t="shared" si="7"/>
        <v>46.12026115478087</v>
      </c>
      <c r="AQ45">
        <f t="shared" si="7"/>
        <v>45.607760144750593</v>
      </c>
      <c r="AR45">
        <f t="shared" si="7"/>
        <v>45.095259134720308</v>
      </c>
      <c r="AS45">
        <f t="shared" si="7"/>
        <v>44.582758124690031</v>
      </c>
      <c r="AT45">
        <f t="shared" si="7"/>
        <v>44.070257114659753</v>
      </c>
      <c r="AU45">
        <f t="shared" si="7"/>
        <v>43.557756104629469</v>
      </c>
      <c r="AV45">
        <f t="shared" si="7"/>
        <v>43.045255094599192</v>
      </c>
      <c r="AW45">
        <f t="shared" si="7"/>
        <v>42.532754084568914</v>
      </c>
      <c r="AX45">
        <f t="shared" si="7"/>
        <v>42.02025307453863</v>
      </c>
      <c r="AY45">
        <f t="shared" si="7"/>
        <v>41.507752064508352</v>
      </c>
      <c r="AZ45">
        <f t="shared" si="7"/>
        <v>40.995251054478075</v>
      </c>
      <c r="BA45">
        <f t="shared" si="7"/>
        <v>40.482750044447791</v>
      </c>
      <c r="BB45">
        <f t="shared" si="7"/>
        <v>39.970249034417513</v>
      </c>
      <c r="BC45">
        <f t="shared" ref="AM45:BE59" si="8">_xlfn.FORECAST.ETS(BC$14,$G45:$AK45,$G$14:$AK$14)</f>
        <v>39.457748024387229</v>
      </c>
      <c r="BD45">
        <f t="shared" si="8"/>
        <v>38.945247014356951</v>
      </c>
      <c r="BE45">
        <f t="shared" si="8"/>
        <v>38.432746004326674</v>
      </c>
      <c r="BF45" s="107">
        <v>-1.4E-2</v>
      </c>
      <c r="BG45" s="40">
        <f t="shared" si="4"/>
        <v>-1.3332921197253267</v>
      </c>
    </row>
    <row r="46" spans="2:59" ht="15" customHeight="1">
      <c r="B46" s="109" t="s">
        <v>1024</v>
      </c>
      <c r="C46" t="s">
        <v>1356</v>
      </c>
      <c r="D46" t="s">
        <v>1427</v>
      </c>
      <c r="E46" t="s">
        <v>1428</v>
      </c>
      <c r="F46" t="s">
        <v>1294</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f>AK46+AK46*($AK46-$AJ46)/$AJ46</f>
        <v>0.26497385739727908</v>
      </c>
      <c r="AM46">
        <f>AL46+AL46*($AK46-$AJ46)/$AJ46</f>
        <v>0.26300446176549719</v>
      </c>
      <c r="AN46">
        <f t="shared" ref="AN46:BE46" si="9">AM46+AM46*($AK46-$AJ46)/$AJ46</f>
        <v>0.26104970349904849</v>
      </c>
      <c r="AO46">
        <f t="shared" si="9"/>
        <v>0.25910947380696164</v>
      </c>
      <c r="AP46">
        <f t="shared" si="9"/>
        <v>0.25718366470684478</v>
      </c>
      <c r="AQ46">
        <f t="shared" si="9"/>
        <v>0.25527216901887612</v>
      </c>
      <c r="AR46">
        <f t="shared" si="9"/>
        <v>0.25337488035983863</v>
      </c>
      <c r="AS46">
        <f t="shared" si="9"/>
        <v>0.2514916931371996</v>
      </c>
      <c r="AT46">
        <f t="shared" si="9"/>
        <v>0.24962250254323376</v>
      </c>
      <c r="AU46">
        <f t="shared" si="9"/>
        <v>0.24776720454919035</v>
      </c>
      <c r="AV46">
        <f t="shared" si="9"/>
        <v>0.24592569589950344</v>
      </c>
      <c r="AW46">
        <f t="shared" si="9"/>
        <v>0.24409787410604533</v>
      </c>
      <c r="AX46">
        <f t="shared" si="9"/>
        <v>0.24228363744242257</v>
      </c>
      <c r="AY46">
        <f t="shared" si="9"/>
        <v>0.24048288493831443</v>
      </c>
      <c r="AZ46">
        <f t="shared" si="9"/>
        <v>0.23869551637385358</v>
      </c>
      <c r="BA46">
        <f t="shared" si="9"/>
        <v>0.23692143227404827</v>
      </c>
      <c r="BB46">
        <f t="shared" si="9"/>
        <v>0.23516053390324615</v>
      </c>
      <c r="BC46">
        <f t="shared" si="9"/>
        <v>0.23341272325963919</v>
      </c>
      <c r="BD46">
        <f t="shared" si="9"/>
        <v>0.23167790306980948</v>
      </c>
      <c r="BE46">
        <f t="shared" si="9"/>
        <v>0.22995597678331553</v>
      </c>
      <c r="BF46" s="107">
        <v>-6.0999999999999999E-2</v>
      </c>
      <c r="BG46" s="40">
        <f t="shared" si="4"/>
        <v>-3.9736475833015983</v>
      </c>
    </row>
    <row r="47" spans="2:59" ht="15" customHeight="1">
      <c r="B47" s="109" t="s">
        <v>1025</v>
      </c>
      <c r="C47" t="s">
        <v>1354</v>
      </c>
      <c r="D47" t="s">
        <v>1429</v>
      </c>
      <c r="E47" t="s">
        <v>1430</v>
      </c>
      <c r="F47" t="s">
        <v>1294</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f t="shared" si="5"/>
        <v>0</v>
      </c>
      <c r="AM47">
        <f t="shared" si="8"/>
        <v>0</v>
      </c>
      <c r="AN47">
        <f t="shared" si="8"/>
        <v>0</v>
      </c>
      <c r="AO47">
        <f t="shared" si="8"/>
        <v>0</v>
      </c>
      <c r="AP47">
        <f t="shared" si="8"/>
        <v>0</v>
      </c>
      <c r="AQ47">
        <f t="shared" si="8"/>
        <v>0</v>
      </c>
      <c r="AR47">
        <f t="shared" si="8"/>
        <v>0</v>
      </c>
      <c r="AS47">
        <f t="shared" si="8"/>
        <v>0</v>
      </c>
      <c r="AT47">
        <f t="shared" si="8"/>
        <v>0</v>
      </c>
      <c r="AU47">
        <f t="shared" si="8"/>
        <v>0</v>
      </c>
      <c r="AV47">
        <f t="shared" si="8"/>
        <v>0</v>
      </c>
      <c r="AW47">
        <f t="shared" si="8"/>
        <v>0</v>
      </c>
      <c r="AX47">
        <f t="shared" si="8"/>
        <v>0</v>
      </c>
      <c r="AY47">
        <f t="shared" si="8"/>
        <v>0</v>
      </c>
      <c r="AZ47">
        <f t="shared" si="8"/>
        <v>0</v>
      </c>
      <c r="BA47">
        <f t="shared" si="8"/>
        <v>0</v>
      </c>
      <c r="BB47">
        <f t="shared" si="8"/>
        <v>0</v>
      </c>
      <c r="BC47">
        <f t="shared" si="8"/>
        <v>0</v>
      </c>
      <c r="BD47">
        <f t="shared" si="8"/>
        <v>0</v>
      </c>
      <c r="BE47">
        <f t="shared" si="8"/>
        <v>0</v>
      </c>
      <c r="BF47" t="s">
        <v>146</v>
      </c>
      <c r="BG47" t="s">
        <v>146</v>
      </c>
    </row>
    <row r="48" spans="2:59" ht="15" customHeight="1">
      <c r="B48" s="109" t="s">
        <v>1026</v>
      </c>
      <c r="C48" t="s">
        <v>1355</v>
      </c>
      <c r="D48" t="s">
        <v>1431</v>
      </c>
      <c r="E48" t="s">
        <v>1432</v>
      </c>
      <c r="F48" t="s">
        <v>1294</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f t="shared" si="5"/>
        <v>1.7644421405576924</v>
      </c>
      <c r="AM48">
        <f t="shared" si="8"/>
        <v>1.859638327184292</v>
      </c>
      <c r="AN48">
        <f t="shared" si="8"/>
        <v>1.9548345138108916</v>
      </c>
      <c r="AO48">
        <f t="shared" si="8"/>
        <v>2.0500307004374916</v>
      </c>
      <c r="AP48">
        <f t="shared" si="8"/>
        <v>2.1452268870640911</v>
      </c>
      <c r="AQ48">
        <f t="shared" si="8"/>
        <v>2.2404230736906907</v>
      </c>
      <c r="AR48">
        <f t="shared" si="8"/>
        <v>2.3356192603172903</v>
      </c>
      <c r="AS48">
        <f t="shared" si="8"/>
        <v>2.4308154469438898</v>
      </c>
      <c r="AT48">
        <f t="shared" si="8"/>
        <v>2.5260116335704899</v>
      </c>
      <c r="AU48">
        <f t="shared" si="8"/>
        <v>2.6212078201970894</v>
      </c>
      <c r="AV48">
        <f t="shared" si="8"/>
        <v>2.716404006823689</v>
      </c>
      <c r="AW48">
        <f t="shared" si="8"/>
        <v>2.811600193450289</v>
      </c>
      <c r="AX48">
        <f t="shared" si="8"/>
        <v>2.9067963800768881</v>
      </c>
      <c r="AY48">
        <f t="shared" si="8"/>
        <v>3.0019925667034881</v>
      </c>
      <c r="AZ48">
        <f t="shared" si="8"/>
        <v>3.0971887533300881</v>
      </c>
      <c r="BA48">
        <f t="shared" si="8"/>
        <v>3.1923849399566873</v>
      </c>
      <c r="BB48">
        <f t="shared" si="8"/>
        <v>3.2875811265832873</v>
      </c>
      <c r="BC48">
        <f t="shared" si="8"/>
        <v>3.3827773132098868</v>
      </c>
      <c r="BD48">
        <f t="shared" si="8"/>
        <v>3.4779734998364864</v>
      </c>
      <c r="BE48">
        <f t="shared" si="8"/>
        <v>3.5731696864630864</v>
      </c>
      <c r="BF48" s="107">
        <v>4.8000000000000001E-2</v>
      </c>
      <c r="BG48" s="40">
        <f t="shared" si="4"/>
        <v>4.4485132419902929</v>
      </c>
    </row>
    <row r="49" spans="2:59" ht="15" customHeight="1">
      <c r="B49" s="109" t="s">
        <v>1027</v>
      </c>
      <c r="C49" t="s">
        <v>620</v>
      </c>
      <c r="D49" t="s">
        <v>1433</v>
      </c>
      <c r="E49" t="s">
        <v>1434</v>
      </c>
      <c r="F49" t="s">
        <v>1294</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f t="shared" si="5"/>
        <v>904.30966359642832</v>
      </c>
      <c r="AM49">
        <f t="shared" si="8"/>
        <v>903.57600027983142</v>
      </c>
      <c r="AN49">
        <f t="shared" si="8"/>
        <v>902.8423369632344</v>
      </c>
      <c r="AO49">
        <f t="shared" si="8"/>
        <v>902.10867364663738</v>
      </c>
      <c r="AP49">
        <f t="shared" si="8"/>
        <v>901.37501033004048</v>
      </c>
      <c r="AQ49">
        <f t="shared" si="8"/>
        <v>900.64134701344346</v>
      </c>
      <c r="AR49">
        <f t="shared" si="8"/>
        <v>899.90768369684645</v>
      </c>
      <c r="AS49">
        <f t="shared" si="8"/>
        <v>899.17402038024954</v>
      </c>
      <c r="AT49">
        <f t="shared" si="8"/>
        <v>898.44035706365253</v>
      </c>
      <c r="AU49">
        <f t="shared" si="8"/>
        <v>897.70669374705562</v>
      </c>
      <c r="AV49">
        <f t="shared" si="8"/>
        <v>896.97303043045861</v>
      </c>
      <c r="AW49">
        <f t="shared" si="8"/>
        <v>896.23936711386159</v>
      </c>
      <c r="AX49">
        <f t="shared" si="8"/>
        <v>895.50570379726469</v>
      </c>
      <c r="AY49">
        <f t="shared" si="8"/>
        <v>894.77204048066767</v>
      </c>
      <c r="AZ49">
        <f t="shared" si="8"/>
        <v>894.03837716407065</v>
      </c>
      <c r="BA49">
        <f t="shared" si="8"/>
        <v>893.30471384747375</v>
      </c>
      <c r="BB49">
        <f t="shared" si="8"/>
        <v>892.57105053087673</v>
      </c>
      <c r="BC49">
        <f t="shared" si="8"/>
        <v>891.83738721427972</v>
      </c>
      <c r="BD49">
        <f t="shared" si="8"/>
        <v>891.10372389768281</v>
      </c>
      <c r="BE49">
        <f t="shared" si="8"/>
        <v>890.3700605810858</v>
      </c>
      <c r="BF49" s="107">
        <v>2E-3</v>
      </c>
      <c r="BG49" s="40">
        <f t="shared" si="4"/>
        <v>7.902893113633791E-2</v>
      </c>
    </row>
    <row r="50" spans="2:59" ht="15" customHeight="1">
      <c r="B50" s="109" t="s">
        <v>1028</v>
      </c>
      <c r="C50" t="s">
        <v>1351</v>
      </c>
      <c r="D50" t="s">
        <v>1435</v>
      </c>
      <c r="E50" t="s">
        <v>1436</v>
      </c>
      <c r="F50" t="s">
        <v>1294</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f t="shared" si="5"/>
        <v>316.46310395022078</v>
      </c>
      <c r="AM50">
        <f t="shared" si="8"/>
        <v>316.6465461208208</v>
      </c>
      <c r="AN50">
        <f t="shared" si="8"/>
        <v>316.82998829142076</v>
      </c>
      <c r="AO50">
        <f t="shared" si="8"/>
        <v>317.01343046202078</v>
      </c>
      <c r="AP50">
        <f t="shared" si="8"/>
        <v>317.19687263262074</v>
      </c>
      <c r="AQ50">
        <f t="shared" si="8"/>
        <v>317.38031480322076</v>
      </c>
      <c r="AR50">
        <f t="shared" si="8"/>
        <v>317.56375697382072</v>
      </c>
      <c r="AS50">
        <f t="shared" si="8"/>
        <v>317.74719914442068</v>
      </c>
      <c r="AT50">
        <f t="shared" si="8"/>
        <v>317.93064131502069</v>
      </c>
      <c r="AU50">
        <f t="shared" si="8"/>
        <v>318.11408348562065</v>
      </c>
      <c r="AV50">
        <f t="shared" si="8"/>
        <v>318.29752565622067</v>
      </c>
      <c r="AW50">
        <f t="shared" si="8"/>
        <v>318.48096782682063</v>
      </c>
      <c r="AX50">
        <f t="shared" si="8"/>
        <v>318.66440999742065</v>
      </c>
      <c r="AY50">
        <f t="shared" si="8"/>
        <v>318.84785216802061</v>
      </c>
      <c r="AZ50">
        <f t="shared" si="8"/>
        <v>319.03129433862057</v>
      </c>
      <c r="BA50">
        <f t="shared" si="8"/>
        <v>319.21473650922059</v>
      </c>
      <c r="BB50">
        <f t="shared" si="8"/>
        <v>319.39817867982055</v>
      </c>
      <c r="BC50">
        <f t="shared" si="8"/>
        <v>319.58162085042056</v>
      </c>
      <c r="BD50">
        <f t="shared" si="8"/>
        <v>319.76506302102052</v>
      </c>
      <c r="BE50">
        <f t="shared" si="8"/>
        <v>319.94850519162054</v>
      </c>
      <c r="BF50" s="107">
        <v>-0.01</v>
      </c>
      <c r="BG50" s="40">
        <f t="shared" si="4"/>
        <v>-0.56641815535656281</v>
      </c>
    </row>
    <row r="51" spans="2:59" ht="15" customHeight="1">
      <c r="B51" s="109" t="s">
        <v>1029</v>
      </c>
      <c r="C51" t="s">
        <v>1356</v>
      </c>
      <c r="D51" t="s">
        <v>1437</v>
      </c>
      <c r="E51" t="s">
        <v>1438</v>
      </c>
      <c r="F51" t="s">
        <v>1294</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f t="shared" si="5"/>
        <v>484.27426412872063</v>
      </c>
      <c r="AM51">
        <f t="shared" si="8"/>
        <v>480.87805355937132</v>
      </c>
      <c r="AN51">
        <f t="shared" si="8"/>
        <v>477.48184299002207</v>
      </c>
      <c r="AO51">
        <f t="shared" si="8"/>
        <v>474.08563242067277</v>
      </c>
      <c r="AP51">
        <f t="shared" si="8"/>
        <v>470.68942185132352</v>
      </c>
      <c r="AQ51">
        <f t="shared" si="8"/>
        <v>467.29321128197421</v>
      </c>
      <c r="AR51">
        <f t="shared" si="8"/>
        <v>463.89700071262496</v>
      </c>
      <c r="AS51">
        <f t="shared" si="8"/>
        <v>460.50079014327571</v>
      </c>
      <c r="AT51">
        <f t="shared" si="8"/>
        <v>457.1045795739264</v>
      </c>
      <c r="AU51">
        <f t="shared" si="8"/>
        <v>453.70836900457715</v>
      </c>
      <c r="AV51">
        <f t="shared" si="8"/>
        <v>450.31215843522784</v>
      </c>
      <c r="AW51">
        <f t="shared" si="8"/>
        <v>446.91594786587859</v>
      </c>
      <c r="AX51">
        <f t="shared" si="8"/>
        <v>443.51973729652929</v>
      </c>
      <c r="AY51">
        <f t="shared" si="8"/>
        <v>440.12352672718004</v>
      </c>
      <c r="AZ51">
        <f t="shared" si="8"/>
        <v>436.72731615783073</v>
      </c>
      <c r="BA51">
        <f t="shared" si="8"/>
        <v>433.33110558848148</v>
      </c>
      <c r="BB51">
        <f t="shared" si="8"/>
        <v>429.93489501913223</v>
      </c>
      <c r="BC51">
        <f t="shared" si="8"/>
        <v>426.53868444978292</v>
      </c>
      <c r="BD51">
        <f t="shared" si="8"/>
        <v>423.14247388043367</v>
      </c>
      <c r="BE51">
        <f t="shared" si="8"/>
        <v>419.74626331108436</v>
      </c>
      <c r="BF51" s="107">
        <v>5.0000000000000001E-3</v>
      </c>
      <c r="BG51" s="40">
        <f t="shared" si="4"/>
        <v>2.9821350419800829E-2</v>
      </c>
    </row>
    <row r="52" spans="2:59" ht="15" customHeight="1">
      <c r="B52" s="109" t="s">
        <v>1030</v>
      </c>
      <c r="C52" t="s">
        <v>1354</v>
      </c>
      <c r="D52" t="s">
        <v>1439</v>
      </c>
      <c r="E52" t="s">
        <v>1440</v>
      </c>
      <c r="F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f t="shared" si="5"/>
        <v>0</v>
      </c>
      <c r="AM52">
        <f t="shared" si="8"/>
        <v>0</v>
      </c>
      <c r="AN52">
        <f t="shared" si="8"/>
        <v>0</v>
      </c>
      <c r="AO52">
        <f t="shared" si="8"/>
        <v>0</v>
      </c>
      <c r="AP52">
        <f t="shared" si="8"/>
        <v>0</v>
      </c>
      <c r="AQ52">
        <f t="shared" si="8"/>
        <v>0</v>
      </c>
      <c r="AR52">
        <f t="shared" si="8"/>
        <v>0</v>
      </c>
      <c r="AS52">
        <f t="shared" si="8"/>
        <v>0</v>
      </c>
      <c r="AT52">
        <f t="shared" si="8"/>
        <v>0</v>
      </c>
      <c r="AU52">
        <f t="shared" si="8"/>
        <v>0</v>
      </c>
      <c r="AV52">
        <f t="shared" si="8"/>
        <v>0</v>
      </c>
      <c r="AW52">
        <f t="shared" si="8"/>
        <v>0</v>
      </c>
      <c r="AX52">
        <f t="shared" si="8"/>
        <v>0</v>
      </c>
      <c r="AY52">
        <f t="shared" si="8"/>
        <v>0</v>
      </c>
      <c r="AZ52">
        <f t="shared" si="8"/>
        <v>0</v>
      </c>
      <c r="BA52">
        <f t="shared" si="8"/>
        <v>0</v>
      </c>
      <c r="BB52">
        <f t="shared" si="8"/>
        <v>0</v>
      </c>
      <c r="BC52">
        <f t="shared" si="8"/>
        <v>0</v>
      </c>
      <c r="BD52">
        <f t="shared" si="8"/>
        <v>0</v>
      </c>
      <c r="BE52">
        <f t="shared" si="8"/>
        <v>0</v>
      </c>
      <c r="BF52" t="s">
        <v>146</v>
      </c>
      <c r="BG52" t="s">
        <v>146</v>
      </c>
    </row>
    <row r="53" spans="2:59" ht="15" customHeight="1">
      <c r="B53" s="109" t="s">
        <v>1031</v>
      </c>
      <c r="C53" t="s">
        <v>1355</v>
      </c>
      <c r="D53" t="s">
        <v>1441</v>
      </c>
      <c r="E53" t="s">
        <v>1442</v>
      </c>
      <c r="F53" t="s">
        <v>1294</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f t="shared" si="5"/>
        <v>104.80415082219491</v>
      </c>
      <c r="AM53">
        <f t="shared" si="8"/>
        <v>107.63800635918562</v>
      </c>
      <c r="AN53">
        <f t="shared" si="8"/>
        <v>110.47186189617635</v>
      </c>
      <c r="AO53">
        <f t="shared" si="8"/>
        <v>113.30571743316706</v>
      </c>
      <c r="AP53">
        <f t="shared" si="8"/>
        <v>116.13957297015779</v>
      </c>
      <c r="AQ53">
        <f t="shared" si="8"/>
        <v>118.9734285071485</v>
      </c>
      <c r="AR53">
        <f t="shared" si="8"/>
        <v>121.80728404413922</v>
      </c>
      <c r="AS53">
        <f t="shared" si="8"/>
        <v>124.64113958112993</v>
      </c>
      <c r="AT53">
        <f t="shared" si="8"/>
        <v>127.47499511812066</v>
      </c>
      <c r="AU53">
        <f t="shared" si="8"/>
        <v>130.30885065511137</v>
      </c>
      <c r="AV53">
        <f t="shared" si="8"/>
        <v>133.14270619210208</v>
      </c>
      <c r="AW53">
        <f t="shared" si="8"/>
        <v>135.97656172909282</v>
      </c>
      <c r="AX53">
        <f t="shared" si="8"/>
        <v>138.81041726608353</v>
      </c>
      <c r="AY53">
        <f t="shared" si="8"/>
        <v>141.64427280307424</v>
      </c>
      <c r="AZ53">
        <f t="shared" si="8"/>
        <v>144.47812834006498</v>
      </c>
      <c r="BA53">
        <f t="shared" si="8"/>
        <v>147.3119838770557</v>
      </c>
      <c r="BB53">
        <f t="shared" si="8"/>
        <v>150.14583941404641</v>
      </c>
      <c r="BC53">
        <f t="shared" si="8"/>
        <v>152.97969495103712</v>
      </c>
      <c r="BD53">
        <f t="shared" si="8"/>
        <v>155.81355048802783</v>
      </c>
      <c r="BE53">
        <f t="shared" si="8"/>
        <v>158.64740602501857</v>
      </c>
      <c r="BF53" s="107">
        <v>6.0999999999999999E-2</v>
      </c>
      <c r="BG53" s="40">
        <f t="shared" si="4"/>
        <v>4.5297126724318071</v>
      </c>
    </row>
    <row r="54" spans="2:59" ht="15" customHeight="1">
      <c r="B54" s="109" t="s">
        <v>1032</v>
      </c>
      <c r="C54" t="s">
        <v>1033</v>
      </c>
      <c r="D54" t="s">
        <v>1443</v>
      </c>
      <c r="E54" t="s">
        <v>1444</v>
      </c>
      <c r="F54" t="s">
        <v>1294</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f t="shared" si="5"/>
        <v>4103.2044813337034</v>
      </c>
      <c r="AM54">
        <f t="shared" si="8"/>
        <v>4143.5901878849327</v>
      </c>
      <c r="AN54">
        <f t="shared" si="8"/>
        <v>4183.9758944361611</v>
      </c>
      <c r="AO54">
        <f t="shared" si="8"/>
        <v>4224.3616009873904</v>
      </c>
      <c r="AP54">
        <f t="shared" si="8"/>
        <v>4264.7473075386197</v>
      </c>
      <c r="AQ54">
        <f t="shared" si="8"/>
        <v>4305.1330140898481</v>
      </c>
      <c r="AR54">
        <f t="shared" si="8"/>
        <v>4345.5187206410774</v>
      </c>
      <c r="AS54">
        <f t="shared" si="8"/>
        <v>4385.9044271923067</v>
      </c>
      <c r="AT54">
        <f t="shared" si="8"/>
        <v>4426.2901337435351</v>
      </c>
      <c r="AU54">
        <f t="shared" si="8"/>
        <v>4466.6758402947644</v>
      </c>
      <c r="AV54">
        <f t="shared" si="8"/>
        <v>4507.0615468459937</v>
      </c>
      <c r="AW54">
        <f t="shared" si="8"/>
        <v>4547.4472533972221</v>
      </c>
      <c r="AX54">
        <f t="shared" si="8"/>
        <v>4587.8329599484514</v>
      </c>
      <c r="AY54">
        <f t="shared" si="8"/>
        <v>4628.2186664996807</v>
      </c>
      <c r="AZ54">
        <f t="shared" si="8"/>
        <v>4668.6043730509091</v>
      </c>
      <c r="BA54">
        <f t="shared" si="8"/>
        <v>4708.9900796021384</v>
      </c>
      <c r="BB54">
        <f t="shared" si="8"/>
        <v>4749.3757861533668</v>
      </c>
      <c r="BC54">
        <f t="shared" si="8"/>
        <v>4789.7614927045961</v>
      </c>
      <c r="BD54">
        <f t="shared" si="8"/>
        <v>4830.1471992558254</v>
      </c>
      <c r="BE54">
        <f t="shared" si="8"/>
        <v>4870.5329058070538</v>
      </c>
      <c r="BF54" s="107">
        <v>2.5999999999999999E-2</v>
      </c>
      <c r="BG54" s="40">
        <f t="shared" si="4"/>
        <v>1.9433744363215322</v>
      </c>
    </row>
    <row r="55" spans="2:59" ht="15" customHeight="1">
      <c r="B55" s="109" t="s">
        <v>1034</v>
      </c>
      <c r="C55" t="s">
        <v>1357</v>
      </c>
      <c r="D55" t="s">
        <v>1445</v>
      </c>
      <c r="E55" t="s">
        <v>1446</v>
      </c>
      <c r="F55" t="s">
        <v>1294</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f t="shared" si="5"/>
        <v>4080.8462301218201</v>
      </c>
      <c r="AM55">
        <f t="shared" si="8"/>
        <v>4121.2320830699173</v>
      </c>
      <c r="AN55">
        <f t="shared" si="8"/>
        <v>4161.617936018014</v>
      </c>
      <c r="AO55">
        <f t="shared" si="8"/>
        <v>4202.0037889661107</v>
      </c>
      <c r="AP55">
        <f t="shared" si="8"/>
        <v>4242.3896419142075</v>
      </c>
      <c r="AQ55">
        <f t="shared" si="8"/>
        <v>4282.7754948623051</v>
      </c>
      <c r="AR55">
        <f t="shared" si="8"/>
        <v>4323.1613478104018</v>
      </c>
      <c r="AS55">
        <f t="shared" si="8"/>
        <v>4363.5472007584985</v>
      </c>
      <c r="AT55">
        <f t="shared" si="8"/>
        <v>4403.9330537065953</v>
      </c>
      <c r="AU55">
        <f t="shared" si="8"/>
        <v>4444.318906654692</v>
      </c>
      <c r="AV55">
        <f t="shared" si="8"/>
        <v>4484.7047596027896</v>
      </c>
      <c r="AW55">
        <f t="shared" si="8"/>
        <v>4525.0906125508864</v>
      </c>
      <c r="AX55">
        <f t="shared" si="8"/>
        <v>4565.4764654989831</v>
      </c>
      <c r="AY55">
        <f t="shared" si="8"/>
        <v>4605.8623184470798</v>
      </c>
      <c r="AZ55">
        <f t="shared" si="8"/>
        <v>4646.2481713951765</v>
      </c>
      <c r="BA55">
        <f t="shared" si="8"/>
        <v>4686.6340243432742</v>
      </c>
      <c r="BB55">
        <f t="shared" si="8"/>
        <v>4727.0198772913709</v>
      </c>
      <c r="BC55">
        <f t="shared" si="8"/>
        <v>4767.4057302394676</v>
      </c>
      <c r="BD55">
        <f t="shared" si="8"/>
        <v>4807.7915831875644</v>
      </c>
      <c r="BE55">
        <f t="shared" si="8"/>
        <v>4848.1774361356611</v>
      </c>
      <c r="BF55" s="107">
        <v>2.7E-2</v>
      </c>
      <c r="BG55" s="40">
        <f t="shared" si="4"/>
        <v>1.9587489289741633</v>
      </c>
    </row>
    <row r="56" spans="2:59" ht="15" customHeight="1">
      <c r="B56" s="109" t="s">
        <v>1035</v>
      </c>
      <c r="C56" t="s">
        <v>1271</v>
      </c>
      <c r="D56" t="s">
        <v>1447</v>
      </c>
      <c r="E56" t="s">
        <v>1448</v>
      </c>
      <c r="F56" t="s">
        <v>1294</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f t="shared" si="5"/>
        <v>22.358247405188049</v>
      </c>
      <c r="AM56">
        <f t="shared" si="8"/>
        <v>22.358179842053886</v>
      </c>
      <c r="AN56">
        <f t="shared" si="8"/>
        <v>22.35811227891972</v>
      </c>
      <c r="AO56">
        <f t="shared" si="8"/>
        <v>22.358044715785553</v>
      </c>
      <c r="AP56">
        <f t="shared" si="8"/>
        <v>22.357977152651387</v>
      </c>
      <c r="AQ56">
        <f t="shared" si="8"/>
        <v>22.357909589517224</v>
      </c>
      <c r="AR56">
        <f t="shared" si="8"/>
        <v>22.357842026383057</v>
      </c>
      <c r="AS56">
        <f t="shared" si="8"/>
        <v>22.357774463248891</v>
      </c>
      <c r="AT56">
        <f t="shared" si="8"/>
        <v>22.357706900114724</v>
      </c>
      <c r="AU56">
        <f t="shared" si="8"/>
        <v>22.357639336980561</v>
      </c>
      <c r="AV56">
        <f t="shared" si="8"/>
        <v>22.357571773846395</v>
      </c>
      <c r="AW56">
        <f t="shared" si="8"/>
        <v>22.357504210712229</v>
      </c>
      <c r="AX56">
        <f t="shared" si="8"/>
        <v>22.357436647578062</v>
      </c>
      <c r="AY56">
        <f t="shared" si="8"/>
        <v>22.357369084443899</v>
      </c>
      <c r="AZ56">
        <f t="shared" si="8"/>
        <v>22.357301521309733</v>
      </c>
      <c r="BA56">
        <f t="shared" si="8"/>
        <v>22.357233958175566</v>
      </c>
      <c r="BB56">
        <f t="shared" si="8"/>
        <v>22.3571663950414</v>
      </c>
      <c r="BC56">
        <f t="shared" si="8"/>
        <v>22.357098831907237</v>
      </c>
      <c r="BD56">
        <f t="shared" si="8"/>
        <v>22.357031268773071</v>
      </c>
      <c r="BE56">
        <f t="shared" si="8"/>
        <v>22.356963705638904</v>
      </c>
      <c r="BF56" s="107">
        <v>0</v>
      </c>
      <c r="BG56" s="40">
        <f t="shared" si="4"/>
        <v>-8.3882973992088772E-3</v>
      </c>
    </row>
    <row r="57" spans="2:59" ht="15" customHeight="1">
      <c r="B57" s="109" t="s">
        <v>1036</v>
      </c>
      <c r="C57" t="s">
        <v>1037</v>
      </c>
      <c r="D57" t="s">
        <v>1449</v>
      </c>
      <c r="E57" t="s">
        <v>1450</v>
      </c>
      <c r="F57" t="s">
        <v>1294</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f t="shared" si="5"/>
        <v>540.7102928199846</v>
      </c>
      <c r="AM57">
        <f t="shared" si="8"/>
        <v>541.69355898750041</v>
      </c>
      <c r="AN57">
        <f t="shared" si="8"/>
        <v>542.6768251550161</v>
      </c>
      <c r="AO57">
        <f t="shared" si="8"/>
        <v>543.66009132253191</v>
      </c>
      <c r="AP57">
        <f t="shared" si="8"/>
        <v>544.64335749004761</v>
      </c>
      <c r="AQ57">
        <f t="shared" si="8"/>
        <v>545.62662365756341</v>
      </c>
      <c r="AR57">
        <f t="shared" si="8"/>
        <v>546.60988982507911</v>
      </c>
      <c r="AS57">
        <f t="shared" si="8"/>
        <v>547.59315599259492</v>
      </c>
      <c r="AT57">
        <f t="shared" si="8"/>
        <v>548.57642216011061</v>
      </c>
      <c r="AU57">
        <f t="shared" si="8"/>
        <v>549.55968832762642</v>
      </c>
      <c r="AV57">
        <f t="shared" si="8"/>
        <v>550.54295449514211</v>
      </c>
      <c r="AW57">
        <f t="shared" si="8"/>
        <v>551.52622066265792</v>
      </c>
      <c r="AX57">
        <f t="shared" si="8"/>
        <v>552.50948683017361</v>
      </c>
      <c r="AY57">
        <f t="shared" si="8"/>
        <v>553.49275299768942</v>
      </c>
      <c r="AZ57">
        <f t="shared" si="8"/>
        <v>554.47601916520512</v>
      </c>
      <c r="BA57">
        <f t="shared" si="8"/>
        <v>555.45928533272092</v>
      </c>
      <c r="BB57">
        <f t="shared" si="8"/>
        <v>556.44255150023662</v>
      </c>
      <c r="BC57">
        <f t="shared" si="8"/>
        <v>557.42581766775231</v>
      </c>
      <c r="BD57">
        <f t="shared" si="8"/>
        <v>558.40908383526812</v>
      </c>
      <c r="BE57">
        <f t="shared" si="8"/>
        <v>559.39235000278381</v>
      </c>
      <c r="BF57" s="107">
        <v>0</v>
      </c>
      <c r="BG57" s="40">
        <f t="shared" si="4"/>
        <v>8.5595989971976039E-2</v>
      </c>
    </row>
    <row r="58" spans="2:59" ht="15" customHeight="1">
      <c r="B58" s="109" t="s">
        <v>1038</v>
      </c>
      <c r="C58" t="s">
        <v>1255</v>
      </c>
      <c r="D58" t="s">
        <v>1451</v>
      </c>
      <c r="E58" t="s">
        <v>1452</v>
      </c>
      <c r="F58" t="s">
        <v>1294</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f t="shared" si="5"/>
        <v>405.27544829772154</v>
      </c>
      <c r="AM58">
        <f t="shared" si="8"/>
        <v>406.01295173036647</v>
      </c>
      <c r="AN58">
        <f t="shared" si="8"/>
        <v>406.75045516301134</v>
      </c>
      <c r="AO58">
        <f t="shared" si="8"/>
        <v>407.48795859565627</v>
      </c>
      <c r="AP58">
        <f t="shared" si="8"/>
        <v>408.22546202830114</v>
      </c>
      <c r="AQ58">
        <f t="shared" si="8"/>
        <v>408.96296546094607</v>
      </c>
      <c r="AR58">
        <f t="shared" si="8"/>
        <v>409.70046889359094</v>
      </c>
      <c r="AS58">
        <f t="shared" si="8"/>
        <v>410.43797232623587</v>
      </c>
      <c r="AT58">
        <f t="shared" si="8"/>
        <v>411.17547575888074</v>
      </c>
      <c r="AU58">
        <f t="shared" si="8"/>
        <v>411.91297919152566</v>
      </c>
      <c r="AV58">
        <f t="shared" si="8"/>
        <v>412.65048262417054</v>
      </c>
      <c r="AW58">
        <f t="shared" si="8"/>
        <v>413.38798605681541</v>
      </c>
      <c r="AX58">
        <f t="shared" si="8"/>
        <v>414.12548948946034</v>
      </c>
      <c r="AY58">
        <f t="shared" si="8"/>
        <v>414.86299292210521</v>
      </c>
      <c r="AZ58">
        <f t="shared" si="8"/>
        <v>415.60049635475013</v>
      </c>
      <c r="BA58">
        <f t="shared" si="8"/>
        <v>416.33799978739501</v>
      </c>
      <c r="BB58">
        <f t="shared" si="8"/>
        <v>417.07550322003993</v>
      </c>
      <c r="BC58">
        <f t="shared" si="8"/>
        <v>417.81300665268481</v>
      </c>
      <c r="BD58">
        <f t="shared" si="8"/>
        <v>418.55051008532973</v>
      </c>
      <c r="BE58">
        <f t="shared" si="8"/>
        <v>419.2880135179746</v>
      </c>
      <c r="BF58" s="107">
        <v>0</v>
      </c>
      <c r="BG58" s="40">
        <f t="shared" si="4"/>
        <v>8.5593920118642863E-2</v>
      </c>
    </row>
    <row r="59" spans="2:59" ht="15" customHeight="1">
      <c r="B59" s="109" t="s">
        <v>1039</v>
      </c>
      <c r="C59" t="s">
        <v>1257</v>
      </c>
      <c r="D59" t="s">
        <v>1453</v>
      </c>
      <c r="E59" t="s">
        <v>1454</v>
      </c>
      <c r="F59" t="s">
        <v>1294</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f t="shared" si="5"/>
        <v>19.412832321021828</v>
      </c>
      <c r="AM59">
        <f t="shared" si="8"/>
        <v>19.447467457500444</v>
      </c>
      <c r="AN59">
        <f t="shared" si="8"/>
        <v>19.482102593979057</v>
      </c>
      <c r="AO59">
        <f t="shared" si="8"/>
        <v>19.516737730457674</v>
      </c>
      <c r="AP59">
        <f t="shared" si="8"/>
        <v>19.551372866936291</v>
      </c>
      <c r="AQ59">
        <f t="shared" si="8"/>
        <v>19.586008003414907</v>
      </c>
      <c r="AR59">
        <f t="shared" ref="AM59:BE72" si="10">_xlfn.FORECAST.ETS(AR$14,$G59:$AK59,$G$14:$AK$14)</f>
        <v>19.62064313989352</v>
      </c>
      <c r="AS59">
        <f t="shared" si="10"/>
        <v>19.655278276372137</v>
      </c>
      <c r="AT59">
        <f t="shared" si="10"/>
        <v>19.689913412850753</v>
      </c>
      <c r="AU59">
        <f t="shared" si="10"/>
        <v>19.72454854932937</v>
      </c>
      <c r="AV59">
        <f t="shared" si="10"/>
        <v>19.759183685807983</v>
      </c>
      <c r="AW59">
        <f t="shared" si="10"/>
        <v>19.7938188222866</v>
      </c>
      <c r="AX59">
        <f t="shared" si="10"/>
        <v>19.828453958765216</v>
      </c>
      <c r="AY59">
        <f t="shared" si="10"/>
        <v>19.863089095243833</v>
      </c>
      <c r="AZ59">
        <f t="shared" si="10"/>
        <v>19.897724231722449</v>
      </c>
      <c r="BA59">
        <f t="shared" si="10"/>
        <v>19.932359368201062</v>
      </c>
      <c r="BB59">
        <f t="shared" si="10"/>
        <v>19.966994504679679</v>
      </c>
      <c r="BC59">
        <f t="shared" si="10"/>
        <v>20.001629641158296</v>
      </c>
      <c r="BD59">
        <f t="shared" si="10"/>
        <v>20.036264777636912</v>
      </c>
      <c r="BE59">
        <f t="shared" si="10"/>
        <v>20.070899914115525</v>
      </c>
      <c r="BF59" s="107">
        <v>0</v>
      </c>
      <c r="BG59" s="40">
        <f t="shared" si="4"/>
        <v>8.5661759911226376E-2</v>
      </c>
    </row>
    <row r="60" spans="2:59" ht="15" customHeight="1">
      <c r="B60" s="109" t="s">
        <v>1040</v>
      </c>
      <c r="C60" t="s">
        <v>1259</v>
      </c>
      <c r="D60" t="s">
        <v>1455</v>
      </c>
      <c r="E60" t="s">
        <v>1456</v>
      </c>
      <c r="F60" t="s">
        <v>1294</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f t="shared" si="5"/>
        <v>116.02203935928245</v>
      </c>
      <c r="AM60">
        <f t="shared" si="10"/>
        <v>116.23317119489664</v>
      </c>
      <c r="AN60">
        <f t="shared" si="10"/>
        <v>116.44430303051084</v>
      </c>
      <c r="AO60">
        <f t="shared" si="10"/>
        <v>116.65543486612503</v>
      </c>
      <c r="AP60">
        <f t="shared" si="10"/>
        <v>116.86656670173923</v>
      </c>
      <c r="AQ60">
        <f t="shared" si="10"/>
        <v>117.07769853735343</v>
      </c>
      <c r="AR60">
        <f t="shared" si="10"/>
        <v>117.28883037296762</v>
      </c>
      <c r="AS60">
        <f t="shared" si="10"/>
        <v>117.49996220858182</v>
      </c>
      <c r="AT60">
        <f t="shared" si="10"/>
        <v>117.71109404419602</v>
      </c>
      <c r="AU60">
        <f t="shared" si="10"/>
        <v>117.92222587981021</v>
      </c>
      <c r="AV60">
        <f t="shared" si="10"/>
        <v>118.13335771542441</v>
      </c>
      <c r="AW60">
        <f t="shared" si="10"/>
        <v>118.34448955103861</v>
      </c>
      <c r="AX60">
        <f t="shared" si="10"/>
        <v>118.5556213866528</v>
      </c>
      <c r="AY60">
        <f t="shared" si="10"/>
        <v>118.766753222267</v>
      </c>
      <c r="AZ60">
        <f t="shared" si="10"/>
        <v>118.9778850578812</v>
      </c>
      <c r="BA60">
        <f t="shared" si="10"/>
        <v>119.18901689349538</v>
      </c>
      <c r="BB60">
        <f t="shared" si="10"/>
        <v>119.40014872910957</v>
      </c>
      <c r="BC60">
        <f t="shared" si="10"/>
        <v>119.61128056472377</v>
      </c>
      <c r="BD60">
        <f t="shared" si="10"/>
        <v>119.82241240033797</v>
      </c>
      <c r="BE60">
        <f t="shared" si="10"/>
        <v>120.03354423595216</v>
      </c>
      <c r="BF60" s="107">
        <v>0</v>
      </c>
      <c r="BG60" s="40">
        <f t="shared" si="4"/>
        <v>8.559382690289663E-2</v>
      </c>
    </row>
    <row r="61" spans="2:59" ht="15" customHeight="1">
      <c r="B61" s="109" t="s">
        <v>1041</v>
      </c>
      <c r="C61" t="s">
        <v>1042</v>
      </c>
      <c r="D61" t="s">
        <v>1457</v>
      </c>
      <c r="E61" t="s">
        <v>1458</v>
      </c>
      <c r="F61" t="s">
        <v>1294</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f t="shared" si="5"/>
        <v>217.14266938494839</v>
      </c>
      <c r="AM61">
        <f t="shared" si="10"/>
        <v>215.62037769979139</v>
      </c>
      <c r="AN61">
        <f t="shared" si="10"/>
        <v>214.09808601463439</v>
      </c>
      <c r="AO61">
        <f t="shared" si="10"/>
        <v>212.57579432947739</v>
      </c>
      <c r="AP61">
        <f t="shared" si="10"/>
        <v>211.05350264432039</v>
      </c>
      <c r="AQ61">
        <f t="shared" si="10"/>
        <v>209.53121095916336</v>
      </c>
      <c r="AR61">
        <f t="shared" si="10"/>
        <v>208.00891927400636</v>
      </c>
      <c r="AS61">
        <f t="shared" si="10"/>
        <v>206.48662758884936</v>
      </c>
      <c r="AT61">
        <f t="shared" si="10"/>
        <v>204.96433590369236</v>
      </c>
      <c r="AU61">
        <f t="shared" si="10"/>
        <v>203.44204421853536</v>
      </c>
      <c r="AV61">
        <f t="shared" si="10"/>
        <v>201.91975253337836</v>
      </c>
      <c r="AW61">
        <f t="shared" si="10"/>
        <v>200.39746084822136</v>
      </c>
      <c r="AX61">
        <f t="shared" si="10"/>
        <v>198.87516916306436</v>
      </c>
      <c r="AY61">
        <f t="shared" si="10"/>
        <v>197.35287747790736</v>
      </c>
      <c r="AZ61">
        <f t="shared" si="10"/>
        <v>195.83058579275036</v>
      </c>
      <c r="BA61">
        <f t="shared" si="10"/>
        <v>194.30829410759333</v>
      </c>
      <c r="BB61">
        <f t="shared" si="10"/>
        <v>192.78600242243633</v>
      </c>
      <c r="BC61">
        <f t="shared" si="10"/>
        <v>191.26371073727933</v>
      </c>
      <c r="BD61">
        <f t="shared" si="10"/>
        <v>189.74141905212232</v>
      </c>
      <c r="BE61">
        <f t="shared" si="10"/>
        <v>188.21912736696532</v>
      </c>
      <c r="BF61" s="107">
        <v>1.9E-2</v>
      </c>
      <c r="BG61" s="40">
        <f t="shared" si="4"/>
        <v>0.85053627575701896</v>
      </c>
    </row>
    <row r="62" spans="2:59" ht="15" customHeight="1">
      <c r="B62" s="109" t="s">
        <v>1043</v>
      </c>
      <c r="C62" t="s">
        <v>1358</v>
      </c>
      <c r="D62" t="s">
        <v>1459</v>
      </c>
      <c r="E62" t="s">
        <v>1460</v>
      </c>
      <c r="F62" t="s">
        <v>1294</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f t="shared" si="5"/>
        <v>87.634058081317264</v>
      </c>
      <c r="AM62">
        <f t="shared" si="10"/>
        <v>87.176340842878162</v>
      </c>
      <c r="AN62">
        <f t="shared" si="10"/>
        <v>86.718623604439045</v>
      </c>
      <c r="AO62">
        <f t="shared" si="10"/>
        <v>86.260906365999944</v>
      </c>
      <c r="AP62">
        <f t="shared" si="10"/>
        <v>85.803189127560827</v>
      </c>
      <c r="AQ62">
        <f t="shared" si="10"/>
        <v>85.345471889121711</v>
      </c>
      <c r="AR62">
        <f t="shared" si="10"/>
        <v>84.887754650682609</v>
      </c>
      <c r="AS62">
        <f t="shared" si="10"/>
        <v>84.430037412243493</v>
      </c>
      <c r="AT62">
        <f t="shared" si="10"/>
        <v>83.972320173804391</v>
      </c>
      <c r="AU62">
        <f t="shared" si="10"/>
        <v>83.514602935365275</v>
      </c>
      <c r="AV62">
        <f t="shared" si="10"/>
        <v>83.056885696926173</v>
      </c>
      <c r="AW62">
        <f t="shared" si="10"/>
        <v>82.599168458487057</v>
      </c>
      <c r="AX62">
        <f t="shared" si="10"/>
        <v>82.141451220047941</v>
      </c>
      <c r="AY62">
        <f t="shared" si="10"/>
        <v>81.683733981608839</v>
      </c>
      <c r="AZ62">
        <f t="shared" si="10"/>
        <v>81.226016743169723</v>
      </c>
      <c r="BA62">
        <f t="shared" si="10"/>
        <v>80.768299504730606</v>
      </c>
      <c r="BB62">
        <f t="shared" si="10"/>
        <v>80.310582266291505</v>
      </c>
      <c r="BC62">
        <f t="shared" si="10"/>
        <v>79.852865027852388</v>
      </c>
      <c r="BD62">
        <f t="shared" si="10"/>
        <v>79.395147789413286</v>
      </c>
      <c r="BE62">
        <f t="shared" si="10"/>
        <v>78.93743055097417</v>
      </c>
      <c r="BF62" s="107">
        <v>0.01</v>
      </c>
      <c r="BG62" s="40">
        <f t="shared" si="4"/>
        <v>0.36264986102572117</v>
      </c>
    </row>
    <row r="63" spans="2:59" ht="15" customHeight="1">
      <c r="B63" s="109" t="s">
        <v>1044</v>
      </c>
      <c r="C63" t="s">
        <v>1352</v>
      </c>
      <c r="D63" t="s">
        <v>1461</v>
      </c>
      <c r="E63" t="s">
        <v>1462</v>
      </c>
      <c r="F63" t="s">
        <v>1294</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f t="shared" si="5"/>
        <v>11.431228674109889</v>
      </c>
      <c r="AM63">
        <f t="shared" si="10"/>
        <v>11.387340365674206</v>
      </c>
      <c r="AN63">
        <f t="shared" si="10"/>
        <v>11.343452057238524</v>
      </c>
      <c r="AO63">
        <f t="shared" si="10"/>
        <v>11.299563748802843</v>
      </c>
      <c r="AP63">
        <f t="shared" si="10"/>
        <v>11.25567544036716</v>
      </c>
      <c r="AQ63">
        <f t="shared" si="10"/>
        <v>11.211787131931478</v>
      </c>
      <c r="AR63">
        <f t="shared" si="10"/>
        <v>11.167898823495797</v>
      </c>
      <c r="AS63">
        <f t="shared" si="10"/>
        <v>11.124010515060114</v>
      </c>
      <c r="AT63">
        <f t="shared" si="10"/>
        <v>11.080122206624432</v>
      </c>
      <c r="AU63">
        <f t="shared" si="10"/>
        <v>11.036233898188751</v>
      </c>
      <c r="AV63">
        <f t="shared" si="10"/>
        <v>10.99234558975307</v>
      </c>
      <c r="AW63">
        <f t="shared" si="10"/>
        <v>10.948457281317387</v>
      </c>
      <c r="AX63">
        <f t="shared" si="10"/>
        <v>10.904568972881705</v>
      </c>
      <c r="AY63">
        <f t="shared" si="10"/>
        <v>10.860680664446024</v>
      </c>
      <c r="AZ63">
        <f t="shared" si="10"/>
        <v>10.816792356010341</v>
      </c>
      <c r="BA63">
        <f t="shared" si="10"/>
        <v>10.772904047574659</v>
      </c>
      <c r="BB63">
        <f t="shared" si="10"/>
        <v>10.729015739138978</v>
      </c>
      <c r="BC63">
        <f t="shared" si="10"/>
        <v>10.685127430703295</v>
      </c>
      <c r="BD63">
        <f t="shared" si="10"/>
        <v>10.641239122267613</v>
      </c>
      <c r="BE63">
        <f t="shared" si="10"/>
        <v>10.597350813831932</v>
      </c>
      <c r="BF63" s="107">
        <v>1.0999999999999999E-2</v>
      </c>
      <c r="BG63" s="40">
        <f t="shared" si="4"/>
        <v>0.51085259248029313</v>
      </c>
    </row>
    <row r="64" spans="2:59" ht="15" customHeight="1">
      <c r="B64" s="109" t="s">
        <v>1045</v>
      </c>
      <c r="C64" t="s">
        <v>1264</v>
      </c>
      <c r="D64" t="s">
        <v>1463</v>
      </c>
      <c r="E64" t="s">
        <v>1464</v>
      </c>
      <c r="F64" t="s">
        <v>1294</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f t="shared" si="5"/>
        <v>4.6510796485751699E-3</v>
      </c>
      <c r="AM64">
        <f t="shared" si="10"/>
        <v>4.6001746441380314E-3</v>
      </c>
      <c r="AN64">
        <f t="shared" si="10"/>
        <v>4.5492696397008937E-3</v>
      </c>
      <c r="AO64">
        <f t="shared" si="10"/>
        <v>4.4983646352637551E-3</v>
      </c>
      <c r="AP64">
        <f t="shared" si="10"/>
        <v>4.4474596308266175E-3</v>
      </c>
      <c r="AQ64">
        <f t="shared" si="10"/>
        <v>4.3965546263894798E-3</v>
      </c>
      <c r="AR64">
        <f t="shared" si="10"/>
        <v>4.3456496219523412E-3</v>
      </c>
      <c r="AS64">
        <f t="shared" si="10"/>
        <v>4.2947446175152035E-3</v>
      </c>
      <c r="AT64">
        <f t="shared" si="10"/>
        <v>4.243839613078065E-3</v>
      </c>
      <c r="AU64">
        <f t="shared" si="10"/>
        <v>4.1929346086409273E-3</v>
      </c>
      <c r="AV64">
        <f t="shared" si="10"/>
        <v>4.1420296042037896E-3</v>
      </c>
      <c r="AW64">
        <f t="shared" si="10"/>
        <v>4.0911245997666511E-3</v>
      </c>
      <c r="AX64">
        <f t="shared" si="10"/>
        <v>4.0402195953295134E-3</v>
      </c>
      <c r="AY64">
        <f t="shared" si="10"/>
        <v>3.9893145908923748E-3</v>
      </c>
      <c r="AZ64">
        <f t="shared" si="10"/>
        <v>3.9384095864552372E-3</v>
      </c>
      <c r="BA64">
        <f t="shared" si="10"/>
        <v>3.887504582018099E-3</v>
      </c>
      <c r="BB64">
        <f t="shared" si="10"/>
        <v>3.8365995775809609E-3</v>
      </c>
      <c r="BC64">
        <f t="shared" si="10"/>
        <v>3.7856945731438232E-3</v>
      </c>
      <c r="BD64">
        <f t="shared" si="10"/>
        <v>3.7347895687066851E-3</v>
      </c>
      <c r="BE64">
        <f t="shared" si="10"/>
        <v>3.683884564269547E-3</v>
      </c>
      <c r="BF64" s="107">
        <v>3.0000000000000001E-3</v>
      </c>
      <c r="BG64" s="40">
        <f t="shared" si="4"/>
        <v>-0.30835292074269383</v>
      </c>
    </row>
    <row r="65" spans="2:59" ht="15" customHeight="1">
      <c r="B65" s="109" t="s">
        <v>1046</v>
      </c>
      <c r="C65" t="s">
        <v>1351</v>
      </c>
      <c r="D65" t="s">
        <v>1465</v>
      </c>
      <c r="E65" t="s">
        <v>1466</v>
      </c>
      <c r="F65" t="s">
        <v>1294</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f t="shared" si="5"/>
        <v>43.847909326505771</v>
      </c>
      <c r="AM65">
        <f t="shared" si="10"/>
        <v>42.572078776176866</v>
      </c>
      <c r="AN65">
        <f t="shared" si="10"/>
        <v>41.296248225847954</v>
      </c>
      <c r="AO65">
        <f t="shared" si="10"/>
        <v>40.020417675519049</v>
      </c>
      <c r="AP65">
        <f t="shared" si="10"/>
        <v>38.744587125190137</v>
      </c>
      <c r="AQ65">
        <f t="shared" si="10"/>
        <v>37.468756574861231</v>
      </c>
      <c r="AR65">
        <f t="shared" si="10"/>
        <v>36.192926024532319</v>
      </c>
      <c r="AS65">
        <f t="shared" si="10"/>
        <v>34.917095474203414</v>
      </c>
      <c r="AT65">
        <f t="shared" si="10"/>
        <v>33.641264923874502</v>
      </c>
      <c r="AU65">
        <f t="shared" si="10"/>
        <v>32.365434373545597</v>
      </c>
      <c r="AV65">
        <f t="shared" si="10"/>
        <v>31.089603823216684</v>
      </c>
      <c r="AW65">
        <f t="shared" si="10"/>
        <v>29.813773272887776</v>
      </c>
      <c r="AX65">
        <f t="shared" si="10"/>
        <v>28.537942722558867</v>
      </c>
      <c r="AY65">
        <f t="shared" si="10"/>
        <v>27.262112172229958</v>
      </c>
      <c r="AZ65">
        <f t="shared" si="10"/>
        <v>25.98628162190105</v>
      </c>
      <c r="BA65">
        <f t="shared" si="10"/>
        <v>24.710451071572141</v>
      </c>
      <c r="BB65">
        <f t="shared" si="10"/>
        <v>23.434620521243232</v>
      </c>
      <c r="BC65">
        <f t="shared" si="10"/>
        <v>22.158789970914324</v>
      </c>
      <c r="BD65">
        <f t="shared" si="10"/>
        <v>20.882959420585415</v>
      </c>
      <c r="BE65">
        <f t="shared" si="10"/>
        <v>19.607128870256506</v>
      </c>
      <c r="BF65" s="107">
        <v>5.0000000000000001E-3</v>
      </c>
      <c r="BG65" s="40">
        <f t="shared" si="4"/>
        <v>-1.3831922733529844</v>
      </c>
    </row>
    <row r="66" spans="2:59" ht="15" customHeight="1">
      <c r="B66" s="109" t="s">
        <v>1047</v>
      </c>
      <c r="C66" t="s">
        <v>1282</v>
      </c>
      <c r="D66" t="s">
        <v>1467</v>
      </c>
      <c r="E66" t="s">
        <v>1468</v>
      </c>
      <c r="F66" t="s">
        <v>1294</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f t="shared" si="5"/>
        <v>22.848367941625881</v>
      </c>
      <c r="AM66">
        <f t="shared" si="10"/>
        <v>22.692906696314814</v>
      </c>
      <c r="AN66">
        <f t="shared" si="10"/>
        <v>22.537445451003752</v>
      </c>
      <c r="AO66">
        <f t="shared" si="10"/>
        <v>22.381984205692689</v>
      </c>
      <c r="AP66">
        <f t="shared" si="10"/>
        <v>22.226522960381626</v>
      </c>
      <c r="AQ66">
        <f t="shared" si="10"/>
        <v>22.071061715070559</v>
      </c>
      <c r="AR66">
        <f t="shared" si="10"/>
        <v>21.915600469759497</v>
      </c>
      <c r="AS66">
        <f t="shared" si="10"/>
        <v>21.760139224448434</v>
      </c>
      <c r="AT66">
        <f t="shared" si="10"/>
        <v>21.604677979137367</v>
      </c>
      <c r="AU66">
        <f t="shared" si="10"/>
        <v>21.449216733826304</v>
      </c>
      <c r="AV66">
        <f t="shared" si="10"/>
        <v>21.293755488515242</v>
      </c>
      <c r="AW66">
        <f t="shared" si="10"/>
        <v>21.138294243204179</v>
      </c>
      <c r="AX66">
        <f t="shared" si="10"/>
        <v>20.982832997893112</v>
      </c>
      <c r="AY66">
        <f t="shared" si="10"/>
        <v>20.827371752582049</v>
      </c>
      <c r="AZ66">
        <f t="shared" si="10"/>
        <v>20.671910507270987</v>
      </c>
      <c r="BA66">
        <f t="shared" si="10"/>
        <v>20.51644926195992</v>
      </c>
      <c r="BB66">
        <f t="shared" si="10"/>
        <v>20.360988016648857</v>
      </c>
      <c r="BC66">
        <f t="shared" si="10"/>
        <v>20.205526771337794</v>
      </c>
      <c r="BD66">
        <f t="shared" si="10"/>
        <v>20.050065526026728</v>
      </c>
      <c r="BE66">
        <f t="shared" si="10"/>
        <v>19.894604280715665</v>
      </c>
      <c r="BF66" s="107">
        <v>0.01</v>
      </c>
      <c r="BG66" s="40">
        <f t="shared" si="4"/>
        <v>0.30330800519438039</v>
      </c>
    </row>
    <row r="67" spans="2:59" ht="15" customHeight="1">
      <c r="B67" s="109" t="s">
        <v>1048</v>
      </c>
      <c r="C67" t="s">
        <v>1273</v>
      </c>
      <c r="D67" t="s">
        <v>1469</v>
      </c>
      <c r="E67" t="s">
        <v>1470</v>
      </c>
      <c r="F67" t="s">
        <v>1294</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f t="shared" si="5"/>
        <v>1.3516929316507973</v>
      </c>
      <c r="AM67">
        <f t="shared" si="10"/>
        <v>1.3501026169295129</v>
      </c>
      <c r="AN67">
        <f t="shared" si="10"/>
        <v>1.3485123022082286</v>
      </c>
      <c r="AO67">
        <f t="shared" si="10"/>
        <v>1.3469219874869442</v>
      </c>
      <c r="AP67">
        <f t="shared" si="10"/>
        <v>1.3453316727656599</v>
      </c>
      <c r="AQ67">
        <f t="shared" si="10"/>
        <v>1.3437413580443756</v>
      </c>
      <c r="AR67">
        <f t="shared" si="10"/>
        <v>1.3421510433230912</v>
      </c>
      <c r="AS67">
        <f t="shared" si="10"/>
        <v>1.3405607286018069</v>
      </c>
      <c r="AT67">
        <f t="shared" si="10"/>
        <v>1.3389704138805225</v>
      </c>
      <c r="AU67">
        <f t="shared" si="10"/>
        <v>1.3373800991592382</v>
      </c>
      <c r="AV67">
        <f t="shared" si="10"/>
        <v>1.3357897844379538</v>
      </c>
      <c r="AW67">
        <f t="shared" si="10"/>
        <v>1.3341994697166695</v>
      </c>
      <c r="AX67">
        <f t="shared" si="10"/>
        <v>1.3326091549953851</v>
      </c>
      <c r="AY67">
        <f t="shared" si="10"/>
        <v>1.3310188402741008</v>
      </c>
      <c r="AZ67">
        <f t="shared" si="10"/>
        <v>1.3294285255528164</v>
      </c>
      <c r="BA67">
        <f t="shared" si="10"/>
        <v>1.3278382108315321</v>
      </c>
      <c r="BB67">
        <f t="shared" si="10"/>
        <v>1.3262478961102477</v>
      </c>
      <c r="BC67">
        <f t="shared" si="10"/>
        <v>1.3246575813889634</v>
      </c>
      <c r="BD67">
        <f t="shared" si="10"/>
        <v>1.323067266667679</v>
      </c>
      <c r="BE67">
        <f t="shared" si="10"/>
        <v>1.3214769519463947</v>
      </c>
      <c r="BF67" s="107">
        <v>1.6E-2</v>
      </c>
      <c r="BG67" s="40">
        <f t="shared" si="4"/>
        <v>0.8810270275848131</v>
      </c>
    </row>
    <row r="68" spans="2:59" ht="15" customHeight="1">
      <c r="B68" s="109" t="s">
        <v>1049</v>
      </c>
      <c r="C68" t="s">
        <v>1280</v>
      </c>
      <c r="D68" t="s">
        <v>1471</v>
      </c>
      <c r="E68" t="s">
        <v>1472</v>
      </c>
      <c r="F68" t="s">
        <v>1294</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f t="shared" si="5"/>
        <v>8.1537452345526233</v>
      </c>
      <c r="AM68">
        <f t="shared" si="10"/>
        <v>9.1984737666142617</v>
      </c>
      <c r="AN68">
        <f t="shared" si="10"/>
        <v>10.243202298675902</v>
      </c>
      <c r="AO68">
        <f t="shared" si="10"/>
        <v>11.28793083073754</v>
      </c>
      <c r="AP68">
        <f t="shared" si="10"/>
        <v>12.332659362799181</v>
      </c>
      <c r="AQ68">
        <f t="shared" si="10"/>
        <v>13.377387894860821</v>
      </c>
      <c r="AR68">
        <f t="shared" si="10"/>
        <v>14.422116426922461</v>
      </c>
      <c r="AS68">
        <f t="shared" si="10"/>
        <v>15.466844958984099</v>
      </c>
      <c r="AT68">
        <f t="shared" si="10"/>
        <v>16.511573491045738</v>
      </c>
      <c r="AU68">
        <f t="shared" si="10"/>
        <v>17.556302023107378</v>
      </c>
      <c r="AV68">
        <f t="shared" si="10"/>
        <v>18.601030555169018</v>
      </c>
      <c r="AW68">
        <f t="shared" si="10"/>
        <v>19.645759087230658</v>
      </c>
      <c r="AX68">
        <f t="shared" si="10"/>
        <v>20.690487619292298</v>
      </c>
      <c r="AY68">
        <f t="shared" si="10"/>
        <v>21.735216151353939</v>
      </c>
      <c r="AZ68">
        <f t="shared" si="10"/>
        <v>22.779944683415575</v>
      </c>
      <c r="BA68">
        <f t="shared" si="10"/>
        <v>23.824673215477215</v>
      </c>
      <c r="BB68">
        <f t="shared" si="10"/>
        <v>24.869401747538856</v>
      </c>
      <c r="BC68">
        <f t="shared" si="10"/>
        <v>25.914130279600496</v>
      </c>
      <c r="BD68">
        <f t="shared" si="10"/>
        <v>26.958858811662132</v>
      </c>
      <c r="BE68">
        <f t="shared" si="10"/>
        <v>28.003587343723773</v>
      </c>
      <c r="BF68" s="107">
        <v>0.106</v>
      </c>
      <c r="BG68" s="40">
        <f t="shared" si="4"/>
        <v>9.1885370511198161</v>
      </c>
    </row>
    <row r="69" spans="2:59" ht="15" customHeight="1">
      <c r="B69" s="109" t="s">
        <v>1050</v>
      </c>
      <c r="C69" t="s">
        <v>1284</v>
      </c>
      <c r="D69" t="s">
        <v>1473</v>
      </c>
      <c r="E69" t="s">
        <v>1474</v>
      </c>
      <c r="F69" t="s">
        <v>1294</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f t="shared" si="5"/>
        <v>1.472301756552951E-2</v>
      </c>
      <c r="AM69">
        <f t="shared" si="10"/>
        <v>1.4592075076304733E-2</v>
      </c>
      <c r="AN69">
        <f t="shared" si="10"/>
        <v>1.4461132587079954E-2</v>
      </c>
      <c r="AO69">
        <f t="shared" si="10"/>
        <v>1.4330190097855177E-2</v>
      </c>
      <c r="AP69">
        <f t="shared" si="10"/>
        <v>1.4199247608630398E-2</v>
      </c>
      <c r="AQ69">
        <f t="shared" si="10"/>
        <v>1.4068305119405621E-2</v>
      </c>
      <c r="AR69">
        <f t="shared" si="10"/>
        <v>1.3937362630180842E-2</v>
      </c>
      <c r="AS69">
        <f t="shared" si="10"/>
        <v>1.3806420140956063E-2</v>
      </c>
      <c r="AT69">
        <f t="shared" si="10"/>
        <v>1.3675477651731285E-2</v>
      </c>
      <c r="AU69">
        <f t="shared" si="10"/>
        <v>1.3544535162506506E-2</v>
      </c>
      <c r="AV69">
        <f t="shared" si="10"/>
        <v>1.3413592673281729E-2</v>
      </c>
      <c r="AW69">
        <f t="shared" si="10"/>
        <v>1.328265018405695E-2</v>
      </c>
      <c r="AX69">
        <f t="shared" si="10"/>
        <v>1.3151707694832173E-2</v>
      </c>
      <c r="AY69">
        <f t="shared" si="10"/>
        <v>1.3020765205607394E-2</v>
      </c>
      <c r="AZ69">
        <f t="shared" si="10"/>
        <v>1.2889822716382615E-2</v>
      </c>
      <c r="BA69">
        <f t="shared" si="10"/>
        <v>1.2758880227157838E-2</v>
      </c>
      <c r="BB69">
        <f t="shared" si="10"/>
        <v>1.2627937737933059E-2</v>
      </c>
      <c r="BC69">
        <f t="shared" si="10"/>
        <v>1.249699524870828E-2</v>
      </c>
      <c r="BD69">
        <f t="shared" si="10"/>
        <v>1.2366052759483503E-2</v>
      </c>
      <c r="BE69">
        <f t="shared" si="10"/>
        <v>1.2235110270258726E-2</v>
      </c>
      <c r="BF69" s="107">
        <v>1.2E-2</v>
      </c>
      <c r="BG69" s="40">
        <f t="shared" si="4"/>
        <v>0.31725782482932008</v>
      </c>
    </row>
    <row r="70" spans="2:59" ht="15" customHeight="1">
      <c r="B70" s="109" t="s">
        <v>1051</v>
      </c>
      <c r="C70" t="s">
        <v>1359</v>
      </c>
      <c r="D70" t="s">
        <v>1475</v>
      </c>
      <c r="E70" t="s">
        <v>1476</v>
      </c>
      <c r="F70" t="s">
        <v>1294</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f t="shared" si="5"/>
        <v>41.861981304195758</v>
      </c>
      <c r="AM70">
        <f t="shared" si="10"/>
        <v>42.066294686621632</v>
      </c>
      <c r="AN70">
        <f t="shared" si="10"/>
        <v>42.270608069047505</v>
      </c>
      <c r="AO70">
        <f t="shared" si="10"/>
        <v>42.474921451473371</v>
      </c>
      <c r="AP70">
        <f t="shared" si="10"/>
        <v>42.679234833899244</v>
      </c>
      <c r="AQ70">
        <f t="shared" si="10"/>
        <v>42.883548216325117</v>
      </c>
      <c r="AR70">
        <f t="shared" si="10"/>
        <v>43.08786159875099</v>
      </c>
      <c r="AS70">
        <f t="shared" si="10"/>
        <v>43.292174981176863</v>
      </c>
      <c r="AT70">
        <f t="shared" si="10"/>
        <v>43.496488363602737</v>
      </c>
      <c r="AU70">
        <f t="shared" si="10"/>
        <v>43.700801746028603</v>
      </c>
      <c r="AV70">
        <f t="shared" si="10"/>
        <v>43.905115128454476</v>
      </c>
      <c r="AW70">
        <f t="shared" si="10"/>
        <v>44.109428510880349</v>
      </c>
      <c r="AX70">
        <f t="shared" si="10"/>
        <v>44.313741893306222</v>
      </c>
      <c r="AY70">
        <f t="shared" si="10"/>
        <v>44.518055275732095</v>
      </c>
      <c r="AZ70">
        <f t="shared" si="10"/>
        <v>44.722368658157968</v>
      </c>
      <c r="BA70">
        <f t="shared" si="10"/>
        <v>44.926682040583842</v>
      </c>
      <c r="BB70">
        <f t="shared" si="10"/>
        <v>45.130995423009708</v>
      </c>
      <c r="BC70">
        <f t="shared" si="10"/>
        <v>45.335308805435581</v>
      </c>
      <c r="BD70">
        <f t="shared" si="10"/>
        <v>45.539622187861454</v>
      </c>
      <c r="BE70">
        <f t="shared" si="10"/>
        <v>45.743935570287327</v>
      </c>
      <c r="BF70" s="107">
        <v>2.1999999999999999E-2</v>
      </c>
      <c r="BG70" s="40">
        <f t="shared" si="4"/>
        <v>1.5319531531544639</v>
      </c>
    </row>
    <row r="71" spans="2:59" ht="15" customHeight="1">
      <c r="B71" s="109" t="s">
        <v>1052</v>
      </c>
      <c r="C71" t="s">
        <v>1352</v>
      </c>
      <c r="D71" t="s">
        <v>1477</v>
      </c>
      <c r="E71" t="s">
        <v>1478</v>
      </c>
      <c r="F71" t="s">
        <v>1294</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f t="shared" si="5"/>
        <v>0</v>
      </c>
      <c r="AM71">
        <f t="shared" si="10"/>
        <v>0</v>
      </c>
      <c r="AN71">
        <f t="shared" si="10"/>
        <v>0</v>
      </c>
      <c r="AO71">
        <f t="shared" si="10"/>
        <v>0</v>
      </c>
      <c r="AP71">
        <f t="shared" si="10"/>
        <v>0</v>
      </c>
      <c r="AQ71">
        <f t="shared" si="10"/>
        <v>0</v>
      </c>
      <c r="AR71">
        <f t="shared" si="10"/>
        <v>0</v>
      </c>
      <c r="AS71">
        <f t="shared" si="10"/>
        <v>0</v>
      </c>
      <c r="AT71">
        <f t="shared" si="10"/>
        <v>0</v>
      </c>
      <c r="AU71">
        <f t="shared" si="10"/>
        <v>0</v>
      </c>
      <c r="AV71">
        <f t="shared" si="10"/>
        <v>0</v>
      </c>
      <c r="AW71">
        <f t="shared" si="10"/>
        <v>0</v>
      </c>
      <c r="AX71">
        <f t="shared" si="10"/>
        <v>0</v>
      </c>
      <c r="AY71">
        <f t="shared" si="10"/>
        <v>0</v>
      </c>
      <c r="AZ71">
        <f t="shared" si="10"/>
        <v>0</v>
      </c>
      <c r="BA71">
        <f t="shared" si="10"/>
        <v>0</v>
      </c>
      <c r="BB71">
        <f t="shared" si="10"/>
        <v>0</v>
      </c>
      <c r="BC71">
        <f t="shared" si="10"/>
        <v>0</v>
      </c>
      <c r="BD71">
        <f t="shared" si="10"/>
        <v>0</v>
      </c>
      <c r="BE71">
        <f t="shared" si="10"/>
        <v>0</v>
      </c>
      <c r="BF71" t="s">
        <v>146</v>
      </c>
      <c r="BG71" t="s">
        <v>146</v>
      </c>
    </row>
    <row r="72" spans="2:59" ht="15" customHeight="1">
      <c r="B72" s="109" t="s">
        <v>1053</v>
      </c>
      <c r="C72" t="s">
        <v>1264</v>
      </c>
      <c r="D72" t="s">
        <v>1479</v>
      </c>
      <c r="E72" t="s">
        <v>1480</v>
      </c>
      <c r="F72" t="s">
        <v>1294</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f t="shared" si="5"/>
        <v>0</v>
      </c>
      <c r="AM72">
        <f t="shared" si="10"/>
        <v>0</v>
      </c>
      <c r="AN72">
        <f t="shared" si="10"/>
        <v>0</v>
      </c>
      <c r="AO72">
        <f t="shared" si="10"/>
        <v>0</v>
      </c>
      <c r="AP72">
        <f t="shared" si="10"/>
        <v>0</v>
      </c>
      <c r="AQ72">
        <f t="shared" si="10"/>
        <v>0</v>
      </c>
      <c r="AR72">
        <f t="shared" si="10"/>
        <v>0</v>
      </c>
      <c r="AS72">
        <f t="shared" si="10"/>
        <v>0</v>
      </c>
      <c r="AT72">
        <f t="shared" si="10"/>
        <v>0</v>
      </c>
      <c r="AU72">
        <f t="shared" si="10"/>
        <v>0</v>
      </c>
      <c r="AV72">
        <f t="shared" si="10"/>
        <v>0</v>
      </c>
      <c r="AW72">
        <f t="shared" si="10"/>
        <v>0</v>
      </c>
      <c r="AX72">
        <f t="shared" si="10"/>
        <v>0</v>
      </c>
      <c r="AY72">
        <f t="shared" si="10"/>
        <v>0</v>
      </c>
      <c r="AZ72">
        <f t="shared" ref="AM72:BE86" si="11">_xlfn.FORECAST.ETS(AZ$14,$G72:$AK72,$G$14:$AK$14)</f>
        <v>0</v>
      </c>
      <c r="BA72">
        <f t="shared" si="11"/>
        <v>0</v>
      </c>
      <c r="BB72">
        <f t="shared" si="11"/>
        <v>0</v>
      </c>
      <c r="BC72">
        <f t="shared" si="11"/>
        <v>0</v>
      </c>
      <c r="BD72">
        <f t="shared" si="11"/>
        <v>0</v>
      </c>
      <c r="BE72">
        <f t="shared" si="11"/>
        <v>0</v>
      </c>
      <c r="BF72" t="s">
        <v>146</v>
      </c>
      <c r="BG72" t="s">
        <v>146</v>
      </c>
    </row>
    <row r="73" spans="2:59" ht="15" customHeight="1">
      <c r="B73" s="109" t="s">
        <v>1054</v>
      </c>
      <c r="C73" t="s">
        <v>1351</v>
      </c>
      <c r="D73" t="s">
        <v>1481</v>
      </c>
      <c r="E73" t="s">
        <v>1482</v>
      </c>
      <c r="F73" t="s">
        <v>1294</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f t="shared" si="5"/>
        <v>41.861981304195758</v>
      </c>
      <c r="AM73">
        <f t="shared" si="11"/>
        <v>42.066294686621632</v>
      </c>
      <c r="AN73">
        <f t="shared" si="11"/>
        <v>42.270608069047505</v>
      </c>
      <c r="AO73">
        <f t="shared" si="11"/>
        <v>42.474921451473371</v>
      </c>
      <c r="AP73">
        <f t="shared" si="11"/>
        <v>42.679234833899244</v>
      </c>
      <c r="AQ73">
        <f t="shared" si="11"/>
        <v>42.883548216325117</v>
      </c>
      <c r="AR73">
        <f t="shared" si="11"/>
        <v>43.08786159875099</v>
      </c>
      <c r="AS73">
        <f t="shared" si="11"/>
        <v>43.292174981176863</v>
      </c>
      <c r="AT73">
        <f t="shared" si="11"/>
        <v>43.496488363602737</v>
      </c>
      <c r="AU73">
        <f t="shared" si="11"/>
        <v>43.700801746028603</v>
      </c>
      <c r="AV73">
        <f t="shared" si="11"/>
        <v>43.905115128454476</v>
      </c>
      <c r="AW73">
        <f t="shared" si="11"/>
        <v>44.109428510880349</v>
      </c>
      <c r="AX73">
        <f t="shared" si="11"/>
        <v>44.313741893306222</v>
      </c>
      <c r="AY73">
        <f t="shared" si="11"/>
        <v>44.518055275732095</v>
      </c>
      <c r="AZ73">
        <f t="shared" si="11"/>
        <v>44.722368658157968</v>
      </c>
      <c r="BA73">
        <f t="shared" si="11"/>
        <v>44.926682040583842</v>
      </c>
      <c r="BB73">
        <f t="shared" si="11"/>
        <v>45.130995423009708</v>
      </c>
      <c r="BC73">
        <f t="shared" si="11"/>
        <v>45.335308805435581</v>
      </c>
      <c r="BD73">
        <f t="shared" si="11"/>
        <v>45.539622187861454</v>
      </c>
      <c r="BE73">
        <f t="shared" si="11"/>
        <v>45.743935570287327</v>
      </c>
      <c r="BF73" s="107">
        <v>2.1999999999999999E-2</v>
      </c>
      <c r="BG73" s="40">
        <f t="shared" si="4"/>
        <v>1.5319531531544639</v>
      </c>
    </row>
    <row r="74" spans="2:59" ht="15" customHeight="1">
      <c r="B74" s="109" t="s">
        <v>1055</v>
      </c>
      <c r="C74" t="s">
        <v>1282</v>
      </c>
      <c r="D74" t="s">
        <v>1483</v>
      </c>
      <c r="E74" t="s">
        <v>1484</v>
      </c>
      <c r="F74" t="s">
        <v>1294</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f t="shared" si="5"/>
        <v>0</v>
      </c>
      <c r="AM74">
        <f t="shared" si="11"/>
        <v>0</v>
      </c>
      <c r="AN74">
        <f t="shared" si="11"/>
        <v>0</v>
      </c>
      <c r="AO74">
        <f t="shared" si="11"/>
        <v>0</v>
      </c>
      <c r="AP74">
        <f t="shared" si="11"/>
        <v>0</v>
      </c>
      <c r="AQ74">
        <f t="shared" si="11"/>
        <v>0</v>
      </c>
      <c r="AR74">
        <f t="shared" si="11"/>
        <v>0</v>
      </c>
      <c r="AS74">
        <f t="shared" si="11"/>
        <v>0</v>
      </c>
      <c r="AT74">
        <f t="shared" si="11"/>
        <v>0</v>
      </c>
      <c r="AU74">
        <f t="shared" si="11"/>
        <v>0</v>
      </c>
      <c r="AV74">
        <f t="shared" si="11"/>
        <v>0</v>
      </c>
      <c r="AW74">
        <f t="shared" si="11"/>
        <v>0</v>
      </c>
      <c r="AX74">
        <f t="shared" si="11"/>
        <v>0</v>
      </c>
      <c r="AY74">
        <f t="shared" si="11"/>
        <v>0</v>
      </c>
      <c r="AZ74">
        <f t="shared" si="11"/>
        <v>0</v>
      </c>
      <c r="BA74">
        <f t="shared" si="11"/>
        <v>0</v>
      </c>
      <c r="BB74">
        <f t="shared" si="11"/>
        <v>0</v>
      </c>
      <c r="BC74">
        <f t="shared" si="11"/>
        <v>0</v>
      </c>
      <c r="BD74">
        <f t="shared" si="11"/>
        <v>0</v>
      </c>
      <c r="BE74">
        <f t="shared" si="11"/>
        <v>0</v>
      </c>
      <c r="BF74" t="s">
        <v>146</v>
      </c>
      <c r="BG74" t="s">
        <v>146</v>
      </c>
    </row>
    <row r="75" spans="2:59" ht="15" customHeight="1">
      <c r="B75" s="109" t="s">
        <v>1056</v>
      </c>
      <c r="C75" t="s">
        <v>1273</v>
      </c>
      <c r="D75" t="s">
        <v>1485</v>
      </c>
      <c r="E75" t="s">
        <v>1486</v>
      </c>
      <c r="F75" t="s">
        <v>1294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f t="shared" si="5"/>
        <v>0</v>
      </c>
      <c r="AM75">
        <f t="shared" si="11"/>
        <v>0</v>
      </c>
      <c r="AN75">
        <f t="shared" si="11"/>
        <v>0</v>
      </c>
      <c r="AO75">
        <f t="shared" si="11"/>
        <v>0</v>
      </c>
      <c r="AP75">
        <f t="shared" si="11"/>
        <v>0</v>
      </c>
      <c r="AQ75">
        <f t="shared" si="11"/>
        <v>0</v>
      </c>
      <c r="AR75">
        <f t="shared" si="11"/>
        <v>0</v>
      </c>
      <c r="AS75">
        <f t="shared" si="11"/>
        <v>0</v>
      </c>
      <c r="AT75">
        <f t="shared" si="11"/>
        <v>0</v>
      </c>
      <c r="AU75">
        <f t="shared" si="11"/>
        <v>0</v>
      </c>
      <c r="AV75">
        <f t="shared" si="11"/>
        <v>0</v>
      </c>
      <c r="AW75">
        <f t="shared" si="11"/>
        <v>0</v>
      </c>
      <c r="AX75">
        <f t="shared" si="11"/>
        <v>0</v>
      </c>
      <c r="AY75">
        <f t="shared" si="11"/>
        <v>0</v>
      </c>
      <c r="AZ75">
        <f t="shared" si="11"/>
        <v>0</v>
      </c>
      <c r="BA75">
        <f t="shared" si="11"/>
        <v>0</v>
      </c>
      <c r="BB75">
        <f t="shared" si="11"/>
        <v>0</v>
      </c>
      <c r="BC75">
        <f t="shared" si="11"/>
        <v>0</v>
      </c>
      <c r="BD75">
        <f t="shared" si="11"/>
        <v>0</v>
      </c>
      <c r="BE75">
        <f t="shared" si="11"/>
        <v>0</v>
      </c>
      <c r="BF75" t="s">
        <v>146</v>
      </c>
      <c r="BG75" t="s">
        <v>146</v>
      </c>
    </row>
    <row r="76" spans="2:59" ht="15" customHeight="1">
      <c r="B76" s="109" t="s">
        <v>1057</v>
      </c>
      <c r="C76" t="s">
        <v>1280</v>
      </c>
      <c r="D76" t="s">
        <v>1487</v>
      </c>
      <c r="E76" t="s">
        <v>1488</v>
      </c>
      <c r="F76" t="s">
        <v>1294</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f t="shared" si="5"/>
        <v>0</v>
      </c>
      <c r="AM76">
        <f t="shared" si="11"/>
        <v>0</v>
      </c>
      <c r="AN76">
        <f t="shared" si="11"/>
        <v>0</v>
      </c>
      <c r="AO76">
        <f t="shared" si="11"/>
        <v>0</v>
      </c>
      <c r="AP76">
        <f t="shared" si="11"/>
        <v>0</v>
      </c>
      <c r="AQ76">
        <f t="shared" si="11"/>
        <v>0</v>
      </c>
      <c r="AR76">
        <f t="shared" si="11"/>
        <v>0</v>
      </c>
      <c r="AS76">
        <f t="shared" si="11"/>
        <v>0</v>
      </c>
      <c r="AT76">
        <f t="shared" si="11"/>
        <v>0</v>
      </c>
      <c r="AU76">
        <f t="shared" si="11"/>
        <v>0</v>
      </c>
      <c r="AV76">
        <f t="shared" si="11"/>
        <v>0</v>
      </c>
      <c r="AW76">
        <f t="shared" si="11"/>
        <v>0</v>
      </c>
      <c r="AX76">
        <f t="shared" si="11"/>
        <v>0</v>
      </c>
      <c r="AY76">
        <f t="shared" si="11"/>
        <v>0</v>
      </c>
      <c r="AZ76">
        <f t="shared" si="11"/>
        <v>0</v>
      </c>
      <c r="BA76">
        <f t="shared" si="11"/>
        <v>0</v>
      </c>
      <c r="BB76">
        <f t="shared" si="11"/>
        <v>0</v>
      </c>
      <c r="BC76">
        <f t="shared" si="11"/>
        <v>0</v>
      </c>
      <c r="BD76">
        <f t="shared" si="11"/>
        <v>0</v>
      </c>
      <c r="BE76">
        <f t="shared" si="11"/>
        <v>0</v>
      </c>
      <c r="BF76" t="s">
        <v>146</v>
      </c>
      <c r="BG76" t="s">
        <v>146</v>
      </c>
    </row>
    <row r="77" spans="2:59" ht="15" customHeight="1">
      <c r="B77" s="109" t="s">
        <v>1058</v>
      </c>
      <c r="C77" t="s">
        <v>1284</v>
      </c>
      <c r="D77" t="s">
        <v>1489</v>
      </c>
      <c r="E77" t="s">
        <v>1490</v>
      </c>
      <c r="F77" t="s">
        <v>1294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f t="shared" si="5"/>
        <v>0</v>
      </c>
      <c r="AM77">
        <f t="shared" si="11"/>
        <v>0</v>
      </c>
      <c r="AN77">
        <f t="shared" si="11"/>
        <v>0</v>
      </c>
      <c r="AO77">
        <f t="shared" si="11"/>
        <v>0</v>
      </c>
      <c r="AP77">
        <f t="shared" si="11"/>
        <v>0</v>
      </c>
      <c r="AQ77">
        <f t="shared" si="11"/>
        <v>0</v>
      </c>
      <c r="AR77">
        <f t="shared" si="11"/>
        <v>0</v>
      </c>
      <c r="AS77">
        <f t="shared" si="11"/>
        <v>0</v>
      </c>
      <c r="AT77">
        <f t="shared" si="11"/>
        <v>0</v>
      </c>
      <c r="AU77">
        <f t="shared" si="11"/>
        <v>0</v>
      </c>
      <c r="AV77">
        <f t="shared" si="11"/>
        <v>0</v>
      </c>
      <c r="AW77">
        <f t="shared" si="11"/>
        <v>0</v>
      </c>
      <c r="AX77">
        <f t="shared" si="11"/>
        <v>0</v>
      </c>
      <c r="AY77">
        <f t="shared" si="11"/>
        <v>0</v>
      </c>
      <c r="AZ77">
        <f t="shared" si="11"/>
        <v>0</v>
      </c>
      <c r="BA77">
        <f t="shared" si="11"/>
        <v>0</v>
      </c>
      <c r="BB77">
        <f t="shared" si="11"/>
        <v>0</v>
      </c>
      <c r="BC77">
        <f t="shared" si="11"/>
        <v>0</v>
      </c>
      <c r="BD77">
        <f t="shared" si="11"/>
        <v>0</v>
      </c>
      <c r="BE77">
        <f t="shared" si="11"/>
        <v>0</v>
      </c>
      <c r="BF77" t="s">
        <v>146</v>
      </c>
      <c r="BG77" t="s">
        <v>146</v>
      </c>
    </row>
    <row r="78" spans="2:59" ht="15" customHeight="1">
      <c r="B78" s="109" t="s">
        <v>1059</v>
      </c>
      <c r="C78" t="s">
        <v>1360</v>
      </c>
      <c r="D78" t="s">
        <v>1491</v>
      </c>
      <c r="E78" t="s">
        <v>1492</v>
      </c>
      <c r="F78" t="s">
        <v>1294</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f t="shared" si="5"/>
        <v>95.774181865300193</v>
      </c>
      <c r="AM78">
        <f t="shared" si="11"/>
        <v>95.503009272778826</v>
      </c>
      <c r="AN78">
        <f t="shared" si="11"/>
        <v>95.231836680257445</v>
      </c>
      <c r="AO78">
        <f t="shared" si="11"/>
        <v>94.960664087736077</v>
      </c>
      <c r="AP78">
        <f t="shared" si="11"/>
        <v>94.68949149521471</v>
      </c>
      <c r="AQ78">
        <f t="shared" si="11"/>
        <v>94.418318902693343</v>
      </c>
      <c r="AR78">
        <f t="shared" si="11"/>
        <v>94.147146310171962</v>
      </c>
      <c r="AS78">
        <f t="shared" si="11"/>
        <v>93.875973717650595</v>
      </c>
      <c r="AT78">
        <f t="shared" si="11"/>
        <v>93.604801125129228</v>
      </c>
      <c r="AU78">
        <f t="shared" si="11"/>
        <v>93.333628532607861</v>
      </c>
      <c r="AV78">
        <f t="shared" si="11"/>
        <v>93.062455940086494</v>
      </c>
      <c r="AW78">
        <f t="shared" si="11"/>
        <v>92.791283347565113</v>
      </c>
      <c r="AX78">
        <f t="shared" si="11"/>
        <v>92.520110755043746</v>
      </c>
      <c r="AY78">
        <f t="shared" si="11"/>
        <v>92.248938162522379</v>
      </c>
      <c r="AZ78">
        <f t="shared" si="11"/>
        <v>91.977765570001011</v>
      </c>
      <c r="BA78">
        <f t="shared" si="11"/>
        <v>91.70659297747963</v>
      </c>
      <c r="BB78">
        <f t="shared" si="11"/>
        <v>91.435420384958263</v>
      </c>
      <c r="BC78">
        <f t="shared" si="11"/>
        <v>91.164247792436896</v>
      </c>
      <c r="BD78">
        <f t="shared" si="11"/>
        <v>90.893075199915529</v>
      </c>
      <c r="BE78">
        <f t="shared" si="11"/>
        <v>90.621902607394162</v>
      </c>
      <c r="BF78" s="107">
        <v>3.3000000000000002E-2</v>
      </c>
      <c r="BG78" s="40">
        <f t="shared" si="4"/>
        <v>1.8441929963771031</v>
      </c>
    </row>
    <row r="79" spans="2:59" ht="15" customHeight="1">
      <c r="B79" s="109" t="s">
        <v>1060</v>
      </c>
      <c r="C79" t="s">
        <v>1352</v>
      </c>
      <c r="D79" t="s">
        <v>1493</v>
      </c>
      <c r="E79" t="s">
        <v>1494</v>
      </c>
      <c r="F79" t="s">
        <v>1294</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f t="shared" si="5"/>
        <v>10.629790881840234</v>
      </c>
      <c r="AM79">
        <f t="shared" si="11"/>
        <v>10.599691586512408</v>
      </c>
      <c r="AN79">
        <f t="shared" si="11"/>
        <v>10.569592291184581</v>
      </c>
      <c r="AO79">
        <f t="shared" si="11"/>
        <v>10.539492995856754</v>
      </c>
      <c r="AP79">
        <f t="shared" si="11"/>
        <v>10.509393700528928</v>
      </c>
      <c r="AQ79">
        <f t="shared" si="11"/>
        <v>10.479294405201102</v>
      </c>
      <c r="AR79">
        <f t="shared" si="11"/>
        <v>10.449195109873276</v>
      </c>
      <c r="AS79">
        <f t="shared" si="11"/>
        <v>10.419095814545448</v>
      </c>
      <c r="AT79">
        <f t="shared" si="11"/>
        <v>10.388996519217622</v>
      </c>
      <c r="AU79">
        <f t="shared" si="11"/>
        <v>10.358897223889796</v>
      </c>
      <c r="AV79">
        <f t="shared" si="11"/>
        <v>10.32879792856197</v>
      </c>
      <c r="AW79">
        <f t="shared" si="11"/>
        <v>10.298698633234144</v>
      </c>
      <c r="AX79">
        <f t="shared" si="11"/>
        <v>10.268599337906316</v>
      </c>
      <c r="AY79">
        <f t="shared" si="11"/>
        <v>10.23850004257849</v>
      </c>
      <c r="AZ79">
        <f t="shared" si="11"/>
        <v>10.208400747250664</v>
      </c>
      <c r="BA79">
        <f t="shared" si="11"/>
        <v>10.178301451922838</v>
      </c>
      <c r="BB79">
        <f t="shared" si="11"/>
        <v>10.148202156595012</v>
      </c>
      <c r="BC79">
        <f t="shared" si="11"/>
        <v>10.118102861267184</v>
      </c>
      <c r="BD79">
        <f t="shared" si="11"/>
        <v>10.088003565939358</v>
      </c>
      <c r="BE79">
        <f t="shared" si="11"/>
        <v>10.057904270611532</v>
      </c>
      <c r="BF79" s="107">
        <v>3.3000000000000002E-2</v>
      </c>
      <c r="BG79" s="40">
        <f t="shared" si="4"/>
        <v>1.8441835506797899</v>
      </c>
    </row>
    <row r="80" spans="2:59" ht="15" customHeight="1">
      <c r="B80" s="109" t="s">
        <v>1061</v>
      </c>
      <c r="C80" t="s">
        <v>1264</v>
      </c>
      <c r="D80" t="s">
        <v>1495</v>
      </c>
      <c r="E80" t="s">
        <v>1496</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f t="shared" si="5"/>
        <v>0</v>
      </c>
      <c r="AM80">
        <f t="shared" si="11"/>
        <v>0</v>
      </c>
      <c r="AN80">
        <f t="shared" si="11"/>
        <v>0</v>
      </c>
      <c r="AO80">
        <f t="shared" si="11"/>
        <v>0</v>
      </c>
      <c r="AP80">
        <f t="shared" si="11"/>
        <v>0</v>
      </c>
      <c r="AQ80">
        <f t="shared" si="11"/>
        <v>0</v>
      </c>
      <c r="AR80">
        <f t="shared" si="11"/>
        <v>0</v>
      </c>
      <c r="AS80">
        <f t="shared" si="11"/>
        <v>0</v>
      </c>
      <c r="AT80">
        <f t="shared" si="11"/>
        <v>0</v>
      </c>
      <c r="AU80">
        <f t="shared" si="11"/>
        <v>0</v>
      </c>
      <c r="AV80">
        <f t="shared" si="11"/>
        <v>0</v>
      </c>
      <c r="AW80">
        <f t="shared" si="11"/>
        <v>0</v>
      </c>
      <c r="AX80">
        <f t="shared" si="11"/>
        <v>0</v>
      </c>
      <c r="AY80">
        <f t="shared" si="11"/>
        <v>0</v>
      </c>
      <c r="AZ80">
        <f t="shared" si="11"/>
        <v>0</v>
      </c>
      <c r="BA80">
        <f t="shared" si="11"/>
        <v>0</v>
      </c>
      <c r="BB80">
        <f t="shared" si="11"/>
        <v>0</v>
      </c>
      <c r="BC80">
        <f t="shared" si="11"/>
        <v>0</v>
      </c>
      <c r="BD80">
        <f t="shared" si="11"/>
        <v>0</v>
      </c>
      <c r="BE80">
        <f t="shared" si="11"/>
        <v>0</v>
      </c>
      <c r="BF80" t="s">
        <v>146</v>
      </c>
      <c r="BG80" t="s">
        <v>146</v>
      </c>
    </row>
    <row r="81" spans="2:59" ht="15" customHeight="1">
      <c r="B81" s="109" t="s">
        <v>1062</v>
      </c>
      <c r="C81" t="s">
        <v>1351</v>
      </c>
      <c r="D81" t="s">
        <v>1497</v>
      </c>
      <c r="E81" t="s">
        <v>1498</v>
      </c>
      <c r="F81" t="s">
        <v>1294</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f t="shared" si="5"/>
        <v>83.737998518425073</v>
      </c>
      <c r="AM81">
        <f t="shared" si="11"/>
        <v>83.475781275955427</v>
      </c>
      <c r="AN81">
        <f t="shared" si="11"/>
        <v>83.213564033485795</v>
      </c>
      <c r="AO81">
        <f t="shared" si="11"/>
        <v>82.951346791016164</v>
      </c>
      <c r="AP81">
        <f t="shared" si="11"/>
        <v>82.689129548546532</v>
      </c>
      <c r="AQ81">
        <f t="shared" si="11"/>
        <v>82.426912306076886</v>
      </c>
      <c r="AR81">
        <f t="shared" si="11"/>
        <v>82.164695063607255</v>
      </c>
      <c r="AS81">
        <f t="shared" si="11"/>
        <v>81.902477821137623</v>
      </c>
      <c r="AT81">
        <f t="shared" si="11"/>
        <v>81.640260578667991</v>
      </c>
      <c r="AU81">
        <f t="shared" si="11"/>
        <v>81.378043336198346</v>
      </c>
      <c r="AV81">
        <f t="shared" si="11"/>
        <v>81.115826093728714</v>
      </c>
      <c r="AW81">
        <f t="shared" si="11"/>
        <v>80.853608851259082</v>
      </c>
      <c r="AX81">
        <f t="shared" si="11"/>
        <v>80.591391608789436</v>
      </c>
      <c r="AY81">
        <f t="shared" si="11"/>
        <v>80.329174366319805</v>
      </c>
      <c r="AZ81">
        <f t="shared" si="11"/>
        <v>80.066957123850173</v>
      </c>
      <c r="BA81">
        <f t="shared" si="11"/>
        <v>79.804739881380542</v>
      </c>
      <c r="BB81">
        <f t="shared" si="11"/>
        <v>79.542522638910896</v>
      </c>
      <c r="BC81">
        <f t="shared" si="11"/>
        <v>79.280305396441264</v>
      </c>
      <c r="BD81">
        <f t="shared" si="11"/>
        <v>79.018088153971632</v>
      </c>
      <c r="BE81">
        <f t="shared" si="11"/>
        <v>78.755870911502001</v>
      </c>
      <c r="BF81" s="107">
        <v>3.3000000000000002E-2</v>
      </c>
      <c r="BG81" s="40">
        <f t="shared" ref="BG81:BG104" si="12">((BE81/G81)^(1/($BE$14-$G$14))-1)*100</f>
        <v>1.8188223170417128</v>
      </c>
    </row>
    <row r="82" spans="2:59" ht="15" customHeight="1">
      <c r="B82" s="109" t="s">
        <v>1063</v>
      </c>
      <c r="C82" t="s">
        <v>1282</v>
      </c>
      <c r="D82" t="s">
        <v>1499</v>
      </c>
      <c r="E82" t="s">
        <v>1500</v>
      </c>
      <c r="F82" t="s">
        <v>1294</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f t="shared" ref="AL82:BA104" si="13">_xlfn.FORECAST.ETS(AL$14,$G82:$AK82,$G$14:$AK$14)</f>
        <v>1.3243534182755889</v>
      </c>
      <c r="AM82">
        <f t="shared" si="13"/>
        <v>1.3457242595870196</v>
      </c>
      <c r="AN82">
        <f t="shared" si="13"/>
        <v>1.36709510089845</v>
      </c>
      <c r="AO82">
        <f t="shared" si="13"/>
        <v>1.3884659422098806</v>
      </c>
      <c r="AP82">
        <f t="shared" si="13"/>
        <v>1.409836783521311</v>
      </c>
      <c r="AQ82">
        <f t="shared" si="13"/>
        <v>1.4312076248327417</v>
      </c>
      <c r="AR82">
        <f t="shared" si="13"/>
        <v>1.4525784661441721</v>
      </c>
      <c r="AS82">
        <f t="shared" si="13"/>
        <v>1.4739493074556025</v>
      </c>
      <c r="AT82">
        <f t="shared" si="13"/>
        <v>1.4953201487670331</v>
      </c>
      <c r="AU82">
        <f t="shared" si="13"/>
        <v>1.5166909900784635</v>
      </c>
      <c r="AV82">
        <f t="shared" si="13"/>
        <v>1.5380618313898942</v>
      </c>
      <c r="AW82">
        <f t="shared" si="13"/>
        <v>1.5594326727013246</v>
      </c>
      <c r="AX82">
        <f t="shared" si="13"/>
        <v>1.580803514012755</v>
      </c>
      <c r="AY82">
        <f t="shared" si="13"/>
        <v>1.6021743553241856</v>
      </c>
      <c r="AZ82">
        <f t="shared" si="13"/>
        <v>1.623545196635616</v>
      </c>
      <c r="BA82">
        <f t="shared" si="13"/>
        <v>1.6449160379470467</v>
      </c>
      <c r="BB82">
        <f t="shared" si="11"/>
        <v>1.6662868792584771</v>
      </c>
      <c r="BC82">
        <f t="shared" si="11"/>
        <v>1.6876577205699075</v>
      </c>
      <c r="BD82">
        <f t="shared" si="11"/>
        <v>1.7090285618813381</v>
      </c>
      <c r="BE82">
        <f t="shared" si="11"/>
        <v>1.7303994031927685</v>
      </c>
      <c r="BF82" s="107">
        <v>0.05</v>
      </c>
      <c r="BG82" s="40">
        <f t="shared" si="12"/>
        <v>3.5801284424581858</v>
      </c>
    </row>
    <row r="83" spans="2:59" ht="15" customHeight="1">
      <c r="B83" s="109" t="s">
        <v>1064</v>
      </c>
      <c r="C83" t="s">
        <v>1273</v>
      </c>
      <c r="D83" t="s">
        <v>1501</v>
      </c>
      <c r="E83" t="s">
        <v>1502</v>
      </c>
      <c r="F83" t="s">
        <v>1294</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f t="shared" si="13"/>
        <v>8.2034866564250949E-2</v>
      </c>
      <c r="AM83">
        <f t="shared" si="11"/>
        <v>8.1802755615743558E-2</v>
      </c>
      <c r="AN83">
        <f t="shared" si="11"/>
        <v>8.1570644667236153E-2</v>
      </c>
      <c r="AO83">
        <f t="shared" si="11"/>
        <v>8.1338533718728762E-2</v>
      </c>
      <c r="AP83">
        <f t="shared" si="11"/>
        <v>8.110642277022137E-2</v>
      </c>
      <c r="AQ83">
        <f t="shared" si="11"/>
        <v>8.0874311821713979E-2</v>
      </c>
      <c r="AR83">
        <f t="shared" si="11"/>
        <v>8.0642200873206574E-2</v>
      </c>
      <c r="AS83">
        <f t="shared" si="11"/>
        <v>8.0410089924699182E-2</v>
      </c>
      <c r="AT83">
        <f t="shared" si="11"/>
        <v>8.0177978976191791E-2</v>
      </c>
      <c r="AU83">
        <f t="shared" si="11"/>
        <v>7.99458680276844E-2</v>
      </c>
      <c r="AV83">
        <f t="shared" si="11"/>
        <v>7.9713757079176994E-2</v>
      </c>
      <c r="AW83">
        <f t="shared" si="11"/>
        <v>7.9481646130669603E-2</v>
      </c>
      <c r="AX83">
        <f t="shared" si="11"/>
        <v>7.9249535182162212E-2</v>
      </c>
      <c r="AY83">
        <f t="shared" si="11"/>
        <v>7.901742423365482E-2</v>
      </c>
      <c r="AZ83">
        <f t="shared" si="11"/>
        <v>7.8785313285147429E-2</v>
      </c>
      <c r="BA83">
        <f t="shared" si="11"/>
        <v>7.8553202336640024E-2</v>
      </c>
      <c r="BB83">
        <f t="shared" si="11"/>
        <v>7.8321091388132633E-2</v>
      </c>
      <c r="BC83">
        <f t="shared" si="11"/>
        <v>7.8088980439625241E-2</v>
      </c>
      <c r="BD83">
        <f t="shared" si="11"/>
        <v>7.785686949111785E-2</v>
      </c>
      <c r="BE83">
        <f t="shared" si="11"/>
        <v>7.7624758542610445E-2</v>
      </c>
      <c r="BF83" s="107">
        <v>3.3000000000000002E-2</v>
      </c>
      <c r="BG83" s="40">
        <f t="shared" si="12"/>
        <v>1.844293982765377</v>
      </c>
    </row>
    <row r="84" spans="2:59" ht="15" customHeight="1">
      <c r="B84" s="109" t="s">
        <v>1065</v>
      </c>
      <c r="C84" t="s">
        <v>1280</v>
      </c>
      <c r="D84" t="s">
        <v>1503</v>
      </c>
      <c r="E84" t="s">
        <v>1504</v>
      </c>
      <c r="F84" t="s">
        <v>1294</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f t="shared" si="13"/>
        <v>0</v>
      </c>
      <c r="AM84">
        <f t="shared" si="11"/>
        <v>0</v>
      </c>
      <c r="AN84">
        <f t="shared" si="11"/>
        <v>0</v>
      </c>
      <c r="AO84">
        <f t="shared" si="11"/>
        <v>0</v>
      </c>
      <c r="AP84">
        <f t="shared" si="11"/>
        <v>0</v>
      </c>
      <c r="AQ84">
        <f t="shared" si="11"/>
        <v>0</v>
      </c>
      <c r="AR84">
        <f t="shared" si="11"/>
        <v>0</v>
      </c>
      <c r="AS84">
        <f t="shared" si="11"/>
        <v>0</v>
      </c>
      <c r="AT84">
        <f t="shared" si="11"/>
        <v>0</v>
      </c>
      <c r="AU84">
        <f t="shared" si="11"/>
        <v>0</v>
      </c>
      <c r="AV84">
        <f t="shared" si="11"/>
        <v>0</v>
      </c>
      <c r="AW84">
        <f t="shared" si="11"/>
        <v>0</v>
      </c>
      <c r="AX84">
        <f t="shared" si="11"/>
        <v>0</v>
      </c>
      <c r="AY84">
        <f t="shared" si="11"/>
        <v>0</v>
      </c>
      <c r="AZ84">
        <f t="shared" si="11"/>
        <v>0</v>
      </c>
      <c r="BA84">
        <f t="shared" si="11"/>
        <v>0</v>
      </c>
      <c r="BB84">
        <f t="shared" si="11"/>
        <v>0</v>
      </c>
      <c r="BC84">
        <f t="shared" si="11"/>
        <v>0</v>
      </c>
      <c r="BD84">
        <f t="shared" si="11"/>
        <v>0</v>
      </c>
      <c r="BE84">
        <f t="shared" si="11"/>
        <v>0</v>
      </c>
      <c r="BF84" t="s">
        <v>146</v>
      </c>
      <c r="BG84" t="s">
        <v>146</v>
      </c>
    </row>
    <row r="85" spans="2:59" ht="15" customHeight="1">
      <c r="B85" s="109" t="s">
        <v>1066</v>
      </c>
      <c r="C85" t="s">
        <v>1284</v>
      </c>
      <c r="D85" t="s">
        <v>1505</v>
      </c>
      <c r="E85" t="s">
        <v>1506</v>
      </c>
      <c r="F85" t="s">
        <v>1294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f t="shared" si="13"/>
        <v>0</v>
      </c>
      <c r="AM85">
        <f t="shared" si="11"/>
        <v>0</v>
      </c>
      <c r="AN85">
        <f t="shared" si="11"/>
        <v>0</v>
      </c>
      <c r="AO85">
        <f t="shared" si="11"/>
        <v>0</v>
      </c>
      <c r="AP85">
        <f t="shared" si="11"/>
        <v>0</v>
      </c>
      <c r="AQ85">
        <f t="shared" si="11"/>
        <v>0</v>
      </c>
      <c r="AR85">
        <f t="shared" si="11"/>
        <v>0</v>
      </c>
      <c r="AS85">
        <f t="shared" si="11"/>
        <v>0</v>
      </c>
      <c r="AT85">
        <f t="shared" si="11"/>
        <v>0</v>
      </c>
      <c r="AU85">
        <f t="shared" si="11"/>
        <v>0</v>
      </c>
      <c r="AV85">
        <f t="shared" si="11"/>
        <v>0</v>
      </c>
      <c r="AW85">
        <f t="shared" si="11"/>
        <v>0</v>
      </c>
      <c r="AX85">
        <f t="shared" si="11"/>
        <v>0</v>
      </c>
      <c r="AY85">
        <f t="shared" si="11"/>
        <v>0</v>
      </c>
      <c r="AZ85">
        <f t="shared" si="11"/>
        <v>0</v>
      </c>
      <c r="BA85">
        <f t="shared" si="11"/>
        <v>0</v>
      </c>
      <c r="BB85">
        <f t="shared" si="11"/>
        <v>0</v>
      </c>
      <c r="BC85">
        <f t="shared" si="11"/>
        <v>0</v>
      </c>
      <c r="BD85">
        <f t="shared" si="11"/>
        <v>0</v>
      </c>
      <c r="BE85">
        <f t="shared" si="11"/>
        <v>0</v>
      </c>
      <c r="BF85" t="s">
        <v>146</v>
      </c>
      <c r="BG85" t="s">
        <v>146</v>
      </c>
    </row>
    <row r="86" spans="2:59" ht="15" customHeight="1">
      <c r="B86" s="109" t="s">
        <v>1067</v>
      </c>
      <c r="C86" t="s">
        <v>1068</v>
      </c>
      <c r="D86" t="s">
        <v>1507</v>
      </c>
      <c r="E86" t="s">
        <v>1508</v>
      </c>
      <c r="F86" t="s">
        <v>1294</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f t="shared" si="13"/>
        <v>65.499567903431</v>
      </c>
      <c r="AM86">
        <f t="shared" si="11"/>
        <v>66.242981481290315</v>
      </c>
      <c r="AN86">
        <f t="shared" si="11"/>
        <v>66.986395059149615</v>
      </c>
      <c r="AO86">
        <f t="shared" si="11"/>
        <v>67.729808637008915</v>
      </c>
      <c r="AP86">
        <f t="shared" si="11"/>
        <v>68.473222214868215</v>
      </c>
      <c r="AQ86">
        <f t="shared" si="11"/>
        <v>69.21663579272753</v>
      </c>
      <c r="AR86">
        <f t="shared" si="11"/>
        <v>69.96004937058683</v>
      </c>
      <c r="AS86">
        <f t="shared" si="11"/>
        <v>70.703462948446131</v>
      </c>
      <c r="AT86">
        <f t="shared" si="11"/>
        <v>71.446876526305431</v>
      </c>
      <c r="AU86">
        <f t="shared" si="11"/>
        <v>72.190290104164745</v>
      </c>
      <c r="AV86">
        <f t="shared" si="11"/>
        <v>72.933703682024046</v>
      </c>
      <c r="AW86">
        <f t="shared" si="11"/>
        <v>73.677117259883346</v>
      </c>
      <c r="AX86">
        <f t="shared" si="11"/>
        <v>74.42053083774266</v>
      </c>
      <c r="AY86">
        <f t="shared" si="11"/>
        <v>75.163944415601961</v>
      </c>
      <c r="AZ86">
        <f t="shared" si="11"/>
        <v>75.907357993461261</v>
      </c>
      <c r="BA86">
        <f t="shared" si="11"/>
        <v>76.650771571320561</v>
      </c>
      <c r="BB86">
        <f t="shared" si="11"/>
        <v>77.394185149179876</v>
      </c>
      <c r="BC86">
        <f t="shared" si="11"/>
        <v>78.137598727039176</v>
      </c>
      <c r="BD86">
        <f t="shared" ref="AM86:BE100" si="14">_xlfn.FORECAST.ETS(BD$14,$G86:$AK86,$G$14:$AK$14)</f>
        <v>78.881012304898476</v>
      </c>
      <c r="BE86">
        <f t="shared" si="14"/>
        <v>79.624425882757777</v>
      </c>
      <c r="BF86" s="107">
        <v>2.7E-2</v>
      </c>
      <c r="BG86" s="40">
        <f t="shared" si="12"/>
        <v>2.0100573176278447</v>
      </c>
    </row>
    <row r="87" spans="2:59" ht="15" customHeight="1">
      <c r="B87" s="109" t="s">
        <v>1069</v>
      </c>
      <c r="C87" t="s">
        <v>1361</v>
      </c>
      <c r="D87" t="s">
        <v>1509</v>
      </c>
      <c r="E87" t="s">
        <v>1510</v>
      </c>
      <c r="F87" t="s">
        <v>1294</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f t="shared" si="13"/>
        <v>13.235329700100257</v>
      </c>
      <c r="AM87">
        <f t="shared" si="14"/>
        <v>13.317183856759398</v>
      </c>
      <c r="AN87">
        <f t="shared" si="14"/>
        <v>13.399038013418537</v>
      </c>
      <c r="AO87">
        <f t="shared" si="14"/>
        <v>13.480892170077677</v>
      </c>
      <c r="AP87">
        <f t="shared" si="14"/>
        <v>13.562746326736816</v>
      </c>
      <c r="AQ87">
        <f t="shared" si="14"/>
        <v>13.644600483395955</v>
      </c>
      <c r="AR87">
        <f t="shared" si="14"/>
        <v>13.726454640055096</v>
      </c>
      <c r="AS87">
        <f t="shared" si="14"/>
        <v>13.808308796714234</v>
      </c>
      <c r="AT87">
        <f t="shared" si="14"/>
        <v>13.890162953373375</v>
      </c>
      <c r="AU87">
        <f t="shared" si="14"/>
        <v>13.972017110032514</v>
      </c>
      <c r="AV87">
        <f t="shared" si="14"/>
        <v>14.053871266691655</v>
      </c>
      <c r="AW87">
        <f t="shared" si="14"/>
        <v>14.135725423350793</v>
      </c>
      <c r="AX87">
        <f t="shared" si="14"/>
        <v>14.217579580009932</v>
      </c>
      <c r="AY87">
        <f t="shared" si="14"/>
        <v>14.299433736669073</v>
      </c>
      <c r="AZ87">
        <f t="shared" si="14"/>
        <v>14.381287893328212</v>
      </c>
      <c r="BA87">
        <f t="shared" si="14"/>
        <v>14.463142049987351</v>
      </c>
      <c r="BB87">
        <f t="shared" si="14"/>
        <v>14.544996206646491</v>
      </c>
      <c r="BC87">
        <f t="shared" si="14"/>
        <v>14.62685036330563</v>
      </c>
      <c r="BD87">
        <f t="shared" si="14"/>
        <v>14.708704519964771</v>
      </c>
      <c r="BE87">
        <f t="shared" si="14"/>
        <v>14.79055867662391</v>
      </c>
      <c r="BF87" s="107">
        <v>0.03</v>
      </c>
      <c r="BG87" s="40">
        <f t="shared" si="12"/>
        <v>2.0371762215324996</v>
      </c>
    </row>
    <row r="88" spans="2:59" ht="15" customHeight="1">
      <c r="B88" s="109" t="s">
        <v>1070</v>
      </c>
      <c r="C88" t="s">
        <v>1280</v>
      </c>
      <c r="D88" t="s">
        <v>1511</v>
      </c>
      <c r="E88" t="s">
        <v>1512</v>
      </c>
      <c r="F88" t="s">
        <v>1294</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f t="shared" si="13"/>
        <v>2.0567753386470113</v>
      </c>
      <c r="AM88">
        <f t="shared" si="14"/>
        <v>2.0694955942692825</v>
      </c>
      <c r="AN88">
        <f t="shared" si="14"/>
        <v>2.0822158498915537</v>
      </c>
      <c r="AO88">
        <f t="shared" si="14"/>
        <v>2.0949361055138249</v>
      </c>
      <c r="AP88">
        <f t="shared" si="14"/>
        <v>2.1076563611360961</v>
      </c>
      <c r="AQ88">
        <f t="shared" si="14"/>
        <v>2.1203766167583673</v>
      </c>
      <c r="AR88">
        <f t="shared" si="14"/>
        <v>2.1330968723806385</v>
      </c>
      <c r="AS88">
        <f t="shared" si="14"/>
        <v>2.1458171280029097</v>
      </c>
      <c r="AT88">
        <f t="shared" si="14"/>
        <v>2.1585373836251809</v>
      </c>
      <c r="AU88">
        <f t="shared" si="14"/>
        <v>2.1712576392474521</v>
      </c>
      <c r="AV88">
        <f t="shared" si="14"/>
        <v>2.1839778948697233</v>
      </c>
      <c r="AW88">
        <f t="shared" si="14"/>
        <v>2.1966981504919945</v>
      </c>
      <c r="AX88">
        <f t="shared" si="14"/>
        <v>2.2094184061142657</v>
      </c>
      <c r="AY88">
        <f t="shared" si="14"/>
        <v>2.2221386617365368</v>
      </c>
      <c r="AZ88">
        <f t="shared" si="14"/>
        <v>2.234858917358808</v>
      </c>
      <c r="BA88">
        <f t="shared" si="14"/>
        <v>2.2475791729810792</v>
      </c>
      <c r="BB88">
        <f t="shared" si="14"/>
        <v>2.2602994286033504</v>
      </c>
      <c r="BC88">
        <f t="shared" si="14"/>
        <v>2.2730196842256216</v>
      </c>
      <c r="BD88">
        <f t="shared" si="14"/>
        <v>2.2857399398478928</v>
      </c>
      <c r="BE88">
        <f t="shared" si="14"/>
        <v>2.298460195470164</v>
      </c>
      <c r="BF88" s="107">
        <v>0.03</v>
      </c>
      <c r="BG88" s="40">
        <f t="shared" si="12"/>
        <v>2.0371782705439712</v>
      </c>
    </row>
    <row r="89" spans="2:59" ht="15" customHeight="1">
      <c r="B89" s="109" t="s">
        <v>1071</v>
      </c>
      <c r="C89" t="s">
        <v>1266</v>
      </c>
      <c r="D89" t="s">
        <v>1513</v>
      </c>
      <c r="E89" t="s">
        <v>1514</v>
      </c>
      <c r="F89" t="s">
        <v>1294</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f t="shared" si="13"/>
        <v>11.178554737938285</v>
      </c>
      <c r="AM89">
        <f t="shared" si="14"/>
        <v>11.247689020354526</v>
      </c>
      <c r="AN89">
        <f t="shared" si="14"/>
        <v>11.316823302770766</v>
      </c>
      <c r="AO89">
        <f t="shared" si="14"/>
        <v>11.385957585187006</v>
      </c>
      <c r="AP89">
        <f t="shared" si="14"/>
        <v>11.455091867603246</v>
      </c>
      <c r="AQ89">
        <f t="shared" si="14"/>
        <v>11.524226150019487</v>
      </c>
      <c r="AR89">
        <f t="shared" si="14"/>
        <v>11.593360432435727</v>
      </c>
      <c r="AS89">
        <f t="shared" si="14"/>
        <v>11.662494714851967</v>
      </c>
      <c r="AT89">
        <f t="shared" si="14"/>
        <v>11.731628997268208</v>
      </c>
      <c r="AU89">
        <f t="shared" si="14"/>
        <v>11.800763279684448</v>
      </c>
      <c r="AV89">
        <f t="shared" si="14"/>
        <v>11.869897562100688</v>
      </c>
      <c r="AW89">
        <f t="shared" si="14"/>
        <v>11.939031844516929</v>
      </c>
      <c r="AX89">
        <f t="shared" si="14"/>
        <v>12.008166126933169</v>
      </c>
      <c r="AY89">
        <f t="shared" si="14"/>
        <v>12.077300409349409</v>
      </c>
      <c r="AZ89">
        <f t="shared" si="14"/>
        <v>12.146434691765648</v>
      </c>
      <c r="BA89">
        <f t="shared" si="14"/>
        <v>12.21556897418189</v>
      </c>
      <c r="BB89">
        <f t="shared" si="14"/>
        <v>12.28470325659813</v>
      </c>
      <c r="BC89">
        <f t="shared" si="14"/>
        <v>12.35383753901437</v>
      </c>
      <c r="BD89">
        <f t="shared" si="14"/>
        <v>12.422971821430611</v>
      </c>
      <c r="BE89">
        <f t="shared" si="14"/>
        <v>12.492106103846851</v>
      </c>
      <c r="BF89" s="107">
        <v>0.03</v>
      </c>
      <c r="BG89" s="40">
        <f t="shared" si="12"/>
        <v>2.037177089792408</v>
      </c>
    </row>
    <row r="90" spans="2:59" ht="15" customHeight="1">
      <c r="B90" s="109" t="s">
        <v>1072</v>
      </c>
      <c r="C90" t="s">
        <v>1354</v>
      </c>
      <c r="D90" t="s">
        <v>1515</v>
      </c>
      <c r="E90" t="s">
        <v>1516</v>
      </c>
      <c r="F90" t="s">
        <v>1294</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f t="shared" si="13"/>
        <v>0</v>
      </c>
      <c r="AM90">
        <f t="shared" si="14"/>
        <v>0</v>
      </c>
      <c r="AN90">
        <f t="shared" si="14"/>
        <v>0</v>
      </c>
      <c r="AO90">
        <f t="shared" si="14"/>
        <v>0</v>
      </c>
      <c r="AP90">
        <f t="shared" si="14"/>
        <v>0</v>
      </c>
      <c r="AQ90">
        <f t="shared" si="14"/>
        <v>0</v>
      </c>
      <c r="AR90">
        <f t="shared" si="14"/>
        <v>0</v>
      </c>
      <c r="AS90">
        <f t="shared" si="14"/>
        <v>0</v>
      </c>
      <c r="AT90">
        <f t="shared" si="14"/>
        <v>0</v>
      </c>
      <c r="AU90">
        <f t="shared" si="14"/>
        <v>0</v>
      </c>
      <c r="AV90">
        <f t="shared" si="14"/>
        <v>0</v>
      </c>
      <c r="AW90">
        <f t="shared" si="14"/>
        <v>0</v>
      </c>
      <c r="AX90">
        <f t="shared" si="14"/>
        <v>0</v>
      </c>
      <c r="AY90">
        <f t="shared" si="14"/>
        <v>0</v>
      </c>
      <c r="AZ90">
        <f t="shared" si="14"/>
        <v>0</v>
      </c>
      <c r="BA90">
        <f t="shared" si="14"/>
        <v>0</v>
      </c>
      <c r="BB90">
        <f t="shared" si="14"/>
        <v>0</v>
      </c>
      <c r="BC90">
        <f t="shared" si="14"/>
        <v>0</v>
      </c>
      <c r="BD90">
        <f t="shared" si="14"/>
        <v>0</v>
      </c>
      <c r="BE90">
        <f t="shared" si="14"/>
        <v>0</v>
      </c>
      <c r="BF90" t="s">
        <v>146</v>
      </c>
      <c r="BG90" t="s">
        <v>146</v>
      </c>
    </row>
    <row r="91" spans="2:59" ht="15" customHeight="1">
      <c r="B91" s="109" t="s">
        <v>1073</v>
      </c>
      <c r="C91" t="s">
        <v>1355</v>
      </c>
      <c r="D91" t="s">
        <v>1517</v>
      </c>
      <c r="E91" t="s">
        <v>1518</v>
      </c>
      <c r="F91" t="s">
        <v>1294</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f t="shared" si="13"/>
        <v>0</v>
      </c>
      <c r="AM91">
        <f t="shared" si="14"/>
        <v>0</v>
      </c>
      <c r="AN91">
        <f t="shared" si="14"/>
        <v>0</v>
      </c>
      <c r="AO91">
        <f t="shared" si="14"/>
        <v>0</v>
      </c>
      <c r="AP91">
        <f t="shared" si="14"/>
        <v>0</v>
      </c>
      <c r="AQ91">
        <f t="shared" si="14"/>
        <v>0</v>
      </c>
      <c r="AR91">
        <f t="shared" si="14"/>
        <v>0</v>
      </c>
      <c r="AS91">
        <f t="shared" si="14"/>
        <v>0</v>
      </c>
      <c r="AT91">
        <f t="shared" si="14"/>
        <v>0</v>
      </c>
      <c r="AU91">
        <f t="shared" si="14"/>
        <v>0</v>
      </c>
      <c r="AV91">
        <f t="shared" si="14"/>
        <v>0</v>
      </c>
      <c r="AW91">
        <f t="shared" si="14"/>
        <v>0</v>
      </c>
      <c r="AX91">
        <f t="shared" si="14"/>
        <v>0</v>
      </c>
      <c r="AY91">
        <f t="shared" si="14"/>
        <v>0</v>
      </c>
      <c r="AZ91">
        <f t="shared" si="14"/>
        <v>0</v>
      </c>
      <c r="BA91">
        <f t="shared" si="14"/>
        <v>0</v>
      </c>
      <c r="BB91">
        <f t="shared" si="14"/>
        <v>0</v>
      </c>
      <c r="BC91">
        <f t="shared" si="14"/>
        <v>0</v>
      </c>
      <c r="BD91">
        <f t="shared" si="14"/>
        <v>0</v>
      </c>
      <c r="BE91">
        <f t="shared" si="14"/>
        <v>0</v>
      </c>
      <c r="BF91" t="s">
        <v>146</v>
      </c>
      <c r="BG91" t="s">
        <v>146</v>
      </c>
    </row>
    <row r="92" spans="2:59" ht="15" customHeight="1">
      <c r="B92" s="109" t="s">
        <v>1074</v>
      </c>
      <c r="C92" t="s">
        <v>1362</v>
      </c>
      <c r="D92" t="s">
        <v>1519</v>
      </c>
      <c r="E92" t="s">
        <v>1520</v>
      </c>
      <c r="F92" t="s">
        <v>1294</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f t="shared" si="13"/>
        <v>22.855082334124543</v>
      </c>
      <c r="AM92">
        <f t="shared" si="14"/>
        <v>23.146851153022009</v>
      </c>
      <c r="AN92">
        <f t="shared" si="14"/>
        <v>23.438619971919472</v>
      </c>
      <c r="AO92">
        <f t="shared" si="14"/>
        <v>23.730388790816939</v>
      </c>
      <c r="AP92">
        <f t="shared" si="14"/>
        <v>24.022157609714402</v>
      </c>
      <c r="AQ92">
        <f t="shared" si="14"/>
        <v>24.313926428611865</v>
      </c>
      <c r="AR92">
        <f t="shared" si="14"/>
        <v>24.605695247509331</v>
      </c>
      <c r="AS92">
        <f t="shared" si="14"/>
        <v>24.897464066406794</v>
      </c>
      <c r="AT92">
        <f t="shared" si="14"/>
        <v>25.189232885304257</v>
      </c>
      <c r="AU92">
        <f t="shared" si="14"/>
        <v>25.481001704201724</v>
      </c>
      <c r="AV92">
        <f t="shared" si="14"/>
        <v>25.772770523099187</v>
      </c>
      <c r="AW92">
        <f t="shared" si="14"/>
        <v>26.06453934199665</v>
      </c>
      <c r="AX92">
        <f t="shared" si="14"/>
        <v>26.356308160894116</v>
      </c>
      <c r="AY92">
        <f t="shared" si="14"/>
        <v>26.648076979791579</v>
      </c>
      <c r="AZ92">
        <f t="shared" si="14"/>
        <v>26.939845798689042</v>
      </c>
      <c r="BA92">
        <f t="shared" si="14"/>
        <v>27.231614617586509</v>
      </c>
      <c r="BB92">
        <f t="shared" si="14"/>
        <v>27.523383436483975</v>
      </c>
      <c r="BC92">
        <f t="shared" si="14"/>
        <v>27.815152255381438</v>
      </c>
      <c r="BD92">
        <f t="shared" si="14"/>
        <v>28.106921074278901</v>
      </c>
      <c r="BE92">
        <f t="shared" si="14"/>
        <v>28.398689893176368</v>
      </c>
      <c r="BF92" s="107">
        <v>2.5999999999999999E-2</v>
      </c>
      <c r="BG92" s="40">
        <f t="shared" si="12"/>
        <v>2.0344078821017852</v>
      </c>
    </row>
    <row r="93" spans="2:59" ht="15" customHeight="1">
      <c r="B93" s="109" t="s">
        <v>1075</v>
      </c>
      <c r="C93" t="s">
        <v>1280</v>
      </c>
      <c r="D93" t="s">
        <v>1521</v>
      </c>
      <c r="E93" t="s">
        <v>1522</v>
      </c>
      <c r="F93" t="s">
        <v>1294</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f t="shared" si="13"/>
        <v>22.855082334124543</v>
      </c>
      <c r="AM93">
        <f t="shared" si="14"/>
        <v>23.146851153022009</v>
      </c>
      <c r="AN93">
        <f t="shared" si="14"/>
        <v>23.438619971919472</v>
      </c>
      <c r="AO93">
        <f t="shared" si="14"/>
        <v>23.730388790816939</v>
      </c>
      <c r="AP93">
        <f t="shared" si="14"/>
        <v>24.022157609714402</v>
      </c>
      <c r="AQ93">
        <f t="shared" si="14"/>
        <v>24.313926428611865</v>
      </c>
      <c r="AR93">
        <f t="shared" si="14"/>
        <v>24.605695247509331</v>
      </c>
      <c r="AS93">
        <f t="shared" si="14"/>
        <v>24.897464066406794</v>
      </c>
      <c r="AT93">
        <f t="shared" si="14"/>
        <v>25.189232885304257</v>
      </c>
      <c r="AU93">
        <f t="shared" si="14"/>
        <v>25.481001704201724</v>
      </c>
      <c r="AV93">
        <f t="shared" si="14"/>
        <v>25.772770523099187</v>
      </c>
      <c r="AW93">
        <f t="shared" si="14"/>
        <v>26.06453934199665</v>
      </c>
      <c r="AX93">
        <f t="shared" si="14"/>
        <v>26.356308160894116</v>
      </c>
      <c r="AY93">
        <f t="shared" si="14"/>
        <v>26.648076979791579</v>
      </c>
      <c r="AZ93">
        <f t="shared" si="14"/>
        <v>26.939845798689042</v>
      </c>
      <c r="BA93">
        <f t="shared" si="14"/>
        <v>27.231614617586509</v>
      </c>
      <c r="BB93">
        <f t="shared" si="14"/>
        <v>27.523383436483975</v>
      </c>
      <c r="BC93">
        <f t="shared" si="14"/>
        <v>27.815152255381438</v>
      </c>
      <c r="BD93">
        <f t="shared" si="14"/>
        <v>28.106921074278901</v>
      </c>
      <c r="BE93">
        <f t="shared" si="14"/>
        <v>28.398689893176368</v>
      </c>
      <c r="BF93" s="107">
        <v>2.5999999999999999E-2</v>
      </c>
      <c r="BG93" s="40">
        <f t="shared" si="12"/>
        <v>2.0344078821017852</v>
      </c>
    </row>
    <row r="94" spans="2:59" ht="15" customHeight="1">
      <c r="B94" s="109" t="s">
        <v>1076</v>
      </c>
      <c r="C94" t="s">
        <v>1363</v>
      </c>
      <c r="D94" t="s">
        <v>1523</v>
      </c>
      <c r="E94" t="s">
        <v>1524</v>
      </c>
      <c r="F94" t="s">
        <v>1294</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f t="shared" si="13"/>
        <v>29.409151366552983</v>
      </c>
      <c r="AM94">
        <f t="shared" si="14"/>
        <v>29.778939454498691</v>
      </c>
      <c r="AN94">
        <f t="shared" si="14"/>
        <v>30.148727542444398</v>
      </c>
      <c r="AO94">
        <f t="shared" si="14"/>
        <v>30.518515630390105</v>
      </c>
      <c r="AP94">
        <f t="shared" si="14"/>
        <v>30.888303718335813</v>
      </c>
      <c r="AQ94">
        <f t="shared" si="14"/>
        <v>31.25809180628152</v>
      </c>
      <c r="AR94">
        <f t="shared" si="14"/>
        <v>31.627879894227227</v>
      </c>
      <c r="AS94">
        <f t="shared" si="14"/>
        <v>31.997667982172935</v>
      </c>
      <c r="AT94">
        <f t="shared" si="14"/>
        <v>32.367456070118642</v>
      </c>
      <c r="AU94">
        <f t="shared" si="14"/>
        <v>32.73724415806435</v>
      </c>
      <c r="AV94">
        <f t="shared" si="14"/>
        <v>33.107032246010057</v>
      </c>
      <c r="AW94">
        <f t="shared" si="14"/>
        <v>33.476820333955764</v>
      </c>
      <c r="AX94">
        <f t="shared" si="14"/>
        <v>33.846608421901472</v>
      </c>
      <c r="AY94">
        <f t="shared" si="14"/>
        <v>34.216396509847179</v>
      </c>
      <c r="AZ94">
        <f t="shared" si="14"/>
        <v>34.586184597792887</v>
      </c>
      <c r="BA94">
        <f t="shared" si="14"/>
        <v>34.955972685738594</v>
      </c>
      <c r="BB94">
        <f t="shared" si="14"/>
        <v>35.325760773684301</v>
      </c>
      <c r="BC94">
        <f t="shared" si="14"/>
        <v>35.695548861630009</v>
      </c>
      <c r="BD94">
        <f t="shared" si="14"/>
        <v>36.065336949575716</v>
      </c>
      <c r="BE94">
        <f t="shared" si="14"/>
        <v>36.435125037521424</v>
      </c>
      <c r="BF94" s="107">
        <v>2.5000000000000001E-2</v>
      </c>
      <c r="BG94" s="40">
        <f t="shared" si="12"/>
        <v>1.9804751256401909</v>
      </c>
    </row>
    <row r="95" spans="2:59" ht="15" customHeight="1">
      <c r="B95" s="109" t="s">
        <v>1077</v>
      </c>
      <c r="C95" t="s">
        <v>1280</v>
      </c>
      <c r="D95" t="s">
        <v>1525</v>
      </c>
      <c r="E95" t="s">
        <v>1526</v>
      </c>
      <c r="F95" t="s">
        <v>1294</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f t="shared" si="13"/>
        <v>9.5558585424357716</v>
      </c>
      <c r="AM95">
        <f t="shared" si="14"/>
        <v>9.6906763052903848</v>
      </c>
      <c r="AN95">
        <f t="shared" si="14"/>
        <v>9.8254940681449963</v>
      </c>
      <c r="AO95">
        <f t="shared" si="14"/>
        <v>9.9603118309996095</v>
      </c>
      <c r="AP95">
        <f t="shared" si="14"/>
        <v>10.095129593854221</v>
      </c>
      <c r="AQ95">
        <f t="shared" si="14"/>
        <v>10.229947356708834</v>
      </c>
      <c r="AR95">
        <f t="shared" si="14"/>
        <v>10.364765119563446</v>
      </c>
      <c r="AS95">
        <f t="shared" si="14"/>
        <v>10.499582882418059</v>
      </c>
      <c r="AT95">
        <f t="shared" si="14"/>
        <v>10.63440064527267</v>
      </c>
      <c r="AU95">
        <f t="shared" si="14"/>
        <v>10.769218408127283</v>
      </c>
      <c r="AV95">
        <f t="shared" si="14"/>
        <v>10.904036170981895</v>
      </c>
      <c r="AW95">
        <f t="shared" si="14"/>
        <v>11.038853933836506</v>
      </c>
      <c r="AX95">
        <f t="shared" si="14"/>
        <v>11.17367169669112</v>
      </c>
      <c r="AY95">
        <f t="shared" si="14"/>
        <v>11.308489459545731</v>
      </c>
      <c r="AZ95">
        <f t="shared" si="14"/>
        <v>11.443307222400344</v>
      </c>
      <c r="BA95">
        <f t="shared" si="14"/>
        <v>11.578124985254956</v>
      </c>
      <c r="BB95">
        <f t="shared" si="14"/>
        <v>11.712942748109569</v>
      </c>
      <c r="BC95">
        <f t="shared" si="14"/>
        <v>11.84776051096418</v>
      </c>
      <c r="BD95">
        <f t="shared" si="14"/>
        <v>11.982578273818792</v>
      </c>
      <c r="BE95">
        <f t="shared" si="14"/>
        <v>12.117396036673405</v>
      </c>
      <c r="BF95" s="107">
        <v>2.5000000000000001E-2</v>
      </c>
      <c r="BG95" s="40">
        <f t="shared" si="12"/>
        <v>1.9956050932730784</v>
      </c>
    </row>
    <row r="96" spans="2:59" ht="15" customHeight="1">
      <c r="B96" s="109" t="s">
        <v>1078</v>
      </c>
      <c r="C96" t="s">
        <v>1266</v>
      </c>
      <c r="D96" t="s">
        <v>1527</v>
      </c>
      <c r="E96" t="s">
        <v>1528</v>
      </c>
      <c r="F96" t="s">
        <v>1294</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f t="shared" si="13"/>
        <v>19.851332960498389</v>
      </c>
      <c r="AM96">
        <f t="shared" si="14"/>
        <v>20.084340027860016</v>
      </c>
      <c r="AN96">
        <f t="shared" si="14"/>
        <v>20.317347095221638</v>
      </c>
      <c r="AO96">
        <f t="shared" si="14"/>
        <v>20.550354162583265</v>
      </c>
      <c r="AP96">
        <f t="shared" si="14"/>
        <v>20.783361229944887</v>
      </c>
      <c r="AQ96">
        <f t="shared" si="14"/>
        <v>21.016368297306514</v>
      </c>
      <c r="AR96">
        <f t="shared" si="14"/>
        <v>21.249375364668136</v>
      </c>
      <c r="AS96">
        <f t="shared" si="14"/>
        <v>21.482382432029759</v>
      </c>
      <c r="AT96">
        <f t="shared" si="14"/>
        <v>21.715389499391385</v>
      </c>
      <c r="AU96">
        <f t="shared" si="14"/>
        <v>21.948396566753008</v>
      </c>
      <c r="AV96">
        <f t="shared" si="14"/>
        <v>22.181403634114634</v>
      </c>
      <c r="AW96">
        <f t="shared" si="14"/>
        <v>22.414410701476257</v>
      </c>
      <c r="AX96">
        <f t="shared" si="14"/>
        <v>22.647417768837883</v>
      </c>
      <c r="AY96">
        <f t="shared" si="14"/>
        <v>22.880424836199506</v>
      </c>
      <c r="AZ96">
        <f t="shared" si="14"/>
        <v>23.113431903561128</v>
      </c>
      <c r="BA96">
        <f t="shared" si="14"/>
        <v>23.346438970922755</v>
      </c>
      <c r="BB96">
        <f t="shared" si="14"/>
        <v>23.579446038284381</v>
      </c>
      <c r="BC96">
        <f t="shared" si="14"/>
        <v>23.812453105646004</v>
      </c>
      <c r="BD96">
        <f t="shared" si="14"/>
        <v>24.045460173007626</v>
      </c>
      <c r="BE96">
        <f t="shared" si="14"/>
        <v>24.278467240369253</v>
      </c>
      <c r="BF96" s="107">
        <v>2.5999999999999999E-2</v>
      </c>
      <c r="BG96" s="40">
        <f t="shared" si="12"/>
        <v>1.9696830811275712</v>
      </c>
    </row>
    <row r="97" spans="2:59" ht="15" customHeight="1">
      <c r="B97" s="109" t="s">
        <v>1079</v>
      </c>
      <c r="C97" t="s">
        <v>1354</v>
      </c>
      <c r="D97" t="s">
        <v>1529</v>
      </c>
      <c r="E97" t="s">
        <v>1530</v>
      </c>
      <c r="F97" t="s">
        <v>1294</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f t="shared" si="13"/>
        <v>0</v>
      </c>
      <c r="AM97">
        <f t="shared" si="14"/>
        <v>0</v>
      </c>
      <c r="AN97">
        <f t="shared" si="14"/>
        <v>0</v>
      </c>
      <c r="AO97">
        <f t="shared" si="14"/>
        <v>0</v>
      </c>
      <c r="AP97">
        <f t="shared" si="14"/>
        <v>0</v>
      </c>
      <c r="AQ97">
        <f t="shared" si="14"/>
        <v>0</v>
      </c>
      <c r="AR97">
        <f t="shared" si="14"/>
        <v>0</v>
      </c>
      <c r="AS97">
        <f t="shared" si="14"/>
        <v>0</v>
      </c>
      <c r="AT97">
        <f t="shared" si="14"/>
        <v>0</v>
      </c>
      <c r="AU97">
        <f t="shared" si="14"/>
        <v>0</v>
      </c>
      <c r="AV97">
        <f t="shared" si="14"/>
        <v>0</v>
      </c>
      <c r="AW97">
        <f t="shared" si="14"/>
        <v>0</v>
      </c>
      <c r="AX97">
        <f t="shared" si="14"/>
        <v>0</v>
      </c>
      <c r="AY97">
        <f t="shared" si="14"/>
        <v>0</v>
      </c>
      <c r="AZ97">
        <f t="shared" si="14"/>
        <v>0</v>
      </c>
      <c r="BA97">
        <f t="shared" si="14"/>
        <v>0</v>
      </c>
      <c r="BB97">
        <f t="shared" si="14"/>
        <v>0</v>
      </c>
      <c r="BC97">
        <f t="shared" si="14"/>
        <v>0</v>
      </c>
      <c r="BD97">
        <f t="shared" si="14"/>
        <v>0</v>
      </c>
      <c r="BE97">
        <f t="shared" si="14"/>
        <v>0</v>
      </c>
      <c r="BF97" t="s">
        <v>146</v>
      </c>
      <c r="BG97" t="s">
        <v>146</v>
      </c>
    </row>
    <row r="98" spans="2:59" ht="15" customHeight="1">
      <c r="B98" s="109" t="s">
        <v>1080</v>
      </c>
      <c r="C98" t="s">
        <v>1355</v>
      </c>
      <c r="D98" t="s">
        <v>1531</v>
      </c>
      <c r="E98" t="s">
        <v>1532</v>
      </c>
      <c r="F98" t="s">
        <v>1294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f t="shared" si="13"/>
        <v>0</v>
      </c>
      <c r="AM98">
        <f t="shared" si="14"/>
        <v>0</v>
      </c>
      <c r="AN98">
        <f t="shared" si="14"/>
        <v>0</v>
      </c>
      <c r="AO98">
        <f t="shared" si="14"/>
        <v>0</v>
      </c>
      <c r="AP98">
        <f t="shared" si="14"/>
        <v>0</v>
      </c>
      <c r="AQ98">
        <f t="shared" si="14"/>
        <v>0</v>
      </c>
      <c r="AR98">
        <f t="shared" si="14"/>
        <v>0</v>
      </c>
      <c r="AS98">
        <f t="shared" si="14"/>
        <v>0</v>
      </c>
      <c r="AT98">
        <f t="shared" si="14"/>
        <v>0</v>
      </c>
      <c r="AU98">
        <f t="shared" si="14"/>
        <v>0</v>
      </c>
      <c r="AV98">
        <f t="shared" si="14"/>
        <v>0</v>
      </c>
      <c r="AW98">
        <f t="shared" si="14"/>
        <v>0</v>
      </c>
      <c r="AX98">
        <f t="shared" si="14"/>
        <v>0</v>
      </c>
      <c r="AY98">
        <f t="shared" si="14"/>
        <v>0</v>
      </c>
      <c r="AZ98">
        <f t="shared" si="14"/>
        <v>0</v>
      </c>
      <c r="BA98">
        <f t="shared" si="14"/>
        <v>0</v>
      </c>
      <c r="BB98">
        <f t="shared" si="14"/>
        <v>0</v>
      </c>
      <c r="BC98">
        <f t="shared" si="14"/>
        <v>0</v>
      </c>
      <c r="BD98">
        <f t="shared" si="14"/>
        <v>0</v>
      </c>
      <c r="BE98">
        <f t="shared" si="14"/>
        <v>0</v>
      </c>
      <c r="BF98" t="s">
        <v>146</v>
      </c>
      <c r="BG98" t="s">
        <v>146</v>
      </c>
    </row>
    <row r="99" spans="2:59" ht="15" customHeight="1">
      <c r="B99" s="109" t="s">
        <v>1081</v>
      </c>
      <c r="C99" t="s">
        <v>1082</v>
      </c>
      <c r="D99" t="s">
        <v>1533</v>
      </c>
      <c r="E99" t="s">
        <v>1534</v>
      </c>
      <c r="F99" t="s">
        <v>1294</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f t="shared" si="13"/>
        <v>176.78149794519823</v>
      </c>
      <c r="AM99">
        <f t="shared" si="14"/>
        <v>175.99128098953062</v>
      </c>
      <c r="AN99">
        <f t="shared" si="14"/>
        <v>175.20106403386302</v>
      </c>
      <c r="AO99">
        <f t="shared" si="14"/>
        <v>174.41084707819542</v>
      </c>
      <c r="AP99">
        <f t="shared" si="14"/>
        <v>173.62063012252781</v>
      </c>
      <c r="AQ99">
        <f t="shared" si="14"/>
        <v>172.83041316686021</v>
      </c>
      <c r="AR99">
        <f t="shared" si="14"/>
        <v>172.04019621119264</v>
      </c>
      <c r="AS99">
        <f t="shared" si="14"/>
        <v>171.24997925552503</v>
      </c>
      <c r="AT99">
        <f t="shared" si="14"/>
        <v>170.45976229985743</v>
      </c>
      <c r="AU99">
        <f t="shared" si="14"/>
        <v>169.66954534418983</v>
      </c>
      <c r="AV99">
        <f t="shared" si="14"/>
        <v>168.87932838852223</v>
      </c>
      <c r="AW99">
        <f t="shared" si="14"/>
        <v>168.08911143285462</v>
      </c>
      <c r="AX99">
        <f t="shared" si="14"/>
        <v>167.29889447718702</v>
      </c>
      <c r="AY99">
        <f t="shared" si="14"/>
        <v>166.50867752151942</v>
      </c>
      <c r="AZ99">
        <f t="shared" si="14"/>
        <v>165.71846056585181</v>
      </c>
      <c r="BA99">
        <f t="shared" si="14"/>
        <v>164.92824361018421</v>
      </c>
      <c r="BB99">
        <f t="shared" si="14"/>
        <v>164.13802665451661</v>
      </c>
      <c r="BC99">
        <f t="shared" si="14"/>
        <v>163.34780969884901</v>
      </c>
      <c r="BD99">
        <f t="shared" si="14"/>
        <v>162.55759274318143</v>
      </c>
      <c r="BE99">
        <f t="shared" si="14"/>
        <v>161.76737578751383</v>
      </c>
      <c r="BF99" s="107">
        <v>-3.0000000000000001E-3</v>
      </c>
      <c r="BG99" s="40">
        <f t="shared" si="12"/>
        <v>-0.38193850369865334</v>
      </c>
    </row>
    <row r="100" spans="2:59" ht="15" customHeight="1">
      <c r="B100" s="109" t="s">
        <v>1083</v>
      </c>
      <c r="C100" t="s">
        <v>1364</v>
      </c>
      <c r="D100" t="s">
        <v>1535</v>
      </c>
      <c r="E100" t="s">
        <v>1536</v>
      </c>
      <c r="F100" t="s">
        <v>1294</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f t="shared" si="13"/>
        <v>135.46149887678888</v>
      </c>
      <c r="AM100">
        <f t="shared" si="14"/>
        <v>134.59105462366747</v>
      </c>
      <c r="AN100">
        <f t="shared" si="14"/>
        <v>133.7206103705461</v>
      </c>
      <c r="AO100">
        <f t="shared" si="14"/>
        <v>132.85016611742469</v>
      </c>
      <c r="AP100">
        <f t="shared" si="14"/>
        <v>131.97972186430331</v>
      </c>
      <c r="AQ100">
        <f t="shared" si="14"/>
        <v>131.10927761118194</v>
      </c>
      <c r="AR100">
        <f t="shared" si="14"/>
        <v>130.23883335806053</v>
      </c>
      <c r="AS100">
        <f t="shared" ref="AM100:BE104" si="15">_xlfn.FORECAST.ETS(AS$14,$G100:$AK100,$G$14:$AK$14)</f>
        <v>129.36838910493915</v>
      </c>
      <c r="AT100">
        <f t="shared" si="15"/>
        <v>128.49794485181778</v>
      </c>
      <c r="AU100">
        <f t="shared" si="15"/>
        <v>127.62750059869637</v>
      </c>
      <c r="AV100">
        <f t="shared" si="15"/>
        <v>126.75705634557499</v>
      </c>
      <c r="AW100">
        <f t="shared" si="15"/>
        <v>125.8866120924536</v>
      </c>
      <c r="AX100">
        <f t="shared" si="15"/>
        <v>125.01616783933221</v>
      </c>
      <c r="AY100">
        <f t="shared" si="15"/>
        <v>124.14572358621082</v>
      </c>
      <c r="AZ100">
        <f t="shared" si="15"/>
        <v>123.27527933308943</v>
      </c>
      <c r="BA100">
        <f t="shared" si="15"/>
        <v>122.40483507996805</v>
      </c>
      <c r="BB100">
        <f t="shared" si="15"/>
        <v>121.53439082684666</v>
      </c>
      <c r="BC100">
        <f t="shared" si="15"/>
        <v>120.66394657372527</v>
      </c>
      <c r="BD100">
        <f t="shared" si="15"/>
        <v>119.79350232060388</v>
      </c>
      <c r="BE100">
        <f t="shared" si="15"/>
        <v>118.92305806748249</v>
      </c>
      <c r="BF100" s="107">
        <v>-5.0000000000000001E-3</v>
      </c>
      <c r="BG100" s="40">
        <f t="shared" si="12"/>
        <v>-0.57291926036990848</v>
      </c>
    </row>
    <row r="101" spans="2:59" ht="15" customHeight="1">
      <c r="B101" s="109" t="s">
        <v>1084</v>
      </c>
      <c r="C101" t="s">
        <v>1351</v>
      </c>
      <c r="D101" t="s">
        <v>1537</v>
      </c>
      <c r="E101" t="s">
        <v>1538</v>
      </c>
      <c r="F101" t="s">
        <v>1294</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f t="shared" si="13"/>
        <v>41.320003639909046</v>
      </c>
      <c r="AM101">
        <f t="shared" si="15"/>
        <v>41.400237413017422</v>
      </c>
      <c r="AN101">
        <f t="shared" si="15"/>
        <v>41.480471186125797</v>
      </c>
      <c r="AO101">
        <f t="shared" si="15"/>
        <v>41.56070495923418</v>
      </c>
      <c r="AP101">
        <f t="shared" si="15"/>
        <v>41.640938732342555</v>
      </c>
      <c r="AQ101">
        <f t="shared" si="15"/>
        <v>41.72117250545093</v>
      </c>
      <c r="AR101">
        <f t="shared" si="15"/>
        <v>41.801406278559305</v>
      </c>
      <c r="AS101">
        <f t="shared" si="15"/>
        <v>41.881640051667681</v>
      </c>
      <c r="AT101">
        <f t="shared" si="15"/>
        <v>41.961873824776056</v>
      </c>
      <c r="AU101">
        <f t="shared" si="15"/>
        <v>42.042107597884431</v>
      </c>
      <c r="AV101">
        <f t="shared" si="15"/>
        <v>42.122341370992807</v>
      </c>
      <c r="AW101">
        <f t="shared" si="15"/>
        <v>42.202575144101189</v>
      </c>
      <c r="AX101">
        <f t="shared" si="15"/>
        <v>42.282808917209564</v>
      </c>
      <c r="AY101">
        <f t="shared" si="15"/>
        <v>42.36304269031794</v>
      </c>
      <c r="AZ101">
        <f t="shared" si="15"/>
        <v>42.443276463426315</v>
      </c>
      <c r="BA101">
        <f t="shared" si="15"/>
        <v>42.52351023653469</v>
      </c>
      <c r="BB101">
        <f t="shared" si="15"/>
        <v>42.603744009643066</v>
      </c>
      <c r="BC101">
        <f t="shared" si="15"/>
        <v>42.683977782751441</v>
      </c>
      <c r="BD101">
        <f t="shared" si="15"/>
        <v>42.764211555859823</v>
      </c>
      <c r="BE101">
        <f t="shared" si="15"/>
        <v>42.844445328968199</v>
      </c>
      <c r="BF101" s="107">
        <v>3.0000000000000001E-3</v>
      </c>
      <c r="BG101" s="40">
        <f t="shared" si="12"/>
        <v>0.27338397770351186</v>
      </c>
    </row>
    <row r="102" spans="2:59" ht="15" customHeight="1">
      <c r="B102" s="109" t="s">
        <v>1085</v>
      </c>
      <c r="C102" t="s">
        <v>1086</v>
      </c>
      <c r="D102" t="s">
        <v>1539</v>
      </c>
      <c r="E102" t="s">
        <v>1540</v>
      </c>
      <c r="F102" t="s">
        <v>1294</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f t="shared" si="13"/>
        <v>124.34831463588711</v>
      </c>
      <c r="AM102">
        <f t="shared" si="15"/>
        <v>124.31110027177421</v>
      </c>
      <c r="AN102">
        <f t="shared" si="15"/>
        <v>124.27388590766131</v>
      </c>
      <c r="AO102">
        <f t="shared" si="15"/>
        <v>124.23667154354841</v>
      </c>
      <c r="AP102">
        <f t="shared" si="15"/>
        <v>124.19945717943551</v>
      </c>
      <c r="AQ102">
        <f t="shared" si="15"/>
        <v>124.16224281532261</v>
      </c>
      <c r="AR102">
        <f t="shared" si="15"/>
        <v>124.12502845120972</v>
      </c>
      <c r="AS102">
        <f t="shared" si="15"/>
        <v>124.08781408709682</v>
      </c>
      <c r="AT102">
        <f t="shared" si="15"/>
        <v>124.05059972298392</v>
      </c>
      <c r="AU102">
        <f t="shared" si="15"/>
        <v>124.01338535887102</v>
      </c>
      <c r="AV102">
        <f t="shared" si="15"/>
        <v>123.97617099475812</v>
      </c>
      <c r="AW102">
        <f t="shared" si="15"/>
        <v>123.93895663064522</v>
      </c>
      <c r="AX102">
        <f t="shared" si="15"/>
        <v>123.90174226653232</v>
      </c>
      <c r="AY102">
        <f t="shared" si="15"/>
        <v>123.86452790241943</v>
      </c>
      <c r="AZ102">
        <f t="shared" si="15"/>
        <v>123.82731353830653</v>
      </c>
      <c r="BA102">
        <f t="shared" si="15"/>
        <v>123.79009917419363</v>
      </c>
      <c r="BB102">
        <f t="shared" si="15"/>
        <v>123.75288481008073</v>
      </c>
      <c r="BC102">
        <f t="shared" si="15"/>
        <v>123.71567044596783</v>
      </c>
      <c r="BD102">
        <f t="shared" si="15"/>
        <v>123.67845608185493</v>
      </c>
      <c r="BE102">
        <f t="shared" si="15"/>
        <v>123.64124171774203</v>
      </c>
      <c r="BF102" s="107">
        <v>1E-3</v>
      </c>
      <c r="BG102" s="40">
        <f t="shared" si="12"/>
        <v>3.9489566493799977E-2</v>
      </c>
    </row>
    <row r="103" spans="2:59" ht="15" customHeight="1">
      <c r="B103" s="109" t="s">
        <v>1087</v>
      </c>
      <c r="C103" t="s">
        <v>1088</v>
      </c>
      <c r="D103" t="s">
        <v>1286</v>
      </c>
      <c r="E103" t="s">
        <v>1541</v>
      </c>
      <c r="F103" t="s">
        <v>1294</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f t="shared" si="13"/>
        <v>788.65703308202831</v>
      </c>
      <c r="AM103">
        <f t="shared" si="15"/>
        <v>792.53964573896894</v>
      </c>
      <c r="AN103">
        <f t="shared" si="15"/>
        <v>796.42225839590958</v>
      </c>
      <c r="AO103">
        <f t="shared" si="15"/>
        <v>800.30487105285022</v>
      </c>
      <c r="AP103">
        <f t="shared" si="15"/>
        <v>804.18748370979085</v>
      </c>
      <c r="AQ103">
        <f t="shared" si="15"/>
        <v>808.07009636673149</v>
      </c>
      <c r="AR103">
        <f t="shared" si="15"/>
        <v>811.95270902367224</v>
      </c>
      <c r="AS103">
        <f t="shared" si="15"/>
        <v>815.83532168061288</v>
      </c>
      <c r="AT103">
        <f t="shared" si="15"/>
        <v>819.71793433755352</v>
      </c>
      <c r="AU103">
        <f t="shared" si="15"/>
        <v>823.60054699449415</v>
      </c>
      <c r="AV103">
        <f t="shared" si="15"/>
        <v>827.48315965143479</v>
      </c>
      <c r="AW103">
        <f t="shared" si="15"/>
        <v>831.36577230837543</v>
      </c>
      <c r="AX103">
        <f t="shared" si="15"/>
        <v>835.24838496531606</v>
      </c>
      <c r="AY103">
        <f t="shared" si="15"/>
        <v>839.1309976222567</v>
      </c>
      <c r="AZ103">
        <f t="shared" si="15"/>
        <v>843.01361027919734</v>
      </c>
      <c r="BA103">
        <f t="shared" si="15"/>
        <v>846.89622293613797</v>
      </c>
      <c r="BB103">
        <f t="shared" si="15"/>
        <v>850.77883559307861</v>
      </c>
      <c r="BC103">
        <f t="shared" si="15"/>
        <v>854.66144825001925</v>
      </c>
      <c r="BD103">
        <f t="shared" si="15"/>
        <v>858.54406090695988</v>
      </c>
      <c r="BE103">
        <f t="shared" si="15"/>
        <v>862.42667356390052</v>
      </c>
      <c r="BF103" s="107">
        <v>4.0000000000000001E-3</v>
      </c>
      <c r="BG103" s="40">
        <f t="shared" si="12"/>
        <v>0.40036065843693791</v>
      </c>
    </row>
    <row r="104" spans="2:59" ht="15" customHeight="1">
      <c r="B104" s="109" t="s">
        <v>1089</v>
      </c>
      <c r="C104" t="s">
        <v>594</v>
      </c>
      <c r="D104" t="s">
        <v>1542</v>
      </c>
      <c r="E104" t="s">
        <v>1543</v>
      </c>
      <c r="F104" t="s">
        <v>1294</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f t="shared" si="13"/>
        <v>28386.297210628596</v>
      </c>
      <c r="AM104">
        <f t="shared" si="15"/>
        <v>28535.863600827786</v>
      </c>
      <c r="AN104">
        <f t="shared" si="15"/>
        <v>28685.429991026976</v>
      </c>
      <c r="AO104">
        <f t="shared" si="15"/>
        <v>28834.996381226167</v>
      </c>
      <c r="AP104">
        <f t="shared" si="15"/>
        <v>28984.562771425357</v>
      </c>
      <c r="AQ104">
        <f t="shared" si="15"/>
        <v>29134.129161624547</v>
      </c>
      <c r="AR104">
        <f t="shared" si="15"/>
        <v>29283.695551823741</v>
      </c>
      <c r="AS104">
        <f t="shared" si="15"/>
        <v>29433.261942022931</v>
      </c>
      <c r="AT104">
        <f t="shared" si="15"/>
        <v>29582.828332222121</v>
      </c>
      <c r="AU104">
        <f t="shared" si="15"/>
        <v>29732.394722421312</v>
      </c>
      <c r="AV104">
        <f t="shared" si="15"/>
        <v>29881.961112620502</v>
      </c>
      <c r="AW104">
        <f t="shared" si="15"/>
        <v>30031.527502819692</v>
      </c>
      <c r="AX104">
        <f t="shared" si="15"/>
        <v>30181.093893018882</v>
      </c>
      <c r="AY104">
        <f t="shared" si="15"/>
        <v>30330.660283218072</v>
      </c>
      <c r="AZ104">
        <f t="shared" si="15"/>
        <v>30480.226673417263</v>
      </c>
      <c r="BA104">
        <f t="shared" si="15"/>
        <v>30629.793063616453</v>
      </c>
      <c r="BB104">
        <f t="shared" si="15"/>
        <v>30779.359453815643</v>
      </c>
      <c r="BC104">
        <f t="shared" si="15"/>
        <v>30928.925844014833</v>
      </c>
      <c r="BD104">
        <f t="shared" si="15"/>
        <v>31078.492234214027</v>
      </c>
      <c r="BE104">
        <f t="shared" si="15"/>
        <v>31228.058624413214</v>
      </c>
      <c r="BF104" s="107">
        <v>5.0000000000000001E-3</v>
      </c>
      <c r="BG104" s="40">
        <f t="shared" si="12"/>
        <v>0.47490822430384938</v>
      </c>
    </row>
    <row r="105" spans="2:59" ht="15" customHeight="1"/>
    <row r="106" spans="2:59" ht="15" customHeight="1"/>
    <row r="107" spans="2:59" ht="15" customHeight="1"/>
    <row r="108" spans="2:59" ht="15" customHeight="1"/>
    <row r="109" spans="2:59" ht="15" customHeight="1"/>
    <row r="110" spans="2:59" ht="15" customHeight="1"/>
    <row r="111" spans="2:59" ht="15" customHeight="1"/>
    <row r="112" spans="2:59"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G104"/>
  <sheetViews>
    <sheetView topLeftCell="B7" zoomScale="108" workbookViewId="0">
      <selection activeCell="G20" sqref="G20"/>
    </sheetView>
  </sheetViews>
  <sheetFormatPr defaultRowHeight="14.25"/>
  <cols>
    <col min="1" max="1" width="19.53125" customWidth="1"/>
    <col min="2" max="2" width="19.33203125" style="39" customWidth="1"/>
    <col min="3" max="3" width="25" customWidth="1"/>
  </cols>
  <sheetData>
    <row r="1" spans="1:59" s="52" customFormat="1" ht="15" customHeight="1">
      <c r="A1"/>
      <c r="B1" s="39" t="s">
        <v>1347</v>
      </c>
      <c r="G1" s="52">
        <v>2020</v>
      </c>
      <c r="H1" s="52">
        <v>2021</v>
      </c>
      <c r="I1" s="52">
        <v>2022</v>
      </c>
      <c r="J1" s="52">
        <v>2023</v>
      </c>
      <c r="K1" s="52">
        <v>2024</v>
      </c>
      <c r="L1" s="52">
        <v>2025</v>
      </c>
      <c r="M1" s="52">
        <v>2026</v>
      </c>
      <c r="N1" s="52">
        <v>2027</v>
      </c>
      <c r="O1" s="52">
        <v>2028</v>
      </c>
      <c r="P1" s="52">
        <v>2029</v>
      </c>
      <c r="Q1" s="52">
        <v>2030</v>
      </c>
      <c r="R1" s="52">
        <v>2031</v>
      </c>
      <c r="S1" s="52">
        <v>2032</v>
      </c>
      <c r="T1" s="52">
        <v>2033</v>
      </c>
      <c r="U1" s="52">
        <v>2034</v>
      </c>
      <c r="V1" s="52">
        <v>2035</v>
      </c>
      <c r="W1" s="52">
        <v>2036</v>
      </c>
      <c r="X1" s="52">
        <v>2037</v>
      </c>
      <c r="Y1" s="52">
        <v>2038</v>
      </c>
      <c r="Z1" s="52">
        <v>2039</v>
      </c>
      <c r="AA1" s="52">
        <v>2040</v>
      </c>
      <c r="AB1" s="52">
        <v>2041</v>
      </c>
      <c r="AC1" s="52">
        <v>2042</v>
      </c>
      <c r="AD1" s="52">
        <v>2043</v>
      </c>
      <c r="AE1" s="52">
        <v>2044</v>
      </c>
      <c r="AF1" s="52">
        <v>2045</v>
      </c>
      <c r="AG1" s="52">
        <v>2046</v>
      </c>
      <c r="AH1" s="52">
        <v>2047</v>
      </c>
      <c r="AI1" s="52">
        <v>2048</v>
      </c>
      <c r="AJ1" s="52">
        <v>2049</v>
      </c>
      <c r="AK1" s="52">
        <v>2050</v>
      </c>
      <c r="AL1" s="52">
        <v>2051</v>
      </c>
      <c r="AM1" s="52">
        <v>2052</v>
      </c>
      <c r="AN1" s="52">
        <v>2053</v>
      </c>
      <c r="AO1" s="52">
        <v>2054</v>
      </c>
      <c r="AP1" s="52">
        <v>2055</v>
      </c>
      <c r="AQ1" s="52">
        <v>2056</v>
      </c>
      <c r="AR1" s="52">
        <v>2057</v>
      </c>
      <c r="AS1" s="52">
        <v>2058</v>
      </c>
      <c r="AT1" s="52">
        <v>2059</v>
      </c>
      <c r="AU1" s="52">
        <v>2060</v>
      </c>
      <c r="AV1" s="52">
        <v>2061</v>
      </c>
      <c r="AW1" s="52">
        <v>2062</v>
      </c>
      <c r="AX1" s="52">
        <v>2063</v>
      </c>
      <c r="AY1" s="52">
        <v>2064</v>
      </c>
      <c r="AZ1" s="52">
        <v>2065</v>
      </c>
      <c r="BA1" s="52">
        <v>2066</v>
      </c>
      <c r="BB1" s="52">
        <v>2067</v>
      </c>
      <c r="BC1" s="52">
        <v>2068</v>
      </c>
      <c r="BD1" s="52">
        <v>2069</v>
      </c>
      <c r="BE1" s="52">
        <v>2070</v>
      </c>
      <c r="BF1" s="52" t="s">
        <v>1290</v>
      </c>
      <c r="BG1" s="52" t="s">
        <v>3419</v>
      </c>
    </row>
    <row r="2" spans="1:59" ht="15" customHeight="1"/>
    <row r="3" spans="1:59" ht="15" customHeight="1"/>
    <row r="4" spans="1:59" ht="15" customHeight="1"/>
    <row r="5" spans="1:59" ht="15" customHeight="1"/>
    <row r="6" spans="1:59" ht="15" customHeight="1"/>
    <row r="7" spans="1:59" ht="15" customHeight="1"/>
    <row r="8" spans="1:59" ht="15" customHeight="1"/>
    <row r="9" spans="1:59" ht="15" customHeight="1"/>
    <row r="10" spans="1:59" ht="15" customHeight="1">
      <c r="B10" s="109" t="s">
        <v>915</v>
      </c>
      <c r="C10" t="s">
        <v>1544</v>
      </c>
    </row>
    <row r="11" spans="1:59" ht="15" customHeight="1">
      <c r="C11" t="s">
        <v>1545</v>
      </c>
    </row>
    <row r="12" spans="1:59" ht="15" customHeight="1">
      <c r="C12" t="s">
        <v>1546</v>
      </c>
    </row>
    <row r="13" spans="1:59" ht="15" customHeight="1">
      <c r="C13" t="s">
        <v>1198</v>
      </c>
    </row>
    <row r="14" spans="1:59" ht="15" customHeight="1">
      <c r="D14" t="s">
        <v>1199</v>
      </c>
      <c r="E14" t="s">
        <v>1288</v>
      </c>
      <c r="F14" t="s">
        <v>1289</v>
      </c>
      <c r="G14" s="136">
        <v>2020</v>
      </c>
      <c r="H14" s="136">
        <v>2021</v>
      </c>
      <c r="I14" s="136">
        <v>2022</v>
      </c>
      <c r="J14" s="136">
        <v>2023</v>
      </c>
      <c r="K14" s="136">
        <v>2024</v>
      </c>
      <c r="L14" s="136">
        <v>2025</v>
      </c>
      <c r="M14" s="136">
        <v>2026</v>
      </c>
      <c r="N14" s="136">
        <v>2027</v>
      </c>
      <c r="O14" s="136">
        <v>2028</v>
      </c>
      <c r="P14" s="136">
        <v>2029</v>
      </c>
      <c r="Q14" s="136">
        <v>2030</v>
      </c>
      <c r="R14" s="136">
        <v>2031</v>
      </c>
      <c r="S14" s="136">
        <v>2032</v>
      </c>
      <c r="T14" s="136">
        <v>2033</v>
      </c>
      <c r="U14" s="136">
        <v>2034</v>
      </c>
      <c r="V14" s="136">
        <v>2035</v>
      </c>
      <c r="W14" s="136">
        <v>2036</v>
      </c>
      <c r="X14" s="136">
        <v>2037</v>
      </c>
      <c r="Y14" s="136">
        <v>2038</v>
      </c>
      <c r="Z14" s="136">
        <v>2039</v>
      </c>
      <c r="AA14" s="136">
        <v>2040</v>
      </c>
      <c r="AB14" s="136">
        <v>2041</v>
      </c>
      <c r="AC14" s="136">
        <v>2042</v>
      </c>
      <c r="AD14" s="136">
        <v>2043</v>
      </c>
      <c r="AE14" s="136">
        <v>2044</v>
      </c>
      <c r="AF14" s="136">
        <v>2045</v>
      </c>
      <c r="AG14" s="136">
        <v>2046</v>
      </c>
      <c r="AH14" s="136">
        <v>2047</v>
      </c>
      <c r="AI14" s="136">
        <v>2048</v>
      </c>
      <c r="AJ14" s="136">
        <v>2049</v>
      </c>
      <c r="AK14" s="136">
        <v>2050</v>
      </c>
      <c r="AL14" s="136">
        <v>2051</v>
      </c>
      <c r="AM14" s="136">
        <v>2052</v>
      </c>
      <c r="AN14" s="136">
        <v>2053</v>
      </c>
      <c r="AO14" s="136">
        <v>2054</v>
      </c>
      <c r="AP14" s="136">
        <v>2055</v>
      </c>
      <c r="AQ14" s="136">
        <v>2056</v>
      </c>
      <c r="AR14" s="136">
        <v>2057</v>
      </c>
      <c r="AS14" s="136">
        <v>2058</v>
      </c>
      <c r="AT14" s="136">
        <v>2059</v>
      </c>
      <c r="AU14" s="136">
        <v>2060</v>
      </c>
      <c r="AV14" s="136">
        <v>2061</v>
      </c>
      <c r="AW14" s="136">
        <v>2062</v>
      </c>
      <c r="AX14" s="136">
        <v>2063</v>
      </c>
      <c r="AY14" s="136">
        <v>2064</v>
      </c>
      <c r="AZ14" s="136">
        <v>2065</v>
      </c>
      <c r="BA14" s="136">
        <v>2066</v>
      </c>
      <c r="BB14" s="136">
        <v>2067</v>
      </c>
      <c r="BC14" s="136">
        <v>2068</v>
      </c>
      <c r="BD14" s="136">
        <v>2069</v>
      </c>
      <c r="BE14" s="136">
        <v>2070</v>
      </c>
      <c r="BF14" t="s">
        <v>1290</v>
      </c>
      <c r="BG14" t="s">
        <v>3419</v>
      </c>
    </row>
    <row r="15" spans="1:59" ht="15" customHeight="1">
      <c r="B15" s="109"/>
      <c r="C15" t="s">
        <v>1547</v>
      </c>
      <c r="E15" t="s">
        <v>1584</v>
      </c>
    </row>
    <row r="16" spans="1:59" ht="15" customHeight="1">
      <c r="B16" s="109"/>
      <c r="C16" t="s">
        <v>1548</v>
      </c>
      <c r="E16" t="s">
        <v>1585</v>
      </c>
    </row>
    <row r="17" spans="1:59" s="35" customFormat="1" ht="15" customHeight="1">
      <c r="A17" s="116" t="s">
        <v>114</v>
      </c>
      <c r="B17" s="109" t="s">
        <v>916</v>
      </c>
      <c r="C17" t="s">
        <v>1549</v>
      </c>
      <c r="D17" t="s">
        <v>1586</v>
      </c>
      <c r="E17" t="s">
        <v>1587</v>
      </c>
      <c r="F17" t="s">
        <v>1588</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f>_xlfn.FORECAST.ETS(AL$14,$G17:$AK17,$G$14:$AK$14)</f>
        <v>4194.0743896053273</v>
      </c>
      <c r="AM17">
        <f t="shared" ref="AM17:BE17" si="0">_xlfn.FORECAST.ETS(AM$14,$G17:$AK17,$G$14:$AK$14)</f>
        <v>4135.1687692840396</v>
      </c>
      <c r="AN17">
        <f t="shared" si="0"/>
        <v>4076.2631489627529</v>
      </c>
      <c r="AO17">
        <f t="shared" si="0"/>
        <v>4017.3575286414657</v>
      </c>
      <c r="AP17">
        <f t="shared" si="0"/>
        <v>3958.4519083201785</v>
      </c>
      <c r="AQ17">
        <f t="shared" si="0"/>
        <v>3899.5462879988913</v>
      </c>
      <c r="AR17">
        <f t="shared" si="0"/>
        <v>3840.6406676776041</v>
      </c>
      <c r="AS17">
        <f t="shared" si="0"/>
        <v>3781.7350473563174</v>
      </c>
      <c r="AT17">
        <f t="shared" si="0"/>
        <v>3722.8294270350302</v>
      </c>
      <c r="AU17">
        <f t="shared" si="0"/>
        <v>3663.923806713743</v>
      </c>
      <c r="AV17">
        <f t="shared" si="0"/>
        <v>3605.0181863924563</v>
      </c>
      <c r="AW17">
        <f t="shared" si="0"/>
        <v>3546.1125660711687</v>
      </c>
      <c r="AX17">
        <f t="shared" si="0"/>
        <v>3487.2069457498819</v>
      </c>
      <c r="AY17">
        <f t="shared" si="0"/>
        <v>3428.3013254285947</v>
      </c>
      <c r="AZ17">
        <f t="shared" si="0"/>
        <v>3369.3957051073075</v>
      </c>
      <c r="BA17">
        <f t="shared" si="0"/>
        <v>3310.4900847860208</v>
      </c>
      <c r="BB17">
        <f t="shared" si="0"/>
        <v>3251.5844644647336</v>
      </c>
      <c r="BC17">
        <f t="shared" si="0"/>
        <v>3192.6788441434464</v>
      </c>
      <c r="BD17">
        <f t="shared" si="0"/>
        <v>3133.7732238221593</v>
      </c>
      <c r="BE17">
        <f t="shared" si="0"/>
        <v>3074.8676035008721</v>
      </c>
      <c r="BF17" s="107">
        <v>-1E-3</v>
      </c>
      <c r="BG17">
        <f>((BE17/G17)^(1/($BE$14-$G$14))-1)*100</f>
        <v>-0.7278574676324534</v>
      </c>
    </row>
    <row r="18" spans="1:59" ht="15" customHeight="1">
      <c r="A18" s="116" t="s">
        <v>115</v>
      </c>
      <c r="B18" s="109" t="s">
        <v>917</v>
      </c>
      <c r="C18" t="s">
        <v>1550</v>
      </c>
      <c r="D18" t="s">
        <v>1589</v>
      </c>
      <c r="E18" t="s">
        <v>1590</v>
      </c>
      <c r="F18" t="s">
        <v>1588</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f>_xlfn.FORECAST.ETS(AL$14,$G18:$AK18,$G$14:$AK$14)</f>
        <v>6.8199378124659829E-2</v>
      </c>
      <c r="AM18">
        <f t="shared" ref="AM18:BE33" si="1">_xlfn.FORECAST.ETS(AM$14,$G18:$AK18,$G$14:$AK$14)</f>
        <v>6.6974022003176342E-2</v>
      </c>
      <c r="AN18">
        <f t="shared" si="1"/>
        <v>6.5748665881692869E-2</v>
      </c>
      <c r="AO18">
        <f t="shared" si="1"/>
        <v>6.4523309760209396E-2</v>
      </c>
      <c r="AP18">
        <f t="shared" si="1"/>
        <v>6.3297953638725923E-2</v>
      </c>
      <c r="AQ18">
        <f t="shared" si="1"/>
        <v>6.2072597517242444E-2</v>
      </c>
      <c r="AR18">
        <f t="shared" si="1"/>
        <v>6.0847241395758964E-2</v>
      </c>
      <c r="AS18">
        <f t="shared" si="1"/>
        <v>5.9621885274275491E-2</v>
      </c>
      <c r="AT18">
        <f t="shared" si="1"/>
        <v>5.8396529152792011E-2</v>
      </c>
      <c r="AU18">
        <f t="shared" si="1"/>
        <v>5.7171173031308538E-2</v>
      </c>
      <c r="AV18">
        <f t="shared" si="1"/>
        <v>5.5945816909825058E-2</v>
      </c>
      <c r="AW18">
        <f t="shared" si="1"/>
        <v>5.4720460788341585E-2</v>
      </c>
      <c r="AX18">
        <f t="shared" si="1"/>
        <v>5.3495104666858105E-2</v>
      </c>
      <c r="AY18">
        <f t="shared" si="1"/>
        <v>5.2269748545374625E-2</v>
      </c>
      <c r="AZ18">
        <f t="shared" si="1"/>
        <v>5.1044392423891152E-2</v>
      </c>
      <c r="BA18">
        <f t="shared" si="1"/>
        <v>4.9819036302407679E-2</v>
      </c>
      <c r="BB18">
        <f t="shared" si="1"/>
        <v>4.8593680180924199E-2</v>
      </c>
      <c r="BC18">
        <f t="shared" si="1"/>
        <v>4.736832405944072E-2</v>
      </c>
      <c r="BD18">
        <f t="shared" si="1"/>
        <v>4.6142967937957247E-2</v>
      </c>
      <c r="BE18">
        <f t="shared" si="1"/>
        <v>4.4917611816473774E-2</v>
      </c>
      <c r="BF18" s="107">
        <v>-8.9999999999999993E-3</v>
      </c>
      <c r="BG18">
        <f>((BE18/G18)^(1/($BE$14-$G$14))-1)*100</f>
        <v>-1.4173104946134552</v>
      </c>
    </row>
    <row r="19" spans="1:59" ht="15" customHeight="1">
      <c r="A19" s="116"/>
      <c r="B19" s="109" t="s">
        <v>918</v>
      </c>
      <c r="C19" t="s">
        <v>1551</v>
      </c>
      <c r="D19" t="s">
        <v>1591</v>
      </c>
      <c r="E19" t="s">
        <v>1592</v>
      </c>
      <c r="F19" t="s">
        <v>1588</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f t="shared" ref="AL19:BA76" si="2">_xlfn.FORECAST.ETS(AL$14,$G19:$AK19,$G$14:$AK$14)</f>
        <v>4194.142668289187</v>
      </c>
      <c r="AM19">
        <f t="shared" si="2"/>
        <v>4135.2359908623894</v>
      </c>
      <c r="AN19">
        <f t="shared" si="2"/>
        <v>4076.3293134355918</v>
      </c>
      <c r="AO19">
        <f t="shared" si="2"/>
        <v>4017.4226360087941</v>
      </c>
      <c r="AP19">
        <f t="shared" si="2"/>
        <v>3958.5159585819965</v>
      </c>
      <c r="AQ19">
        <f t="shared" si="2"/>
        <v>3899.6092811551989</v>
      </c>
      <c r="AR19">
        <f t="shared" si="2"/>
        <v>3840.7026037284013</v>
      </c>
      <c r="AS19">
        <f t="shared" si="2"/>
        <v>3781.7959263016037</v>
      </c>
      <c r="AT19">
        <f t="shared" si="2"/>
        <v>3722.8892488748061</v>
      </c>
      <c r="AU19">
        <f t="shared" si="2"/>
        <v>3663.9825714480085</v>
      </c>
      <c r="AV19">
        <f t="shared" si="2"/>
        <v>3605.0758940212113</v>
      </c>
      <c r="AW19">
        <f t="shared" si="2"/>
        <v>3546.1692165944137</v>
      </c>
      <c r="AX19">
        <f t="shared" si="2"/>
        <v>3487.2625391676161</v>
      </c>
      <c r="AY19">
        <f t="shared" si="2"/>
        <v>3428.3558617408185</v>
      </c>
      <c r="AZ19">
        <f t="shared" si="2"/>
        <v>3369.4491843140208</v>
      </c>
      <c r="BA19">
        <f t="shared" si="2"/>
        <v>3310.5425068872232</v>
      </c>
      <c r="BB19">
        <f t="shared" si="1"/>
        <v>3251.6358294604256</v>
      </c>
      <c r="BC19">
        <f t="shared" si="1"/>
        <v>3192.729152033628</v>
      </c>
      <c r="BD19">
        <f t="shared" si="1"/>
        <v>3133.8224746068304</v>
      </c>
      <c r="BE19">
        <f t="shared" si="1"/>
        <v>3074.9157971800328</v>
      </c>
      <c r="BF19" s="107">
        <v>-1E-3</v>
      </c>
      <c r="BG19">
        <f t="shared" ref="BG19:BG76" si="3">((BE19/G19)^(1/($BE$14-$G$14))-1)*100</f>
        <v>-0.72786748545551339</v>
      </c>
    </row>
    <row r="20" spans="1:59" ht="15" customHeight="1">
      <c r="A20" s="116"/>
      <c r="B20" s="109"/>
      <c r="C20" t="s">
        <v>1552</v>
      </c>
      <c r="E20" t="s">
        <v>1593</v>
      </c>
    </row>
    <row r="21" spans="1:59" ht="15" customHeight="1">
      <c r="A21" s="116" t="s">
        <v>114</v>
      </c>
      <c r="B21" s="109" t="s">
        <v>919</v>
      </c>
      <c r="C21" t="s">
        <v>1553</v>
      </c>
      <c r="D21" t="s">
        <v>1594</v>
      </c>
      <c r="E21" t="s">
        <v>1595</v>
      </c>
      <c r="F21" t="s">
        <v>1588</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f t="shared" si="2"/>
        <v>86.235786021521449</v>
      </c>
      <c r="AM21">
        <f t="shared" si="1"/>
        <v>85.220693158481737</v>
      </c>
      <c r="AN21">
        <f t="shared" si="1"/>
        <v>84.205600295442039</v>
      </c>
      <c r="AO21">
        <f t="shared" si="1"/>
        <v>83.190507432402327</v>
      </c>
      <c r="AP21">
        <f t="shared" si="1"/>
        <v>82.175414569362616</v>
      </c>
      <c r="AQ21">
        <f t="shared" si="1"/>
        <v>81.160321706322904</v>
      </c>
      <c r="AR21">
        <f t="shared" si="1"/>
        <v>80.145228843283192</v>
      </c>
      <c r="AS21">
        <f t="shared" si="1"/>
        <v>79.130135980243494</v>
      </c>
      <c r="AT21">
        <f t="shared" si="1"/>
        <v>78.115043117203783</v>
      </c>
      <c r="AU21">
        <f t="shared" si="1"/>
        <v>77.099950254164071</v>
      </c>
      <c r="AV21">
        <f t="shared" si="1"/>
        <v>76.084857391124359</v>
      </c>
      <c r="AW21">
        <f t="shared" si="1"/>
        <v>75.069764528084647</v>
      </c>
      <c r="AX21">
        <f t="shared" si="1"/>
        <v>74.054671665044935</v>
      </c>
      <c r="AY21">
        <f t="shared" si="1"/>
        <v>73.039578802005238</v>
      </c>
      <c r="AZ21">
        <f t="shared" si="1"/>
        <v>72.024485938965526</v>
      </c>
      <c r="BA21">
        <f t="shared" si="1"/>
        <v>71.009393075925814</v>
      </c>
      <c r="BB21">
        <f t="shared" si="1"/>
        <v>69.994300212886102</v>
      </c>
      <c r="BC21">
        <f t="shared" si="1"/>
        <v>68.979207349846405</v>
      </c>
      <c r="BD21">
        <f t="shared" si="1"/>
        <v>67.964114486806693</v>
      </c>
      <c r="BE21">
        <f t="shared" si="1"/>
        <v>66.949021623766981</v>
      </c>
      <c r="BF21" s="107">
        <v>2E-3</v>
      </c>
      <c r="BG21">
        <f t="shared" si="3"/>
        <v>-0.42567169589803333</v>
      </c>
    </row>
    <row r="22" spans="1:59" ht="15" customHeight="1">
      <c r="A22" s="116" t="s">
        <v>112</v>
      </c>
      <c r="B22" s="109" t="s">
        <v>920</v>
      </c>
      <c r="C22" t="s">
        <v>1554</v>
      </c>
      <c r="D22" t="s">
        <v>1596</v>
      </c>
      <c r="E22" t="s">
        <v>1597</v>
      </c>
      <c r="F22" t="s">
        <v>1588</v>
      </c>
      <c r="G22" s="136">
        <v>2.0141610000000001</v>
      </c>
      <c r="H22" s="136">
        <v>2.1167549999999999</v>
      </c>
      <c r="I22" s="136">
        <v>2.187926</v>
      </c>
      <c r="J22" s="136">
        <v>2.1156649999999999</v>
      </c>
      <c r="K22" s="136">
        <v>2.1331000000000002</v>
      </c>
      <c r="L22" s="136">
        <v>2.1878470000000001</v>
      </c>
      <c r="M22" s="136">
        <v>2.2507450000000002</v>
      </c>
      <c r="N22" s="136">
        <v>2.3191920000000001</v>
      </c>
      <c r="O22" s="136">
        <v>2.4630990000000001</v>
      </c>
      <c r="P22" s="136">
        <v>2.6162890000000001</v>
      </c>
      <c r="Q22" s="136">
        <v>2.8022209999999999</v>
      </c>
      <c r="R22" s="136">
        <v>2.953589</v>
      </c>
      <c r="S22" s="136">
        <v>3.1204510000000001</v>
      </c>
      <c r="T22" s="136">
        <v>3.262651</v>
      </c>
      <c r="U22" s="136">
        <v>3.4054700000000002</v>
      </c>
      <c r="V22" s="136">
        <v>3.4967199999999998</v>
      </c>
      <c r="W22" s="136">
        <v>3.5487950000000001</v>
      </c>
      <c r="X22" s="136">
        <v>3.5898059999999998</v>
      </c>
      <c r="Y22" s="136">
        <v>3.6460110000000001</v>
      </c>
      <c r="Z22" s="136">
        <v>3.6739130000000002</v>
      </c>
      <c r="AA22" s="136">
        <v>3.6936909999999998</v>
      </c>
      <c r="AB22" s="136">
        <v>3.701219</v>
      </c>
      <c r="AC22" s="136">
        <v>3.7075459999999998</v>
      </c>
      <c r="AD22" s="136">
        <v>3.7041620000000002</v>
      </c>
      <c r="AE22" s="136">
        <v>3.7067700000000001</v>
      </c>
      <c r="AF22" s="136">
        <v>3.748243</v>
      </c>
      <c r="AG22" s="136">
        <v>3.7305229999999998</v>
      </c>
      <c r="AH22" s="136">
        <v>3.7078289999999998</v>
      </c>
      <c r="AI22" s="136">
        <v>3.7189480000000001</v>
      </c>
      <c r="AJ22" s="136">
        <v>3.697174</v>
      </c>
      <c r="AK22" s="136">
        <v>3.6692339999999999</v>
      </c>
      <c r="AL22" s="136">
        <v>3.6692339999999999</v>
      </c>
      <c r="AM22" s="136">
        <v>3.6692339999999999</v>
      </c>
      <c r="AN22" s="136">
        <v>3.6692339999999999</v>
      </c>
      <c r="AO22" s="136">
        <v>3.6692339999999999</v>
      </c>
      <c r="AP22" s="136">
        <v>3.6692339999999999</v>
      </c>
      <c r="AQ22" s="136">
        <v>3.6692339999999999</v>
      </c>
      <c r="AR22" s="136">
        <v>3.6692339999999999</v>
      </c>
      <c r="AS22" s="136">
        <v>3.6692339999999999</v>
      </c>
      <c r="AT22" s="136">
        <v>3.6692339999999999</v>
      </c>
      <c r="AU22" s="136">
        <v>3.6692339999999999</v>
      </c>
      <c r="AV22" s="136">
        <v>3.6692339999999999</v>
      </c>
      <c r="AW22" s="136">
        <v>3.6692339999999999</v>
      </c>
      <c r="AX22" s="136">
        <v>3.6692339999999999</v>
      </c>
      <c r="AY22" s="136">
        <v>3.6692339999999999</v>
      </c>
      <c r="AZ22" s="136">
        <v>3.6692339999999999</v>
      </c>
      <c r="BA22" s="136">
        <v>3.6692339999999999</v>
      </c>
      <c r="BB22" s="136">
        <v>3.6692339999999999</v>
      </c>
      <c r="BC22" s="136">
        <v>3.6692339999999999</v>
      </c>
      <c r="BD22" s="136">
        <v>3.6692339999999999</v>
      </c>
      <c r="BE22" s="136">
        <v>3.6692339999999999</v>
      </c>
      <c r="BF22" s="107">
        <v>0.02</v>
      </c>
      <c r="BG22">
        <f t="shared" si="3"/>
        <v>1.2067839591863194</v>
      </c>
    </row>
    <row r="23" spans="1:59" ht="15" customHeight="1">
      <c r="A23" s="116" t="s">
        <v>112</v>
      </c>
      <c r="B23" s="109" t="s">
        <v>921</v>
      </c>
      <c r="C23" t="s">
        <v>1555</v>
      </c>
      <c r="D23" t="s">
        <v>1598</v>
      </c>
      <c r="E23" t="s">
        <v>1599</v>
      </c>
      <c r="F23" t="s">
        <v>1588</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f t="shared" si="2"/>
        <v>193.34471138736669</v>
      </c>
      <c r="AM23">
        <f t="shared" si="1"/>
        <v>199.14686216775985</v>
      </c>
      <c r="AN23">
        <f t="shared" si="1"/>
        <v>204.94901294815304</v>
      </c>
      <c r="AO23">
        <f t="shared" si="1"/>
        <v>210.75116372854623</v>
      </c>
      <c r="AP23">
        <f t="shared" si="1"/>
        <v>216.55331450893942</v>
      </c>
      <c r="AQ23">
        <f t="shared" si="1"/>
        <v>222.35546528933259</v>
      </c>
      <c r="AR23">
        <f t="shared" si="1"/>
        <v>228.15761606972578</v>
      </c>
      <c r="AS23">
        <f t="shared" si="1"/>
        <v>233.95976685011897</v>
      </c>
      <c r="AT23">
        <f t="shared" si="1"/>
        <v>239.76191763051213</v>
      </c>
      <c r="AU23">
        <f t="shared" si="1"/>
        <v>245.56406841090532</v>
      </c>
      <c r="AV23">
        <f t="shared" si="1"/>
        <v>251.36621919129851</v>
      </c>
      <c r="AW23">
        <f t="shared" si="1"/>
        <v>257.16836997169167</v>
      </c>
      <c r="AX23">
        <f t="shared" si="1"/>
        <v>262.97052075208489</v>
      </c>
      <c r="AY23">
        <f t="shared" si="1"/>
        <v>268.77267153247806</v>
      </c>
      <c r="AZ23">
        <f t="shared" si="1"/>
        <v>274.57482231287122</v>
      </c>
      <c r="BA23">
        <f t="shared" si="1"/>
        <v>280.37697309326444</v>
      </c>
      <c r="BB23">
        <f t="shared" si="1"/>
        <v>286.1791238736576</v>
      </c>
      <c r="BC23">
        <f t="shared" si="1"/>
        <v>291.98127465405082</v>
      </c>
      <c r="BD23">
        <f t="shared" si="1"/>
        <v>297.78342543444398</v>
      </c>
      <c r="BE23">
        <f t="shared" si="1"/>
        <v>303.58557621483715</v>
      </c>
      <c r="BF23" s="107">
        <v>4.9000000000000002E-2</v>
      </c>
      <c r="BG23">
        <f t="shared" si="3"/>
        <v>3.8872858288788281</v>
      </c>
    </row>
    <row r="24" spans="1:59" ht="15" customHeight="1">
      <c r="A24" s="116" t="s">
        <v>112</v>
      </c>
      <c r="B24" s="109" t="s">
        <v>922</v>
      </c>
      <c r="C24" t="s">
        <v>1556</v>
      </c>
      <c r="D24" t="s">
        <v>1600</v>
      </c>
      <c r="E24" t="s">
        <v>1601</v>
      </c>
      <c r="F24" t="s">
        <v>1588</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f t="shared" si="2"/>
        <v>615.64475579130374</v>
      </c>
      <c r="AM24">
        <f t="shared" si="1"/>
        <v>636.68080570505867</v>
      </c>
      <c r="AN24">
        <f t="shared" si="1"/>
        <v>657.7168556188135</v>
      </c>
      <c r="AO24">
        <f t="shared" si="1"/>
        <v>678.75290553256843</v>
      </c>
      <c r="AP24">
        <f t="shared" si="1"/>
        <v>699.78895544632326</v>
      </c>
      <c r="AQ24">
        <f t="shared" si="1"/>
        <v>720.82500536007819</v>
      </c>
      <c r="AR24">
        <f t="shared" si="1"/>
        <v>741.86105527383302</v>
      </c>
      <c r="AS24">
        <f t="shared" si="1"/>
        <v>762.89710518758795</v>
      </c>
      <c r="AT24">
        <f t="shared" si="1"/>
        <v>783.93315510134278</v>
      </c>
      <c r="AU24">
        <f t="shared" si="1"/>
        <v>804.96920501509771</v>
      </c>
      <c r="AV24">
        <f t="shared" si="1"/>
        <v>826.00525492885254</v>
      </c>
      <c r="AW24">
        <f t="shared" si="1"/>
        <v>847.04130484260736</v>
      </c>
      <c r="AX24">
        <f t="shared" si="1"/>
        <v>868.0773547563623</v>
      </c>
      <c r="AY24">
        <f t="shared" si="1"/>
        <v>889.11340467011723</v>
      </c>
      <c r="AZ24">
        <f t="shared" si="1"/>
        <v>910.14945458387206</v>
      </c>
      <c r="BA24">
        <f t="shared" si="1"/>
        <v>931.18550449762688</v>
      </c>
      <c r="BB24">
        <f t="shared" si="1"/>
        <v>952.22155441138182</v>
      </c>
      <c r="BC24">
        <f t="shared" si="1"/>
        <v>973.25760432513675</v>
      </c>
      <c r="BD24">
        <f t="shared" si="1"/>
        <v>994.29365423889158</v>
      </c>
      <c r="BE24">
        <f t="shared" si="1"/>
        <v>1015.3297041526464</v>
      </c>
      <c r="BF24" s="107">
        <v>7.5999999999999998E-2</v>
      </c>
      <c r="BG24">
        <f t="shared" si="3"/>
        <v>5.6265279390865119</v>
      </c>
    </row>
    <row r="25" spans="1:59" ht="15" customHeight="1">
      <c r="A25" s="116" t="s">
        <v>116</v>
      </c>
      <c r="B25" s="109" t="s">
        <v>923</v>
      </c>
      <c r="C25" t="s">
        <v>1557</v>
      </c>
      <c r="D25" t="s">
        <v>1602</v>
      </c>
      <c r="E25" t="s">
        <v>1603</v>
      </c>
      <c r="F25" t="s">
        <v>1588</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f t="shared" si="2"/>
        <v>54.867143983787557</v>
      </c>
      <c r="AM25">
        <f t="shared" si="1"/>
        <v>52.547754370207429</v>
      </c>
      <c r="AN25">
        <f t="shared" si="1"/>
        <v>50.228364756627307</v>
      </c>
      <c r="AO25">
        <f t="shared" si="1"/>
        <v>47.908975143047186</v>
      </c>
      <c r="AP25">
        <f t="shared" si="1"/>
        <v>45.589585529467065</v>
      </c>
      <c r="AQ25">
        <f t="shared" si="1"/>
        <v>43.270195915886944</v>
      </c>
      <c r="AR25">
        <f t="shared" si="1"/>
        <v>40.950806302306816</v>
      </c>
      <c r="AS25">
        <f t="shared" si="1"/>
        <v>38.631416688726695</v>
      </c>
      <c r="AT25">
        <f t="shared" si="1"/>
        <v>36.312027075146574</v>
      </c>
      <c r="AU25">
        <f t="shared" si="1"/>
        <v>33.992637461566446</v>
      </c>
      <c r="AV25">
        <f t="shared" si="1"/>
        <v>31.673247847986325</v>
      </c>
      <c r="AW25">
        <f t="shared" si="1"/>
        <v>29.353858234406204</v>
      </c>
      <c r="AX25">
        <f t="shared" si="1"/>
        <v>27.034468620826082</v>
      </c>
      <c r="AY25">
        <f t="shared" si="1"/>
        <v>24.715079007245954</v>
      </c>
      <c r="AZ25">
        <f t="shared" si="1"/>
        <v>22.395689393665833</v>
      </c>
      <c r="BA25">
        <f t="shared" si="1"/>
        <v>20.076299780085712</v>
      </c>
      <c r="BB25">
        <f t="shared" si="1"/>
        <v>17.756910166505591</v>
      </c>
      <c r="BC25">
        <f t="shared" si="1"/>
        <v>15.437520552925472</v>
      </c>
      <c r="BD25">
        <f t="shared" si="1"/>
        <v>13.11813093934534</v>
      </c>
      <c r="BE25">
        <f t="shared" si="1"/>
        <v>10.798741325765222</v>
      </c>
      <c r="BF25" s="107">
        <v>3.4000000000000002E-2</v>
      </c>
      <c r="BG25">
        <f t="shared" si="3"/>
        <v>-1.2905350708985797</v>
      </c>
    </row>
    <row r="26" spans="1:59" ht="15" customHeight="1">
      <c r="A26" s="116" t="s">
        <v>116</v>
      </c>
      <c r="B26" s="109" t="s">
        <v>924</v>
      </c>
      <c r="C26" t="s">
        <v>1558</v>
      </c>
      <c r="D26" t="s">
        <v>1604</v>
      </c>
      <c r="E26" t="s">
        <v>1605</v>
      </c>
      <c r="F26" t="s">
        <v>1588</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f t="shared" si="2"/>
        <v>7.4688770604838712</v>
      </c>
      <c r="AM26">
        <f t="shared" si="1"/>
        <v>7.5947521209677422</v>
      </c>
      <c r="AN26">
        <f t="shared" si="1"/>
        <v>7.7206271814516132</v>
      </c>
      <c r="AO26">
        <f t="shared" si="1"/>
        <v>7.8465022419354842</v>
      </c>
      <c r="AP26">
        <f t="shared" si="1"/>
        <v>7.9723773024193543</v>
      </c>
      <c r="AQ26">
        <f t="shared" si="1"/>
        <v>8.0982523629032261</v>
      </c>
      <c r="AR26">
        <f t="shared" si="1"/>
        <v>8.2241274233870971</v>
      </c>
      <c r="AS26">
        <f t="shared" si="1"/>
        <v>8.3500024838709663</v>
      </c>
      <c r="AT26">
        <f t="shared" si="1"/>
        <v>8.4758775443548373</v>
      </c>
      <c r="AU26">
        <f t="shared" si="1"/>
        <v>8.6017526048387083</v>
      </c>
      <c r="AV26">
        <f t="shared" si="1"/>
        <v>8.7276276653225793</v>
      </c>
      <c r="AW26">
        <f t="shared" si="1"/>
        <v>8.8535027258064503</v>
      </c>
      <c r="AX26">
        <f t="shared" si="1"/>
        <v>8.9793777862903212</v>
      </c>
      <c r="AY26">
        <f t="shared" si="1"/>
        <v>9.1052528467741922</v>
      </c>
      <c r="AZ26">
        <f t="shared" si="1"/>
        <v>9.2311279072580632</v>
      </c>
      <c r="BA26">
        <f t="shared" si="1"/>
        <v>9.3570029677419342</v>
      </c>
      <c r="BB26">
        <f t="shared" si="1"/>
        <v>9.4828780282258052</v>
      </c>
      <c r="BC26">
        <f t="shared" si="1"/>
        <v>9.6087530887096761</v>
      </c>
      <c r="BD26">
        <f t="shared" si="1"/>
        <v>9.7346281491935471</v>
      </c>
      <c r="BE26">
        <f t="shared" si="1"/>
        <v>9.8605032096774181</v>
      </c>
      <c r="BF26" s="107">
        <v>1.0999999999999999E-2</v>
      </c>
      <c r="BG26">
        <f t="shared" si="3"/>
        <v>1.2453395109336629</v>
      </c>
    </row>
    <row r="27" spans="1:59" ht="15" customHeight="1">
      <c r="A27" s="116" t="s">
        <v>115</v>
      </c>
      <c r="B27" s="109" t="s">
        <v>925</v>
      </c>
      <c r="C27" t="s">
        <v>1559</v>
      </c>
      <c r="D27" t="s">
        <v>1606</v>
      </c>
      <c r="E27" t="s">
        <v>1607</v>
      </c>
      <c r="F27" t="s">
        <v>1588</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f t="shared" si="2"/>
        <v>0</v>
      </c>
      <c r="AM27">
        <f t="shared" si="1"/>
        <v>0</v>
      </c>
      <c r="AN27">
        <f t="shared" si="1"/>
        <v>0</v>
      </c>
      <c r="AO27">
        <f t="shared" si="1"/>
        <v>0</v>
      </c>
      <c r="AP27">
        <f t="shared" si="1"/>
        <v>0</v>
      </c>
      <c r="AQ27">
        <f t="shared" si="1"/>
        <v>0</v>
      </c>
      <c r="AR27">
        <f t="shared" si="1"/>
        <v>0</v>
      </c>
      <c r="AS27">
        <f t="shared" si="1"/>
        <v>0</v>
      </c>
      <c r="AT27">
        <f t="shared" si="1"/>
        <v>0</v>
      </c>
      <c r="AU27">
        <f t="shared" si="1"/>
        <v>0</v>
      </c>
      <c r="AV27">
        <f t="shared" si="1"/>
        <v>0</v>
      </c>
      <c r="AW27">
        <f t="shared" si="1"/>
        <v>0</v>
      </c>
      <c r="AX27">
        <f t="shared" si="1"/>
        <v>0</v>
      </c>
      <c r="AY27">
        <f t="shared" si="1"/>
        <v>0</v>
      </c>
      <c r="AZ27">
        <f t="shared" si="1"/>
        <v>0</v>
      </c>
      <c r="BA27">
        <f t="shared" si="1"/>
        <v>0</v>
      </c>
      <c r="BB27">
        <f t="shared" si="1"/>
        <v>0</v>
      </c>
      <c r="BC27">
        <f t="shared" si="1"/>
        <v>0</v>
      </c>
      <c r="BD27">
        <f t="shared" si="1"/>
        <v>0</v>
      </c>
      <c r="BE27">
        <f t="shared" si="1"/>
        <v>0</v>
      </c>
      <c r="BF27" t="s">
        <v>146</v>
      </c>
      <c r="BG27" t="s">
        <v>146</v>
      </c>
    </row>
    <row r="28" spans="1:59" ht="15" customHeight="1">
      <c r="A28" s="116" t="s">
        <v>114</v>
      </c>
      <c r="B28" s="109" t="s">
        <v>926</v>
      </c>
      <c r="C28" t="s">
        <v>1560</v>
      </c>
      <c r="D28" t="s">
        <v>1608</v>
      </c>
      <c r="E28" t="s">
        <v>1609</v>
      </c>
      <c r="F28" t="s">
        <v>1588</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f t="shared" si="2"/>
        <v>518.28557448065408</v>
      </c>
      <c r="AM28">
        <f t="shared" si="1"/>
        <v>530.69521635630065</v>
      </c>
      <c r="AN28">
        <f t="shared" si="1"/>
        <v>543.10485823194711</v>
      </c>
      <c r="AO28">
        <f t="shared" si="1"/>
        <v>555.51450010759368</v>
      </c>
      <c r="AP28">
        <f t="shared" si="1"/>
        <v>567.92414198324013</v>
      </c>
      <c r="AQ28">
        <f t="shared" si="1"/>
        <v>580.3337838588867</v>
      </c>
      <c r="AR28">
        <f t="shared" si="1"/>
        <v>592.74342573453316</v>
      </c>
      <c r="AS28">
        <f t="shared" si="1"/>
        <v>605.15306761017973</v>
      </c>
      <c r="AT28">
        <f t="shared" si="1"/>
        <v>617.56270948582619</v>
      </c>
      <c r="AU28">
        <f t="shared" si="1"/>
        <v>629.97235136147276</v>
      </c>
      <c r="AV28">
        <f t="shared" si="1"/>
        <v>642.38199323711933</v>
      </c>
      <c r="AW28">
        <f t="shared" si="1"/>
        <v>654.79163511276579</v>
      </c>
      <c r="AX28">
        <f t="shared" si="1"/>
        <v>667.20127698841225</v>
      </c>
      <c r="AY28">
        <f t="shared" si="1"/>
        <v>679.61091886405882</v>
      </c>
      <c r="AZ28">
        <f t="shared" si="1"/>
        <v>692.02056073970539</v>
      </c>
      <c r="BA28">
        <f t="shared" si="1"/>
        <v>704.43020261535185</v>
      </c>
      <c r="BB28">
        <f t="shared" si="1"/>
        <v>716.83984449099842</v>
      </c>
      <c r="BC28">
        <f t="shared" si="1"/>
        <v>729.24948636664487</v>
      </c>
      <c r="BD28">
        <f t="shared" si="1"/>
        <v>741.65912824229144</v>
      </c>
      <c r="BE28">
        <f t="shared" si="1"/>
        <v>754.0687701179379</v>
      </c>
      <c r="BF28" s="107">
        <v>4.9000000000000002E-2</v>
      </c>
      <c r="BG28">
        <f t="shared" si="3"/>
        <v>3.7203666696768778</v>
      </c>
    </row>
    <row r="29" spans="1:59" ht="15" customHeight="1">
      <c r="A29" s="116" t="s">
        <v>113</v>
      </c>
      <c r="B29" s="109" t="s">
        <v>927</v>
      </c>
      <c r="C29" t="s">
        <v>1561</v>
      </c>
      <c r="D29" t="s">
        <v>1610</v>
      </c>
      <c r="E29" t="s">
        <v>1611</v>
      </c>
      <c r="F29" t="s">
        <v>1588</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f t="shared" si="2"/>
        <v>0.62051027111504131</v>
      </c>
      <c r="AM29">
        <f t="shared" si="1"/>
        <v>0.61620669032704789</v>
      </c>
      <c r="AN29">
        <f t="shared" si="1"/>
        <v>0.61190310953905436</v>
      </c>
      <c r="AO29">
        <f t="shared" si="1"/>
        <v>0.60759952875106082</v>
      </c>
      <c r="AP29">
        <f t="shared" si="1"/>
        <v>0.6032959479630674</v>
      </c>
      <c r="AQ29">
        <f t="shared" si="1"/>
        <v>0.59899236717507387</v>
      </c>
      <c r="AR29">
        <f t="shared" si="1"/>
        <v>0.59468878638708034</v>
      </c>
      <c r="AS29">
        <f t="shared" si="1"/>
        <v>0.59038520559908692</v>
      </c>
      <c r="AT29">
        <f t="shared" si="1"/>
        <v>0.58608162481109338</v>
      </c>
      <c r="AU29">
        <f t="shared" si="1"/>
        <v>0.58177804402309985</v>
      </c>
      <c r="AV29">
        <f t="shared" si="1"/>
        <v>0.57747446323510643</v>
      </c>
      <c r="AW29">
        <f t="shared" si="1"/>
        <v>0.57317088244711289</v>
      </c>
      <c r="AX29">
        <f t="shared" si="1"/>
        <v>0.56886730165911936</v>
      </c>
      <c r="AY29">
        <f t="shared" si="1"/>
        <v>0.56456372087112594</v>
      </c>
      <c r="AZ29">
        <f t="shared" si="1"/>
        <v>0.56026014008313241</v>
      </c>
      <c r="BA29">
        <f t="shared" si="1"/>
        <v>0.55595655929513887</v>
      </c>
      <c r="BB29">
        <f t="shared" si="1"/>
        <v>0.55165297850714545</v>
      </c>
      <c r="BC29">
        <f t="shared" si="1"/>
        <v>0.54734939771915192</v>
      </c>
      <c r="BD29">
        <f t="shared" si="1"/>
        <v>0.54304581693115839</v>
      </c>
      <c r="BE29">
        <f t="shared" si="1"/>
        <v>0.53874223614316497</v>
      </c>
      <c r="BF29" s="107">
        <v>1.2E-2</v>
      </c>
      <c r="BG29">
        <f t="shared" si="3"/>
        <v>0.42270979272345244</v>
      </c>
    </row>
    <row r="30" spans="1:59" ht="15" customHeight="1">
      <c r="A30" s="116" t="s">
        <v>113</v>
      </c>
      <c r="B30" s="109" t="s">
        <v>928</v>
      </c>
      <c r="C30" t="s">
        <v>1562</v>
      </c>
      <c r="D30" t="s">
        <v>1612</v>
      </c>
      <c r="E30" t="s">
        <v>1613</v>
      </c>
      <c r="F30" t="s">
        <v>1588</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f t="shared" si="2"/>
        <v>2.6158021552002024</v>
      </c>
      <c r="AM30">
        <f t="shared" si="1"/>
        <v>2.6010584203063627</v>
      </c>
      <c r="AN30">
        <f t="shared" si="1"/>
        <v>2.5863146854125225</v>
      </c>
      <c r="AO30">
        <f t="shared" si="1"/>
        <v>2.5715709505186823</v>
      </c>
      <c r="AP30">
        <f t="shared" si="1"/>
        <v>2.5568272156248422</v>
      </c>
      <c r="AQ30">
        <f t="shared" si="1"/>
        <v>2.5420834807310024</v>
      </c>
      <c r="AR30">
        <f t="shared" si="1"/>
        <v>2.5273397458371623</v>
      </c>
      <c r="AS30">
        <f t="shared" si="1"/>
        <v>2.5125960109433221</v>
      </c>
      <c r="AT30">
        <f t="shared" si="1"/>
        <v>2.4978522760494819</v>
      </c>
      <c r="AU30">
        <f t="shared" si="1"/>
        <v>2.4831085411556422</v>
      </c>
      <c r="AV30">
        <f t="shared" si="1"/>
        <v>2.468364806261802</v>
      </c>
      <c r="AW30">
        <f t="shared" si="1"/>
        <v>2.4536210713679618</v>
      </c>
      <c r="AX30">
        <f t="shared" si="1"/>
        <v>2.4388773364741221</v>
      </c>
      <c r="AY30">
        <f t="shared" si="1"/>
        <v>2.4241336015802819</v>
      </c>
      <c r="AZ30">
        <f t="shared" si="1"/>
        <v>2.4093898666864417</v>
      </c>
      <c r="BA30">
        <f t="shared" si="1"/>
        <v>2.3946461317926016</v>
      </c>
      <c r="BB30">
        <f t="shared" si="1"/>
        <v>2.3799023968987618</v>
      </c>
      <c r="BC30">
        <f t="shared" si="1"/>
        <v>2.3651586620049216</v>
      </c>
      <c r="BD30">
        <f t="shared" si="1"/>
        <v>2.3504149271110815</v>
      </c>
      <c r="BE30">
        <f t="shared" si="1"/>
        <v>2.3356711922172417</v>
      </c>
      <c r="BF30" s="107">
        <v>5.0000000000000001E-3</v>
      </c>
      <c r="BG30">
        <f t="shared" si="3"/>
        <v>8.9256028755002603E-2</v>
      </c>
    </row>
    <row r="31" spans="1:59" ht="15" customHeight="1">
      <c r="A31" s="116" t="s">
        <v>853</v>
      </c>
      <c r="B31" s="109" t="s">
        <v>929</v>
      </c>
      <c r="C31" t="s">
        <v>1563</v>
      </c>
      <c r="D31" t="s">
        <v>1614</v>
      </c>
      <c r="E31" t="s">
        <v>1615</v>
      </c>
      <c r="F31" t="s">
        <v>1588</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f t="shared" si="2"/>
        <v>0.52877435205852119</v>
      </c>
      <c r="AM31">
        <f t="shared" si="1"/>
        <v>0.53239480131345862</v>
      </c>
      <c r="AN31">
        <f t="shared" si="1"/>
        <v>0.53601525056839605</v>
      </c>
      <c r="AO31">
        <f t="shared" si="1"/>
        <v>0.53963569982333348</v>
      </c>
      <c r="AP31">
        <f t="shared" si="1"/>
        <v>0.54325614907827091</v>
      </c>
      <c r="AQ31">
        <f t="shared" si="1"/>
        <v>0.54687659833320834</v>
      </c>
      <c r="AR31">
        <f t="shared" si="1"/>
        <v>0.55049704758814577</v>
      </c>
      <c r="AS31">
        <f t="shared" si="1"/>
        <v>0.5541174968430832</v>
      </c>
      <c r="AT31">
        <f t="shared" si="1"/>
        <v>0.55773794609802063</v>
      </c>
      <c r="AU31">
        <f t="shared" si="1"/>
        <v>0.56135839535295806</v>
      </c>
      <c r="AV31">
        <f t="shared" si="1"/>
        <v>0.56497884460789549</v>
      </c>
      <c r="AW31">
        <f t="shared" si="1"/>
        <v>0.56859929386283292</v>
      </c>
      <c r="AX31">
        <f t="shared" si="1"/>
        <v>0.57221974311777035</v>
      </c>
      <c r="AY31">
        <f t="shared" si="1"/>
        <v>0.57584019237270778</v>
      </c>
      <c r="AZ31">
        <f t="shared" si="1"/>
        <v>0.57946064162764521</v>
      </c>
      <c r="BA31">
        <f t="shared" si="1"/>
        <v>0.58308109088258264</v>
      </c>
      <c r="BB31">
        <f t="shared" si="1"/>
        <v>0.58670154013752007</v>
      </c>
      <c r="BC31">
        <f t="shared" si="1"/>
        <v>0.59032198939245739</v>
      </c>
      <c r="BD31">
        <f t="shared" si="1"/>
        <v>0.59394243864739482</v>
      </c>
      <c r="BE31">
        <f t="shared" si="1"/>
        <v>0.59756288790233225</v>
      </c>
      <c r="BF31" s="107">
        <v>8.0000000000000002E-3</v>
      </c>
      <c r="BG31">
        <f t="shared" si="3"/>
        <v>0.73721305292768768</v>
      </c>
    </row>
    <row r="32" spans="1:59" ht="15" customHeight="1">
      <c r="A32" s="116" t="s">
        <v>853</v>
      </c>
      <c r="B32" s="109" t="s">
        <v>930</v>
      </c>
      <c r="C32" t="s">
        <v>1564</v>
      </c>
      <c r="D32" t="s">
        <v>1614</v>
      </c>
      <c r="E32" t="s">
        <v>1616</v>
      </c>
      <c r="F32" t="s">
        <v>1588</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f t="shared" si="2"/>
        <v>0.63928520938145017</v>
      </c>
      <c r="AM32">
        <f t="shared" si="1"/>
        <v>0.6351713640198412</v>
      </c>
      <c r="AN32">
        <f t="shared" si="1"/>
        <v>0.63105751865823223</v>
      </c>
      <c r="AO32">
        <f t="shared" si="1"/>
        <v>0.62694367329662315</v>
      </c>
      <c r="AP32">
        <f t="shared" si="1"/>
        <v>0.62282982793501418</v>
      </c>
      <c r="AQ32">
        <f t="shared" si="1"/>
        <v>0.61871598257340521</v>
      </c>
      <c r="AR32">
        <f t="shared" si="1"/>
        <v>0.61460213721179624</v>
      </c>
      <c r="AS32">
        <f t="shared" si="1"/>
        <v>0.61048829185018727</v>
      </c>
      <c r="AT32">
        <f t="shared" si="1"/>
        <v>0.6063744464885783</v>
      </c>
      <c r="AU32">
        <f t="shared" si="1"/>
        <v>0.60226060112696922</v>
      </c>
      <c r="AV32">
        <f t="shared" si="1"/>
        <v>0.59814675576536025</v>
      </c>
      <c r="AW32">
        <f t="shared" si="1"/>
        <v>0.59403291040375128</v>
      </c>
      <c r="AX32">
        <f t="shared" si="1"/>
        <v>0.58991906504214231</v>
      </c>
      <c r="AY32">
        <f t="shared" si="1"/>
        <v>0.58580521968053334</v>
      </c>
      <c r="AZ32">
        <f t="shared" si="1"/>
        <v>0.58169137431892437</v>
      </c>
      <c r="BA32">
        <f t="shared" si="1"/>
        <v>0.57757752895731529</v>
      </c>
      <c r="BB32">
        <f t="shared" si="1"/>
        <v>0.57346368359570632</v>
      </c>
      <c r="BC32">
        <f t="shared" si="1"/>
        <v>0.56934983823409735</v>
      </c>
      <c r="BD32">
        <f t="shared" si="1"/>
        <v>0.56523599287248838</v>
      </c>
      <c r="BE32">
        <f t="shared" si="1"/>
        <v>0.56112214751087941</v>
      </c>
      <c r="BF32" s="107">
        <v>5.0000000000000001E-3</v>
      </c>
      <c r="BG32">
        <f t="shared" si="3"/>
        <v>2.8612047708032051E-2</v>
      </c>
    </row>
    <row r="33" spans="1:59" ht="15" customHeight="1">
      <c r="A33" s="116" t="s">
        <v>854</v>
      </c>
      <c r="B33" s="109" t="s">
        <v>931</v>
      </c>
      <c r="C33" t="s">
        <v>1565</v>
      </c>
      <c r="D33" t="s">
        <v>1617</v>
      </c>
      <c r="E33" t="s">
        <v>1618</v>
      </c>
      <c r="F33" t="s">
        <v>1588</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f t="shared" si="2"/>
        <v>0</v>
      </c>
      <c r="AM33">
        <f t="shared" si="1"/>
        <v>0</v>
      </c>
      <c r="AN33">
        <f t="shared" si="1"/>
        <v>0</v>
      </c>
      <c r="AO33">
        <f t="shared" si="1"/>
        <v>0</v>
      </c>
      <c r="AP33">
        <f t="shared" si="1"/>
        <v>0</v>
      </c>
      <c r="AQ33">
        <f t="shared" ref="AM33:BE48" si="4">_xlfn.FORECAST.ETS(AQ$14,$G33:$AK33,$G$14:$AK$14)</f>
        <v>0</v>
      </c>
      <c r="AR33">
        <f t="shared" si="4"/>
        <v>0</v>
      </c>
      <c r="AS33">
        <f t="shared" si="4"/>
        <v>0</v>
      </c>
      <c r="AT33">
        <f t="shared" si="4"/>
        <v>0</v>
      </c>
      <c r="AU33">
        <f t="shared" si="4"/>
        <v>0</v>
      </c>
      <c r="AV33">
        <f t="shared" si="4"/>
        <v>0</v>
      </c>
      <c r="AW33">
        <f t="shared" si="4"/>
        <v>0</v>
      </c>
      <c r="AX33">
        <f t="shared" si="4"/>
        <v>0</v>
      </c>
      <c r="AY33">
        <f t="shared" si="4"/>
        <v>0</v>
      </c>
      <c r="AZ33">
        <f t="shared" si="4"/>
        <v>0</v>
      </c>
      <c r="BA33">
        <f t="shared" si="4"/>
        <v>0</v>
      </c>
      <c r="BB33">
        <f t="shared" si="4"/>
        <v>0</v>
      </c>
      <c r="BC33">
        <f t="shared" si="4"/>
        <v>0</v>
      </c>
      <c r="BD33">
        <f t="shared" si="4"/>
        <v>0</v>
      </c>
      <c r="BE33">
        <f t="shared" si="4"/>
        <v>0</v>
      </c>
      <c r="BF33" t="s">
        <v>146</v>
      </c>
      <c r="BG33" t="s">
        <v>146</v>
      </c>
    </row>
    <row r="34" spans="1:59" ht="15" customHeight="1">
      <c r="A34" s="116" t="s">
        <v>854</v>
      </c>
      <c r="B34" s="109" t="s">
        <v>932</v>
      </c>
      <c r="C34" t="s">
        <v>1566</v>
      </c>
      <c r="D34" t="s">
        <v>1619</v>
      </c>
      <c r="E34" t="s">
        <v>1620</v>
      </c>
      <c r="F34" t="s">
        <v>1588</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f t="shared" si="2"/>
        <v>1.2828041602699523</v>
      </c>
      <c r="AM34">
        <f t="shared" si="4"/>
        <v>1.2983006661421854</v>
      </c>
      <c r="AN34">
        <f t="shared" si="4"/>
        <v>1.3137971720144186</v>
      </c>
      <c r="AO34">
        <f t="shared" si="4"/>
        <v>1.3292936778866518</v>
      </c>
      <c r="AP34">
        <f t="shared" si="4"/>
        <v>1.3447901837588849</v>
      </c>
      <c r="AQ34">
        <f t="shared" si="4"/>
        <v>1.3602866896311181</v>
      </c>
      <c r="AR34">
        <f t="shared" si="4"/>
        <v>1.3757831955033513</v>
      </c>
      <c r="AS34">
        <f t="shared" si="4"/>
        <v>1.3912797013755844</v>
      </c>
      <c r="AT34">
        <f t="shared" si="4"/>
        <v>1.4067762072478176</v>
      </c>
      <c r="AU34">
        <f t="shared" si="4"/>
        <v>1.4222727131200508</v>
      </c>
      <c r="AV34">
        <f t="shared" si="4"/>
        <v>1.4377692189922839</v>
      </c>
      <c r="AW34">
        <f t="shared" si="4"/>
        <v>1.4532657248645171</v>
      </c>
      <c r="AX34">
        <f t="shared" si="4"/>
        <v>1.4687622307367503</v>
      </c>
      <c r="AY34">
        <f t="shared" si="4"/>
        <v>1.4842587366089834</v>
      </c>
      <c r="AZ34">
        <f t="shared" si="4"/>
        <v>1.4997552424812166</v>
      </c>
      <c r="BA34">
        <f t="shared" si="4"/>
        <v>1.5152517483534498</v>
      </c>
      <c r="BB34">
        <f t="shared" si="4"/>
        <v>1.5307482542256829</v>
      </c>
      <c r="BC34">
        <f t="shared" si="4"/>
        <v>1.5462447600979161</v>
      </c>
      <c r="BD34">
        <f t="shared" si="4"/>
        <v>1.5617412659701493</v>
      </c>
      <c r="BE34">
        <f t="shared" si="4"/>
        <v>1.5772377718423825</v>
      </c>
      <c r="BF34" s="107">
        <v>6.8000000000000005E-2</v>
      </c>
      <c r="BG34">
        <f t="shared" si="3"/>
        <v>4.4560388435706866</v>
      </c>
    </row>
    <row r="35" spans="1:59" ht="15" customHeight="1">
      <c r="A35" s="116"/>
      <c r="B35" s="109" t="s">
        <v>933</v>
      </c>
      <c r="C35" t="s">
        <v>1567</v>
      </c>
      <c r="D35" t="s">
        <v>1621</v>
      </c>
      <c r="E35" t="s">
        <v>1622</v>
      </c>
      <c r="F35" t="s">
        <v>1588</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f t="shared" si="2"/>
        <v>1487.6895691503821</v>
      </c>
      <c r="AM35">
        <f t="shared" si="4"/>
        <v>1526.0557617739059</v>
      </c>
      <c r="AN35">
        <f t="shared" si="4"/>
        <v>1564.4219543974298</v>
      </c>
      <c r="AO35">
        <f t="shared" si="4"/>
        <v>1602.7881470209536</v>
      </c>
      <c r="AP35">
        <f t="shared" si="4"/>
        <v>1641.1543396444774</v>
      </c>
      <c r="AQ35">
        <f t="shared" si="4"/>
        <v>1679.5205322680013</v>
      </c>
      <c r="AR35">
        <f t="shared" si="4"/>
        <v>1717.8867248915251</v>
      </c>
      <c r="AS35">
        <f t="shared" si="4"/>
        <v>1756.2529175150489</v>
      </c>
      <c r="AT35">
        <f t="shared" si="4"/>
        <v>1794.6191101385728</v>
      </c>
      <c r="AU35">
        <f t="shared" si="4"/>
        <v>1832.9853027620966</v>
      </c>
      <c r="AV35">
        <f t="shared" si="4"/>
        <v>1871.3514953856204</v>
      </c>
      <c r="AW35">
        <f t="shared" si="4"/>
        <v>1909.7176880091442</v>
      </c>
      <c r="AX35">
        <f t="shared" si="4"/>
        <v>1948.0838806326683</v>
      </c>
      <c r="AY35">
        <f t="shared" si="4"/>
        <v>1986.4500732561919</v>
      </c>
      <c r="AZ35">
        <f t="shared" si="4"/>
        <v>2024.816265879716</v>
      </c>
      <c r="BA35">
        <f t="shared" si="4"/>
        <v>2063.1824585032396</v>
      </c>
      <c r="BB35">
        <f t="shared" si="4"/>
        <v>2101.5486511267636</v>
      </c>
      <c r="BC35">
        <f t="shared" si="4"/>
        <v>2139.9148437502872</v>
      </c>
      <c r="BD35">
        <f t="shared" si="4"/>
        <v>2178.2810363738113</v>
      </c>
      <c r="BE35">
        <f t="shared" si="4"/>
        <v>2216.6472289973349</v>
      </c>
      <c r="BF35" s="107">
        <v>4.9000000000000002E-2</v>
      </c>
      <c r="BG35">
        <f t="shared" si="3"/>
        <v>3.7788759689983076</v>
      </c>
    </row>
    <row r="36" spans="1:59" ht="15" customHeight="1">
      <c r="A36" s="116"/>
      <c r="B36" s="109" t="s">
        <v>934</v>
      </c>
      <c r="C36" t="s">
        <v>935</v>
      </c>
      <c r="D36" t="s">
        <v>1623</v>
      </c>
      <c r="E36" t="s">
        <v>1624</v>
      </c>
      <c r="F36" t="s">
        <v>1625</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f t="shared" si="2"/>
        <v>26.104343244384314</v>
      </c>
      <c r="AM36">
        <f t="shared" si="4"/>
        <v>26.797205708638597</v>
      </c>
      <c r="AN36">
        <f t="shared" si="4"/>
        <v>27.490068172892883</v>
      </c>
      <c r="AO36">
        <f t="shared" si="4"/>
        <v>28.182930637147166</v>
      </c>
      <c r="AP36">
        <f t="shared" si="4"/>
        <v>28.875793101401449</v>
      </c>
      <c r="AQ36">
        <f t="shared" si="4"/>
        <v>29.568655565655732</v>
      </c>
      <c r="AR36">
        <f t="shared" si="4"/>
        <v>30.261518029910015</v>
      </c>
      <c r="AS36">
        <f t="shared" si="4"/>
        <v>30.954380494164301</v>
      </c>
      <c r="AT36">
        <f t="shared" si="4"/>
        <v>31.647242958418584</v>
      </c>
      <c r="AU36">
        <f t="shared" si="4"/>
        <v>32.34010542267287</v>
      </c>
      <c r="AV36">
        <f t="shared" si="4"/>
        <v>33.032967886927153</v>
      </c>
      <c r="AW36">
        <f t="shared" si="4"/>
        <v>33.725830351181436</v>
      </c>
      <c r="AX36">
        <f t="shared" si="4"/>
        <v>34.418692815435719</v>
      </c>
      <c r="AY36">
        <f t="shared" si="4"/>
        <v>35.111555279690002</v>
      </c>
      <c r="AZ36">
        <f t="shared" si="4"/>
        <v>35.804417743944285</v>
      </c>
      <c r="BA36">
        <f t="shared" si="4"/>
        <v>36.497280208198568</v>
      </c>
      <c r="BB36">
        <f t="shared" si="4"/>
        <v>37.190142672452851</v>
      </c>
      <c r="BC36">
        <f t="shared" si="4"/>
        <v>37.883005136707141</v>
      </c>
      <c r="BD36">
        <f t="shared" si="4"/>
        <v>38.575867600961416</v>
      </c>
      <c r="BE36">
        <f t="shared" si="4"/>
        <v>39.268730065215706</v>
      </c>
      <c r="BF36" s="107">
        <v>4.2999999999999997E-2</v>
      </c>
      <c r="BG36">
        <f t="shared" si="3"/>
        <v>3.4332337871474383</v>
      </c>
    </row>
    <row r="37" spans="1:59" ht="15" customHeight="1">
      <c r="A37" s="116"/>
      <c r="B37" s="109" t="s">
        <v>936</v>
      </c>
      <c r="C37" t="s">
        <v>937</v>
      </c>
      <c r="D37" t="s">
        <v>1626</v>
      </c>
      <c r="E37" t="s">
        <v>1627</v>
      </c>
      <c r="F37" t="s">
        <v>1588</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f t="shared" si="2"/>
        <v>5669.2636289747061</v>
      </c>
      <c r="AM37">
        <f t="shared" si="4"/>
        <v>5636.5181933019321</v>
      </c>
      <c r="AN37">
        <f t="shared" si="4"/>
        <v>5603.7727576291572</v>
      </c>
      <c r="AO37">
        <f t="shared" si="4"/>
        <v>5571.0273219563833</v>
      </c>
      <c r="AP37">
        <f t="shared" si="4"/>
        <v>5538.2818862836093</v>
      </c>
      <c r="AQ37">
        <f t="shared" si="4"/>
        <v>5505.5364506108353</v>
      </c>
      <c r="AR37">
        <f t="shared" si="4"/>
        <v>5472.7910149380605</v>
      </c>
      <c r="AS37">
        <f t="shared" si="4"/>
        <v>5440.0455792652865</v>
      </c>
      <c r="AT37">
        <f t="shared" si="4"/>
        <v>5407.3001435925125</v>
      </c>
      <c r="AU37">
        <f t="shared" si="4"/>
        <v>5374.5547079197386</v>
      </c>
      <c r="AV37">
        <f t="shared" si="4"/>
        <v>5341.8092722469646</v>
      </c>
      <c r="AW37">
        <f t="shared" si="4"/>
        <v>5309.0638365741897</v>
      </c>
      <c r="AX37">
        <f t="shared" si="4"/>
        <v>5276.3184009014158</v>
      </c>
      <c r="AY37">
        <f t="shared" si="4"/>
        <v>5243.5729652286418</v>
      </c>
      <c r="AZ37">
        <f t="shared" si="4"/>
        <v>5210.8275295558678</v>
      </c>
      <c r="BA37">
        <f t="shared" si="4"/>
        <v>5178.082093883093</v>
      </c>
      <c r="BB37">
        <f t="shared" si="4"/>
        <v>5145.336658210319</v>
      </c>
      <c r="BC37">
        <f t="shared" si="4"/>
        <v>5112.591222537545</v>
      </c>
      <c r="BD37">
        <f t="shared" si="4"/>
        <v>5079.8457868647711</v>
      </c>
      <c r="BE37">
        <f t="shared" si="4"/>
        <v>5047.1003511919971</v>
      </c>
      <c r="BF37" s="107">
        <v>6.0000000000000001E-3</v>
      </c>
      <c r="BG37">
        <f t="shared" si="3"/>
        <v>0.10982524654086223</v>
      </c>
    </row>
    <row r="38" spans="1:59" ht="15" customHeight="1">
      <c r="A38" s="116"/>
      <c r="B38" s="109"/>
      <c r="C38" t="s">
        <v>1568</v>
      </c>
      <c r="E38" t="s">
        <v>1628</v>
      </c>
    </row>
    <row r="39" spans="1:59" ht="15" customHeight="1">
      <c r="A39" s="116"/>
      <c r="B39" s="109"/>
      <c r="C39" t="s">
        <v>1569</v>
      </c>
      <c r="E39" t="s">
        <v>1629</v>
      </c>
    </row>
    <row r="40" spans="1:59" s="35" customFormat="1" ht="15" customHeight="1">
      <c r="A40" s="116" t="s">
        <v>114</v>
      </c>
      <c r="B40" s="109" t="s">
        <v>938</v>
      </c>
      <c r="C40" t="s">
        <v>1549</v>
      </c>
      <c r="D40" t="s">
        <v>1630</v>
      </c>
      <c r="E40" t="s">
        <v>1631</v>
      </c>
      <c r="F40" t="s">
        <v>1588</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f t="shared" si="2"/>
        <v>7008.8622832803021</v>
      </c>
      <c r="AM40">
        <f t="shared" si="4"/>
        <v>6944.001547496955</v>
      </c>
      <c r="AN40">
        <f t="shared" si="4"/>
        <v>6879.140811713607</v>
      </c>
      <c r="AO40">
        <f t="shared" si="4"/>
        <v>6814.28007593026</v>
      </c>
      <c r="AP40">
        <f t="shared" si="4"/>
        <v>6749.419340146912</v>
      </c>
      <c r="AQ40">
        <f t="shared" si="4"/>
        <v>6684.5586043635649</v>
      </c>
      <c r="AR40">
        <f t="shared" si="4"/>
        <v>6619.6978685802169</v>
      </c>
      <c r="AS40">
        <f t="shared" si="4"/>
        <v>6554.8371327968689</v>
      </c>
      <c r="AT40">
        <f t="shared" si="4"/>
        <v>6489.9763970135218</v>
      </c>
      <c r="AU40">
        <f t="shared" si="4"/>
        <v>6425.1156612301738</v>
      </c>
      <c r="AV40">
        <f t="shared" si="4"/>
        <v>6360.2549254468267</v>
      </c>
      <c r="AW40">
        <f t="shared" si="4"/>
        <v>6295.3941896634788</v>
      </c>
      <c r="AX40">
        <f t="shared" si="4"/>
        <v>6230.5334538801308</v>
      </c>
      <c r="AY40">
        <f t="shared" si="4"/>
        <v>6165.6727180967837</v>
      </c>
      <c r="AZ40">
        <f t="shared" si="4"/>
        <v>6100.8119823134357</v>
      </c>
      <c r="BA40">
        <f t="shared" si="4"/>
        <v>6035.9512465300886</v>
      </c>
      <c r="BB40">
        <f t="shared" si="4"/>
        <v>5971.0905107467406</v>
      </c>
      <c r="BC40">
        <f t="shared" si="4"/>
        <v>5906.2297749633926</v>
      </c>
      <c r="BD40">
        <f t="shared" si="4"/>
        <v>5841.3690391800455</v>
      </c>
      <c r="BE40">
        <f t="shared" si="4"/>
        <v>5776.5083033966985</v>
      </c>
      <c r="BF40" s="107">
        <v>3.0000000000000001E-3</v>
      </c>
      <c r="BG40">
        <f t="shared" si="3"/>
        <v>-0.23925765886724237</v>
      </c>
    </row>
    <row r="41" spans="1:59" ht="15" customHeight="1">
      <c r="A41" s="116" t="s">
        <v>115</v>
      </c>
      <c r="B41" s="109" t="s">
        <v>939</v>
      </c>
      <c r="C41" t="s">
        <v>1550</v>
      </c>
      <c r="D41" t="s">
        <v>1632</v>
      </c>
      <c r="E41" t="s">
        <v>1633</v>
      </c>
      <c r="F41" t="s">
        <v>1588</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f t="shared" si="2"/>
        <v>116.50464746854838</v>
      </c>
      <c r="AM41">
        <f t="shared" si="4"/>
        <v>117.27832293709676</v>
      </c>
      <c r="AN41">
        <f t="shared" si="4"/>
        <v>118.05199840564515</v>
      </c>
      <c r="AO41">
        <f t="shared" si="4"/>
        <v>118.82567387419354</v>
      </c>
      <c r="AP41">
        <f t="shared" si="4"/>
        <v>119.59934934274192</v>
      </c>
      <c r="AQ41">
        <f t="shared" si="4"/>
        <v>120.37302481129031</v>
      </c>
      <c r="AR41">
        <f t="shared" si="4"/>
        <v>121.1467002798387</v>
      </c>
      <c r="AS41">
        <f t="shared" si="4"/>
        <v>121.92037574838707</v>
      </c>
      <c r="AT41">
        <f t="shared" si="4"/>
        <v>122.69405121693546</v>
      </c>
      <c r="AU41">
        <f t="shared" si="4"/>
        <v>123.46772668548385</v>
      </c>
      <c r="AV41">
        <f t="shared" si="4"/>
        <v>124.24140215403223</v>
      </c>
      <c r="AW41">
        <f t="shared" si="4"/>
        <v>125.01507762258062</v>
      </c>
      <c r="AX41">
        <f t="shared" si="4"/>
        <v>125.788753091129</v>
      </c>
      <c r="AY41">
        <f t="shared" si="4"/>
        <v>126.56242855967739</v>
      </c>
      <c r="AZ41">
        <f t="shared" si="4"/>
        <v>127.33610402822578</v>
      </c>
      <c r="BA41">
        <f t="shared" si="4"/>
        <v>128.10977949677417</v>
      </c>
      <c r="BB41">
        <f t="shared" si="4"/>
        <v>128.88345496532256</v>
      </c>
      <c r="BC41">
        <f t="shared" si="4"/>
        <v>129.65713043387092</v>
      </c>
      <c r="BD41">
        <f t="shared" si="4"/>
        <v>130.43080590241931</v>
      </c>
      <c r="BE41">
        <f t="shared" si="4"/>
        <v>131.2044813709677</v>
      </c>
      <c r="BF41" s="107">
        <v>3.1E-2</v>
      </c>
      <c r="BG41">
        <f t="shared" si="3"/>
        <v>2.0895591943417058</v>
      </c>
    </row>
    <row r="42" spans="1:59" ht="15" customHeight="1">
      <c r="A42" s="116"/>
      <c r="B42" s="109" t="s">
        <v>940</v>
      </c>
      <c r="C42" t="s">
        <v>1570</v>
      </c>
      <c r="D42" t="s">
        <v>1634</v>
      </c>
      <c r="E42" t="s">
        <v>1635</v>
      </c>
      <c r="F42" t="s">
        <v>1588</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f t="shared" si="2"/>
        <v>7123.4252936342073</v>
      </c>
      <c r="AM42">
        <f t="shared" si="4"/>
        <v>7057.3946055873776</v>
      </c>
      <c r="AN42">
        <f t="shared" si="4"/>
        <v>6991.3639175405478</v>
      </c>
      <c r="AO42">
        <f t="shared" si="4"/>
        <v>6925.3332294937181</v>
      </c>
      <c r="AP42">
        <f t="shared" si="4"/>
        <v>6859.3025414468884</v>
      </c>
      <c r="AQ42">
        <f t="shared" si="4"/>
        <v>6793.2718534000587</v>
      </c>
      <c r="AR42">
        <f t="shared" si="4"/>
        <v>6727.241165353229</v>
      </c>
      <c r="AS42">
        <f t="shared" si="4"/>
        <v>6661.2104773064002</v>
      </c>
      <c r="AT42">
        <f t="shared" si="4"/>
        <v>6595.1797892595696</v>
      </c>
      <c r="AU42">
        <f t="shared" si="4"/>
        <v>6529.1491012127408</v>
      </c>
      <c r="AV42">
        <f t="shared" si="4"/>
        <v>6463.1184131659111</v>
      </c>
      <c r="AW42">
        <f t="shared" si="4"/>
        <v>6397.0877251190814</v>
      </c>
      <c r="AX42">
        <f t="shared" si="4"/>
        <v>6331.0570370722517</v>
      </c>
      <c r="AY42">
        <f t="shared" si="4"/>
        <v>6265.026349025422</v>
      </c>
      <c r="AZ42">
        <f t="shared" si="4"/>
        <v>6198.9956609785922</v>
      </c>
      <c r="BA42">
        <f t="shared" si="4"/>
        <v>6132.9649729317625</v>
      </c>
      <c r="BB42">
        <f t="shared" si="4"/>
        <v>6066.9342848849328</v>
      </c>
      <c r="BC42">
        <f t="shared" si="4"/>
        <v>6000.9035968381031</v>
      </c>
      <c r="BD42">
        <f t="shared" si="4"/>
        <v>5934.8729087912734</v>
      </c>
      <c r="BE42">
        <f t="shared" si="4"/>
        <v>5868.8422207444437</v>
      </c>
      <c r="BF42" s="107">
        <v>3.0000000000000001E-3</v>
      </c>
      <c r="BG42">
        <f t="shared" si="3"/>
        <v>-0.22186030946629298</v>
      </c>
    </row>
    <row r="43" spans="1:59" ht="15" customHeight="1">
      <c r="A43" s="116"/>
      <c r="B43" s="109"/>
      <c r="C43" t="s">
        <v>1571</v>
      </c>
      <c r="E43" t="s">
        <v>1636</v>
      </c>
      <c r="BG43" t="e">
        <f t="shared" si="3"/>
        <v>#DIV/0!</v>
      </c>
    </row>
    <row r="44" spans="1:59" ht="15" customHeight="1">
      <c r="A44" s="116" t="s">
        <v>114</v>
      </c>
      <c r="B44" s="109" t="s">
        <v>941</v>
      </c>
      <c r="C44" t="s">
        <v>1553</v>
      </c>
      <c r="D44" t="s">
        <v>1637</v>
      </c>
      <c r="E44" t="s">
        <v>1638</v>
      </c>
      <c r="F44" t="s">
        <v>1588</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f t="shared" si="2"/>
        <v>687.89939701572587</v>
      </c>
      <c r="AM44">
        <f t="shared" si="4"/>
        <v>687.24465603145177</v>
      </c>
      <c r="AN44">
        <f t="shared" si="4"/>
        <v>686.58991504717756</v>
      </c>
      <c r="AO44">
        <f t="shared" si="4"/>
        <v>685.93517406290346</v>
      </c>
      <c r="AP44">
        <f t="shared" si="4"/>
        <v>685.28043307862936</v>
      </c>
      <c r="AQ44">
        <f t="shared" si="4"/>
        <v>684.62569209435526</v>
      </c>
      <c r="AR44">
        <f t="shared" si="4"/>
        <v>683.97095111008105</v>
      </c>
      <c r="AS44">
        <f t="shared" si="4"/>
        <v>683.31621012580695</v>
      </c>
      <c r="AT44">
        <f t="shared" si="4"/>
        <v>682.66146914153285</v>
      </c>
      <c r="AU44">
        <f t="shared" si="4"/>
        <v>682.00672815725875</v>
      </c>
      <c r="AV44">
        <f t="shared" si="4"/>
        <v>681.35198717298454</v>
      </c>
      <c r="AW44">
        <f t="shared" si="4"/>
        <v>680.69724618871044</v>
      </c>
      <c r="AX44">
        <f t="shared" si="4"/>
        <v>680.04250520443634</v>
      </c>
      <c r="AY44">
        <f t="shared" si="4"/>
        <v>679.38776422016224</v>
      </c>
      <c r="AZ44">
        <f t="shared" si="4"/>
        <v>678.73302323588803</v>
      </c>
      <c r="BA44">
        <f t="shared" si="4"/>
        <v>678.07828225161393</v>
      </c>
      <c r="BB44">
        <f t="shared" si="4"/>
        <v>677.42354126733983</v>
      </c>
      <c r="BC44">
        <f t="shared" si="4"/>
        <v>676.76880028306573</v>
      </c>
      <c r="BD44">
        <f t="shared" si="4"/>
        <v>676.11405929879163</v>
      </c>
      <c r="BE44">
        <f t="shared" si="4"/>
        <v>675.45931831451742</v>
      </c>
      <c r="BF44" s="107">
        <v>1E-3</v>
      </c>
      <c r="BG44">
        <f t="shared" si="3"/>
        <v>5.0382398887971469E-2</v>
      </c>
    </row>
    <row r="45" spans="1:59" ht="15" customHeight="1">
      <c r="A45" s="116" t="s">
        <v>112</v>
      </c>
      <c r="B45" s="109" t="s">
        <v>942</v>
      </c>
      <c r="C45" t="s">
        <v>1554</v>
      </c>
      <c r="D45" t="s">
        <v>1639</v>
      </c>
      <c r="E45" t="s">
        <v>1640</v>
      </c>
      <c r="F45" t="s">
        <v>1588</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f t="shared" si="2"/>
        <v>0</v>
      </c>
      <c r="AM45">
        <f t="shared" si="4"/>
        <v>0</v>
      </c>
      <c r="AN45">
        <f t="shared" si="4"/>
        <v>0</v>
      </c>
      <c r="AO45">
        <f t="shared" si="4"/>
        <v>0</v>
      </c>
      <c r="AP45">
        <f t="shared" si="4"/>
        <v>0</v>
      </c>
      <c r="AQ45">
        <f t="shared" si="4"/>
        <v>0</v>
      </c>
      <c r="AR45">
        <f t="shared" si="4"/>
        <v>0</v>
      </c>
      <c r="AS45">
        <f t="shared" si="4"/>
        <v>0</v>
      </c>
      <c r="AT45">
        <f t="shared" si="4"/>
        <v>0</v>
      </c>
      <c r="AU45">
        <f t="shared" si="4"/>
        <v>0</v>
      </c>
      <c r="AV45">
        <f t="shared" si="4"/>
        <v>0</v>
      </c>
      <c r="AW45">
        <f t="shared" si="4"/>
        <v>0</v>
      </c>
      <c r="AX45">
        <f t="shared" si="4"/>
        <v>0</v>
      </c>
      <c r="AY45">
        <f t="shared" si="4"/>
        <v>0</v>
      </c>
      <c r="AZ45">
        <f t="shared" si="4"/>
        <v>0</v>
      </c>
      <c r="BA45">
        <f t="shared" si="4"/>
        <v>0</v>
      </c>
      <c r="BB45">
        <f t="shared" si="4"/>
        <v>0</v>
      </c>
      <c r="BC45">
        <f t="shared" si="4"/>
        <v>0</v>
      </c>
      <c r="BD45">
        <f t="shared" si="4"/>
        <v>0</v>
      </c>
      <c r="BE45">
        <f t="shared" si="4"/>
        <v>0</v>
      </c>
      <c r="BF45" t="s">
        <v>146</v>
      </c>
      <c r="BG45" t="s">
        <v>146</v>
      </c>
    </row>
    <row r="46" spans="1:59" ht="15" customHeight="1">
      <c r="A46" s="116" t="s">
        <v>112</v>
      </c>
      <c r="B46" s="109" t="s">
        <v>943</v>
      </c>
      <c r="C46" t="s">
        <v>1555</v>
      </c>
      <c r="D46" t="s">
        <v>1641</v>
      </c>
      <c r="E46" t="s">
        <v>1642</v>
      </c>
      <c r="F46" t="s">
        <v>1588</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f t="shared" si="2"/>
        <v>146.58002827866213</v>
      </c>
      <c r="AM46">
        <f t="shared" si="4"/>
        <v>151.35082177624889</v>
      </c>
      <c r="AN46">
        <f t="shared" si="4"/>
        <v>156.12161527383563</v>
      </c>
      <c r="AO46">
        <f t="shared" si="4"/>
        <v>160.8924087714224</v>
      </c>
      <c r="AP46">
        <f t="shared" si="4"/>
        <v>165.66320226900916</v>
      </c>
      <c r="AQ46">
        <f t="shared" si="4"/>
        <v>170.43399576659593</v>
      </c>
      <c r="AR46">
        <f t="shared" si="4"/>
        <v>175.20478926418269</v>
      </c>
      <c r="AS46">
        <f t="shared" si="4"/>
        <v>179.97558276176946</v>
      </c>
      <c r="AT46">
        <f t="shared" si="4"/>
        <v>184.74637625935623</v>
      </c>
      <c r="AU46">
        <f t="shared" si="4"/>
        <v>189.51716975694296</v>
      </c>
      <c r="AV46">
        <f t="shared" si="4"/>
        <v>194.28796325452973</v>
      </c>
      <c r="AW46">
        <f t="shared" si="4"/>
        <v>199.05875675211649</v>
      </c>
      <c r="AX46">
        <f t="shared" si="4"/>
        <v>203.82955024970326</v>
      </c>
      <c r="AY46">
        <f t="shared" si="4"/>
        <v>208.60034374729003</v>
      </c>
      <c r="AZ46">
        <f t="shared" si="4"/>
        <v>213.37113724487676</v>
      </c>
      <c r="BA46">
        <f t="shared" si="4"/>
        <v>218.14193074246356</v>
      </c>
      <c r="BB46">
        <f t="shared" si="4"/>
        <v>222.9127242400503</v>
      </c>
      <c r="BC46">
        <f t="shared" si="4"/>
        <v>227.68351773763706</v>
      </c>
      <c r="BD46">
        <f t="shared" si="4"/>
        <v>232.45431123522383</v>
      </c>
      <c r="BE46">
        <f t="shared" si="4"/>
        <v>237.22510473281059</v>
      </c>
      <c r="BF46" s="107">
        <v>8.8999999999999996E-2</v>
      </c>
      <c r="BG46">
        <f t="shared" si="3"/>
        <v>6.3325870500940518</v>
      </c>
    </row>
    <row r="47" spans="1:59" ht="15" customHeight="1">
      <c r="A47" s="116" t="s">
        <v>112</v>
      </c>
      <c r="B47" s="109" t="s">
        <v>944</v>
      </c>
      <c r="C47" t="s">
        <v>1556</v>
      </c>
      <c r="D47" t="s">
        <v>1643</v>
      </c>
      <c r="E47" t="s">
        <v>1644</v>
      </c>
      <c r="F47" t="s">
        <v>1588</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f t="shared" si="2"/>
        <v>434.04231211446864</v>
      </c>
      <c r="AM47">
        <f t="shared" si="4"/>
        <v>448.24209517368718</v>
      </c>
      <c r="AN47">
        <f t="shared" si="4"/>
        <v>462.44187823290565</v>
      </c>
      <c r="AO47">
        <f t="shared" si="4"/>
        <v>476.64166129212413</v>
      </c>
      <c r="AP47">
        <f t="shared" si="4"/>
        <v>490.8414443513426</v>
      </c>
      <c r="AQ47">
        <f t="shared" si="4"/>
        <v>505.04122741056108</v>
      </c>
      <c r="AR47">
        <f t="shared" si="4"/>
        <v>519.24101046977955</v>
      </c>
      <c r="AS47">
        <f t="shared" si="4"/>
        <v>533.44079352899803</v>
      </c>
      <c r="AT47">
        <f t="shared" si="4"/>
        <v>547.64057658821662</v>
      </c>
      <c r="AU47">
        <f t="shared" si="4"/>
        <v>561.84035964743509</v>
      </c>
      <c r="AV47">
        <f t="shared" si="4"/>
        <v>576.04014270665357</v>
      </c>
      <c r="AW47">
        <f t="shared" si="4"/>
        <v>590.23992576587204</v>
      </c>
      <c r="AX47">
        <f t="shared" si="4"/>
        <v>604.43970882509052</v>
      </c>
      <c r="AY47">
        <f t="shared" si="4"/>
        <v>618.639491884309</v>
      </c>
      <c r="AZ47">
        <f t="shared" si="4"/>
        <v>632.83927494352747</v>
      </c>
      <c r="BA47">
        <f t="shared" si="4"/>
        <v>647.03905800274606</v>
      </c>
      <c r="BB47">
        <f t="shared" si="4"/>
        <v>661.23884106196442</v>
      </c>
      <c r="BC47">
        <f t="shared" si="4"/>
        <v>675.43862412118301</v>
      </c>
      <c r="BD47">
        <f t="shared" si="4"/>
        <v>689.63840718040149</v>
      </c>
      <c r="BE47">
        <f t="shared" si="4"/>
        <v>703.83819023961996</v>
      </c>
      <c r="BF47" s="107">
        <v>9.7000000000000003E-2</v>
      </c>
      <c r="BG47">
        <f t="shared" si="3"/>
        <v>6.8327348628729911</v>
      </c>
    </row>
    <row r="48" spans="1:59" ht="15" customHeight="1">
      <c r="A48" s="116" t="s">
        <v>116</v>
      </c>
      <c r="B48" s="109" t="s">
        <v>945</v>
      </c>
      <c r="C48" t="s">
        <v>1557</v>
      </c>
      <c r="D48" t="s">
        <v>1645</v>
      </c>
      <c r="E48" t="s">
        <v>1646</v>
      </c>
      <c r="F48" t="s">
        <v>1588</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f t="shared" si="2"/>
        <v>51.048690394334706</v>
      </c>
      <c r="AM48">
        <f t="shared" si="4"/>
        <v>56.161273829082305</v>
      </c>
      <c r="AN48">
        <f t="shared" si="4"/>
        <v>61.273857263829903</v>
      </c>
      <c r="AO48">
        <f t="shared" si="4"/>
        <v>66.386440698577502</v>
      </c>
      <c r="AP48">
        <f t="shared" si="4"/>
        <v>71.499024133325094</v>
      </c>
      <c r="AQ48">
        <f t="shared" si="4"/>
        <v>76.611607568072699</v>
      </c>
      <c r="AR48">
        <f t="shared" si="4"/>
        <v>81.724191002820305</v>
      </c>
      <c r="AS48">
        <f t="shared" si="4"/>
        <v>86.836774437567897</v>
      </c>
      <c r="AT48">
        <f t="shared" si="4"/>
        <v>91.949357872315488</v>
      </c>
      <c r="AU48">
        <f t="shared" si="4"/>
        <v>97.061941307063094</v>
      </c>
      <c r="AV48">
        <f t="shared" si="4"/>
        <v>102.1745247418107</v>
      </c>
      <c r="AW48">
        <f t="shared" si="4"/>
        <v>107.28710817655829</v>
      </c>
      <c r="AX48">
        <f t="shared" si="4"/>
        <v>112.39969161130588</v>
      </c>
      <c r="AY48">
        <f t="shared" si="4"/>
        <v>117.51227504605349</v>
      </c>
      <c r="AZ48">
        <f t="shared" si="4"/>
        <v>122.62485848080109</v>
      </c>
      <c r="BA48">
        <f t="shared" si="4"/>
        <v>127.73744191554869</v>
      </c>
      <c r="BB48">
        <f t="shared" si="4"/>
        <v>132.85002535029628</v>
      </c>
      <c r="BC48">
        <f t="shared" si="4"/>
        <v>137.96260878504387</v>
      </c>
      <c r="BD48">
        <f t="shared" si="4"/>
        <v>143.07519221979149</v>
      </c>
      <c r="BE48">
        <f t="shared" si="4"/>
        <v>148.18777565453908</v>
      </c>
      <c r="BF48" s="107">
        <v>9.2999999999999999E-2</v>
      </c>
      <c r="BG48">
        <f t="shared" si="3"/>
        <v>7.6386875876675919</v>
      </c>
    </row>
    <row r="49" spans="1:59" ht="15" customHeight="1">
      <c r="A49" s="116" t="s">
        <v>116</v>
      </c>
      <c r="B49" s="109" t="s">
        <v>946</v>
      </c>
      <c r="C49" t="s">
        <v>1558</v>
      </c>
      <c r="D49" t="s">
        <v>1647</v>
      </c>
      <c r="E49" t="s">
        <v>1648</v>
      </c>
      <c r="F49" t="s">
        <v>1588</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v>154.92442299999999</v>
      </c>
      <c r="AM49">
        <v>154.92442299999999</v>
      </c>
      <c r="AN49">
        <v>154.92442299999999</v>
      </c>
      <c r="AO49">
        <v>154.92442299999999</v>
      </c>
      <c r="AP49">
        <v>154.92442299999999</v>
      </c>
      <c r="AQ49">
        <v>154.92442299999999</v>
      </c>
      <c r="AR49">
        <v>154.92442299999999</v>
      </c>
      <c r="AS49">
        <v>154.92442299999999</v>
      </c>
      <c r="AT49">
        <v>154.92442299999999</v>
      </c>
      <c r="AU49">
        <v>154.92442299999999</v>
      </c>
      <c r="AV49">
        <v>154.92442299999999</v>
      </c>
      <c r="AW49">
        <v>154.92442299999999</v>
      </c>
      <c r="AX49">
        <v>154.92442299999999</v>
      </c>
      <c r="AY49">
        <v>154.92442299999999</v>
      </c>
      <c r="AZ49">
        <v>154.92442299999999</v>
      </c>
      <c r="BA49">
        <v>154.92442299999999</v>
      </c>
      <c r="BB49">
        <v>154.92442299999999</v>
      </c>
      <c r="BC49">
        <v>154.92442299999999</v>
      </c>
      <c r="BD49">
        <v>154.92442299999999</v>
      </c>
      <c r="BE49">
        <v>154.92442299999999</v>
      </c>
      <c r="BF49" s="107">
        <v>7.0000000000000007E-2</v>
      </c>
      <c r="BG49">
        <f t="shared" si="3"/>
        <v>4.125083269849239</v>
      </c>
    </row>
    <row r="50" spans="1:59" ht="15" customHeight="1">
      <c r="A50" s="116" t="s">
        <v>115</v>
      </c>
      <c r="B50" s="109" t="s">
        <v>947</v>
      </c>
      <c r="C50" t="s">
        <v>1559</v>
      </c>
      <c r="D50" t="s">
        <v>1649</v>
      </c>
      <c r="E50" t="s">
        <v>1650</v>
      </c>
      <c r="F50" t="s">
        <v>1588</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f t="shared" si="2"/>
        <v>0</v>
      </c>
      <c r="AM50">
        <f t="shared" ref="AM50:BE62" si="5">_xlfn.FORECAST.ETS(AM$14,$G50:$AK50,$G$14:$AK$14)</f>
        <v>0</v>
      </c>
      <c r="AN50">
        <f t="shared" si="5"/>
        <v>0</v>
      </c>
      <c r="AO50">
        <f t="shared" si="5"/>
        <v>0</v>
      </c>
      <c r="AP50">
        <f t="shared" si="5"/>
        <v>0</v>
      </c>
      <c r="AQ50">
        <f t="shared" si="5"/>
        <v>0</v>
      </c>
      <c r="AR50">
        <f t="shared" si="5"/>
        <v>0</v>
      </c>
      <c r="AS50">
        <f t="shared" si="5"/>
        <v>0</v>
      </c>
      <c r="AT50">
        <f t="shared" si="5"/>
        <v>0</v>
      </c>
      <c r="AU50">
        <f t="shared" si="5"/>
        <v>0</v>
      </c>
      <c r="AV50">
        <f t="shared" si="5"/>
        <v>0</v>
      </c>
      <c r="AW50">
        <f t="shared" si="5"/>
        <v>0</v>
      </c>
      <c r="AX50">
        <f t="shared" si="5"/>
        <v>0</v>
      </c>
      <c r="AY50">
        <f t="shared" si="5"/>
        <v>0</v>
      </c>
      <c r="AZ50">
        <f t="shared" si="5"/>
        <v>0</v>
      </c>
      <c r="BA50">
        <f t="shared" si="5"/>
        <v>0</v>
      </c>
      <c r="BB50">
        <f t="shared" si="5"/>
        <v>0</v>
      </c>
      <c r="BC50">
        <f t="shared" si="5"/>
        <v>0</v>
      </c>
      <c r="BD50">
        <f t="shared" si="5"/>
        <v>0</v>
      </c>
      <c r="BE50">
        <f t="shared" si="5"/>
        <v>0</v>
      </c>
      <c r="BF50" t="s">
        <v>146</v>
      </c>
      <c r="BG50" t="e">
        <f t="shared" si="3"/>
        <v>#DIV/0!</v>
      </c>
    </row>
    <row r="51" spans="1:59" ht="15" customHeight="1">
      <c r="A51" s="116" t="s">
        <v>114</v>
      </c>
      <c r="B51" s="109" t="s">
        <v>948</v>
      </c>
      <c r="C51" t="s">
        <v>1560</v>
      </c>
      <c r="D51" t="s">
        <v>1651</v>
      </c>
      <c r="E51" t="s">
        <v>1652</v>
      </c>
      <c r="F51" t="s">
        <v>1588</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f t="shared" si="2"/>
        <v>697.35286783667721</v>
      </c>
      <c r="AM51">
        <f t="shared" si="5"/>
        <v>709.01697345472951</v>
      </c>
      <c r="AN51">
        <f t="shared" si="5"/>
        <v>720.68107907278181</v>
      </c>
      <c r="AO51">
        <f t="shared" si="5"/>
        <v>732.34518469083423</v>
      </c>
      <c r="AP51">
        <f t="shared" si="5"/>
        <v>744.00929030888653</v>
      </c>
      <c r="AQ51">
        <f t="shared" si="5"/>
        <v>755.67339592693884</v>
      </c>
      <c r="AR51">
        <f t="shared" si="5"/>
        <v>767.33750154499114</v>
      </c>
      <c r="AS51">
        <f t="shared" si="5"/>
        <v>779.00160716304345</v>
      </c>
      <c r="AT51">
        <f t="shared" si="5"/>
        <v>790.66571278109575</v>
      </c>
      <c r="AU51">
        <f t="shared" si="5"/>
        <v>802.32981839914805</v>
      </c>
      <c r="AV51">
        <f t="shared" si="5"/>
        <v>813.99392401720047</v>
      </c>
      <c r="AW51">
        <f t="shared" si="5"/>
        <v>825.65802963525277</v>
      </c>
      <c r="AX51">
        <f t="shared" si="5"/>
        <v>837.32213525330508</v>
      </c>
      <c r="AY51">
        <f t="shared" si="5"/>
        <v>848.98624087135738</v>
      </c>
      <c r="AZ51">
        <f t="shared" si="5"/>
        <v>860.65034648940969</v>
      </c>
      <c r="BA51">
        <f t="shared" si="5"/>
        <v>872.3144521074621</v>
      </c>
      <c r="BB51">
        <f t="shared" si="5"/>
        <v>883.97855772551441</v>
      </c>
      <c r="BC51">
        <f t="shared" si="5"/>
        <v>895.64266334356671</v>
      </c>
      <c r="BD51">
        <f t="shared" si="5"/>
        <v>907.30676896161901</v>
      </c>
      <c r="BE51">
        <f t="shared" si="5"/>
        <v>918.97087457967132</v>
      </c>
      <c r="BF51" s="107">
        <v>3.9E-2</v>
      </c>
      <c r="BG51">
        <f t="shared" si="3"/>
        <v>2.9349352390748429</v>
      </c>
    </row>
    <row r="52" spans="1:59" ht="15" customHeight="1">
      <c r="A52" s="116" t="s">
        <v>113</v>
      </c>
      <c r="B52" s="109" t="s">
        <v>949</v>
      </c>
      <c r="C52" t="s">
        <v>1561</v>
      </c>
      <c r="D52" t="s">
        <v>1653</v>
      </c>
      <c r="E52" t="s">
        <v>1654</v>
      </c>
      <c r="F52" t="s">
        <v>1588</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f t="shared" si="2"/>
        <v>1.2536386984119545</v>
      </c>
      <c r="AM52">
        <f t="shared" si="5"/>
        <v>1.253033829866971</v>
      </c>
      <c r="AN52">
        <f t="shared" si="5"/>
        <v>1.2524289613219872</v>
      </c>
      <c r="AO52">
        <f t="shared" si="5"/>
        <v>1.2518240927770037</v>
      </c>
      <c r="AP52">
        <f t="shared" si="5"/>
        <v>1.2512192242320199</v>
      </c>
      <c r="AQ52">
        <f t="shared" si="5"/>
        <v>1.2506143556870364</v>
      </c>
      <c r="AR52">
        <f t="shared" si="5"/>
        <v>1.2500094871420526</v>
      </c>
      <c r="AS52">
        <f t="shared" si="5"/>
        <v>1.2494046185970689</v>
      </c>
      <c r="AT52">
        <f t="shared" si="5"/>
        <v>1.2487997500520853</v>
      </c>
      <c r="AU52">
        <f t="shared" si="5"/>
        <v>1.2481948815071016</v>
      </c>
      <c r="AV52">
        <f t="shared" si="5"/>
        <v>1.247590012962118</v>
      </c>
      <c r="AW52">
        <f t="shared" si="5"/>
        <v>1.2469851444171343</v>
      </c>
      <c r="AX52">
        <f t="shared" si="5"/>
        <v>1.2463802758721507</v>
      </c>
      <c r="AY52">
        <f t="shared" si="5"/>
        <v>1.245775407327167</v>
      </c>
      <c r="AZ52">
        <f t="shared" si="5"/>
        <v>1.2451705387821832</v>
      </c>
      <c r="BA52">
        <f t="shared" si="5"/>
        <v>1.2445656702371997</v>
      </c>
      <c r="BB52">
        <f t="shared" si="5"/>
        <v>1.2439608016922159</v>
      </c>
      <c r="BC52">
        <f t="shared" si="5"/>
        <v>1.2433559331472324</v>
      </c>
      <c r="BD52">
        <f t="shared" si="5"/>
        <v>1.2427510646022486</v>
      </c>
      <c r="BE52">
        <f t="shared" si="5"/>
        <v>1.2421461960572651</v>
      </c>
      <c r="BF52" s="107">
        <v>1.2E-2</v>
      </c>
      <c r="BG52">
        <f t="shared" si="3"/>
        <v>0.70042191515728991</v>
      </c>
    </row>
    <row r="53" spans="1:59" ht="15" customHeight="1">
      <c r="A53" s="116" t="s">
        <v>113</v>
      </c>
      <c r="B53" s="109" t="s">
        <v>950</v>
      </c>
      <c r="C53" t="s">
        <v>1562</v>
      </c>
      <c r="D53" t="s">
        <v>1655</v>
      </c>
      <c r="E53" t="s">
        <v>1656</v>
      </c>
      <c r="F53" t="s">
        <v>1588</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f t="shared" si="2"/>
        <v>5.9917751512096764</v>
      </c>
      <c r="AM53">
        <f t="shared" si="5"/>
        <v>6.006707302419354</v>
      </c>
      <c r="AN53">
        <f t="shared" si="5"/>
        <v>6.0216394536290307</v>
      </c>
      <c r="AO53">
        <f t="shared" si="5"/>
        <v>6.0365716048387084</v>
      </c>
      <c r="AP53">
        <f t="shared" si="5"/>
        <v>6.0515037560483851</v>
      </c>
      <c r="AQ53">
        <f t="shared" si="5"/>
        <v>6.0664359072580618</v>
      </c>
      <c r="AR53">
        <f t="shared" si="5"/>
        <v>6.0813680584677394</v>
      </c>
      <c r="AS53">
        <f t="shared" si="5"/>
        <v>6.0963002096774161</v>
      </c>
      <c r="AT53">
        <f t="shared" si="5"/>
        <v>6.1112323608870938</v>
      </c>
      <c r="AU53">
        <f t="shared" si="5"/>
        <v>6.1261645120967705</v>
      </c>
      <c r="AV53">
        <f t="shared" si="5"/>
        <v>6.1410966633064481</v>
      </c>
      <c r="AW53">
        <f t="shared" si="5"/>
        <v>6.1560288145161248</v>
      </c>
      <c r="AX53">
        <f t="shared" si="5"/>
        <v>6.1709609657258016</v>
      </c>
      <c r="AY53">
        <f t="shared" si="5"/>
        <v>6.1858931169354792</v>
      </c>
      <c r="AZ53">
        <f t="shared" si="5"/>
        <v>6.2008252681451559</v>
      </c>
      <c r="BA53">
        <f t="shared" si="5"/>
        <v>6.2157574193548335</v>
      </c>
      <c r="BB53">
        <f t="shared" si="5"/>
        <v>6.2306895705645102</v>
      </c>
      <c r="BC53">
        <f t="shared" si="5"/>
        <v>6.245621721774187</v>
      </c>
      <c r="BD53">
        <f t="shared" si="5"/>
        <v>6.2605538729838646</v>
      </c>
      <c r="BE53">
        <f t="shared" si="5"/>
        <v>6.2754860241935413</v>
      </c>
      <c r="BF53" s="107">
        <v>7.0000000000000001E-3</v>
      </c>
      <c r="BG53">
        <f t="shared" si="3"/>
        <v>0.54517777551230662</v>
      </c>
    </row>
    <row r="54" spans="1:59" ht="15" customHeight="1">
      <c r="A54" s="116" t="s">
        <v>853</v>
      </c>
      <c r="B54" s="109" t="s">
        <v>951</v>
      </c>
      <c r="C54" t="s">
        <v>1563</v>
      </c>
      <c r="D54" t="s">
        <v>1657</v>
      </c>
      <c r="E54" t="s">
        <v>1658</v>
      </c>
      <c r="F54" t="s">
        <v>1588</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f t="shared" si="2"/>
        <v>1.8281507718346883</v>
      </c>
      <c r="AM54">
        <f t="shared" si="5"/>
        <v>1.8575289132695456</v>
      </c>
      <c r="AN54">
        <f t="shared" si="5"/>
        <v>1.8869070547044031</v>
      </c>
      <c r="AO54">
        <f t="shared" si="5"/>
        <v>1.9162851961392604</v>
      </c>
      <c r="AP54">
        <f t="shared" si="5"/>
        <v>1.9456633375741177</v>
      </c>
      <c r="AQ54">
        <f t="shared" si="5"/>
        <v>1.9750414790089752</v>
      </c>
      <c r="AR54">
        <f t="shared" si="5"/>
        <v>2.0044196204438323</v>
      </c>
      <c r="AS54">
        <f t="shared" si="5"/>
        <v>2.0337977618786898</v>
      </c>
      <c r="AT54">
        <f t="shared" si="5"/>
        <v>2.0631759033135473</v>
      </c>
      <c r="AU54">
        <f t="shared" si="5"/>
        <v>2.0925540447484043</v>
      </c>
      <c r="AV54">
        <f t="shared" si="5"/>
        <v>2.1219321861832618</v>
      </c>
      <c r="AW54">
        <f t="shared" si="5"/>
        <v>2.1513103276181189</v>
      </c>
      <c r="AX54">
        <f t="shared" si="5"/>
        <v>2.1806884690529764</v>
      </c>
      <c r="AY54">
        <f t="shared" si="5"/>
        <v>2.2100666104878339</v>
      </c>
      <c r="AZ54">
        <f t="shared" si="5"/>
        <v>2.239444751922691</v>
      </c>
      <c r="BA54">
        <f t="shared" si="5"/>
        <v>2.2688228933575485</v>
      </c>
      <c r="BB54">
        <f t="shared" si="5"/>
        <v>2.298201034792406</v>
      </c>
      <c r="BC54">
        <f t="shared" si="5"/>
        <v>2.3275791762272631</v>
      </c>
      <c r="BD54">
        <f t="shared" si="5"/>
        <v>2.3569573176621206</v>
      </c>
      <c r="BE54">
        <f t="shared" si="5"/>
        <v>2.3863354590969781</v>
      </c>
      <c r="BF54" s="107">
        <v>2.3E-2</v>
      </c>
      <c r="BG54">
        <f t="shared" si="3"/>
        <v>1.9766991566416925</v>
      </c>
    </row>
    <row r="55" spans="1:59" ht="15" customHeight="1">
      <c r="A55" s="116" t="s">
        <v>853</v>
      </c>
      <c r="B55" s="109" t="s">
        <v>952</v>
      </c>
      <c r="C55" t="s">
        <v>1564</v>
      </c>
      <c r="D55" t="s">
        <v>1659</v>
      </c>
      <c r="E55" t="s">
        <v>1660</v>
      </c>
      <c r="F55" t="s">
        <v>1588</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f t="shared" si="2"/>
        <v>3.8631934637096776</v>
      </c>
      <c r="AM55">
        <f t="shared" si="5"/>
        <v>3.8725639274193551</v>
      </c>
      <c r="AN55">
        <f t="shared" si="5"/>
        <v>3.8819343911290325</v>
      </c>
      <c r="AO55">
        <f t="shared" si="5"/>
        <v>3.8913048548387095</v>
      </c>
      <c r="AP55">
        <f t="shared" si="5"/>
        <v>3.9006753185483869</v>
      </c>
      <c r="AQ55">
        <f t="shared" si="5"/>
        <v>3.9100457822580643</v>
      </c>
      <c r="AR55">
        <f t="shared" si="5"/>
        <v>3.9194162459677417</v>
      </c>
      <c r="AS55">
        <f t="shared" si="5"/>
        <v>3.9287867096774192</v>
      </c>
      <c r="AT55">
        <f t="shared" si="5"/>
        <v>3.9381571733870966</v>
      </c>
      <c r="AU55">
        <f t="shared" si="5"/>
        <v>3.947527637096774</v>
      </c>
      <c r="AV55">
        <f t="shared" si="5"/>
        <v>3.956898100806451</v>
      </c>
      <c r="AW55">
        <f t="shared" si="5"/>
        <v>3.9662685645161284</v>
      </c>
      <c r="AX55">
        <f t="shared" si="5"/>
        <v>3.9756390282258058</v>
      </c>
      <c r="AY55">
        <f t="shared" si="5"/>
        <v>3.9850094919354833</v>
      </c>
      <c r="AZ55">
        <f t="shared" si="5"/>
        <v>3.9943799556451607</v>
      </c>
      <c r="BA55">
        <f t="shared" si="5"/>
        <v>4.0037504193548381</v>
      </c>
      <c r="BB55">
        <f t="shared" si="5"/>
        <v>4.0131208830645155</v>
      </c>
      <c r="BC55">
        <f t="shared" si="5"/>
        <v>4.022491346774193</v>
      </c>
      <c r="BD55">
        <f t="shared" si="5"/>
        <v>4.0318618104838704</v>
      </c>
      <c r="BE55">
        <f t="shared" si="5"/>
        <v>4.0412322741935478</v>
      </c>
      <c r="BF55" s="107">
        <v>7.0000000000000001E-3</v>
      </c>
      <c r="BG55">
        <f t="shared" si="3"/>
        <v>0.53800310572735821</v>
      </c>
    </row>
    <row r="56" spans="1:59" ht="15" customHeight="1">
      <c r="A56" s="116" t="s">
        <v>854</v>
      </c>
      <c r="B56" s="109" t="s">
        <v>953</v>
      </c>
      <c r="C56" t="s">
        <v>1565</v>
      </c>
      <c r="D56" t="s">
        <v>1661</v>
      </c>
      <c r="E56" t="s">
        <v>1662</v>
      </c>
      <c r="F56" t="s">
        <v>1588</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f t="shared" si="2"/>
        <v>0</v>
      </c>
      <c r="AM56">
        <f t="shared" si="5"/>
        <v>0</v>
      </c>
      <c r="AN56">
        <f t="shared" si="5"/>
        <v>0</v>
      </c>
      <c r="AO56">
        <f t="shared" si="5"/>
        <v>0</v>
      </c>
      <c r="AP56">
        <f t="shared" si="5"/>
        <v>0</v>
      </c>
      <c r="AQ56">
        <f t="shared" si="5"/>
        <v>0</v>
      </c>
      <c r="AR56">
        <f t="shared" si="5"/>
        <v>0</v>
      </c>
      <c r="AS56">
        <f t="shared" si="5"/>
        <v>0</v>
      </c>
      <c r="AT56">
        <f t="shared" si="5"/>
        <v>0</v>
      </c>
      <c r="AU56">
        <f t="shared" si="5"/>
        <v>0</v>
      </c>
      <c r="AV56">
        <f t="shared" si="5"/>
        <v>0</v>
      </c>
      <c r="AW56">
        <f t="shared" si="5"/>
        <v>0</v>
      </c>
      <c r="AX56">
        <f t="shared" si="5"/>
        <v>0</v>
      </c>
      <c r="AY56">
        <f t="shared" si="5"/>
        <v>0</v>
      </c>
      <c r="AZ56">
        <f t="shared" si="5"/>
        <v>0</v>
      </c>
      <c r="BA56">
        <f t="shared" si="5"/>
        <v>0</v>
      </c>
      <c r="BB56">
        <f t="shared" si="5"/>
        <v>0</v>
      </c>
      <c r="BC56">
        <f t="shared" si="5"/>
        <v>0</v>
      </c>
      <c r="BD56">
        <f t="shared" si="5"/>
        <v>0</v>
      </c>
      <c r="BE56">
        <f t="shared" si="5"/>
        <v>0</v>
      </c>
      <c r="BF56" t="s">
        <v>146</v>
      </c>
      <c r="BG56" t="s">
        <v>146</v>
      </c>
    </row>
    <row r="57" spans="1:59" ht="15" customHeight="1">
      <c r="A57" s="116" t="s">
        <v>854</v>
      </c>
      <c r="B57" s="109" t="s">
        <v>954</v>
      </c>
      <c r="C57" t="s">
        <v>1566</v>
      </c>
      <c r="D57" t="s">
        <v>1663</v>
      </c>
      <c r="E57" t="s">
        <v>1664</v>
      </c>
      <c r="F57" t="s">
        <v>1588</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f t="shared" si="2"/>
        <v>0.32536026105060062</v>
      </c>
      <c r="AM57">
        <f t="shared" si="5"/>
        <v>0.3324912868202417</v>
      </c>
      <c r="AN57">
        <f t="shared" si="5"/>
        <v>0.33962231258988274</v>
      </c>
      <c r="AO57">
        <f t="shared" si="5"/>
        <v>0.34675333835952382</v>
      </c>
      <c r="AP57">
        <f t="shared" si="5"/>
        <v>0.35388436412916491</v>
      </c>
      <c r="AQ57">
        <f t="shared" si="5"/>
        <v>0.36101538989880599</v>
      </c>
      <c r="AR57">
        <f t="shared" si="5"/>
        <v>0.36814641566844708</v>
      </c>
      <c r="AS57">
        <f t="shared" si="5"/>
        <v>0.37527744143808811</v>
      </c>
      <c r="AT57">
        <f t="shared" si="5"/>
        <v>0.3824084672077292</v>
      </c>
      <c r="AU57">
        <f t="shared" si="5"/>
        <v>0.38953949297737028</v>
      </c>
      <c r="AV57">
        <f t="shared" si="5"/>
        <v>0.39667051874701131</v>
      </c>
      <c r="AW57">
        <f t="shared" si="5"/>
        <v>0.4038015445166524</v>
      </c>
      <c r="AX57">
        <f t="shared" si="5"/>
        <v>0.41093257028629349</v>
      </c>
      <c r="AY57">
        <f t="shared" si="5"/>
        <v>0.41806359605593457</v>
      </c>
      <c r="AZ57">
        <f t="shared" si="5"/>
        <v>0.42519462182557566</v>
      </c>
      <c r="BA57">
        <f t="shared" si="5"/>
        <v>0.43232564759521674</v>
      </c>
      <c r="BB57">
        <f t="shared" si="5"/>
        <v>0.43945667336485777</v>
      </c>
      <c r="BC57">
        <f t="shared" si="5"/>
        <v>0.44658769913449886</v>
      </c>
      <c r="BD57">
        <f t="shared" si="5"/>
        <v>0.45371872490413995</v>
      </c>
      <c r="BE57">
        <f t="shared" si="5"/>
        <v>0.46084975067378098</v>
      </c>
      <c r="BF57" s="107">
        <v>0.14599999999999999</v>
      </c>
      <c r="BG57">
        <f t="shared" si="3"/>
        <v>9.3565673616318179</v>
      </c>
    </row>
    <row r="58" spans="1:59" ht="15" customHeight="1">
      <c r="A58" s="116"/>
      <c r="B58" s="109" t="s">
        <v>955</v>
      </c>
      <c r="C58" t="s">
        <v>1572</v>
      </c>
      <c r="D58" t="s">
        <v>1665</v>
      </c>
      <c r="E58" t="s">
        <v>1666</v>
      </c>
      <c r="F58" t="s">
        <v>1588</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f t="shared" si="2"/>
        <v>2182.2107144146489</v>
      </c>
      <c r="AM58">
        <f t="shared" si="5"/>
        <v>2207.0877827459581</v>
      </c>
      <c r="AN58">
        <f t="shared" si="5"/>
        <v>2231.9648510772668</v>
      </c>
      <c r="AO58">
        <f t="shared" si="5"/>
        <v>2256.8419194085754</v>
      </c>
      <c r="AP58">
        <f t="shared" si="5"/>
        <v>2281.7189877398841</v>
      </c>
      <c r="AQ58">
        <f t="shared" si="5"/>
        <v>2306.5960560711933</v>
      </c>
      <c r="AR58">
        <f t="shared" si="5"/>
        <v>2331.473124402502</v>
      </c>
      <c r="AS58">
        <f t="shared" si="5"/>
        <v>2356.3501927338107</v>
      </c>
      <c r="AT58">
        <f t="shared" si="5"/>
        <v>2381.2272610651198</v>
      </c>
      <c r="AU58">
        <f t="shared" si="5"/>
        <v>2406.1043293964285</v>
      </c>
      <c r="AV58">
        <f t="shared" si="5"/>
        <v>2430.9813977277372</v>
      </c>
      <c r="AW58">
        <f t="shared" si="5"/>
        <v>2455.8584660590459</v>
      </c>
      <c r="AX58">
        <f t="shared" si="5"/>
        <v>2480.735534390355</v>
      </c>
      <c r="AY58">
        <f t="shared" si="5"/>
        <v>2505.6126027216637</v>
      </c>
      <c r="AZ58">
        <f t="shared" si="5"/>
        <v>2530.4896710529724</v>
      </c>
      <c r="BA58">
        <f t="shared" si="5"/>
        <v>2555.3667393842816</v>
      </c>
      <c r="BB58">
        <f t="shared" si="5"/>
        <v>2580.2438077155903</v>
      </c>
      <c r="BC58">
        <f t="shared" si="5"/>
        <v>2605.120876046899</v>
      </c>
      <c r="BD58">
        <f t="shared" si="5"/>
        <v>2629.9979443782076</v>
      </c>
      <c r="BE58">
        <f t="shared" si="5"/>
        <v>2654.8750127095168</v>
      </c>
      <c r="BF58" s="107">
        <v>2.8000000000000001E-2</v>
      </c>
      <c r="BG58">
        <f t="shared" si="3"/>
        <v>2.0857468071778795</v>
      </c>
    </row>
    <row r="59" spans="1:59" ht="15" customHeight="1">
      <c r="B59" s="109" t="s">
        <v>956</v>
      </c>
      <c r="C59" t="s">
        <v>957</v>
      </c>
      <c r="D59" t="s">
        <v>1667</v>
      </c>
      <c r="E59" t="s">
        <v>1668</v>
      </c>
      <c r="F59" t="s">
        <v>1625</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f t="shared" si="2"/>
        <v>23.462720461701881</v>
      </c>
      <c r="AM59">
        <f t="shared" si="5"/>
        <v>23.847695897795894</v>
      </c>
      <c r="AN59">
        <f t="shared" si="5"/>
        <v>24.232671333889904</v>
      </c>
      <c r="AO59">
        <f t="shared" si="5"/>
        <v>24.617646769983914</v>
      </c>
      <c r="AP59">
        <f t="shared" si="5"/>
        <v>25.002622206077927</v>
      </c>
      <c r="AQ59">
        <f t="shared" si="5"/>
        <v>25.387597642171936</v>
      </c>
      <c r="AR59">
        <f t="shared" si="5"/>
        <v>25.77257307826595</v>
      </c>
      <c r="AS59">
        <f t="shared" si="5"/>
        <v>26.157548514359959</v>
      </c>
      <c r="AT59">
        <f t="shared" si="5"/>
        <v>26.542523950453969</v>
      </c>
      <c r="AU59">
        <f t="shared" si="5"/>
        <v>26.927499386547982</v>
      </c>
      <c r="AV59">
        <f t="shared" si="5"/>
        <v>27.312474822641992</v>
      </c>
      <c r="AW59">
        <f t="shared" si="5"/>
        <v>27.697450258736005</v>
      </c>
      <c r="AX59">
        <f t="shared" si="5"/>
        <v>28.082425694830015</v>
      </c>
      <c r="AY59">
        <f t="shared" si="5"/>
        <v>28.467401130924024</v>
      </c>
      <c r="AZ59">
        <f t="shared" si="5"/>
        <v>28.852376567018034</v>
      </c>
      <c r="BA59">
        <f t="shared" si="5"/>
        <v>29.237352003112047</v>
      </c>
      <c r="BB59">
        <f t="shared" si="5"/>
        <v>29.62232743920606</v>
      </c>
      <c r="BC59">
        <f t="shared" si="5"/>
        <v>30.00730287530007</v>
      </c>
      <c r="BD59">
        <f t="shared" si="5"/>
        <v>30.39227831139408</v>
      </c>
      <c r="BE59">
        <f t="shared" si="5"/>
        <v>30.777253747488089</v>
      </c>
      <c r="BF59" s="107">
        <v>0.02</v>
      </c>
      <c r="BG59">
        <f t="shared" si="3"/>
        <v>1.8016025783436751</v>
      </c>
    </row>
    <row r="60" spans="1:59" ht="15" customHeight="1">
      <c r="B60" s="109" t="s">
        <v>958</v>
      </c>
      <c r="C60" t="s">
        <v>959</v>
      </c>
      <c r="D60" t="s">
        <v>1669</v>
      </c>
      <c r="E60" t="s">
        <v>1670</v>
      </c>
      <c r="F60" t="s">
        <v>1588</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f t="shared" si="2"/>
        <v>9369.1880828366939</v>
      </c>
      <c r="AM60">
        <f t="shared" si="5"/>
        <v>9391.6876886733862</v>
      </c>
      <c r="AN60">
        <f t="shared" si="5"/>
        <v>9414.1872945100804</v>
      </c>
      <c r="AO60">
        <f t="shared" si="5"/>
        <v>9436.6869003467727</v>
      </c>
      <c r="AP60">
        <f t="shared" si="5"/>
        <v>9459.1865061834669</v>
      </c>
      <c r="AQ60">
        <f t="shared" si="5"/>
        <v>9481.6861120201593</v>
      </c>
      <c r="AR60">
        <f t="shared" si="5"/>
        <v>9504.1857178568534</v>
      </c>
      <c r="AS60">
        <f t="shared" si="5"/>
        <v>9526.6853236935458</v>
      </c>
      <c r="AT60">
        <f t="shared" si="5"/>
        <v>9549.18492953024</v>
      </c>
      <c r="AU60">
        <f t="shared" si="5"/>
        <v>9571.6845353669323</v>
      </c>
      <c r="AV60">
        <f t="shared" si="5"/>
        <v>9594.1841412036265</v>
      </c>
      <c r="AW60">
        <f t="shared" si="5"/>
        <v>9616.6837470403188</v>
      </c>
      <c r="AX60">
        <f t="shared" si="5"/>
        <v>9639.183352877013</v>
      </c>
      <c r="AY60">
        <f t="shared" si="5"/>
        <v>9661.6829587137054</v>
      </c>
      <c r="AZ60">
        <f t="shared" si="5"/>
        <v>9684.1825645503995</v>
      </c>
      <c r="BA60">
        <f t="shared" si="5"/>
        <v>9706.6821703870919</v>
      </c>
      <c r="BB60">
        <f t="shared" si="5"/>
        <v>9729.1817762237861</v>
      </c>
      <c r="BC60">
        <f t="shared" si="5"/>
        <v>9751.6813820604784</v>
      </c>
      <c r="BD60">
        <f t="shared" si="5"/>
        <v>9774.1809878971726</v>
      </c>
      <c r="BE60">
        <f t="shared" si="5"/>
        <v>9796.680593733865</v>
      </c>
      <c r="BF60" s="107">
        <v>7.0000000000000001E-3</v>
      </c>
      <c r="BG60">
        <f t="shared" si="3"/>
        <v>0.53465462384865159</v>
      </c>
    </row>
    <row r="61" spans="1:59" ht="15" customHeight="1">
      <c r="B61" s="109" t="s">
        <v>960</v>
      </c>
      <c r="C61" t="s">
        <v>961</v>
      </c>
      <c r="D61" t="s">
        <v>1671</v>
      </c>
      <c r="E61" t="s">
        <v>1672</v>
      </c>
      <c r="F61" t="s">
        <v>1625</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f t="shared" si="2"/>
        <v>24.44196516733868</v>
      </c>
      <c r="AM61">
        <f t="shared" si="5"/>
        <v>24.928158102227076</v>
      </c>
      <c r="AN61">
        <f t="shared" si="5"/>
        <v>25.414351037115477</v>
      </c>
      <c r="AO61">
        <f t="shared" si="5"/>
        <v>25.900543972003874</v>
      </c>
      <c r="AP61">
        <f t="shared" si="5"/>
        <v>26.386736906892271</v>
      </c>
      <c r="AQ61">
        <f t="shared" si="5"/>
        <v>26.872929841780667</v>
      </c>
      <c r="AR61">
        <f t="shared" si="5"/>
        <v>27.359122776669068</v>
      </c>
      <c r="AS61">
        <f t="shared" si="5"/>
        <v>27.845315711557465</v>
      </c>
      <c r="AT61">
        <f t="shared" si="5"/>
        <v>28.331508646445862</v>
      </c>
      <c r="AU61">
        <f t="shared" si="5"/>
        <v>28.817701581334259</v>
      </c>
      <c r="AV61">
        <f t="shared" si="5"/>
        <v>29.303894516222655</v>
      </c>
      <c r="AW61">
        <f t="shared" si="5"/>
        <v>29.790087451111056</v>
      </c>
      <c r="AX61">
        <f t="shared" si="5"/>
        <v>30.276280385999453</v>
      </c>
      <c r="AY61">
        <f t="shared" si="5"/>
        <v>30.76247332088785</v>
      </c>
      <c r="AZ61">
        <f t="shared" si="5"/>
        <v>31.248666255776246</v>
      </c>
      <c r="BA61">
        <f t="shared" si="5"/>
        <v>31.734859190664643</v>
      </c>
      <c r="BB61">
        <f t="shared" si="5"/>
        <v>32.221052125553044</v>
      </c>
      <c r="BC61">
        <f t="shared" si="5"/>
        <v>32.707245060441437</v>
      </c>
      <c r="BD61">
        <f t="shared" si="5"/>
        <v>33.193437995329838</v>
      </c>
      <c r="BE61">
        <f t="shared" si="5"/>
        <v>33.679630930218238</v>
      </c>
      <c r="BF61" s="107">
        <v>2.8000000000000001E-2</v>
      </c>
      <c r="BG61">
        <f t="shared" si="3"/>
        <v>2.3534171544491667</v>
      </c>
    </row>
    <row r="62" spans="1:59" ht="15" customHeight="1">
      <c r="B62" s="109" t="s">
        <v>962</v>
      </c>
      <c r="C62" t="s">
        <v>963</v>
      </c>
      <c r="D62" t="s">
        <v>1673</v>
      </c>
      <c r="E62" t="s">
        <v>1674</v>
      </c>
      <c r="F62" t="s">
        <v>1588</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f t="shared" si="2"/>
        <v>207.40047823789695</v>
      </c>
      <c r="AM62">
        <f t="shared" si="5"/>
        <v>208.46575371898481</v>
      </c>
      <c r="AN62">
        <f t="shared" si="5"/>
        <v>209.53102920007268</v>
      </c>
      <c r="AO62">
        <f t="shared" si="5"/>
        <v>210.59630468116055</v>
      </c>
      <c r="AP62">
        <f t="shared" si="5"/>
        <v>211.66158016224841</v>
      </c>
      <c r="AQ62">
        <f t="shared" si="5"/>
        <v>212.72685564333628</v>
      </c>
      <c r="AR62">
        <f t="shared" si="5"/>
        <v>213.79213112442415</v>
      </c>
      <c r="AS62">
        <f t="shared" si="5"/>
        <v>214.85740660551201</v>
      </c>
      <c r="AT62">
        <f t="shared" si="5"/>
        <v>215.92268208659988</v>
      </c>
      <c r="AU62">
        <f t="shared" ref="AM62:BE76" si="6">_xlfn.FORECAST.ETS(AU$14,$G62:$AK62,$G$14:$AK$14)</f>
        <v>216.98795756768772</v>
      </c>
      <c r="AV62">
        <f t="shared" si="6"/>
        <v>218.05323304877561</v>
      </c>
      <c r="AW62">
        <f t="shared" si="6"/>
        <v>219.11850852986345</v>
      </c>
      <c r="AX62">
        <f t="shared" si="6"/>
        <v>220.18378401095131</v>
      </c>
      <c r="AY62">
        <f t="shared" si="6"/>
        <v>221.24905949203918</v>
      </c>
      <c r="AZ62">
        <f t="shared" si="6"/>
        <v>222.31433497312705</v>
      </c>
      <c r="BA62">
        <f t="shared" si="6"/>
        <v>223.37961045421491</v>
      </c>
      <c r="BB62">
        <f t="shared" si="6"/>
        <v>224.44488593530278</v>
      </c>
      <c r="BC62">
        <f t="shared" si="6"/>
        <v>225.51016141639064</v>
      </c>
      <c r="BD62">
        <f t="shared" si="6"/>
        <v>226.57543689747851</v>
      </c>
      <c r="BE62">
        <f t="shared" si="6"/>
        <v>227.64071237856638</v>
      </c>
      <c r="BF62" s="107">
        <v>3.1E-2</v>
      </c>
      <c r="BG62">
        <f t="shared" si="3"/>
        <v>2.0910927802418655</v>
      </c>
    </row>
    <row r="63" spans="1:59" ht="15" customHeight="1">
      <c r="B63" s="109" t="s">
        <v>964</v>
      </c>
      <c r="C63" t="s">
        <v>965</v>
      </c>
      <c r="D63" t="s">
        <v>1675</v>
      </c>
      <c r="E63" t="s">
        <v>1676</v>
      </c>
      <c r="F63" t="s">
        <v>1588</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f t="shared" si="2"/>
        <v>0</v>
      </c>
      <c r="AM63">
        <f t="shared" si="6"/>
        <v>0</v>
      </c>
      <c r="AN63">
        <f t="shared" si="6"/>
        <v>0</v>
      </c>
      <c r="AO63">
        <f t="shared" si="6"/>
        <v>0</v>
      </c>
      <c r="AP63">
        <f t="shared" si="6"/>
        <v>0</v>
      </c>
      <c r="AQ63">
        <f t="shared" si="6"/>
        <v>0</v>
      </c>
      <c r="AR63">
        <f t="shared" si="6"/>
        <v>0</v>
      </c>
      <c r="AS63">
        <f t="shared" si="6"/>
        <v>0</v>
      </c>
      <c r="AT63">
        <f t="shared" si="6"/>
        <v>0</v>
      </c>
      <c r="AU63">
        <f t="shared" si="6"/>
        <v>0</v>
      </c>
      <c r="AV63">
        <f t="shared" si="6"/>
        <v>0</v>
      </c>
      <c r="AW63">
        <f t="shared" si="6"/>
        <v>0</v>
      </c>
      <c r="AX63">
        <f t="shared" si="6"/>
        <v>0</v>
      </c>
      <c r="AY63">
        <f t="shared" si="6"/>
        <v>0</v>
      </c>
      <c r="AZ63">
        <f t="shared" si="6"/>
        <v>0</v>
      </c>
      <c r="BA63">
        <f t="shared" si="6"/>
        <v>0</v>
      </c>
      <c r="BB63">
        <f t="shared" si="6"/>
        <v>0</v>
      </c>
      <c r="BC63">
        <f t="shared" si="6"/>
        <v>0</v>
      </c>
      <c r="BD63">
        <f t="shared" si="6"/>
        <v>0</v>
      </c>
      <c r="BE63">
        <f t="shared" si="6"/>
        <v>0</v>
      </c>
      <c r="BF63" t="s">
        <v>146</v>
      </c>
      <c r="BG63" t="s">
        <v>146</v>
      </c>
    </row>
    <row r="64" spans="1:59" ht="15" customHeight="1">
      <c r="B64" s="109"/>
      <c r="C64" t="s">
        <v>1573</v>
      </c>
      <c r="D64" t="s">
        <v>1677</v>
      </c>
      <c r="F64" t="s">
        <v>1678</v>
      </c>
    </row>
    <row r="65" spans="2:59" ht="15" customHeight="1">
      <c r="B65" s="109" t="s">
        <v>966</v>
      </c>
      <c r="C65" t="s">
        <v>1574</v>
      </c>
      <c r="D65" t="s">
        <v>1679</v>
      </c>
      <c r="E65" t="s">
        <v>1680</v>
      </c>
      <c r="F65" t="s">
        <v>1588</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f t="shared" si="2"/>
        <v>11192.887873156797</v>
      </c>
      <c r="AM65">
        <f t="shared" si="6"/>
        <v>11059.08449721294</v>
      </c>
      <c r="AN65">
        <f t="shared" si="6"/>
        <v>10925.281121269083</v>
      </c>
      <c r="AO65">
        <f t="shared" si="6"/>
        <v>10791.477745325226</v>
      </c>
      <c r="AP65">
        <f t="shared" si="6"/>
        <v>10657.67436938137</v>
      </c>
      <c r="AQ65">
        <f t="shared" si="6"/>
        <v>10523.870993437511</v>
      </c>
      <c r="AR65">
        <f t="shared" si="6"/>
        <v>10390.067617493654</v>
      </c>
      <c r="AS65">
        <f t="shared" si="6"/>
        <v>10256.264241549798</v>
      </c>
      <c r="AT65">
        <f t="shared" si="6"/>
        <v>10122.460865605941</v>
      </c>
      <c r="AU65">
        <f t="shared" si="6"/>
        <v>9988.6574896620841</v>
      </c>
      <c r="AV65">
        <f t="shared" si="6"/>
        <v>9854.8541137182274</v>
      </c>
      <c r="AW65">
        <f t="shared" si="6"/>
        <v>9721.0507377743706</v>
      </c>
      <c r="AX65">
        <f t="shared" si="6"/>
        <v>9587.2473618305139</v>
      </c>
      <c r="AY65">
        <f t="shared" si="6"/>
        <v>9453.4439858866572</v>
      </c>
      <c r="AZ65">
        <f t="shared" si="6"/>
        <v>9319.6406099428004</v>
      </c>
      <c r="BA65">
        <f t="shared" si="6"/>
        <v>9185.8372339989437</v>
      </c>
      <c r="BB65">
        <f t="shared" si="6"/>
        <v>9052.0338580550851</v>
      </c>
      <c r="BC65">
        <f t="shared" si="6"/>
        <v>8918.2304821112284</v>
      </c>
      <c r="BD65">
        <f t="shared" si="6"/>
        <v>8784.4271061673717</v>
      </c>
      <c r="BE65">
        <f t="shared" si="6"/>
        <v>8650.6237302235149</v>
      </c>
      <c r="BF65" s="107">
        <v>1E-3</v>
      </c>
      <c r="BG65">
        <f t="shared" si="3"/>
        <v>-0.46886102026654219</v>
      </c>
    </row>
    <row r="66" spans="2:59" ht="15" customHeight="1">
      <c r="B66" s="109" t="s">
        <v>967</v>
      </c>
      <c r="C66" t="s">
        <v>1575</v>
      </c>
      <c r="D66" t="s">
        <v>1681</v>
      </c>
      <c r="E66" t="s">
        <v>1682</v>
      </c>
      <c r="F66" t="s">
        <v>1588</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f t="shared" si="2"/>
        <v>116.57309070645161</v>
      </c>
      <c r="AM66">
        <f t="shared" si="6"/>
        <v>117.3460864129032</v>
      </c>
      <c r="AN66">
        <f t="shared" si="6"/>
        <v>118.11908211935481</v>
      </c>
      <c r="AO66">
        <f t="shared" si="6"/>
        <v>118.89207782580642</v>
      </c>
      <c r="AP66">
        <f t="shared" si="6"/>
        <v>119.66507353225803</v>
      </c>
      <c r="AQ66">
        <f t="shared" si="6"/>
        <v>120.43806923870963</v>
      </c>
      <c r="AR66">
        <f t="shared" si="6"/>
        <v>121.21106494516124</v>
      </c>
      <c r="AS66">
        <f t="shared" si="6"/>
        <v>121.98406065161285</v>
      </c>
      <c r="AT66">
        <f t="shared" si="6"/>
        <v>122.75705635806446</v>
      </c>
      <c r="AU66">
        <f t="shared" si="6"/>
        <v>123.53005206451606</v>
      </c>
      <c r="AV66">
        <f t="shared" si="6"/>
        <v>124.30304777096767</v>
      </c>
      <c r="AW66">
        <f t="shared" si="6"/>
        <v>125.07604347741928</v>
      </c>
      <c r="AX66">
        <f t="shared" si="6"/>
        <v>125.84903918387087</v>
      </c>
      <c r="AY66">
        <f t="shared" si="6"/>
        <v>126.62203489032248</v>
      </c>
      <c r="AZ66">
        <f t="shared" si="6"/>
        <v>127.39503059677409</v>
      </c>
      <c r="BA66">
        <f t="shared" si="6"/>
        <v>128.1680263032257</v>
      </c>
      <c r="BB66">
        <f t="shared" si="6"/>
        <v>128.94102200967731</v>
      </c>
      <c r="BC66">
        <f t="shared" si="6"/>
        <v>129.71401771612892</v>
      </c>
      <c r="BD66">
        <f t="shared" si="6"/>
        <v>130.4870134225805</v>
      </c>
      <c r="BE66">
        <f t="shared" si="6"/>
        <v>131.26000912903211</v>
      </c>
      <c r="BF66" s="107">
        <v>3.1E-2</v>
      </c>
      <c r="BG66">
        <f t="shared" si="3"/>
        <v>2.0864138024168088</v>
      </c>
    </row>
    <row r="67" spans="2:59" ht="15" customHeight="1">
      <c r="B67" s="109" t="s">
        <v>968</v>
      </c>
      <c r="C67" t="s">
        <v>1576</v>
      </c>
      <c r="D67" t="s">
        <v>1683</v>
      </c>
      <c r="E67" t="s">
        <v>1684</v>
      </c>
      <c r="F67" t="s">
        <v>1588</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f t="shared" si="2"/>
        <v>768.1639111131459</v>
      </c>
      <c r="AM67">
        <f t="shared" si="6"/>
        <v>760.51698717783029</v>
      </c>
      <c r="AN67">
        <f t="shared" si="6"/>
        <v>752.87006324251456</v>
      </c>
      <c r="AO67">
        <f t="shared" si="6"/>
        <v>745.22313930719884</v>
      </c>
      <c r="AP67">
        <f t="shared" si="6"/>
        <v>737.57621537188322</v>
      </c>
      <c r="AQ67">
        <f t="shared" si="6"/>
        <v>729.9292914365675</v>
      </c>
      <c r="AR67">
        <f t="shared" si="6"/>
        <v>722.28236750125188</v>
      </c>
      <c r="AS67">
        <f t="shared" si="6"/>
        <v>714.63544356593616</v>
      </c>
      <c r="AT67">
        <f t="shared" si="6"/>
        <v>706.98851963062043</v>
      </c>
      <c r="AU67">
        <f t="shared" si="6"/>
        <v>699.34159569530482</v>
      </c>
      <c r="AV67">
        <f t="shared" si="6"/>
        <v>691.69467175998909</v>
      </c>
      <c r="AW67">
        <f t="shared" si="6"/>
        <v>684.04774782467337</v>
      </c>
      <c r="AX67">
        <f t="shared" si="6"/>
        <v>676.40082388935775</v>
      </c>
      <c r="AY67">
        <f t="shared" si="6"/>
        <v>668.75389995404203</v>
      </c>
      <c r="AZ67">
        <f t="shared" si="6"/>
        <v>661.1069760187263</v>
      </c>
      <c r="BA67">
        <f t="shared" si="6"/>
        <v>653.46005208341069</v>
      </c>
      <c r="BB67">
        <f t="shared" si="6"/>
        <v>645.81312814809496</v>
      </c>
      <c r="BC67">
        <f t="shared" si="6"/>
        <v>638.16620421277935</v>
      </c>
      <c r="BD67">
        <f t="shared" si="6"/>
        <v>630.51928027746362</v>
      </c>
      <c r="BE67">
        <f t="shared" si="6"/>
        <v>622.8723563421479</v>
      </c>
      <c r="BF67" s="107">
        <v>2E-3</v>
      </c>
      <c r="BG67">
        <f t="shared" si="3"/>
        <v>-0.34813017401855717</v>
      </c>
    </row>
    <row r="68" spans="2:59" ht="15" customHeight="1">
      <c r="B68" s="109" t="s">
        <v>969</v>
      </c>
      <c r="C68" t="s">
        <v>1577</v>
      </c>
      <c r="D68" t="s">
        <v>1685</v>
      </c>
      <c r="E68" t="s">
        <v>1686</v>
      </c>
      <c r="F68" t="s">
        <v>1588</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f t="shared" si="2"/>
        <v>1394.15530373873</v>
      </c>
      <c r="AM68">
        <f t="shared" si="6"/>
        <v>1440.8876314877357</v>
      </c>
      <c r="AN68">
        <f t="shared" si="6"/>
        <v>1487.6199592367416</v>
      </c>
      <c r="AO68">
        <f t="shared" si="6"/>
        <v>1534.3522869857472</v>
      </c>
      <c r="AP68">
        <f t="shared" si="6"/>
        <v>1581.0846147347529</v>
      </c>
      <c r="AQ68">
        <f t="shared" si="6"/>
        <v>1627.8169424837586</v>
      </c>
      <c r="AR68">
        <f t="shared" si="6"/>
        <v>1674.5492702327642</v>
      </c>
      <c r="AS68">
        <f t="shared" si="6"/>
        <v>1721.2815979817701</v>
      </c>
      <c r="AT68">
        <f t="shared" si="6"/>
        <v>1768.0139257307758</v>
      </c>
      <c r="AU68">
        <f t="shared" si="6"/>
        <v>1814.7462534797814</v>
      </c>
      <c r="AV68">
        <f t="shared" si="6"/>
        <v>1861.4785812287873</v>
      </c>
      <c r="AW68">
        <f t="shared" si="6"/>
        <v>1908.2109089777928</v>
      </c>
      <c r="AX68">
        <f t="shared" si="6"/>
        <v>1954.9432367267987</v>
      </c>
      <c r="AY68">
        <f t="shared" si="6"/>
        <v>2001.6755644758043</v>
      </c>
      <c r="AZ68">
        <f t="shared" si="6"/>
        <v>2048.40789222481</v>
      </c>
      <c r="BA68">
        <f t="shared" si="6"/>
        <v>2095.1402199738159</v>
      </c>
      <c r="BB68">
        <f t="shared" si="6"/>
        <v>2141.8725477228213</v>
      </c>
      <c r="BC68">
        <f t="shared" si="6"/>
        <v>2188.6048754718272</v>
      </c>
      <c r="BD68">
        <f t="shared" si="6"/>
        <v>2235.3372032208326</v>
      </c>
      <c r="BE68">
        <f t="shared" si="6"/>
        <v>2282.0695309698385</v>
      </c>
      <c r="BF68" s="107">
        <v>7.5999999999999998E-2</v>
      </c>
      <c r="BG68">
        <f t="shared" si="3"/>
        <v>5.5992718264570529</v>
      </c>
    </row>
    <row r="69" spans="2:59" ht="15" customHeight="1">
      <c r="B69" s="109" t="s">
        <v>970</v>
      </c>
      <c r="C69" t="s">
        <v>1578</v>
      </c>
      <c r="D69" t="s">
        <v>1687</v>
      </c>
      <c r="E69" t="s">
        <v>1688</v>
      </c>
      <c r="F69" t="s">
        <v>1588</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f t="shared" si="2"/>
        <v>279.65684000241936</v>
      </c>
      <c r="AM69">
        <f t="shared" si="6"/>
        <v>286.5977070048387</v>
      </c>
      <c r="AN69">
        <f t="shared" si="6"/>
        <v>293.53857400725803</v>
      </c>
      <c r="AO69">
        <f t="shared" si="6"/>
        <v>300.47944100967737</v>
      </c>
      <c r="AP69">
        <f t="shared" si="6"/>
        <v>307.42030801209671</v>
      </c>
      <c r="AQ69">
        <f t="shared" si="6"/>
        <v>314.36117501451605</v>
      </c>
      <c r="AR69">
        <f t="shared" si="6"/>
        <v>321.30204201693539</v>
      </c>
      <c r="AS69">
        <f t="shared" si="6"/>
        <v>328.24290901935473</v>
      </c>
      <c r="AT69">
        <f t="shared" si="6"/>
        <v>335.18377602177407</v>
      </c>
      <c r="AU69">
        <f t="shared" si="6"/>
        <v>342.1246430241934</v>
      </c>
      <c r="AV69">
        <f t="shared" si="6"/>
        <v>349.06551002661274</v>
      </c>
      <c r="AW69">
        <f t="shared" si="6"/>
        <v>356.00637702903208</v>
      </c>
      <c r="AX69">
        <f t="shared" si="6"/>
        <v>362.94724403145142</v>
      </c>
      <c r="AY69">
        <f t="shared" si="6"/>
        <v>369.88811103387076</v>
      </c>
      <c r="AZ69">
        <f t="shared" si="6"/>
        <v>376.8289780362901</v>
      </c>
      <c r="BA69">
        <f t="shared" si="6"/>
        <v>383.76984503870943</v>
      </c>
      <c r="BB69">
        <f t="shared" si="6"/>
        <v>390.71071204112877</v>
      </c>
      <c r="BC69">
        <f t="shared" si="6"/>
        <v>397.65157904354811</v>
      </c>
      <c r="BD69">
        <f t="shared" si="6"/>
        <v>404.59244604596745</v>
      </c>
      <c r="BE69">
        <f t="shared" si="6"/>
        <v>411.53331304838679</v>
      </c>
      <c r="BF69" s="107">
        <v>5.8000000000000003E-2</v>
      </c>
      <c r="BG69">
        <f t="shared" si="3"/>
        <v>4.2954879600098028</v>
      </c>
    </row>
    <row r="70" spans="2:59" ht="15" customHeight="1">
      <c r="B70" s="109" t="s">
        <v>971</v>
      </c>
      <c r="C70" t="s">
        <v>1579</v>
      </c>
      <c r="D70" t="s">
        <v>1689</v>
      </c>
      <c r="E70" t="s">
        <v>1690</v>
      </c>
      <c r="F70" t="s">
        <v>1588</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f t="shared" si="2"/>
        <v>1215.7341483770556</v>
      </c>
      <c r="AM70">
        <f t="shared" si="6"/>
        <v>1239.9968280115272</v>
      </c>
      <c r="AN70">
        <f t="shared" si="6"/>
        <v>1264.2595076459986</v>
      </c>
      <c r="AO70">
        <f t="shared" si="6"/>
        <v>1288.5221872804702</v>
      </c>
      <c r="AP70">
        <f t="shared" si="6"/>
        <v>1312.7848669149416</v>
      </c>
      <c r="AQ70">
        <f t="shared" si="6"/>
        <v>1337.0475465494133</v>
      </c>
      <c r="AR70">
        <f t="shared" si="6"/>
        <v>1361.3102261838847</v>
      </c>
      <c r="AS70">
        <f t="shared" si="6"/>
        <v>1385.572905818356</v>
      </c>
      <c r="AT70">
        <f t="shared" si="6"/>
        <v>1409.8355854528277</v>
      </c>
      <c r="AU70">
        <f t="shared" si="6"/>
        <v>1434.0982650872991</v>
      </c>
      <c r="AV70">
        <f t="shared" si="6"/>
        <v>1458.3609447217707</v>
      </c>
      <c r="AW70">
        <f t="shared" si="6"/>
        <v>1482.6236243562421</v>
      </c>
      <c r="AX70">
        <f t="shared" si="6"/>
        <v>1506.8863039907137</v>
      </c>
      <c r="AY70">
        <f t="shared" si="6"/>
        <v>1531.1489836251851</v>
      </c>
      <c r="AZ70">
        <f t="shared" si="6"/>
        <v>1555.4116632596565</v>
      </c>
      <c r="BA70">
        <f t="shared" si="6"/>
        <v>1579.6743428941281</v>
      </c>
      <c r="BB70">
        <f t="shared" si="6"/>
        <v>1603.9370225285995</v>
      </c>
      <c r="BC70">
        <f t="shared" si="6"/>
        <v>1628.1997021630709</v>
      </c>
      <c r="BD70">
        <f t="shared" si="6"/>
        <v>1652.4623817975425</v>
      </c>
      <c r="BE70">
        <f t="shared" si="6"/>
        <v>1676.7250614320142</v>
      </c>
      <c r="BF70" s="107">
        <v>4.2999999999999997E-2</v>
      </c>
      <c r="BG70">
        <f t="shared" si="3"/>
        <v>3.2564848294826421</v>
      </c>
    </row>
    <row r="71" spans="2:59" ht="15" customHeight="1">
      <c r="B71" s="109" t="s">
        <v>972</v>
      </c>
      <c r="C71" t="s">
        <v>1580</v>
      </c>
      <c r="D71" t="s">
        <v>1691</v>
      </c>
      <c r="E71" t="s">
        <v>1692</v>
      </c>
      <c r="F71" t="s">
        <v>1588</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f t="shared" si="2"/>
        <v>17.367818402419353</v>
      </c>
      <c r="AM71">
        <f t="shared" si="6"/>
        <v>17.433176804838709</v>
      </c>
      <c r="AN71">
        <f t="shared" si="6"/>
        <v>17.498535207258062</v>
      </c>
      <c r="AO71">
        <f t="shared" si="6"/>
        <v>17.563893609677418</v>
      </c>
      <c r="AP71">
        <f t="shared" si="6"/>
        <v>17.629252012096771</v>
      </c>
      <c r="AQ71">
        <f t="shared" si="6"/>
        <v>17.694610414516127</v>
      </c>
      <c r="AR71">
        <f t="shared" si="6"/>
        <v>17.75996881693548</v>
      </c>
      <c r="AS71">
        <f t="shared" si="6"/>
        <v>17.825327219354836</v>
      </c>
      <c r="AT71">
        <f t="shared" si="6"/>
        <v>17.890685621774189</v>
      </c>
      <c r="AU71">
        <f t="shared" si="6"/>
        <v>17.956044024193545</v>
      </c>
      <c r="AV71">
        <f t="shared" si="6"/>
        <v>18.021402426612898</v>
      </c>
      <c r="AW71">
        <f t="shared" si="6"/>
        <v>18.086760829032251</v>
      </c>
      <c r="AX71">
        <f t="shared" si="6"/>
        <v>18.152119231451607</v>
      </c>
      <c r="AY71">
        <f t="shared" si="6"/>
        <v>18.21747763387096</v>
      </c>
      <c r="AZ71">
        <f t="shared" si="6"/>
        <v>18.282836036290316</v>
      </c>
      <c r="BA71">
        <f t="shared" si="6"/>
        <v>18.348194438709669</v>
      </c>
      <c r="BB71">
        <f t="shared" si="6"/>
        <v>18.413552841129025</v>
      </c>
      <c r="BC71">
        <f t="shared" si="6"/>
        <v>18.478911243548378</v>
      </c>
      <c r="BD71">
        <f t="shared" si="6"/>
        <v>18.544269645967734</v>
      </c>
      <c r="BE71">
        <f t="shared" si="6"/>
        <v>18.609628048387087</v>
      </c>
      <c r="BF71" s="107">
        <v>8.9999999999999993E-3</v>
      </c>
      <c r="BG71">
        <f t="shared" si="3"/>
        <v>0.67679882260287538</v>
      </c>
    </row>
    <row r="72" spans="2:59" ht="15" customHeight="1">
      <c r="B72" s="109" t="s">
        <v>973</v>
      </c>
      <c r="C72" t="s">
        <v>1581</v>
      </c>
      <c r="D72" t="s">
        <v>1693</v>
      </c>
      <c r="E72" t="s">
        <v>1694</v>
      </c>
      <c r="F72" t="s">
        <v>1588</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f t="shared" si="2"/>
        <v>1.6081662203251257</v>
      </c>
      <c r="AM72">
        <f t="shared" si="6"/>
        <v>1.6307946509736131</v>
      </c>
      <c r="AN72">
        <f t="shared" si="6"/>
        <v>1.6534230816221003</v>
      </c>
      <c r="AO72">
        <f t="shared" si="6"/>
        <v>1.6760515122705877</v>
      </c>
      <c r="AP72">
        <f t="shared" si="6"/>
        <v>1.6986799429190751</v>
      </c>
      <c r="AQ72">
        <f t="shared" si="6"/>
        <v>1.7213083735675625</v>
      </c>
      <c r="AR72">
        <f t="shared" si="6"/>
        <v>1.7439368042160499</v>
      </c>
      <c r="AS72">
        <f t="shared" si="6"/>
        <v>1.7665652348645371</v>
      </c>
      <c r="AT72">
        <f t="shared" si="6"/>
        <v>1.7891936655130245</v>
      </c>
      <c r="AU72">
        <f t="shared" si="6"/>
        <v>1.8118220961615119</v>
      </c>
      <c r="AV72">
        <f t="shared" si="6"/>
        <v>1.8344505268099993</v>
      </c>
      <c r="AW72">
        <f t="shared" si="6"/>
        <v>1.8570789574584867</v>
      </c>
      <c r="AX72">
        <f t="shared" si="6"/>
        <v>1.8797073881069739</v>
      </c>
      <c r="AY72">
        <f t="shared" si="6"/>
        <v>1.9023358187554613</v>
      </c>
      <c r="AZ72">
        <f t="shared" si="6"/>
        <v>1.9249642494039487</v>
      </c>
      <c r="BA72">
        <f t="shared" si="6"/>
        <v>1.9475926800524359</v>
      </c>
      <c r="BB72">
        <f t="shared" si="6"/>
        <v>1.9702211107009233</v>
      </c>
      <c r="BC72">
        <f t="shared" si="6"/>
        <v>1.9928495413494107</v>
      </c>
      <c r="BD72">
        <f t="shared" si="6"/>
        <v>2.0154779719978979</v>
      </c>
      <c r="BE72">
        <f t="shared" si="6"/>
        <v>2.0381064026463855</v>
      </c>
      <c r="BF72" s="107">
        <v>7.3999999999999996E-2</v>
      </c>
      <c r="BG72">
        <f t="shared" si="3"/>
        <v>4.9318819541108283</v>
      </c>
    </row>
    <row r="73" spans="2:59" ht="15" customHeight="1">
      <c r="B73" s="109" t="s">
        <v>974</v>
      </c>
      <c r="C73" t="s">
        <v>975</v>
      </c>
      <c r="D73" t="s">
        <v>1695</v>
      </c>
      <c r="E73" t="s">
        <v>1696</v>
      </c>
      <c r="F73" t="s">
        <v>1588</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f t="shared" si="2"/>
        <v>15082.203261633063</v>
      </c>
      <c r="AM73">
        <f t="shared" si="6"/>
        <v>15115.756132266128</v>
      </c>
      <c r="AN73">
        <f t="shared" si="6"/>
        <v>15149.309002899192</v>
      </c>
      <c r="AO73">
        <f t="shared" si="6"/>
        <v>15182.861873532254</v>
      </c>
      <c r="AP73">
        <f t="shared" si="6"/>
        <v>15216.414744165319</v>
      </c>
      <c r="AQ73">
        <f t="shared" si="6"/>
        <v>15249.967614798383</v>
      </c>
      <c r="AR73">
        <f t="shared" si="6"/>
        <v>15283.520485431447</v>
      </c>
      <c r="AS73">
        <f t="shared" si="6"/>
        <v>15317.073356064511</v>
      </c>
      <c r="AT73">
        <f t="shared" si="6"/>
        <v>15350.626226697575</v>
      </c>
      <c r="AU73">
        <f t="shared" si="6"/>
        <v>15384.179097330638</v>
      </c>
      <c r="AV73">
        <f t="shared" si="6"/>
        <v>15417.731967963702</v>
      </c>
      <c r="AW73">
        <f t="shared" si="6"/>
        <v>15451.284838596766</v>
      </c>
      <c r="AX73">
        <f t="shared" si="6"/>
        <v>15484.837709229831</v>
      </c>
      <c r="AY73">
        <f t="shared" si="6"/>
        <v>15518.390579862895</v>
      </c>
      <c r="AZ73">
        <f t="shared" si="6"/>
        <v>15551.943450495959</v>
      </c>
      <c r="BA73">
        <f t="shared" si="6"/>
        <v>15585.496321129021</v>
      </c>
      <c r="BB73">
        <f t="shared" si="6"/>
        <v>15619.049191762086</v>
      </c>
      <c r="BC73">
        <f t="shared" si="6"/>
        <v>15652.60206239515</v>
      </c>
      <c r="BD73">
        <f t="shared" si="6"/>
        <v>15686.154933028214</v>
      </c>
      <c r="BE73">
        <f t="shared" si="6"/>
        <v>15719.707803661278</v>
      </c>
      <c r="BF73" s="107">
        <v>7.0000000000000001E-3</v>
      </c>
      <c r="BG73">
        <f t="shared" si="3"/>
        <v>0.49486141069481349</v>
      </c>
    </row>
    <row r="74" spans="2:59" ht="15" customHeight="1">
      <c r="B74" s="109" t="s">
        <v>976</v>
      </c>
      <c r="C74" t="s">
        <v>1582</v>
      </c>
      <c r="D74" t="s">
        <v>1697</v>
      </c>
      <c r="E74" t="s">
        <v>1698</v>
      </c>
      <c r="F74" t="s">
        <v>1588</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f t="shared" si="2"/>
        <v>6765.4941099721309</v>
      </c>
      <c r="AM74">
        <f t="shared" si="6"/>
        <v>6682.3354066144702</v>
      </c>
      <c r="AN74">
        <f t="shared" si="6"/>
        <v>6599.1767032568096</v>
      </c>
      <c r="AO74">
        <f t="shared" si="6"/>
        <v>6516.017999899148</v>
      </c>
      <c r="AP74">
        <f t="shared" si="6"/>
        <v>6432.8592965414873</v>
      </c>
      <c r="AQ74">
        <f t="shared" si="6"/>
        <v>6349.7005931838266</v>
      </c>
      <c r="AR74">
        <f t="shared" si="6"/>
        <v>6266.541889826166</v>
      </c>
      <c r="AS74">
        <f t="shared" si="6"/>
        <v>6183.3831864685053</v>
      </c>
      <c r="AT74">
        <f t="shared" si="6"/>
        <v>6100.2244831108446</v>
      </c>
      <c r="AU74">
        <f t="shared" si="6"/>
        <v>6017.065779753184</v>
      </c>
      <c r="AV74">
        <f t="shared" si="6"/>
        <v>5933.9070763955233</v>
      </c>
      <c r="AW74">
        <f t="shared" si="6"/>
        <v>5850.7483730378626</v>
      </c>
      <c r="AX74">
        <f t="shared" si="6"/>
        <v>5767.589669680201</v>
      </c>
      <c r="AY74">
        <f t="shared" si="6"/>
        <v>5684.4309663225404</v>
      </c>
      <c r="AZ74">
        <f t="shared" si="6"/>
        <v>5601.2722629648797</v>
      </c>
      <c r="BA74">
        <f t="shared" si="6"/>
        <v>5518.113559607219</v>
      </c>
      <c r="BB74">
        <f t="shared" si="6"/>
        <v>5434.9548562495584</v>
      </c>
      <c r="BC74">
        <f t="shared" si="6"/>
        <v>5351.7961528918977</v>
      </c>
      <c r="BD74">
        <f t="shared" si="6"/>
        <v>5268.637449534237</v>
      </c>
      <c r="BE74">
        <f t="shared" si="6"/>
        <v>5185.4787461765754</v>
      </c>
      <c r="BF74" s="107">
        <v>1.6E-2</v>
      </c>
      <c r="BG74">
        <f t="shared" si="3"/>
        <v>0.41933409256615928</v>
      </c>
    </row>
    <row r="75" spans="2:59" ht="15" customHeight="1">
      <c r="B75" s="109" t="s">
        <v>977</v>
      </c>
      <c r="C75" t="s">
        <v>1583</v>
      </c>
      <c r="D75" t="s">
        <v>1699</v>
      </c>
      <c r="E75" t="s">
        <v>1700</v>
      </c>
      <c r="F75" t="s">
        <v>1588</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f t="shared" si="2"/>
        <v>0</v>
      </c>
      <c r="AM75">
        <f t="shared" si="6"/>
        <v>0</v>
      </c>
      <c r="AN75">
        <f t="shared" si="6"/>
        <v>0</v>
      </c>
      <c r="AO75">
        <f t="shared" si="6"/>
        <v>0</v>
      </c>
      <c r="AP75">
        <f t="shared" si="6"/>
        <v>0</v>
      </c>
      <c r="AQ75">
        <f t="shared" si="6"/>
        <v>0</v>
      </c>
      <c r="AR75">
        <f t="shared" si="6"/>
        <v>0</v>
      </c>
      <c r="AS75">
        <f t="shared" si="6"/>
        <v>0</v>
      </c>
      <c r="AT75">
        <f t="shared" si="6"/>
        <v>0</v>
      </c>
      <c r="AU75">
        <f t="shared" si="6"/>
        <v>0</v>
      </c>
      <c r="AV75">
        <f t="shared" si="6"/>
        <v>0</v>
      </c>
      <c r="AW75">
        <f t="shared" si="6"/>
        <v>0</v>
      </c>
      <c r="AX75">
        <f t="shared" si="6"/>
        <v>0</v>
      </c>
      <c r="AY75">
        <f t="shared" si="6"/>
        <v>0</v>
      </c>
      <c r="AZ75">
        <f t="shared" si="6"/>
        <v>0</v>
      </c>
      <c r="BA75">
        <f t="shared" si="6"/>
        <v>0</v>
      </c>
      <c r="BB75">
        <f t="shared" si="6"/>
        <v>0</v>
      </c>
      <c r="BC75">
        <f t="shared" si="6"/>
        <v>0</v>
      </c>
      <c r="BD75">
        <f t="shared" si="6"/>
        <v>0</v>
      </c>
      <c r="BE75">
        <f t="shared" si="6"/>
        <v>0</v>
      </c>
      <c r="BF75" t="s">
        <v>146</v>
      </c>
      <c r="BG75" t="s">
        <v>146</v>
      </c>
    </row>
    <row r="76" spans="2:59" ht="15" customHeight="1">
      <c r="B76" s="109" t="s">
        <v>978</v>
      </c>
      <c r="C76" t="s">
        <v>979</v>
      </c>
      <c r="D76" t="s">
        <v>1701</v>
      </c>
      <c r="E76" t="s">
        <v>1702</v>
      </c>
      <c r="F76" t="s">
        <v>1588</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f t="shared" si="2"/>
        <v>10546.029368990497</v>
      </c>
      <c r="AM76">
        <f t="shared" si="6"/>
        <v>10521.302840901188</v>
      </c>
      <c r="AN76">
        <f t="shared" si="6"/>
        <v>10496.576312811876</v>
      </c>
      <c r="AO76">
        <f t="shared" si="6"/>
        <v>10471.849784722564</v>
      </c>
      <c r="AP76">
        <f t="shared" si="6"/>
        <v>10447.123256633255</v>
      </c>
      <c r="AQ76">
        <f t="shared" si="6"/>
        <v>10422.396728543943</v>
      </c>
      <c r="AR76">
        <f t="shared" si="6"/>
        <v>10397.670200454631</v>
      </c>
      <c r="AS76">
        <f t="shared" si="6"/>
        <v>10372.943672365322</v>
      </c>
      <c r="AT76">
        <f t="shared" si="6"/>
        <v>10348.21714427601</v>
      </c>
      <c r="AU76">
        <f t="shared" si="6"/>
        <v>10323.490616186698</v>
      </c>
      <c r="AV76">
        <f t="shared" si="6"/>
        <v>10298.764088097389</v>
      </c>
      <c r="AW76">
        <f t="shared" si="6"/>
        <v>10274.037560008077</v>
      </c>
      <c r="AX76">
        <f t="shared" si="6"/>
        <v>10249.311031918765</v>
      </c>
      <c r="AY76">
        <f t="shared" si="6"/>
        <v>10224.584503829456</v>
      </c>
      <c r="AZ76">
        <f t="shared" si="6"/>
        <v>10199.857975740144</v>
      </c>
      <c r="BA76">
        <f t="shared" si="6"/>
        <v>10175.131447650832</v>
      </c>
      <c r="BB76">
        <f t="shared" si="6"/>
        <v>10150.404919561523</v>
      </c>
      <c r="BC76">
        <f t="shared" ref="BC76:BE76" si="7">_xlfn.FORECAST.ETS(BC$14,$G76:$AK76,$G$14:$AK$14)</f>
        <v>10125.678391472211</v>
      </c>
      <c r="BD76">
        <f t="shared" si="7"/>
        <v>10100.951863382899</v>
      </c>
      <c r="BE76">
        <f t="shared" si="7"/>
        <v>10076.22533529359</v>
      </c>
      <c r="BF76" s="107">
        <v>2.1999999999999999E-2</v>
      </c>
      <c r="BG76">
        <f t="shared" si="3"/>
        <v>1.2013747469835412</v>
      </c>
    </row>
    <row r="77" spans="2:59" ht="15" customHeight="1">
      <c r="B77" s="109"/>
    </row>
    <row r="78" spans="2:59" ht="15" customHeight="1">
      <c r="B78" s="109"/>
    </row>
    <row r="79" spans="2:59" ht="15" customHeight="1">
      <c r="B79" s="109"/>
    </row>
    <row r="80" spans="2:59" ht="15" customHeight="1">
      <c r="B80" s="109"/>
    </row>
    <row r="81" spans="2:2" ht="15" customHeight="1">
      <c r="B81" s="109"/>
    </row>
    <row r="82" spans="2:2" ht="15" customHeight="1">
      <c r="B82" s="109"/>
    </row>
    <row r="83" spans="2:2" ht="15" customHeight="1">
      <c r="B83" s="109"/>
    </row>
    <row r="84" spans="2:2" ht="15" customHeight="1">
      <c r="B84" s="109"/>
    </row>
    <row r="85" spans="2:2" ht="15" customHeight="1">
      <c r="B85" s="109"/>
    </row>
    <row r="86" spans="2:2" ht="15" customHeight="1">
      <c r="B86" s="109"/>
    </row>
    <row r="87" spans="2:2" ht="15" customHeight="1">
      <c r="B87" s="109"/>
    </row>
    <row r="88" spans="2:2" ht="15" customHeight="1">
      <c r="B88" s="109"/>
    </row>
    <row r="89" spans="2:2" ht="15" customHeight="1">
      <c r="B89" s="109"/>
    </row>
    <row r="90" spans="2:2" ht="15" customHeight="1">
      <c r="B90" s="109"/>
    </row>
    <row r="91" spans="2:2">
      <c r="B91" s="109"/>
    </row>
    <row r="92" spans="2:2">
      <c r="B92" s="109"/>
    </row>
    <row r="93" spans="2:2">
      <c r="B93" s="109"/>
    </row>
    <row r="94" spans="2:2">
      <c r="B94" s="109"/>
    </row>
    <row r="95" spans="2:2">
      <c r="B95" s="109"/>
    </row>
    <row r="96" spans="2:2">
      <c r="B96" s="109"/>
    </row>
    <row r="97" spans="2:2">
      <c r="B97" s="109"/>
    </row>
    <row r="98" spans="2:2">
      <c r="B98" s="109"/>
    </row>
    <row r="99" spans="2:2">
      <c r="B99" s="109"/>
    </row>
    <row r="100" spans="2:2">
      <c r="B100" s="109"/>
    </row>
    <row r="101" spans="2:2">
      <c r="B101" s="109"/>
    </row>
    <row r="102" spans="2:2">
      <c r="B102" s="109"/>
    </row>
    <row r="103" spans="2:2">
      <c r="B103" s="109"/>
    </row>
    <row r="104" spans="2:2">
      <c r="B104" s="10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G104"/>
  <sheetViews>
    <sheetView topLeftCell="A49" workbookViewId="0">
      <selection activeCell="G15" sqref="G15"/>
    </sheetView>
  </sheetViews>
  <sheetFormatPr defaultColWidth="9" defaultRowHeight="15" customHeight="1"/>
  <cols>
    <col min="1" max="1" width="25.73046875" style="20" customWidth="1"/>
    <col min="2" max="2" width="19.33203125" style="39" customWidth="1"/>
    <col min="3" max="3" width="29.73046875" customWidth="1"/>
    <col min="4" max="4" width="22.73046875" customWidth="1"/>
    <col min="5" max="5" width="9.06640625"/>
    <col min="39" max="16384" width="9" style="20"/>
  </cols>
  <sheetData>
    <row r="1" spans="1:59" s="52" customFormat="1" ht="15" customHeight="1">
      <c r="A1"/>
      <c r="B1" s="39" t="s">
        <v>1347</v>
      </c>
      <c r="G1" s="52">
        <v>2020</v>
      </c>
      <c r="H1" s="52">
        <v>2021</v>
      </c>
      <c r="I1" s="52">
        <v>2022</v>
      </c>
      <c r="J1" s="52">
        <v>2023</v>
      </c>
      <c r="K1" s="52">
        <v>2024</v>
      </c>
      <c r="L1" s="52">
        <v>2025</v>
      </c>
      <c r="M1" s="52">
        <v>2026</v>
      </c>
      <c r="N1" s="52">
        <v>2027</v>
      </c>
      <c r="O1" s="52">
        <v>2028</v>
      </c>
      <c r="P1" s="52">
        <v>2029</v>
      </c>
      <c r="Q1" s="52">
        <v>2030</v>
      </c>
      <c r="R1" s="52">
        <v>2031</v>
      </c>
      <c r="S1" s="52">
        <v>2032</v>
      </c>
      <c r="T1" s="52">
        <v>2033</v>
      </c>
      <c r="U1" s="52">
        <v>2034</v>
      </c>
      <c r="V1" s="52">
        <v>2035</v>
      </c>
      <c r="W1" s="52">
        <v>2036</v>
      </c>
      <c r="X1" s="52">
        <v>2037</v>
      </c>
      <c r="Y1" s="52">
        <v>2038</v>
      </c>
      <c r="Z1" s="52">
        <v>2039</v>
      </c>
      <c r="AA1" s="52">
        <v>2040</v>
      </c>
      <c r="AB1" s="52">
        <v>2041</v>
      </c>
      <c r="AC1" s="52">
        <v>2042</v>
      </c>
      <c r="AD1" s="52">
        <v>2043</v>
      </c>
      <c r="AE1" s="52">
        <v>2044</v>
      </c>
      <c r="AF1" s="52">
        <v>2045</v>
      </c>
      <c r="AG1" s="52">
        <v>2046</v>
      </c>
      <c r="AH1" s="52">
        <v>2047</v>
      </c>
      <c r="AI1" s="52">
        <v>2048</v>
      </c>
      <c r="AJ1" s="52">
        <v>2049</v>
      </c>
      <c r="AK1" s="52">
        <v>2050</v>
      </c>
      <c r="AL1" s="52">
        <v>2051</v>
      </c>
      <c r="AM1" s="52">
        <v>2052</v>
      </c>
      <c r="AN1" s="52">
        <v>2053</v>
      </c>
      <c r="AO1" s="52">
        <v>2054</v>
      </c>
      <c r="AP1" s="52">
        <v>2055</v>
      </c>
      <c r="AQ1" s="52">
        <v>2056</v>
      </c>
      <c r="AR1" s="52">
        <v>2057</v>
      </c>
      <c r="AS1" s="52">
        <v>2058</v>
      </c>
      <c r="AT1" s="52">
        <v>2059</v>
      </c>
      <c r="AU1" s="52">
        <v>2060</v>
      </c>
      <c r="AV1" s="52">
        <v>2061</v>
      </c>
      <c r="AW1" s="52">
        <v>2062</v>
      </c>
      <c r="AX1" s="52">
        <v>2063</v>
      </c>
      <c r="AY1" s="52">
        <v>2064</v>
      </c>
      <c r="AZ1" s="52">
        <v>2065</v>
      </c>
      <c r="BA1" s="52">
        <v>2066</v>
      </c>
      <c r="BB1" s="52">
        <v>2067</v>
      </c>
      <c r="BC1" s="52">
        <v>2068</v>
      </c>
      <c r="BD1" s="52">
        <v>2069</v>
      </c>
      <c r="BE1" s="52">
        <v>2070</v>
      </c>
    </row>
    <row r="10" spans="1:59" ht="15" customHeight="1">
      <c r="B10" s="109" t="s">
        <v>872</v>
      </c>
      <c r="C10" t="s">
        <v>1703</v>
      </c>
    </row>
    <row r="11" spans="1:59" ht="15" customHeight="1">
      <c r="C11" t="s">
        <v>1704</v>
      </c>
    </row>
    <row r="12" spans="1:59" ht="15" customHeight="1">
      <c r="C12" t="s">
        <v>1705</v>
      </c>
    </row>
    <row r="13" spans="1:59" ht="15" customHeight="1">
      <c r="C13" t="s">
        <v>1198</v>
      </c>
    </row>
    <row r="14" spans="1:59"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v>2051</v>
      </c>
      <c r="AM14">
        <v>2052</v>
      </c>
      <c r="AN14">
        <v>2053</v>
      </c>
      <c r="AO14">
        <v>2054</v>
      </c>
      <c r="AP14">
        <v>2055</v>
      </c>
      <c r="AQ14">
        <v>2056</v>
      </c>
      <c r="AR14">
        <v>2057</v>
      </c>
      <c r="AS14">
        <v>2058</v>
      </c>
      <c r="AT14">
        <v>2059</v>
      </c>
      <c r="AU14">
        <v>2060</v>
      </c>
      <c r="AV14">
        <v>2061</v>
      </c>
      <c r="AW14">
        <v>2062</v>
      </c>
      <c r="AX14">
        <v>2063</v>
      </c>
      <c r="AY14">
        <v>2064</v>
      </c>
      <c r="AZ14">
        <v>2065</v>
      </c>
      <c r="BA14">
        <v>2066</v>
      </c>
      <c r="BB14">
        <v>2067</v>
      </c>
      <c r="BC14">
        <v>2068</v>
      </c>
      <c r="BD14">
        <v>2069</v>
      </c>
      <c r="BE14">
        <v>2070</v>
      </c>
      <c r="BF14" t="s">
        <v>1290</v>
      </c>
      <c r="BG14" t="s">
        <v>3419</v>
      </c>
    </row>
    <row r="15" spans="1:59" ht="15" customHeight="1">
      <c r="B15" s="109"/>
      <c r="C15" t="s">
        <v>1706</v>
      </c>
      <c r="E15" t="s">
        <v>1714</v>
      </c>
      <c r="AM15"/>
      <c r="AN15"/>
      <c r="AO15"/>
      <c r="AP15"/>
      <c r="AQ15"/>
      <c r="AR15"/>
      <c r="AS15"/>
      <c r="AT15"/>
      <c r="AU15"/>
      <c r="AV15"/>
      <c r="AW15"/>
      <c r="AX15"/>
      <c r="AY15"/>
      <c r="AZ15"/>
      <c r="BA15"/>
      <c r="BB15"/>
      <c r="BC15"/>
      <c r="BD15"/>
      <c r="BE15"/>
      <c r="BF15"/>
    </row>
    <row r="16" spans="1:59" ht="15" customHeight="1">
      <c r="B16" s="109"/>
      <c r="C16" t="s">
        <v>1548</v>
      </c>
      <c r="E16" t="s">
        <v>1715</v>
      </c>
      <c r="BF16"/>
    </row>
    <row r="17" spans="1:59" s="37" customFormat="1" ht="15" customHeight="1">
      <c r="A17" s="116" t="s">
        <v>114</v>
      </c>
      <c r="B17" s="109" t="s">
        <v>874</v>
      </c>
      <c r="C17" t="s">
        <v>1549</v>
      </c>
      <c r="D17" t="s">
        <v>1716</v>
      </c>
      <c r="E17" t="s">
        <v>1717</v>
      </c>
      <c r="F17" t="s">
        <v>1718</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f t="shared" ref="AL17:BE32" si="0">_xlfn.FORECAST.ETS(AL$14,$G17:$AK17,$G$14:$AK$14)</f>
        <v>45.152192450709457</v>
      </c>
      <c r="AM17">
        <f t="shared" si="0"/>
        <v>45.096684753202645</v>
      </c>
      <c r="AN17">
        <f t="shared" si="0"/>
        <v>45.041177055695833</v>
      </c>
      <c r="AO17">
        <f t="shared" si="0"/>
        <v>44.985669358189021</v>
      </c>
      <c r="AP17">
        <f t="shared" si="0"/>
        <v>44.930161660682209</v>
      </c>
      <c r="AQ17">
        <f t="shared" si="0"/>
        <v>44.874653963175398</v>
      </c>
      <c r="AR17">
        <f t="shared" si="0"/>
        <v>44.819146265668586</v>
      </c>
      <c r="AS17">
        <f t="shared" si="0"/>
        <v>44.763638568161774</v>
      </c>
      <c r="AT17">
        <f t="shared" si="0"/>
        <v>44.708130870654969</v>
      </c>
      <c r="AU17">
        <f t="shared" si="0"/>
        <v>44.652623173148157</v>
      </c>
      <c r="AV17">
        <f t="shared" si="0"/>
        <v>44.597115475641345</v>
      </c>
      <c r="AW17">
        <f t="shared" si="0"/>
        <v>44.541607778134534</v>
      </c>
      <c r="AX17">
        <f t="shared" si="0"/>
        <v>44.486100080627722</v>
      </c>
      <c r="AY17">
        <f t="shared" si="0"/>
        <v>44.43059238312091</v>
      </c>
      <c r="AZ17">
        <f t="shared" si="0"/>
        <v>44.375084685614098</v>
      </c>
      <c r="BA17">
        <f t="shared" si="0"/>
        <v>44.319576988107286</v>
      </c>
      <c r="BB17">
        <f t="shared" si="0"/>
        <v>44.264069290600474</v>
      </c>
      <c r="BC17">
        <f t="shared" si="0"/>
        <v>44.208561593093663</v>
      </c>
      <c r="BD17">
        <f t="shared" si="0"/>
        <v>44.153053895586851</v>
      </c>
      <c r="BE17">
        <f t="shared" si="0"/>
        <v>44.097546198080039</v>
      </c>
      <c r="BF17" s="107">
        <v>3.0000000000000001E-3</v>
      </c>
      <c r="BG17" s="129">
        <f>((BE17/G17)^(1/($BE$14-$G$14))-1)*100</f>
        <v>0.10709117850593586</v>
      </c>
    </row>
    <row r="18" spans="1:59" ht="15" customHeight="1">
      <c r="A18" s="116" t="s">
        <v>115</v>
      </c>
      <c r="B18" s="109" t="s">
        <v>875</v>
      </c>
      <c r="C18" t="s">
        <v>1550</v>
      </c>
      <c r="D18" t="s">
        <v>1719</v>
      </c>
      <c r="E18" t="s">
        <v>1720</v>
      </c>
      <c r="F18" t="s">
        <v>1718</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f t="shared" si="0"/>
        <v>51.583065062266137</v>
      </c>
      <c r="AM18">
        <f t="shared" si="0"/>
        <v>51.515729794714403</v>
      </c>
      <c r="AN18">
        <f t="shared" si="0"/>
        <v>51.448394527162677</v>
      </c>
      <c r="AO18">
        <f t="shared" si="0"/>
        <v>51.38105925961095</v>
      </c>
      <c r="AP18">
        <f t="shared" si="0"/>
        <v>51.313723992059217</v>
      </c>
      <c r="AQ18">
        <f t="shared" si="0"/>
        <v>51.24638872450749</v>
      </c>
      <c r="AR18">
        <f t="shared" si="0"/>
        <v>51.179053456955764</v>
      </c>
      <c r="AS18">
        <f t="shared" si="0"/>
        <v>51.111718189404037</v>
      </c>
      <c r="AT18">
        <f t="shared" si="0"/>
        <v>51.044382921852304</v>
      </c>
      <c r="AU18">
        <f t="shared" si="0"/>
        <v>50.977047654300577</v>
      </c>
      <c r="AV18">
        <f t="shared" si="0"/>
        <v>50.909712386748851</v>
      </c>
      <c r="AW18">
        <f t="shared" si="0"/>
        <v>50.842377119197117</v>
      </c>
      <c r="AX18">
        <f t="shared" si="0"/>
        <v>50.775041851645391</v>
      </c>
      <c r="AY18">
        <f t="shared" si="0"/>
        <v>50.707706584093664</v>
      </c>
      <c r="AZ18">
        <f t="shared" si="0"/>
        <v>50.64037131654193</v>
      </c>
      <c r="BA18">
        <f t="shared" si="0"/>
        <v>50.573036048990204</v>
      </c>
      <c r="BB18">
        <f t="shared" si="0"/>
        <v>50.505700781438478</v>
      </c>
      <c r="BC18">
        <f t="shared" si="0"/>
        <v>50.438365513886751</v>
      </c>
      <c r="BD18">
        <f t="shared" si="0"/>
        <v>50.371030246335017</v>
      </c>
      <c r="BE18">
        <f t="shared" si="0"/>
        <v>50.303694978783291</v>
      </c>
      <c r="BF18" s="107">
        <v>1E-3</v>
      </c>
      <c r="BG18" s="129">
        <f>((BE18/G18)^(1/($BE$14-$G$14))-1)*100</f>
        <v>-9.8878420340398065E-4</v>
      </c>
    </row>
    <row r="19" spans="1:59" ht="15" customHeight="1">
      <c r="A19" s="116"/>
      <c r="B19" s="109"/>
      <c r="C19" t="s">
        <v>1552</v>
      </c>
      <c r="E19" t="s">
        <v>1721</v>
      </c>
      <c r="BF19"/>
      <c r="BG19" s="129"/>
    </row>
    <row r="20" spans="1:59" ht="15" customHeight="1">
      <c r="A20" s="116" t="s">
        <v>114</v>
      </c>
      <c r="B20" s="109" t="s">
        <v>876</v>
      </c>
      <c r="C20" t="s">
        <v>1553</v>
      </c>
      <c r="D20" t="s">
        <v>1722</v>
      </c>
      <c r="E20" t="s">
        <v>1723</v>
      </c>
      <c r="F20" t="s">
        <v>1718</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f t="shared" si="0"/>
        <v>46.083815573543838</v>
      </c>
      <c r="AM20">
        <f t="shared" si="0"/>
        <v>46.031313817453047</v>
      </c>
      <c r="AN20">
        <f t="shared" si="0"/>
        <v>45.978812061362248</v>
      </c>
      <c r="AO20">
        <f t="shared" si="0"/>
        <v>45.926310305271457</v>
      </c>
      <c r="AP20">
        <f t="shared" si="0"/>
        <v>45.873808549180659</v>
      </c>
      <c r="AQ20">
        <f t="shared" si="0"/>
        <v>45.82130679308986</v>
      </c>
      <c r="AR20">
        <f t="shared" si="0"/>
        <v>45.768805036999069</v>
      </c>
      <c r="AS20">
        <f t="shared" si="0"/>
        <v>45.716303280908271</v>
      </c>
      <c r="AT20">
        <f t="shared" si="0"/>
        <v>45.663801524817472</v>
      </c>
      <c r="AU20">
        <f t="shared" si="0"/>
        <v>45.611299768726681</v>
      </c>
      <c r="AV20">
        <f t="shared" si="0"/>
        <v>45.558798012635883</v>
      </c>
      <c r="AW20">
        <f t="shared" si="0"/>
        <v>45.506296256545092</v>
      </c>
      <c r="AX20">
        <f t="shared" si="0"/>
        <v>45.453794500454293</v>
      </c>
      <c r="AY20">
        <f t="shared" si="0"/>
        <v>45.401292744363495</v>
      </c>
      <c r="AZ20">
        <f t="shared" si="0"/>
        <v>45.348790988272704</v>
      </c>
      <c r="BA20">
        <f t="shared" si="0"/>
        <v>45.296289232181906</v>
      </c>
      <c r="BB20">
        <f t="shared" si="0"/>
        <v>45.243787476091107</v>
      </c>
      <c r="BC20">
        <f t="shared" si="0"/>
        <v>45.191285720000316</v>
      </c>
      <c r="BD20">
        <f t="shared" si="0"/>
        <v>45.138783963909518</v>
      </c>
      <c r="BE20">
        <f t="shared" si="0"/>
        <v>45.086282207818726</v>
      </c>
      <c r="BF20" s="107">
        <v>3.0000000000000001E-3</v>
      </c>
      <c r="BG20" s="129">
        <f t="shared" ref="BG20:BG60" si="1">((BE20/G20)^(1/($BE$14-$G$14))-1)*100</f>
        <v>0.1220343763917997</v>
      </c>
    </row>
    <row r="21" spans="1:59" ht="15" customHeight="1">
      <c r="A21" s="116" t="s">
        <v>112</v>
      </c>
      <c r="B21" s="109" t="s">
        <v>877</v>
      </c>
      <c r="C21" t="s">
        <v>1554</v>
      </c>
      <c r="D21" t="s">
        <v>1724</v>
      </c>
      <c r="E21" t="s">
        <v>1725</v>
      </c>
      <c r="F21" t="s">
        <v>1718</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f t="shared" si="0"/>
        <v>110.16002801610263</v>
      </c>
      <c r="AM21">
        <f t="shared" si="0"/>
        <v>110.16576999902243</v>
      </c>
      <c r="AN21">
        <f t="shared" si="0"/>
        <v>110.17151198194223</v>
      </c>
      <c r="AO21">
        <f t="shared" si="0"/>
        <v>110.17725396486202</v>
      </c>
      <c r="AP21">
        <f t="shared" si="0"/>
        <v>110.18299594778182</v>
      </c>
      <c r="AQ21">
        <f t="shared" si="0"/>
        <v>110.18873793070162</v>
      </c>
      <c r="AR21">
        <f t="shared" si="0"/>
        <v>110.19447991362142</v>
      </c>
      <c r="AS21">
        <f t="shared" si="0"/>
        <v>110.20022189654122</v>
      </c>
      <c r="AT21">
        <f t="shared" si="0"/>
        <v>110.20596387946102</v>
      </c>
      <c r="AU21">
        <f t="shared" si="0"/>
        <v>110.21170586238081</v>
      </c>
      <c r="AV21">
        <f t="shared" si="0"/>
        <v>110.21744784530061</v>
      </c>
      <c r="AW21">
        <f t="shared" si="0"/>
        <v>110.22318982822041</v>
      </c>
      <c r="AX21">
        <f t="shared" si="0"/>
        <v>110.22893181114021</v>
      </c>
      <c r="AY21">
        <f t="shared" si="0"/>
        <v>110.23467379406001</v>
      </c>
      <c r="AZ21">
        <f t="shared" si="0"/>
        <v>110.24041577697982</v>
      </c>
      <c r="BA21">
        <f t="shared" si="0"/>
        <v>110.24615775989962</v>
      </c>
      <c r="BB21">
        <f t="shared" si="0"/>
        <v>110.2518997428194</v>
      </c>
      <c r="BC21">
        <f t="shared" si="0"/>
        <v>110.25764172573921</v>
      </c>
      <c r="BD21">
        <f t="shared" si="0"/>
        <v>110.26338370865901</v>
      </c>
      <c r="BE21">
        <f t="shared" si="0"/>
        <v>110.26912569157881</v>
      </c>
      <c r="BF21" s="107">
        <v>0</v>
      </c>
      <c r="BG21" s="129">
        <f t="shared" si="1"/>
        <v>1.2536866290058235E-2</v>
      </c>
    </row>
    <row r="22" spans="1:59" ht="15" customHeight="1">
      <c r="A22" s="116" t="s">
        <v>112</v>
      </c>
      <c r="B22" s="109" t="s">
        <v>878</v>
      </c>
      <c r="C22" t="s">
        <v>1555</v>
      </c>
      <c r="D22" t="s">
        <v>1726</v>
      </c>
      <c r="E22" t="s">
        <v>1727</v>
      </c>
      <c r="F22" t="s">
        <v>1718</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f t="shared" si="0"/>
        <v>120.82395153944218</v>
      </c>
      <c r="AM22">
        <f t="shared" si="0"/>
        <v>120.8423360878794</v>
      </c>
      <c r="AN22">
        <f t="shared" si="0"/>
        <v>120.86072063631661</v>
      </c>
      <c r="AO22">
        <f t="shared" si="0"/>
        <v>120.87910518475383</v>
      </c>
      <c r="AP22">
        <f t="shared" si="0"/>
        <v>120.89748973319105</v>
      </c>
      <c r="AQ22">
        <f t="shared" si="0"/>
        <v>120.91587428162826</v>
      </c>
      <c r="AR22">
        <f t="shared" si="0"/>
        <v>120.93425883006549</v>
      </c>
      <c r="AS22">
        <f t="shared" si="0"/>
        <v>120.9526433785027</v>
      </c>
      <c r="AT22">
        <f t="shared" si="0"/>
        <v>120.97102792693991</v>
      </c>
      <c r="AU22">
        <f t="shared" si="0"/>
        <v>120.98941247537714</v>
      </c>
      <c r="AV22">
        <f t="shared" si="0"/>
        <v>121.00779702381435</v>
      </c>
      <c r="AW22">
        <f t="shared" si="0"/>
        <v>121.02618157225156</v>
      </c>
      <c r="AX22">
        <f t="shared" si="0"/>
        <v>121.04456612068878</v>
      </c>
      <c r="AY22">
        <f t="shared" si="0"/>
        <v>121.062950669126</v>
      </c>
      <c r="AZ22">
        <f t="shared" si="0"/>
        <v>121.08133521756322</v>
      </c>
      <c r="BA22">
        <f t="shared" si="0"/>
        <v>121.09971976600043</v>
      </c>
      <c r="BB22">
        <f t="shared" si="0"/>
        <v>121.11810431443764</v>
      </c>
      <c r="BC22">
        <f t="shared" si="0"/>
        <v>121.13648886287487</v>
      </c>
      <c r="BD22">
        <f t="shared" si="0"/>
        <v>121.15487341131208</v>
      </c>
      <c r="BE22">
        <f t="shared" si="0"/>
        <v>121.17325795974929</v>
      </c>
      <c r="BF22" s="107">
        <v>0</v>
      </c>
      <c r="BG22" s="129">
        <f t="shared" si="1"/>
        <v>1.7142172179984705E-2</v>
      </c>
    </row>
    <row r="23" spans="1:59" ht="15" customHeight="1">
      <c r="A23" s="116" t="s">
        <v>112</v>
      </c>
      <c r="B23" s="109" t="s">
        <v>879</v>
      </c>
      <c r="C23" t="s">
        <v>1556</v>
      </c>
      <c r="D23" t="s">
        <v>1728</v>
      </c>
      <c r="E23" t="s">
        <v>1729</v>
      </c>
      <c r="F23" t="s">
        <v>1718</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f t="shared" si="0"/>
        <v>118.04649289209867</v>
      </c>
      <c r="AM23">
        <f t="shared" si="0"/>
        <v>117.99897280596468</v>
      </c>
      <c r="AN23">
        <f t="shared" si="0"/>
        <v>117.95145271983068</v>
      </c>
      <c r="AO23">
        <f t="shared" si="0"/>
        <v>117.9039326336967</v>
      </c>
      <c r="AP23">
        <f t="shared" si="0"/>
        <v>117.85641254756271</v>
      </c>
      <c r="AQ23">
        <f t="shared" si="0"/>
        <v>117.80889246142873</v>
      </c>
      <c r="AR23">
        <f t="shared" si="0"/>
        <v>117.76137237529473</v>
      </c>
      <c r="AS23">
        <f t="shared" si="0"/>
        <v>117.71385228916074</v>
      </c>
      <c r="AT23">
        <f t="shared" si="0"/>
        <v>117.66633220302676</v>
      </c>
      <c r="AU23">
        <f t="shared" si="0"/>
        <v>117.61881211689277</v>
      </c>
      <c r="AV23">
        <f t="shared" si="0"/>
        <v>117.57129203075877</v>
      </c>
      <c r="AW23">
        <f t="shared" si="0"/>
        <v>117.52377194462478</v>
      </c>
      <c r="AX23">
        <f t="shared" si="0"/>
        <v>117.4762518584908</v>
      </c>
      <c r="AY23">
        <f t="shared" si="0"/>
        <v>117.42873177235681</v>
      </c>
      <c r="AZ23">
        <f t="shared" si="0"/>
        <v>117.38121168622281</v>
      </c>
      <c r="BA23">
        <f t="shared" si="0"/>
        <v>117.33369160008883</v>
      </c>
      <c r="BB23">
        <f t="shared" si="0"/>
        <v>117.28617151395484</v>
      </c>
      <c r="BC23">
        <f t="shared" si="0"/>
        <v>117.23865142782086</v>
      </c>
      <c r="BD23">
        <f t="shared" si="0"/>
        <v>117.19113134168686</v>
      </c>
      <c r="BE23">
        <f t="shared" si="0"/>
        <v>117.14361125555287</v>
      </c>
      <c r="BF23" s="107">
        <v>0</v>
      </c>
      <c r="BG23" s="129">
        <f t="shared" si="1"/>
        <v>-4.0456538072297654E-2</v>
      </c>
    </row>
    <row r="24" spans="1:59" ht="15" customHeight="1">
      <c r="A24" s="116" t="s">
        <v>116</v>
      </c>
      <c r="B24" s="109" t="s">
        <v>880</v>
      </c>
      <c r="C24" t="s">
        <v>1557</v>
      </c>
      <c r="D24" t="s">
        <v>1730</v>
      </c>
      <c r="E24" t="s">
        <v>1731</v>
      </c>
      <c r="F24" t="s">
        <v>1718</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f t="shared" si="0"/>
        <v>65.270853323512611</v>
      </c>
      <c r="AM24">
        <f t="shared" si="0"/>
        <v>65.205451590686863</v>
      </c>
      <c r="AN24">
        <f t="shared" si="0"/>
        <v>65.140049857861129</v>
      </c>
      <c r="AO24">
        <f t="shared" si="0"/>
        <v>65.074648125035381</v>
      </c>
      <c r="AP24">
        <f t="shared" si="0"/>
        <v>65.009246392209633</v>
      </c>
      <c r="AQ24">
        <f t="shared" si="0"/>
        <v>64.943844659383885</v>
      </c>
      <c r="AR24">
        <f t="shared" si="0"/>
        <v>64.878442926558151</v>
      </c>
      <c r="AS24">
        <f t="shared" si="0"/>
        <v>64.813041193732403</v>
      </c>
      <c r="AT24">
        <f t="shared" si="0"/>
        <v>64.747639460906655</v>
      </c>
      <c r="AU24">
        <f t="shared" si="0"/>
        <v>64.682237728080906</v>
      </c>
      <c r="AV24">
        <f t="shared" si="0"/>
        <v>64.616835995255158</v>
      </c>
      <c r="AW24">
        <f t="shared" si="0"/>
        <v>64.551434262429424</v>
      </c>
      <c r="AX24">
        <f t="shared" si="0"/>
        <v>64.486032529603676</v>
      </c>
      <c r="AY24">
        <f t="shared" si="0"/>
        <v>64.420630796777928</v>
      </c>
      <c r="AZ24">
        <f t="shared" si="0"/>
        <v>64.35522906395218</v>
      </c>
      <c r="BA24">
        <f t="shared" si="0"/>
        <v>64.289827331126446</v>
      </c>
      <c r="BB24">
        <f t="shared" si="0"/>
        <v>64.224425598300698</v>
      </c>
      <c r="BC24">
        <f t="shared" si="0"/>
        <v>64.15902386547495</v>
      </c>
      <c r="BD24">
        <f t="shared" si="0"/>
        <v>64.093622132649202</v>
      </c>
      <c r="BE24">
        <f t="shared" si="0"/>
        <v>64.028220399823454</v>
      </c>
      <c r="BF24" s="107">
        <v>3.0000000000000001E-3</v>
      </c>
      <c r="BG24" s="129">
        <f t="shared" si="1"/>
        <v>0.12498792504540557</v>
      </c>
    </row>
    <row r="25" spans="1:59" ht="15" customHeight="1">
      <c r="A25" s="116" t="s">
        <v>116</v>
      </c>
      <c r="B25" s="109" t="s">
        <v>881</v>
      </c>
      <c r="C25" t="s">
        <v>1558</v>
      </c>
      <c r="D25" t="s">
        <v>1732</v>
      </c>
      <c r="E25" t="s">
        <v>1733</v>
      </c>
      <c r="F25" t="s">
        <v>1718</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f t="shared" si="0"/>
        <v>78.672915263695074</v>
      </c>
      <c r="AM25">
        <f t="shared" si="0"/>
        <v>78.629881964502744</v>
      </c>
      <c r="AN25">
        <f t="shared" si="0"/>
        <v>78.586848665310399</v>
      </c>
      <c r="AO25">
        <f t="shared" si="0"/>
        <v>78.543815366118054</v>
      </c>
      <c r="AP25">
        <f t="shared" si="0"/>
        <v>78.500782066925723</v>
      </c>
      <c r="AQ25">
        <f t="shared" si="0"/>
        <v>78.457748767733378</v>
      </c>
      <c r="AR25">
        <f t="shared" si="0"/>
        <v>78.414715468541033</v>
      </c>
      <c r="AS25">
        <f t="shared" si="0"/>
        <v>78.371682169348702</v>
      </c>
      <c r="AT25">
        <f t="shared" si="0"/>
        <v>78.328648870156357</v>
      </c>
      <c r="AU25">
        <f t="shared" si="0"/>
        <v>78.285615570964012</v>
      </c>
      <c r="AV25">
        <f t="shared" si="0"/>
        <v>78.242582271771681</v>
      </c>
      <c r="AW25">
        <f t="shared" si="0"/>
        <v>78.199548972579336</v>
      </c>
      <c r="AX25">
        <f t="shared" si="0"/>
        <v>78.156515673387005</v>
      </c>
      <c r="AY25">
        <f t="shared" si="0"/>
        <v>78.11348237419466</v>
      </c>
      <c r="AZ25">
        <f t="shared" si="0"/>
        <v>78.070449075002315</v>
      </c>
      <c r="BA25">
        <f t="shared" si="0"/>
        <v>78.027415775809985</v>
      </c>
      <c r="BB25">
        <f t="shared" si="0"/>
        <v>77.98438247661764</v>
      </c>
      <c r="BC25">
        <f t="shared" si="0"/>
        <v>77.941349177425295</v>
      </c>
      <c r="BD25">
        <f t="shared" si="0"/>
        <v>77.898315878232964</v>
      </c>
      <c r="BE25">
        <f t="shared" si="0"/>
        <v>77.855282579040619</v>
      </c>
      <c r="BF25" s="107">
        <v>2E-3</v>
      </c>
      <c r="BG25" s="129">
        <f t="shared" si="1"/>
        <v>0.11774984274064426</v>
      </c>
    </row>
    <row r="26" spans="1:59" ht="15" customHeight="1">
      <c r="A26" s="116" t="s">
        <v>115</v>
      </c>
      <c r="B26" s="109" t="s">
        <v>882</v>
      </c>
      <c r="C26" t="s">
        <v>1559</v>
      </c>
      <c r="D26" t="s">
        <v>1734</v>
      </c>
      <c r="E26" t="s">
        <v>1735</v>
      </c>
      <c r="F26" t="s">
        <v>1718</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f t="shared" si="0"/>
        <v>0</v>
      </c>
      <c r="AM26">
        <f t="shared" si="0"/>
        <v>0</v>
      </c>
      <c r="AN26">
        <f t="shared" si="0"/>
        <v>0</v>
      </c>
      <c r="AO26">
        <f t="shared" si="0"/>
        <v>0</v>
      </c>
      <c r="AP26">
        <f t="shared" si="0"/>
        <v>0</v>
      </c>
      <c r="AQ26">
        <f t="shared" si="0"/>
        <v>0</v>
      </c>
      <c r="AR26">
        <f t="shared" si="0"/>
        <v>0</v>
      </c>
      <c r="AS26">
        <f t="shared" si="0"/>
        <v>0</v>
      </c>
      <c r="AT26">
        <f t="shared" si="0"/>
        <v>0</v>
      </c>
      <c r="AU26">
        <f t="shared" si="0"/>
        <v>0</v>
      </c>
      <c r="AV26">
        <f t="shared" si="0"/>
        <v>0</v>
      </c>
      <c r="AW26">
        <f t="shared" si="0"/>
        <v>0</v>
      </c>
      <c r="AX26">
        <f t="shared" si="0"/>
        <v>0</v>
      </c>
      <c r="AY26">
        <f t="shared" si="0"/>
        <v>0</v>
      </c>
      <c r="AZ26">
        <f t="shared" si="0"/>
        <v>0</v>
      </c>
      <c r="BA26">
        <f t="shared" si="0"/>
        <v>0</v>
      </c>
      <c r="BB26">
        <f t="shared" si="0"/>
        <v>0</v>
      </c>
      <c r="BC26">
        <f t="shared" si="0"/>
        <v>0</v>
      </c>
      <c r="BD26">
        <f t="shared" si="0"/>
        <v>0</v>
      </c>
      <c r="BE26">
        <f t="shared" si="0"/>
        <v>0</v>
      </c>
      <c r="BF26" t="s">
        <v>146</v>
      </c>
      <c r="BG26" t="s">
        <v>146</v>
      </c>
    </row>
    <row r="27" spans="1:59" ht="15" customHeight="1">
      <c r="A27" s="116" t="s">
        <v>114</v>
      </c>
      <c r="B27" s="109" t="s">
        <v>883</v>
      </c>
      <c r="C27" t="s">
        <v>1560</v>
      </c>
      <c r="D27" t="s">
        <v>1736</v>
      </c>
      <c r="E27" t="s">
        <v>1737</v>
      </c>
      <c r="F27" t="s">
        <v>1718</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f t="shared" si="0"/>
        <v>64.26018985132535</v>
      </c>
      <c r="AM27">
        <f t="shared" si="0"/>
        <v>64.171305656510768</v>
      </c>
      <c r="AN27">
        <f t="shared" si="0"/>
        <v>64.082421461696185</v>
      </c>
      <c r="AO27">
        <f t="shared" si="0"/>
        <v>63.993537266881603</v>
      </c>
      <c r="AP27">
        <f t="shared" si="0"/>
        <v>63.904653072067021</v>
      </c>
      <c r="AQ27">
        <f t="shared" si="0"/>
        <v>63.815768877252438</v>
      </c>
      <c r="AR27">
        <f t="shared" si="0"/>
        <v>63.726884682437856</v>
      </c>
      <c r="AS27">
        <f t="shared" si="0"/>
        <v>63.638000487623273</v>
      </c>
      <c r="AT27">
        <f t="shared" si="0"/>
        <v>63.549116292808691</v>
      </c>
      <c r="AU27">
        <f t="shared" si="0"/>
        <v>63.460232097994108</v>
      </c>
      <c r="AV27">
        <f t="shared" si="0"/>
        <v>63.371347903179526</v>
      </c>
      <c r="AW27">
        <f t="shared" si="0"/>
        <v>63.282463708364943</v>
      </c>
      <c r="AX27">
        <f t="shared" si="0"/>
        <v>63.193579513550361</v>
      </c>
      <c r="AY27">
        <f t="shared" si="0"/>
        <v>63.104695318735779</v>
      </c>
      <c r="AZ27">
        <f t="shared" si="0"/>
        <v>63.015811123921196</v>
      </c>
      <c r="BA27">
        <f t="shared" si="0"/>
        <v>62.926926929106614</v>
      </c>
      <c r="BB27">
        <f t="shared" si="0"/>
        <v>62.838042734292038</v>
      </c>
      <c r="BC27">
        <f t="shared" si="0"/>
        <v>62.749158539477456</v>
      </c>
      <c r="BD27">
        <f t="shared" si="0"/>
        <v>62.660274344662874</v>
      </c>
      <c r="BE27">
        <f t="shared" si="0"/>
        <v>62.571390149848291</v>
      </c>
      <c r="BF27" s="107">
        <v>3.0000000000000001E-3</v>
      </c>
      <c r="BG27" s="129">
        <f t="shared" si="1"/>
        <v>0.10778695570570207</v>
      </c>
    </row>
    <row r="28" spans="1:59" ht="15" customHeight="1">
      <c r="A28" s="116" t="s">
        <v>113</v>
      </c>
      <c r="B28" s="109" t="s">
        <v>884</v>
      </c>
      <c r="C28" t="s">
        <v>1561</v>
      </c>
      <c r="D28" t="s">
        <v>1738</v>
      </c>
      <c r="E28" t="s">
        <v>1739</v>
      </c>
      <c r="F28" t="s">
        <v>1718</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f t="shared" si="0"/>
        <v>48.146529379099192</v>
      </c>
      <c r="AM28">
        <f t="shared" si="0"/>
        <v>48.098195035207937</v>
      </c>
      <c r="AN28">
        <f t="shared" si="0"/>
        <v>48.049860691316674</v>
      </c>
      <c r="AO28">
        <f t="shared" si="0"/>
        <v>48.001526347425411</v>
      </c>
      <c r="AP28">
        <f t="shared" si="0"/>
        <v>47.953192003534156</v>
      </c>
      <c r="AQ28">
        <f t="shared" si="0"/>
        <v>47.904857659642893</v>
      </c>
      <c r="AR28">
        <f t="shared" si="0"/>
        <v>47.85652331575163</v>
      </c>
      <c r="AS28">
        <f t="shared" si="0"/>
        <v>47.808188971860375</v>
      </c>
      <c r="AT28">
        <f t="shared" si="0"/>
        <v>47.759854627969112</v>
      </c>
      <c r="AU28">
        <f t="shared" si="0"/>
        <v>47.711520284077849</v>
      </c>
      <c r="AV28">
        <f t="shared" si="0"/>
        <v>47.663185940186594</v>
      </c>
      <c r="AW28">
        <f t="shared" si="0"/>
        <v>47.614851596295331</v>
      </c>
      <c r="AX28">
        <f t="shared" si="0"/>
        <v>47.566517252404068</v>
      </c>
      <c r="AY28">
        <f t="shared" si="0"/>
        <v>47.518182908512813</v>
      </c>
      <c r="AZ28">
        <f t="shared" si="0"/>
        <v>47.46984856462155</v>
      </c>
      <c r="BA28">
        <f t="shared" si="0"/>
        <v>47.421514220730288</v>
      </c>
      <c r="BB28">
        <f t="shared" si="0"/>
        <v>47.373179876839032</v>
      </c>
      <c r="BC28">
        <f t="shared" si="0"/>
        <v>47.324845532947769</v>
      </c>
      <c r="BD28">
        <f t="shared" si="0"/>
        <v>47.276511189056507</v>
      </c>
      <c r="BE28">
        <f t="shared" si="0"/>
        <v>47.228176845165251</v>
      </c>
      <c r="BF28" s="107">
        <v>3.0000000000000001E-3</v>
      </c>
      <c r="BG28" s="129">
        <f t="shared" si="1"/>
        <v>0.15624401850140579</v>
      </c>
    </row>
    <row r="29" spans="1:59" ht="15" customHeight="1">
      <c r="A29" s="116" t="s">
        <v>113</v>
      </c>
      <c r="B29" s="109" t="s">
        <v>885</v>
      </c>
      <c r="C29" t="s">
        <v>1562</v>
      </c>
      <c r="D29" t="s">
        <v>1740</v>
      </c>
      <c r="E29" t="s">
        <v>1741</v>
      </c>
      <c r="F29" t="s">
        <v>1718</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f t="shared" si="0"/>
        <v>45.012620379227918</v>
      </c>
      <c r="AM29">
        <f t="shared" si="0"/>
        <v>44.960558993380616</v>
      </c>
      <c r="AN29">
        <f t="shared" si="0"/>
        <v>44.90849760753332</v>
      </c>
      <c r="AO29">
        <f t="shared" si="0"/>
        <v>44.856436221686018</v>
      </c>
      <c r="AP29">
        <f t="shared" si="0"/>
        <v>44.804374835838722</v>
      </c>
      <c r="AQ29">
        <f t="shared" si="0"/>
        <v>44.752313449991426</v>
      </c>
      <c r="AR29">
        <f t="shared" si="0"/>
        <v>44.700252064144124</v>
      </c>
      <c r="AS29">
        <f t="shared" si="0"/>
        <v>44.648190678296828</v>
      </c>
      <c r="AT29">
        <f t="shared" si="0"/>
        <v>44.596129292449532</v>
      </c>
      <c r="AU29">
        <f t="shared" si="0"/>
        <v>44.54406790660223</v>
      </c>
      <c r="AV29">
        <f t="shared" si="0"/>
        <v>44.492006520754934</v>
      </c>
      <c r="AW29">
        <f t="shared" si="0"/>
        <v>44.439945134907632</v>
      </c>
      <c r="AX29">
        <f t="shared" si="0"/>
        <v>44.387883749060336</v>
      </c>
      <c r="AY29">
        <f t="shared" si="0"/>
        <v>44.33582236321304</v>
      </c>
      <c r="AZ29">
        <f t="shared" si="0"/>
        <v>44.283760977365738</v>
      </c>
      <c r="BA29">
        <f t="shared" si="0"/>
        <v>44.231699591518442</v>
      </c>
      <c r="BB29">
        <f t="shared" si="0"/>
        <v>44.179638205671139</v>
      </c>
      <c r="BC29">
        <f t="shared" si="0"/>
        <v>44.127576819823844</v>
      </c>
      <c r="BD29">
        <f t="shared" si="0"/>
        <v>44.075515433976548</v>
      </c>
      <c r="BE29">
        <f t="shared" si="0"/>
        <v>44.023454048129246</v>
      </c>
      <c r="BF29" s="107">
        <v>3.0000000000000001E-3</v>
      </c>
      <c r="BG29" s="129">
        <f t="shared" si="1"/>
        <v>0.13829683647874624</v>
      </c>
    </row>
    <row r="30" spans="1:59" ht="15" customHeight="1">
      <c r="A30" s="116" t="s">
        <v>853</v>
      </c>
      <c r="B30" s="109" t="s">
        <v>886</v>
      </c>
      <c r="C30" t="s">
        <v>1563</v>
      </c>
      <c r="D30" t="s">
        <v>1742</v>
      </c>
      <c r="E30" t="s">
        <v>1743</v>
      </c>
      <c r="F30" t="s">
        <v>1718</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f t="shared" si="0"/>
        <v>46.307080555891368</v>
      </c>
      <c r="AM30">
        <f t="shared" si="0"/>
        <v>46.250035403713532</v>
      </c>
      <c r="AN30">
        <f t="shared" si="0"/>
        <v>46.192990251535704</v>
      </c>
      <c r="AO30">
        <f t="shared" si="0"/>
        <v>46.135945099357876</v>
      </c>
      <c r="AP30">
        <f t="shared" si="0"/>
        <v>46.078899947180048</v>
      </c>
      <c r="AQ30">
        <f t="shared" si="0"/>
        <v>46.021854795002213</v>
      </c>
      <c r="AR30">
        <f t="shared" si="0"/>
        <v>45.964809642824385</v>
      </c>
      <c r="AS30">
        <f t="shared" si="0"/>
        <v>45.907764490646557</v>
      </c>
      <c r="AT30">
        <f t="shared" si="0"/>
        <v>45.850719338468721</v>
      </c>
      <c r="AU30">
        <f t="shared" si="0"/>
        <v>45.793674186290893</v>
      </c>
      <c r="AV30">
        <f t="shared" si="0"/>
        <v>45.736629034113065</v>
      </c>
      <c r="AW30">
        <f t="shared" si="0"/>
        <v>45.679583881935237</v>
      </c>
      <c r="AX30">
        <f t="shared" ref="AM30:BE44" si="2">_xlfn.FORECAST.ETS(AX$14,$G30:$AK30,$G$14:$AK$14)</f>
        <v>45.622538729757402</v>
      </c>
      <c r="AY30">
        <f t="shared" si="2"/>
        <v>45.565493577579574</v>
      </c>
      <c r="AZ30">
        <f t="shared" si="2"/>
        <v>45.508448425401745</v>
      </c>
      <c r="BA30">
        <f t="shared" si="2"/>
        <v>45.45140327322391</v>
      </c>
      <c r="BB30">
        <f t="shared" si="2"/>
        <v>45.394358121046082</v>
      </c>
      <c r="BC30">
        <f t="shared" si="2"/>
        <v>45.337312968868254</v>
      </c>
      <c r="BD30">
        <f t="shared" si="2"/>
        <v>45.280267816690426</v>
      </c>
      <c r="BE30">
        <f t="shared" si="2"/>
        <v>45.223222664512591</v>
      </c>
      <c r="BF30" s="107">
        <v>3.0000000000000001E-3</v>
      </c>
      <c r="BG30" s="129">
        <f t="shared" si="1"/>
        <v>0.13938291626980348</v>
      </c>
    </row>
    <row r="31" spans="1:59" ht="15" customHeight="1">
      <c r="A31" s="116" t="s">
        <v>853</v>
      </c>
      <c r="B31" s="109" t="s">
        <v>887</v>
      </c>
      <c r="C31" t="s">
        <v>1564</v>
      </c>
      <c r="D31" t="s">
        <v>1744</v>
      </c>
      <c r="E31" t="s">
        <v>1745</v>
      </c>
      <c r="F31" t="s">
        <v>1718</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f t="shared" si="0"/>
        <v>45.872284808489781</v>
      </c>
      <c r="AM31">
        <f t="shared" si="2"/>
        <v>45.820396878759361</v>
      </c>
      <c r="AN31">
        <f t="shared" si="2"/>
        <v>45.768508949028934</v>
      </c>
      <c r="AO31">
        <f t="shared" si="2"/>
        <v>45.716621019298515</v>
      </c>
      <c r="AP31">
        <f t="shared" si="2"/>
        <v>45.664733089568088</v>
      </c>
      <c r="AQ31">
        <f t="shared" si="2"/>
        <v>45.612845159837669</v>
      </c>
      <c r="AR31">
        <f t="shared" si="2"/>
        <v>45.560957230107242</v>
      </c>
      <c r="AS31">
        <f t="shared" si="2"/>
        <v>45.509069300376822</v>
      </c>
      <c r="AT31">
        <f t="shared" si="2"/>
        <v>45.457181370646396</v>
      </c>
      <c r="AU31">
        <f t="shared" si="2"/>
        <v>45.405293440915976</v>
      </c>
      <c r="AV31">
        <f t="shared" si="2"/>
        <v>45.353405511185549</v>
      </c>
      <c r="AW31">
        <f t="shared" si="2"/>
        <v>45.30151758145513</v>
      </c>
      <c r="AX31">
        <f t="shared" si="2"/>
        <v>45.249629651724703</v>
      </c>
      <c r="AY31">
        <f t="shared" si="2"/>
        <v>45.197741721994284</v>
      </c>
      <c r="AZ31">
        <f t="shared" si="2"/>
        <v>45.145853792263857</v>
      </c>
      <c r="BA31">
        <f t="shared" si="2"/>
        <v>45.093965862533437</v>
      </c>
      <c r="BB31">
        <f t="shared" si="2"/>
        <v>45.042077932803011</v>
      </c>
      <c r="BC31">
        <f t="shared" si="2"/>
        <v>44.990190003072591</v>
      </c>
      <c r="BD31">
        <f t="shared" si="2"/>
        <v>44.938302073342165</v>
      </c>
      <c r="BE31">
        <f t="shared" si="2"/>
        <v>44.886414143611745</v>
      </c>
      <c r="BF31" s="107">
        <v>3.0000000000000001E-3</v>
      </c>
      <c r="BG31" s="129">
        <f t="shared" si="1"/>
        <v>0.13191061869652909</v>
      </c>
    </row>
    <row r="32" spans="1:59" ht="15" customHeight="1">
      <c r="A32" s="116" t="s">
        <v>854</v>
      </c>
      <c r="B32" s="109" t="s">
        <v>888</v>
      </c>
      <c r="C32" t="s">
        <v>1565</v>
      </c>
      <c r="D32" t="s">
        <v>1746</v>
      </c>
      <c r="E32" t="s">
        <v>1747</v>
      </c>
      <c r="F32" t="s">
        <v>1718</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f t="shared" si="0"/>
        <v>0</v>
      </c>
      <c r="AM32">
        <f t="shared" si="2"/>
        <v>0</v>
      </c>
      <c r="AN32">
        <f t="shared" si="2"/>
        <v>0</v>
      </c>
      <c r="AO32">
        <f t="shared" si="2"/>
        <v>0</v>
      </c>
      <c r="AP32">
        <f t="shared" si="2"/>
        <v>0</v>
      </c>
      <c r="AQ32">
        <f t="shared" si="2"/>
        <v>0</v>
      </c>
      <c r="AR32">
        <f t="shared" si="2"/>
        <v>0</v>
      </c>
      <c r="AS32">
        <f t="shared" si="2"/>
        <v>0</v>
      </c>
      <c r="AT32">
        <f t="shared" si="2"/>
        <v>0</v>
      </c>
      <c r="AU32">
        <f t="shared" si="2"/>
        <v>0</v>
      </c>
      <c r="AV32">
        <f t="shared" si="2"/>
        <v>0</v>
      </c>
      <c r="AW32">
        <f t="shared" si="2"/>
        <v>0</v>
      </c>
      <c r="AX32">
        <f t="shared" si="2"/>
        <v>0</v>
      </c>
      <c r="AY32">
        <f t="shared" si="2"/>
        <v>0</v>
      </c>
      <c r="AZ32">
        <f t="shared" si="2"/>
        <v>0</v>
      </c>
      <c r="BA32">
        <f t="shared" si="2"/>
        <v>0</v>
      </c>
      <c r="BB32">
        <f t="shared" si="2"/>
        <v>0</v>
      </c>
      <c r="BC32">
        <f t="shared" si="2"/>
        <v>0</v>
      </c>
      <c r="BD32">
        <f t="shared" si="2"/>
        <v>0</v>
      </c>
      <c r="BE32">
        <f t="shared" si="2"/>
        <v>0</v>
      </c>
      <c r="BF32" t="s">
        <v>146</v>
      </c>
      <c r="BG32" t="s">
        <v>146</v>
      </c>
    </row>
    <row r="33" spans="1:59" ht="15" customHeight="1">
      <c r="A33" s="116" t="s">
        <v>854</v>
      </c>
      <c r="B33" s="109" t="s">
        <v>889</v>
      </c>
      <c r="C33" t="s">
        <v>1566</v>
      </c>
      <c r="D33" t="s">
        <v>1748</v>
      </c>
      <c r="E33" t="s">
        <v>1749</v>
      </c>
      <c r="F33" t="s">
        <v>1718</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f t="shared" ref="AL33:BA60" si="3">_xlfn.FORECAST.ETS(AL$14,$G33:$AK33,$G$14:$AK$14)</f>
        <v>53.524001568672681</v>
      </c>
      <c r="AM33">
        <f t="shared" si="3"/>
        <v>53.538330971220326</v>
      </c>
      <c r="AN33">
        <f t="shared" si="3"/>
        <v>53.552660373767971</v>
      </c>
      <c r="AO33">
        <f t="shared" si="3"/>
        <v>53.566989776315616</v>
      </c>
      <c r="AP33">
        <f t="shared" si="3"/>
        <v>53.581319178863261</v>
      </c>
      <c r="AQ33">
        <f t="shared" si="3"/>
        <v>53.595648581410913</v>
      </c>
      <c r="AR33">
        <f t="shared" si="3"/>
        <v>53.609977983958558</v>
      </c>
      <c r="AS33">
        <f t="shared" si="3"/>
        <v>53.624307386506203</v>
      </c>
      <c r="AT33">
        <f t="shared" si="3"/>
        <v>53.638636789053848</v>
      </c>
      <c r="AU33">
        <f t="shared" si="3"/>
        <v>53.652966191601493</v>
      </c>
      <c r="AV33">
        <f t="shared" si="3"/>
        <v>53.667295594149138</v>
      </c>
      <c r="AW33">
        <f t="shared" si="3"/>
        <v>53.681624996696783</v>
      </c>
      <c r="AX33">
        <f t="shared" si="3"/>
        <v>53.695954399244428</v>
      </c>
      <c r="AY33">
        <f t="shared" si="3"/>
        <v>53.710283801792073</v>
      </c>
      <c r="AZ33">
        <f t="shared" si="3"/>
        <v>53.724613204339718</v>
      </c>
      <c r="BA33">
        <f t="shared" si="3"/>
        <v>53.738942606887363</v>
      </c>
      <c r="BB33">
        <f t="shared" si="2"/>
        <v>53.753272009435015</v>
      </c>
      <c r="BC33">
        <f t="shared" si="2"/>
        <v>53.76760141198266</v>
      </c>
      <c r="BD33">
        <f t="shared" si="2"/>
        <v>53.781930814530305</v>
      </c>
      <c r="BE33">
        <f t="shared" si="2"/>
        <v>53.79626021707795</v>
      </c>
      <c r="BF33" s="107">
        <v>1E-3</v>
      </c>
      <c r="BG33" s="129">
        <f t="shared" si="1"/>
        <v>5.209812388740076E-2</v>
      </c>
    </row>
    <row r="34" spans="1:59" ht="15" customHeight="1">
      <c r="A34" s="116"/>
      <c r="B34" s="109" t="s">
        <v>890</v>
      </c>
      <c r="C34" t="s">
        <v>1707</v>
      </c>
      <c r="D34" t="s">
        <v>1750</v>
      </c>
      <c r="E34" t="s">
        <v>1751</v>
      </c>
      <c r="F34" t="s">
        <v>1718</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f t="shared" si="3"/>
        <v>54.058843558513644</v>
      </c>
      <c r="AM34">
        <f t="shared" si="2"/>
        <v>54.351136852636742</v>
      </c>
      <c r="AN34">
        <f t="shared" si="2"/>
        <v>54.64343014675984</v>
      </c>
      <c r="AO34">
        <f t="shared" si="2"/>
        <v>54.935723440882938</v>
      </c>
      <c r="AP34">
        <f t="shared" si="2"/>
        <v>55.228016735006037</v>
      </c>
      <c r="AQ34">
        <f t="shared" si="2"/>
        <v>55.520310029129128</v>
      </c>
      <c r="AR34">
        <f t="shared" si="2"/>
        <v>55.812603323252226</v>
      </c>
      <c r="AS34">
        <f t="shared" si="2"/>
        <v>56.104896617375324</v>
      </c>
      <c r="AT34">
        <f t="shared" si="2"/>
        <v>56.397189911498423</v>
      </c>
      <c r="AU34">
        <f t="shared" si="2"/>
        <v>56.689483205621521</v>
      </c>
      <c r="AV34">
        <f t="shared" si="2"/>
        <v>56.981776499744619</v>
      </c>
      <c r="AW34">
        <f t="shared" si="2"/>
        <v>57.274069793867717</v>
      </c>
      <c r="AX34">
        <f t="shared" si="2"/>
        <v>57.566363087990815</v>
      </c>
      <c r="AY34">
        <f t="shared" si="2"/>
        <v>57.858656382113914</v>
      </c>
      <c r="AZ34">
        <f t="shared" si="2"/>
        <v>58.150949676237005</v>
      </c>
      <c r="BA34">
        <f t="shared" si="2"/>
        <v>58.443242970360103</v>
      </c>
      <c r="BB34">
        <f t="shared" si="2"/>
        <v>58.735536264483201</v>
      </c>
      <c r="BC34">
        <f t="shared" si="2"/>
        <v>59.0278295586063</v>
      </c>
      <c r="BD34">
        <f t="shared" si="2"/>
        <v>59.320122852729398</v>
      </c>
      <c r="BE34">
        <f t="shared" si="2"/>
        <v>59.612416146852496</v>
      </c>
      <c r="BF34" s="107">
        <v>7.0000000000000001E-3</v>
      </c>
      <c r="BG34" s="129">
        <f t="shared" si="1"/>
        <v>0.64314483600107497</v>
      </c>
    </row>
    <row r="35" spans="1:59" ht="15" customHeight="1">
      <c r="A35" s="116"/>
      <c r="B35" s="109"/>
      <c r="C35" t="s">
        <v>1708</v>
      </c>
      <c r="E35" t="s">
        <v>1752</v>
      </c>
      <c r="AM35"/>
      <c r="AN35"/>
      <c r="AO35"/>
      <c r="AP35"/>
      <c r="AQ35"/>
      <c r="AR35"/>
      <c r="AS35"/>
      <c r="AT35"/>
      <c r="AU35"/>
      <c r="AV35"/>
      <c r="AW35"/>
      <c r="AX35"/>
      <c r="AY35"/>
      <c r="AZ35"/>
      <c r="BA35"/>
      <c r="BB35"/>
      <c r="BC35"/>
      <c r="BD35"/>
      <c r="BE35"/>
      <c r="BF35"/>
      <c r="BG35" s="129"/>
    </row>
    <row r="36" spans="1:59" ht="15" customHeight="1">
      <c r="A36" s="116"/>
      <c r="B36" s="109"/>
      <c r="C36" t="s">
        <v>1569</v>
      </c>
      <c r="E36" t="s">
        <v>1753</v>
      </c>
      <c r="AM36"/>
      <c r="AN36"/>
      <c r="AO36"/>
      <c r="AP36"/>
      <c r="AQ36"/>
      <c r="AR36"/>
      <c r="AS36"/>
      <c r="AT36"/>
      <c r="AU36"/>
      <c r="AV36"/>
      <c r="AW36"/>
      <c r="AX36"/>
      <c r="AY36"/>
      <c r="AZ36"/>
      <c r="BA36"/>
      <c r="BB36"/>
      <c r="BC36"/>
      <c r="BD36"/>
      <c r="BE36"/>
      <c r="BF36"/>
      <c r="BG36" s="129"/>
    </row>
    <row r="37" spans="1:59" s="37" customFormat="1" ht="15" customHeight="1">
      <c r="A37" s="116" t="s">
        <v>114</v>
      </c>
      <c r="B37" s="109" t="s">
        <v>891</v>
      </c>
      <c r="C37" t="s">
        <v>1549</v>
      </c>
      <c r="D37" t="s">
        <v>1754</v>
      </c>
      <c r="E37" t="s">
        <v>1755</v>
      </c>
      <c r="F37" t="s">
        <v>1718</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f t="shared" si="3"/>
        <v>32.75094266366284</v>
      </c>
      <c r="AM37">
        <f t="shared" si="2"/>
        <v>32.730305517927818</v>
      </c>
      <c r="AN37">
        <f t="shared" si="2"/>
        <v>32.709668372192787</v>
      </c>
      <c r="AO37">
        <f t="shared" si="2"/>
        <v>32.689031226457764</v>
      </c>
      <c r="AP37">
        <f t="shared" si="2"/>
        <v>32.668394080722734</v>
      </c>
      <c r="AQ37">
        <f t="shared" si="2"/>
        <v>32.647756934987711</v>
      </c>
      <c r="AR37">
        <f t="shared" si="2"/>
        <v>32.627119789252681</v>
      </c>
      <c r="AS37">
        <f t="shared" si="2"/>
        <v>32.606482643517658</v>
      </c>
      <c r="AT37">
        <f t="shared" si="2"/>
        <v>32.585845497782628</v>
      </c>
      <c r="AU37">
        <f t="shared" si="2"/>
        <v>32.565208352047605</v>
      </c>
      <c r="AV37">
        <f t="shared" si="2"/>
        <v>32.544571206312575</v>
      </c>
      <c r="AW37">
        <f t="shared" si="2"/>
        <v>32.523934060577552</v>
      </c>
      <c r="AX37">
        <f t="shared" si="2"/>
        <v>32.503296914842522</v>
      </c>
      <c r="AY37">
        <f t="shared" si="2"/>
        <v>32.482659769107499</v>
      </c>
      <c r="AZ37">
        <f t="shared" si="2"/>
        <v>32.462022623372469</v>
      </c>
      <c r="BA37">
        <f t="shared" si="2"/>
        <v>32.441385477637446</v>
      </c>
      <c r="BB37">
        <f t="shared" si="2"/>
        <v>32.420748331902416</v>
      </c>
      <c r="BC37">
        <f t="shared" si="2"/>
        <v>32.400111186167393</v>
      </c>
      <c r="BD37">
        <f t="shared" si="2"/>
        <v>32.379474040432363</v>
      </c>
      <c r="BE37">
        <f t="shared" si="2"/>
        <v>32.35883689469734</v>
      </c>
      <c r="BF37" s="107">
        <v>2E-3</v>
      </c>
      <c r="BG37" s="129">
        <f t="shared" si="1"/>
        <v>0.1000062314642447</v>
      </c>
    </row>
    <row r="38" spans="1:59" ht="15" customHeight="1">
      <c r="A38" s="116" t="s">
        <v>115</v>
      </c>
      <c r="B38" s="109" t="s">
        <v>892</v>
      </c>
      <c r="C38" t="s">
        <v>1550</v>
      </c>
      <c r="D38" t="s">
        <v>1756</v>
      </c>
      <c r="E38" t="s">
        <v>1757</v>
      </c>
      <c r="F38" t="s">
        <v>1718</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f t="shared" si="3"/>
        <v>38.2857060173516</v>
      </c>
      <c r="AM38">
        <f t="shared" si="2"/>
        <v>38.255178511594281</v>
      </c>
      <c r="AN38">
        <f t="shared" si="2"/>
        <v>38.224651005836968</v>
      </c>
      <c r="AO38">
        <f t="shared" si="2"/>
        <v>38.194123500079648</v>
      </c>
      <c r="AP38">
        <f t="shared" si="2"/>
        <v>38.163595994322328</v>
      </c>
      <c r="AQ38">
        <f t="shared" si="2"/>
        <v>38.133068488565009</v>
      </c>
      <c r="AR38">
        <f t="shared" si="2"/>
        <v>38.102540982807696</v>
      </c>
      <c r="AS38">
        <f t="shared" si="2"/>
        <v>38.072013477050376</v>
      </c>
      <c r="AT38">
        <f t="shared" si="2"/>
        <v>38.041485971293056</v>
      </c>
      <c r="AU38">
        <f t="shared" si="2"/>
        <v>38.010958465535737</v>
      </c>
      <c r="AV38">
        <f t="shared" si="2"/>
        <v>37.980430959778424</v>
      </c>
      <c r="AW38">
        <f t="shared" si="2"/>
        <v>37.949903454021104</v>
      </c>
      <c r="AX38">
        <f t="shared" si="2"/>
        <v>37.919375948263784</v>
      </c>
      <c r="AY38">
        <f t="shared" si="2"/>
        <v>37.888848442506465</v>
      </c>
      <c r="AZ38">
        <f t="shared" si="2"/>
        <v>37.858320936749145</v>
      </c>
      <c r="BA38">
        <f t="shared" si="2"/>
        <v>37.827793430991832</v>
      </c>
      <c r="BB38">
        <f t="shared" si="2"/>
        <v>37.797265925234512</v>
      </c>
      <c r="BC38">
        <f t="shared" si="2"/>
        <v>37.766738419477193</v>
      </c>
      <c r="BD38">
        <f t="shared" si="2"/>
        <v>37.736210913719873</v>
      </c>
      <c r="BE38">
        <f t="shared" si="2"/>
        <v>37.70568340796256</v>
      </c>
      <c r="BF38" s="107">
        <v>1E-3</v>
      </c>
      <c r="BG38" s="129">
        <f t="shared" si="1"/>
        <v>2.3640693131499191E-2</v>
      </c>
    </row>
    <row r="39" spans="1:59" ht="15" customHeight="1">
      <c r="A39" s="116"/>
      <c r="B39" s="109"/>
      <c r="C39" t="s">
        <v>1571</v>
      </c>
      <c r="E39" t="s">
        <v>1758</v>
      </c>
      <c r="AM39"/>
      <c r="AN39"/>
      <c r="AO39"/>
      <c r="AP39"/>
      <c r="AQ39"/>
      <c r="AR39"/>
      <c r="AS39"/>
      <c r="AT39"/>
      <c r="AU39"/>
      <c r="AV39"/>
      <c r="AW39"/>
      <c r="AX39"/>
      <c r="AY39"/>
      <c r="AZ39"/>
      <c r="BA39"/>
      <c r="BB39"/>
      <c r="BC39"/>
      <c r="BD39"/>
      <c r="BE39"/>
      <c r="BF39"/>
      <c r="BG39" s="129"/>
    </row>
    <row r="40" spans="1:59" ht="15" customHeight="1">
      <c r="A40" s="116" t="s">
        <v>114</v>
      </c>
      <c r="B40" s="109" t="s">
        <v>893</v>
      </c>
      <c r="C40" t="s">
        <v>1553</v>
      </c>
      <c r="D40" t="s">
        <v>1759</v>
      </c>
      <c r="E40" t="s">
        <v>1760</v>
      </c>
      <c r="F40" t="s">
        <v>1718</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f t="shared" si="3"/>
        <v>33.081289607008323</v>
      </c>
      <c r="AM40">
        <f t="shared" si="2"/>
        <v>33.064031456403747</v>
      </c>
      <c r="AN40">
        <f t="shared" si="2"/>
        <v>33.046773305799171</v>
      </c>
      <c r="AO40">
        <f t="shared" si="2"/>
        <v>33.029515155194595</v>
      </c>
      <c r="AP40">
        <f t="shared" si="2"/>
        <v>33.012257004590026</v>
      </c>
      <c r="AQ40">
        <f t="shared" si="2"/>
        <v>32.99499885398545</v>
      </c>
      <c r="AR40">
        <f t="shared" si="2"/>
        <v>32.977740703380874</v>
      </c>
      <c r="AS40">
        <f t="shared" si="2"/>
        <v>32.960482552776298</v>
      </c>
      <c r="AT40">
        <f t="shared" si="2"/>
        <v>32.943224402171722</v>
      </c>
      <c r="AU40">
        <f t="shared" si="2"/>
        <v>32.925966251567147</v>
      </c>
      <c r="AV40">
        <f t="shared" si="2"/>
        <v>32.908708100962571</v>
      </c>
      <c r="AW40">
        <f t="shared" si="2"/>
        <v>32.891449950357995</v>
      </c>
      <c r="AX40">
        <f t="shared" si="2"/>
        <v>32.874191799753426</v>
      </c>
      <c r="AY40">
        <f t="shared" si="2"/>
        <v>32.85693364914885</v>
      </c>
      <c r="AZ40">
        <f t="shared" si="2"/>
        <v>32.839675498544274</v>
      </c>
      <c r="BA40">
        <f t="shared" si="2"/>
        <v>32.822417347939698</v>
      </c>
      <c r="BB40">
        <f t="shared" si="2"/>
        <v>32.805159197335122</v>
      </c>
      <c r="BC40">
        <f t="shared" si="2"/>
        <v>32.787901046730546</v>
      </c>
      <c r="BD40">
        <f t="shared" si="2"/>
        <v>32.77064289612597</v>
      </c>
      <c r="BE40">
        <f t="shared" si="2"/>
        <v>32.753384745521394</v>
      </c>
      <c r="BF40" s="107">
        <v>2E-3</v>
      </c>
      <c r="BG40" s="129">
        <f t="shared" si="1"/>
        <v>0.11071851781678799</v>
      </c>
    </row>
    <row r="41" spans="1:59" ht="15" customHeight="1">
      <c r="A41" s="116" t="s">
        <v>112</v>
      </c>
      <c r="B41" s="109" t="s">
        <v>894</v>
      </c>
      <c r="C41" t="s">
        <v>1554</v>
      </c>
      <c r="D41" t="s">
        <v>1761</v>
      </c>
      <c r="E41" t="s">
        <v>1762</v>
      </c>
      <c r="F41" t="s">
        <v>1718</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f t="shared" si="3"/>
        <v>0</v>
      </c>
      <c r="AM41">
        <f t="shared" si="2"/>
        <v>0</v>
      </c>
      <c r="AN41">
        <f t="shared" si="2"/>
        <v>0</v>
      </c>
      <c r="AO41">
        <f t="shared" si="2"/>
        <v>0</v>
      </c>
      <c r="AP41">
        <f t="shared" si="2"/>
        <v>0</v>
      </c>
      <c r="AQ41">
        <f t="shared" si="2"/>
        <v>0</v>
      </c>
      <c r="AR41">
        <f t="shared" si="2"/>
        <v>0</v>
      </c>
      <c r="AS41">
        <f t="shared" si="2"/>
        <v>0</v>
      </c>
      <c r="AT41">
        <f t="shared" si="2"/>
        <v>0</v>
      </c>
      <c r="AU41">
        <f t="shared" si="2"/>
        <v>0</v>
      </c>
      <c r="AV41">
        <f t="shared" si="2"/>
        <v>0</v>
      </c>
      <c r="AW41">
        <f t="shared" si="2"/>
        <v>0</v>
      </c>
      <c r="AX41">
        <f t="shared" si="2"/>
        <v>0</v>
      </c>
      <c r="AY41">
        <f t="shared" si="2"/>
        <v>0</v>
      </c>
      <c r="AZ41">
        <f t="shared" si="2"/>
        <v>0</v>
      </c>
      <c r="BA41">
        <f t="shared" si="2"/>
        <v>0</v>
      </c>
      <c r="BB41">
        <f t="shared" si="2"/>
        <v>0</v>
      </c>
      <c r="BC41">
        <f t="shared" si="2"/>
        <v>0</v>
      </c>
      <c r="BD41">
        <f t="shared" si="2"/>
        <v>0</v>
      </c>
      <c r="BE41">
        <f t="shared" si="2"/>
        <v>0</v>
      </c>
      <c r="BF41" t="s">
        <v>146</v>
      </c>
      <c r="BG41" t="s">
        <v>146</v>
      </c>
    </row>
    <row r="42" spans="1:59" ht="15" customHeight="1">
      <c r="A42" s="116" t="s">
        <v>112</v>
      </c>
      <c r="B42" s="109" t="s">
        <v>895</v>
      </c>
      <c r="C42" t="s">
        <v>1555</v>
      </c>
      <c r="D42" t="s">
        <v>1763</v>
      </c>
      <c r="E42" t="s">
        <v>1764</v>
      </c>
      <c r="F42" t="s">
        <v>1718</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f t="shared" si="3"/>
        <v>92.895659060483865</v>
      </c>
      <c r="AM42">
        <f t="shared" si="2"/>
        <v>92.740666120967745</v>
      </c>
      <c r="AN42">
        <f t="shared" si="2"/>
        <v>92.585673181451611</v>
      </c>
      <c r="AO42">
        <f t="shared" si="2"/>
        <v>92.430680241935477</v>
      </c>
      <c r="AP42">
        <f t="shared" si="2"/>
        <v>92.275687302419342</v>
      </c>
      <c r="AQ42">
        <f t="shared" si="2"/>
        <v>92.120694362903222</v>
      </c>
      <c r="AR42">
        <f t="shared" si="2"/>
        <v>91.965701423387088</v>
      </c>
      <c r="AS42">
        <f t="shared" si="2"/>
        <v>91.810708483870954</v>
      </c>
      <c r="AT42">
        <f t="shared" si="2"/>
        <v>91.65571554435482</v>
      </c>
      <c r="AU42">
        <f t="shared" si="2"/>
        <v>91.5007226048387</v>
      </c>
      <c r="AV42">
        <f t="shared" si="2"/>
        <v>91.345729665322565</v>
      </c>
      <c r="AW42">
        <f t="shared" si="2"/>
        <v>91.190736725806431</v>
      </c>
      <c r="AX42">
        <f t="shared" si="2"/>
        <v>91.035743786290297</v>
      </c>
      <c r="AY42">
        <f t="shared" si="2"/>
        <v>90.880750846774177</v>
      </c>
      <c r="AZ42">
        <f t="shared" si="2"/>
        <v>90.725757907258043</v>
      </c>
      <c r="BA42">
        <f t="shared" si="2"/>
        <v>90.570764967741908</v>
      </c>
      <c r="BB42">
        <f t="shared" si="2"/>
        <v>90.415772028225774</v>
      </c>
      <c r="BC42">
        <f t="shared" si="2"/>
        <v>90.260779088709654</v>
      </c>
      <c r="BD42">
        <f t="shared" si="2"/>
        <v>90.10578614919352</v>
      </c>
      <c r="BE42">
        <f t="shared" si="2"/>
        <v>89.950793209677386</v>
      </c>
      <c r="BF42" s="107">
        <v>-2E-3</v>
      </c>
      <c r="BG42" s="129">
        <f t="shared" si="1"/>
        <v>-0.19496688987877819</v>
      </c>
    </row>
    <row r="43" spans="1:59" ht="15" customHeight="1">
      <c r="A43" s="116" t="s">
        <v>112</v>
      </c>
      <c r="B43" s="109" t="s">
        <v>896</v>
      </c>
      <c r="C43" t="s">
        <v>1556</v>
      </c>
      <c r="D43" t="s">
        <v>1765</v>
      </c>
      <c r="E43" t="s">
        <v>1766</v>
      </c>
      <c r="F43" t="s">
        <v>1718</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f t="shared" si="3"/>
        <v>98.611246921774196</v>
      </c>
      <c r="AM43">
        <f t="shared" si="2"/>
        <v>98.504636843548383</v>
      </c>
      <c r="AN43">
        <f t="shared" si="2"/>
        <v>98.398026765322584</v>
      </c>
      <c r="AO43">
        <f t="shared" si="2"/>
        <v>98.29141668709677</v>
      </c>
      <c r="AP43">
        <f t="shared" si="2"/>
        <v>98.184806608870971</v>
      </c>
      <c r="AQ43">
        <f t="shared" si="2"/>
        <v>98.078196530645158</v>
      </c>
      <c r="AR43">
        <f t="shared" si="2"/>
        <v>97.971586452419359</v>
      </c>
      <c r="AS43">
        <f t="shared" si="2"/>
        <v>97.864976374193546</v>
      </c>
      <c r="AT43">
        <f t="shared" si="2"/>
        <v>97.758366295967747</v>
      </c>
      <c r="AU43">
        <f t="shared" si="2"/>
        <v>97.651756217741934</v>
      </c>
      <c r="AV43">
        <f t="shared" si="2"/>
        <v>97.545146139516135</v>
      </c>
      <c r="AW43">
        <f t="shared" si="2"/>
        <v>97.438536061290321</v>
      </c>
      <c r="AX43">
        <f t="shared" si="2"/>
        <v>97.331925983064522</v>
      </c>
      <c r="AY43">
        <f t="shared" si="2"/>
        <v>97.225315904838709</v>
      </c>
      <c r="AZ43">
        <f t="shared" si="2"/>
        <v>97.11870582661291</v>
      </c>
      <c r="BA43">
        <f t="shared" si="2"/>
        <v>97.012095748387111</v>
      </c>
      <c r="BB43">
        <f t="shared" si="2"/>
        <v>96.905485670161298</v>
      </c>
      <c r="BC43">
        <f t="shared" si="2"/>
        <v>96.798875591935499</v>
      </c>
      <c r="BD43">
        <f t="shared" si="2"/>
        <v>96.692265513709685</v>
      </c>
      <c r="BE43">
        <f t="shared" si="2"/>
        <v>96.585655435483886</v>
      </c>
      <c r="BF43" s="107">
        <v>-1E-3</v>
      </c>
      <c r="BG43" s="129">
        <f t="shared" si="1"/>
        <v>-0.11424528767125519</v>
      </c>
    </row>
    <row r="44" spans="1:59" ht="15" customHeight="1">
      <c r="A44" s="116" t="s">
        <v>116</v>
      </c>
      <c r="B44" s="109" t="s">
        <v>897</v>
      </c>
      <c r="C44" t="s">
        <v>1557</v>
      </c>
      <c r="D44" t="s">
        <v>1767</v>
      </c>
      <c r="E44" t="s">
        <v>1768</v>
      </c>
      <c r="F44" t="s">
        <v>1718</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f t="shared" si="3"/>
        <v>50.488813132366197</v>
      </c>
      <c r="AM44">
        <f t="shared" si="2"/>
        <v>50.581358624007493</v>
      </c>
      <c r="AN44">
        <f t="shared" si="2"/>
        <v>50.673904115648789</v>
      </c>
      <c r="AO44">
        <f t="shared" si="2"/>
        <v>50.766449607290085</v>
      </c>
      <c r="AP44">
        <f t="shared" si="2"/>
        <v>50.858995098931381</v>
      </c>
      <c r="AQ44">
        <f t="shared" si="2"/>
        <v>50.951540590572677</v>
      </c>
      <c r="AR44">
        <f t="shared" si="2"/>
        <v>51.04408608221398</v>
      </c>
      <c r="AS44">
        <f t="shared" si="2"/>
        <v>51.136631573855276</v>
      </c>
      <c r="AT44">
        <f t="shared" si="2"/>
        <v>51.229177065496572</v>
      </c>
      <c r="AU44">
        <f t="shared" si="2"/>
        <v>51.321722557137868</v>
      </c>
      <c r="AV44">
        <f t="shared" si="2"/>
        <v>51.414268048779164</v>
      </c>
      <c r="AW44">
        <f t="shared" si="2"/>
        <v>51.50681354042046</v>
      </c>
      <c r="AX44">
        <f t="shared" si="2"/>
        <v>51.599359032061756</v>
      </c>
      <c r="AY44">
        <f t="shared" si="2"/>
        <v>51.691904523703052</v>
      </c>
      <c r="AZ44">
        <f t="shared" si="2"/>
        <v>51.784450015344348</v>
      </c>
      <c r="BA44">
        <f t="shared" si="2"/>
        <v>51.876995506985644</v>
      </c>
      <c r="BB44">
        <f t="shared" si="2"/>
        <v>51.96954099862694</v>
      </c>
      <c r="BC44">
        <f t="shared" si="2"/>
        <v>52.062086490268236</v>
      </c>
      <c r="BD44">
        <f t="shared" si="2"/>
        <v>52.154631981909539</v>
      </c>
      <c r="BE44">
        <f t="shared" si="2"/>
        <v>52.247177473550835</v>
      </c>
      <c r="BF44" s="107">
        <v>2E-3</v>
      </c>
      <c r="BG44" s="129">
        <f t="shared" si="1"/>
        <v>0.21143618448955515</v>
      </c>
    </row>
    <row r="45" spans="1:59" ht="15" customHeight="1">
      <c r="A45" s="116" t="s">
        <v>116</v>
      </c>
      <c r="B45" s="109" t="s">
        <v>898</v>
      </c>
      <c r="C45" t="s">
        <v>1558</v>
      </c>
      <c r="D45" t="s">
        <v>1769</v>
      </c>
      <c r="E45" t="s">
        <v>1770</v>
      </c>
      <c r="F45" t="s">
        <v>1718</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f>AK45+AK45*($AK$45-$AJ$45)/$AJ$45</f>
        <v>68.030279616348636</v>
      </c>
      <c r="AM45">
        <f>AL45+AL45*($AK$45-$AJ$45)/$AJ$45</f>
        <v>67.998760842274081</v>
      </c>
      <c r="AN45">
        <f t="shared" ref="AN45:BE45" si="4">AM45+AM45*($AK$45-$AJ$45)/$AJ$45</f>
        <v>67.967256671007632</v>
      </c>
      <c r="AO45">
        <f t="shared" si="4"/>
        <v>67.935767095783746</v>
      </c>
      <c r="AP45">
        <f t="shared" si="4"/>
        <v>67.90429210984</v>
      </c>
      <c r="AQ45">
        <f t="shared" si="4"/>
        <v>67.872831706417102</v>
      </c>
      <c r="AR45">
        <f t="shared" si="4"/>
        <v>67.841385878758899</v>
      </c>
      <c r="AS45">
        <f t="shared" si="4"/>
        <v>67.809954620112364</v>
      </c>
      <c r="AT45">
        <f t="shared" si="4"/>
        <v>67.778537923727598</v>
      </c>
      <c r="AU45">
        <f t="shared" si="4"/>
        <v>67.747135782857825</v>
      </c>
      <c r="AV45">
        <f t="shared" si="4"/>
        <v>67.715748190759413</v>
      </c>
      <c r="AW45">
        <f t="shared" si="4"/>
        <v>67.684375140691841</v>
      </c>
      <c r="AX45">
        <f t="shared" si="4"/>
        <v>67.653016625917715</v>
      </c>
      <c r="AY45">
        <f t="shared" si="4"/>
        <v>67.621672639702751</v>
      </c>
      <c r="AZ45">
        <f t="shared" si="4"/>
        <v>67.590343175315795</v>
      </c>
      <c r="BA45">
        <f t="shared" si="4"/>
        <v>67.559028226028815</v>
      </c>
      <c r="BB45">
        <f t="shared" si="4"/>
        <v>67.527727785116895</v>
      </c>
      <c r="BC45">
        <f t="shared" si="4"/>
        <v>67.496441845858214</v>
      </c>
      <c r="BD45">
        <f t="shared" si="4"/>
        <v>67.465170401534095</v>
      </c>
      <c r="BE45">
        <f t="shared" si="4"/>
        <v>67.433913445428971</v>
      </c>
      <c r="BF45" s="107">
        <v>8.0000000000000002E-3</v>
      </c>
      <c r="BG45" s="129">
        <f t="shared" si="1"/>
        <v>0.4386791226214326</v>
      </c>
    </row>
    <row r="46" spans="1:59" ht="15" customHeight="1">
      <c r="A46" s="116" t="s">
        <v>115</v>
      </c>
      <c r="B46" s="109" t="s">
        <v>899</v>
      </c>
      <c r="C46" t="s">
        <v>1559</v>
      </c>
      <c r="D46" t="s">
        <v>1771</v>
      </c>
      <c r="E46" t="s">
        <v>1772</v>
      </c>
      <c r="F46" t="s">
        <v>1718</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f t="shared" si="3"/>
        <v>0</v>
      </c>
      <c r="AM46">
        <f t="shared" ref="AM46:BE59" si="5">_xlfn.FORECAST.ETS(AM$14,$G46:$AK46,$G$14:$AK$14)</f>
        <v>0</v>
      </c>
      <c r="AN46">
        <f t="shared" si="5"/>
        <v>0</v>
      </c>
      <c r="AO46">
        <f t="shared" si="5"/>
        <v>0</v>
      </c>
      <c r="AP46">
        <f t="shared" si="5"/>
        <v>0</v>
      </c>
      <c r="AQ46">
        <f t="shared" si="5"/>
        <v>0</v>
      </c>
      <c r="AR46">
        <f t="shared" si="5"/>
        <v>0</v>
      </c>
      <c r="AS46">
        <f t="shared" si="5"/>
        <v>0</v>
      </c>
      <c r="AT46">
        <f t="shared" si="5"/>
        <v>0</v>
      </c>
      <c r="AU46">
        <f t="shared" si="5"/>
        <v>0</v>
      </c>
      <c r="AV46">
        <f t="shared" si="5"/>
        <v>0</v>
      </c>
      <c r="AW46">
        <f t="shared" si="5"/>
        <v>0</v>
      </c>
      <c r="AX46">
        <f t="shared" si="5"/>
        <v>0</v>
      </c>
      <c r="AY46">
        <f t="shared" si="5"/>
        <v>0</v>
      </c>
      <c r="AZ46">
        <f t="shared" si="5"/>
        <v>0</v>
      </c>
      <c r="BA46">
        <f t="shared" si="5"/>
        <v>0</v>
      </c>
      <c r="BB46">
        <f t="shared" si="5"/>
        <v>0</v>
      </c>
      <c r="BC46">
        <f t="shared" si="5"/>
        <v>0</v>
      </c>
      <c r="BD46">
        <f t="shared" si="5"/>
        <v>0</v>
      </c>
      <c r="BE46">
        <f t="shared" si="5"/>
        <v>0</v>
      </c>
      <c r="BF46" t="s">
        <v>146</v>
      </c>
      <c r="BG46" t="s">
        <v>146</v>
      </c>
    </row>
    <row r="47" spans="1:59" ht="15" customHeight="1">
      <c r="A47" s="116" t="s">
        <v>114</v>
      </c>
      <c r="B47" s="109" t="s">
        <v>900</v>
      </c>
      <c r="C47" t="s">
        <v>1560</v>
      </c>
      <c r="D47" t="s">
        <v>1773</v>
      </c>
      <c r="E47" t="s">
        <v>1774</v>
      </c>
      <c r="F47" t="s">
        <v>1718</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f t="shared" si="3"/>
        <v>47.775884838166377</v>
      </c>
      <c r="AM47">
        <f t="shared" si="5"/>
        <v>47.726087910563578</v>
      </c>
      <c r="AN47">
        <f t="shared" si="5"/>
        <v>47.676290982960772</v>
      </c>
      <c r="AO47">
        <f t="shared" si="5"/>
        <v>47.626494055357966</v>
      </c>
      <c r="AP47">
        <f t="shared" si="5"/>
        <v>47.576697127755168</v>
      </c>
      <c r="AQ47">
        <f t="shared" si="5"/>
        <v>47.526900200152362</v>
      </c>
      <c r="AR47">
        <f t="shared" si="5"/>
        <v>47.477103272549556</v>
      </c>
      <c r="AS47">
        <f t="shared" si="5"/>
        <v>47.42730634494675</v>
      </c>
      <c r="AT47">
        <f t="shared" si="5"/>
        <v>47.377509417343951</v>
      </c>
      <c r="AU47">
        <f t="shared" si="5"/>
        <v>47.327712489741145</v>
      </c>
      <c r="AV47">
        <f t="shared" si="5"/>
        <v>47.27791556213834</v>
      </c>
      <c r="AW47">
        <f t="shared" si="5"/>
        <v>47.228118634535541</v>
      </c>
      <c r="AX47">
        <f t="shared" si="5"/>
        <v>47.178321706932735</v>
      </c>
      <c r="AY47">
        <f t="shared" si="5"/>
        <v>47.128524779329929</v>
      </c>
      <c r="AZ47">
        <f t="shared" si="5"/>
        <v>47.07872785172713</v>
      </c>
      <c r="BA47">
        <f t="shared" si="5"/>
        <v>47.028930924124325</v>
      </c>
      <c r="BB47">
        <f t="shared" si="5"/>
        <v>46.979133996521519</v>
      </c>
      <c r="BC47">
        <f t="shared" si="5"/>
        <v>46.929337068918713</v>
      </c>
      <c r="BD47">
        <f t="shared" si="5"/>
        <v>46.879540141315914</v>
      </c>
      <c r="BE47">
        <f t="shared" si="5"/>
        <v>46.829743213713108</v>
      </c>
      <c r="BF47" s="107">
        <v>3.0000000000000001E-3</v>
      </c>
      <c r="BG47" s="129">
        <f t="shared" si="1"/>
        <v>0.10851535424467595</v>
      </c>
    </row>
    <row r="48" spans="1:59" ht="15" customHeight="1">
      <c r="A48" s="116" t="s">
        <v>113</v>
      </c>
      <c r="B48" s="109" t="s">
        <v>901</v>
      </c>
      <c r="C48" t="s">
        <v>1561</v>
      </c>
      <c r="D48" t="s">
        <v>1775</v>
      </c>
      <c r="E48" t="s">
        <v>1776</v>
      </c>
      <c r="F48" t="s">
        <v>1718</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f t="shared" si="3"/>
        <v>33.966446614965768</v>
      </c>
      <c r="AM48">
        <f t="shared" si="5"/>
        <v>33.941901796601407</v>
      </c>
      <c r="AN48">
        <f t="shared" si="5"/>
        <v>33.917356978237038</v>
      </c>
      <c r="AO48">
        <f t="shared" si="5"/>
        <v>33.892812159872669</v>
      </c>
      <c r="AP48">
        <f t="shared" si="5"/>
        <v>33.868267341508307</v>
      </c>
      <c r="AQ48">
        <f t="shared" si="5"/>
        <v>33.843722523143938</v>
      </c>
      <c r="AR48">
        <f t="shared" si="5"/>
        <v>33.81917770477957</v>
      </c>
      <c r="AS48">
        <f t="shared" si="5"/>
        <v>33.794632886415201</v>
      </c>
      <c r="AT48">
        <f t="shared" si="5"/>
        <v>33.770088068050839</v>
      </c>
      <c r="AU48">
        <f t="shared" si="5"/>
        <v>33.74554324968647</v>
      </c>
      <c r="AV48">
        <f t="shared" si="5"/>
        <v>33.720998431322101</v>
      </c>
      <c r="AW48">
        <f t="shared" si="5"/>
        <v>33.69645361295774</v>
      </c>
      <c r="AX48">
        <f t="shared" si="5"/>
        <v>33.671908794593371</v>
      </c>
      <c r="AY48">
        <f t="shared" si="5"/>
        <v>33.647363976229002</v>
      </c>
      <c r="AZ48">
        <f t="shared" si="5"/>
        <v>33.62281915786464</v>
      </c>
      <c r="BA48">
        <f t="shared" si="5"/>
        <v>33.598274339500271</v>
      </c>
      <c r="BB48">
        <f t="shared" si="5"/>
        <v>33.573729521135903</v>
      </c>
      <c r="BC48">
        <f t="shared" si="5"/>
        <v>33.549184702771541</v>
      </c>
      <c r="BD48">
        <f t="shared" si="5"/>
        <v>33.524639884407172</v>
      </c>
      <c r="BE48">
        <f t="shared" si="5"/>
        <v>33.500095066042803</v>
      </c>
      <c r="BF48" s="107">
        <v>2E-3</v>
      </c>
      <c r="BG48" s="129">
        <f t="shared" si="1"/>
        <v>0.10032710423155677</v>
      </c>
    </row>
    <row r="49" spans="1:59" ht="15" customHeight="1">
      <c r="A49" s="116" t="s">
        <v>113</v>
      </c>
      <c r="B49" s="109" t="s">
        <v>902</v>
      </c>
      <c r="C49" t="s">
        <v>1562</v>
      </c>
      <c r="D49" t="s">
        <v>1777</v>
      </c>
      <c r="E49" t="s">
        <v>1778</v>
      </c>
      <c r="F49" t="s">
        <v>1718</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f t="shared" si="3"/>
        <v>31.756089619066909</v>
      </c>
      <c r="AM49">
        <f t="shared" si="5"/>
        <v>31.742915524232963</v>
      </c>
      <c r="AN49">
        <f t="shared" si="5"/>
        <v>31.729741429399017</v>
      </c>
      <c r="AO49">
        <f t="shared" si="5"/>
        <v>31.716567334565074</v>
      </c>
      <c r="AP49">
        <f t="shared" si="5"/>
        <v>31.703393239731128</v>
      </c>
      <c r="AQ49">
        <f t="shared" si="5"/>
        <v>31.690219144897181</v>
      </c>
      <c r="AR49">
        <f t="shared" si="5"/>
        <v>31.677045050063235</v>
      </c>
      <c r="AS49">
        <f t="shared" si="5"/>
        <v>31.663870955229289</v>
      </c>
      <c r="AT49">
        <f t="shared" si="5"/>
        <v>31.650696860395342</v>
      </c>
      <c r="AU49">
        <f t="shared" si="5"/>
        <v>31.6375227655614</v>
      </c>
      <c r="AV49">
        <f t="shared" si="5"/>
        <v>31.624348670727453</v>
      </c>
      <c r="AW49">
        <f t="shared" si="5"/>
        <v>31.611174575893507</v>
      </c>
      <c r="AX49">
        <f t="shared" si="5"/>
        <v>31.598000481059561</v>
      </c>
      <c r="AY49">
        <f t="shared" si="5"/>
        <v>31.584826386225615</v>
      </c>
      <c r="AZ49">
        <f t="shared" si="5"/>
        <v>31.571652291391668</v>
      </c>
      <c r="BA49">
        <f t="shared" si="5"/>
        <v>31.558478196557726</v>
      </c>
      <c r="BB49">
        <f t="shared" si="5"/>
        <v>31.545304101723779</v>
      </c>
      <c r="BC49">
        <f t="shared" si="5"/>
        <v>31.532130006889833</v>
      </c>
      <c r="BD49">
        <f t="shared" si="5"/>
        <v>31.518955912055887</v>
      </c>
      <c r="BE49">
        <f t="shared" si="5"/>
        <v>31.505781817221941</v>
      </c>
      <c r="BF49" s="107">
        <v>2E-3</v>
      </c>
      <c r="BG49" s="129">
        <f t="shared" si="1"/>
        <v>0.12779201035446608</v>
      </c>
    </row>
    <row r="50" spans="1:59" ht="15" customHeight="1">
      <c r="A50" s="116" t="s">
        <v>853</v>
      </c>
      <c r="B50" s="109" t="s">
        <v>903</v>
      </c>
      <c r="C50" t="s">
        <v>1563</v>
      </c>
      <c r="D50" t="s">
        <v>1779</v>
      </c>
      <c r="E50" t="s">
        <v>1780</v>
      </c>
      <c r="F50" t="s">
        <v>1718</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f t="shared" si="3"/>
        <v>32.295867317391313</v>
      </c>
      <c r="AM50">
        <f t="shared" si="5"/>
        <v>32.255122607236942</v>
      </c>
      <c r="AN50">
        <f t="shared" si="5"/>
        <v>32.214377897082571</v>
      </c>
      <c r="AO50">
        <f t="shared" si="5"/>
        <v>32.1736331869282</v>
      </c>
      <c r="AP50">
        <f t="shared" si="5"/>
        <v>32.132888476773829</v>
      </c>
      <c r="AQ50">
        <f t="shared" si="5"/>
        <v>32.092143766619458</v>
      </c>
      <c r="AR50">
        <f t="shared" si="5"/>
        <v>32.051399056465087</v>
      </c>
      <c r="AS50">
        <f t="shared" si="5"/>
        <v>32.010654346310716</v>
      </c>
      <c r="AT50">
        <f t="shared" si="5"/>
        <v>31.969909636156345</v>
      </c>
      <c r="AU50">
        <f t="shared" si="5"/>
        <v>31.929164926001974</v>
      </c>
      <c r="AV50">
        <f t="shared" si="5"/>
        <v>31.888420215847603</v>
      </c>
      <c r="AW50">
        <f t="shared" si="5"/>
        <v>31.847675505693228</v>
      </c>
      <c r="AX50">
        <f t="shared" si="5"/>
        <v>31.806930795538857</v>
      </c>
      <c r="AY50">
        <f t="shared" si="5"/>
        <v>31.766186085384486</v>
      </c>
      <c r="AZ50">
        <f t="shared" si="5"/>
        <v>31.725441375230115</v>
      </c>
      <c r="BA50">
        <f t="shared" si="5"/>
        <v>31.684696665075744</v>
      </c>
      <c r="BB50">
        <f t="shared" si="5"/>
        <v>31.643951954921373</v>
      </c>
      <c r="BC50">
        <f t="shared" si="5"/>
        <v>31.603207244767002</v>
      </c>
      <c r="BD50">
        <f t="shared" si="5"/>
        <v>31.562462534612632</v>
      </c>
      <c r="BE50">
        <f t="shared" si="5"/>
        <v>31.521717824458261</v>
      </c>
      <c r="BF50" s="107">
        <v>2E-3</v>
      </c>
      <c r="BG50" s="129">
        <f t="shared" si="1"/>
        <v>5.7916814755998303E-2</v>
      </c>
    </row>
    <row r="51" spans="1:59" ht="15" customHeight="1">
      <c r="A51" s="116" t="s">
        <v>853</v>
      </c>
      <c r="B51" s="109" t="s">
        <v>904</v>
      </c>
      <c r="C51" t="s">
        <v>1564</v>
      </c>
      <c r="D51" t="s">
        <v>1781</v>
      </c>
      <c r="E51" t="s">
        <v>1782</v>
      </c>
      <c r="F51" t="s">
        <v>1718</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f t="shared" si="3"/>
        <v>31.711659789224594</v>
      </c>
      <c r="AM51">
        <f t="shared" si="5"/>
        <v>31.698792948827229</v>
      </c>
      <c r="AN51">
        <f t="shared" si="5"/>
        <v>31.685926108429864</v>
      </c>
      <c r="AO51">
        <f t="shared" si="5"/>
        <v>31.6730592680325</v>
      </c>
      <c r="AP51">
        <f t="shared" si="5"/>
        <v>31.660192427635135</v>
      </c>
      <c r="AQ51">
        <f t="shared" si="5"/>
        <v>31.64732558723777</v>
      </c>
      <c r="AR51">
        <f t="shared" si="5"/>
        <v>31.634458746840409</v>
      </c>
      <c r="AS51">
        <f t="shared" si="5"/>
        <v>31.621591906443044</v>
      </c>
      <c r="AT51">
        <f t="shared" si="5"/>
        <v>31.608725066045679</v>
      </c>
      <c r="AU51">
        <f t="shared" si="5"/>
        <v>31.595858225648314</v>
      </c>
      <c r="AV51">
        <f t="shared" si="5"/>
        <v>31.582991385250949</v>
      </c>
      <c r="AW51">
        <f t="shared" si="5"/>
        <v>31.570124544853584</v>
      </c>
      <c r="AX51">
        <f t="shared" si="5"/>
        <v>31.557257704456219</v>
      </c>
      <c r="AY51">
        <f t="shared" si="5"/>
        <v>31.544390864058855</v>
      </c>
      <c r="AZ51">
        <f t="shared" si="5"/>
        <v>31.53152402366149</v>
      </c>
      <c r="BA51">
        <f t="shared" si="5"/>
        <v>31.518657183264125</v>
      </c>
      <c r="BB51">
        <f t="shared" si="5"/>
        <v>31.50579034286676</v>
      </c>
      <c r="BC51">
        <f t="shared" si="5"/>
        <v>31.492923502469395</v>
      </c>
      <c r="BD51">
        <f t="shared" si="5"/>
        <v>31.48005666207203</v>
      </c>
      <c r="BE51">
        <f t="shared" si="5"/>
        <v>31.467189821674669</v>
      </c>
      <c r="BF51" s="107">
        <v>2E-3</v>
      </c>
      <c r="BG51" s="129">
        <f t="shared" si="1"/>
        <v>0.12905037828256916</v>
      </c>
    </row>
    <row r="52" spans="1:59" ht="15" customHeight="1">
      <c r="A52" s="116" t="s">
        <v>854</v>
      </c>
      <c r="B52" s="109" t="s">
        <v>905</v>
      </c>
      <c r="C52" t="s">
        <v>1565</v>
      </c>
      <c r="D52" t="s">
        <v>1783</v>
      </c>
      <c r="E52" t="s">
        <v>1784</v>
      </c>
      <c r="F52" t="s">
        <v>1718</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f t="shared" si="3"/>
        <v>0</v>
      </c>
      <c r="AM52">
        <f t="shared" si="5"/>
        <v>0</v>
      </c>
      <c r="AN52">
        <f t="shared" si="5"/>
        <v>0</v>
      </c>
      <c r="AO52">
        <f t="shared" si="5"/>
        <v>0</v>
      </c>
      <c r="AP52">
        <f t="shared" si="5"/>
        <v>0</v>
      </c>
      <c r="AQ52">
        <f t="shared" si="5"/>
        <v>0</v>
      </c>
      <c r="AR52">
        <f t="shared" si="5"/>
        <v>0</v>
      </c>
      <c r="AS52">
        <f t="shared" si="5"/>
        <v>0</v>
      </c>
      <c r="AT52">
        <f t="shared" si="5"/>
        <v>0</v>
      </c>
      <c r="AU52">
        <f t="shared" si="5"/>
        <v>0</v>
      </c>
      <c r="AV52">
        <f t="shared" si="5"/>
        <v>0</v>
      </c>
      <c r="AW52">
        <f t="shared" si="5"/>
        <v>0</v>
      </c>
      <c r="AX52">
        <f t="shared" si="5"/>
        <v>0</v>
      </c>
      <c r="AY52">
        <f t="shared" si="5"/>
        <v>0</v>
      </c>
      <c r="AZ52">
        <f t="shared" si="5"/>
        <v>0</v>
      </c>
      <c r="BA52">
        <f t="shared" si="5"/>
        <v>0</v>
      </c>
      <c r="BB52">
        <f t="shared" si="5"/>
        <v>0</v>
      </c>
      <c r="BC52">
        <f t="shared" si="5"/>
        <v>0</v>
      </c>
      <c r="BD52">
        <f t="shared" si="5"/>
        <v>0</v>
      </c>
      <c r="BE52">
        <f t="shared" si="5"/>
        <v>0</v>
      </c>
      <c r="BF52" t="s">
        <v>146</v>
      </c>
      <c r="BG52" t="s">
        <v>146</v>
      </c>
    </row>
    <row r="53" spans="1:59" ht="15" customHeight="1">
      <c r="A53" s="116" t="s">
        <v>854</v>
      </c>
      <c r="B53" s="109" t="s">
        <v>906</v>
      </c>
      <c r="C53" t="s">
        <v>1566</v>
      </c>
      <c r="D53" t="s">
        <v>1785</v>
      </c>
      <c r="E53" t="s">
        <v>1786</v>
      </c>
      <c r="F53" t="s">
        <v>1718</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f t="shared" si="3"/>
        <v>40.956346303849422</v>
      </c>
      <c r="AM53">
        <f t="shared" si="5"/>
        <v>41.047846364026434</v>
      </c>
      <c r="AN53">
        <f t="shared" si="5"/>
        <v>41.139346424203438</v>
      </c>
      <c r="AO53">
        <f t="shared" si="5"/>
        <v>41.23084648438045</v>
      </c>
      <c r="AP53">
        <f t="shared" si="5"/>
        <v>41.322346544557462</v>
      </c>
      <c r="AQ53">
        <f t="shared" si="5"/>
        <v>41.413846604734474</v>
      </c>
      <c r="AR53">
        <f t="shared" si="5"/>
        <v>41.505346664911478</v>
      </c>
      <c r="AS53">
        <f t="shared" si="5"/>
        <v>41.59684672508849</v>
      </c>
      <c r="AT53">
        <f t="shared" si="5"/>
        <v>41.688346785265502</v>
      </c>
      <c r="AU53">
        <f t="shared" si="5"/>
        <v>41.779846845442513</v>
      </c>
      <c r="AV53">
        <f t="shared" si="5"/>
        <v>41.871346905619525</v>
      </c>
      <c r="AW53">
        <f t="shared" si="5"/>
        <v>41.96284696579653</v>
      </c>
      <c r="AX53">
        <f t="shared" si="5"/>
        <v>42.054347025973541</v>
      </c>
      <c r="AY53">
        <f t="shared" si="5"/>
        <v>42.145847086150553</v>
      </c>
      <c r="AZ53">
        <f t="shared" si="5"/>
        <v>42.237347146327565</v>
      </c>
      <c r="BA53">
        <f t="shared" si="5"/>
        <v>42.328847206504577</v>
      </c>
      <c r="BB53">
        <f t="shared" si="5"/>
        <v>42.420347266681581</v>
      </c>
      <c r="BC53">
        <f t="shared" si="5"/>
        <v>42.511847326858593</v>
      </c>
      <c r="BD53">
        <f t="shared" si="5"/>
        <v>42.603347387035605</v>
      </c>
      <c r="BE53">
        <f t="shared" si="5"/>
        <v>42.694847447212616</v>
      </c>
      <c r="BF53" s="107">
        <v>3.0000000000000001E-3</v>
      </c>
      <c r="BG53" s="129">
        <f t="shared" si="1"/>
        <v>0.24341696313017191</v>
      </c>
    </row>
    <row r="54" spans="1:59" ht="15" customHeight="1">
      <c r="A54" s="116"/>
      <c r="B54" s="109" t="s">
        <v>907</v>
      </c>
      <c r="C54" t="s">
        <v>1709</v>
      </c>
      <c r="D54" t="s">
        <v>1787</v>
      </c>
      <c r="E54" t="s">
        <v>1788</v>
      </c>
      <c r="F54" t="s">
        <v>1718</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f t="shared" si="3"/>
        <v>36.521620661624617</v>
      </c>
      <c r="AM54">
        <f t="shared" si="5"/>
        <v>36.600329085714179</v>
      </c>
      <c r="AN54">
        <f t="shared" si="5"/>
        <v>36.679037509803749</v>
      </c>
      <c r="AO54">
        <f t="shared" si="5"/>
        <v>36.757745933893318</v>
      </c>
      <c r="AP54">
        <f t="shared" si="5"/>
        <v>36.83645435798288</v>
      </c>
      <c r="AQ54">
        <f t="shared" si="5"/>
        <v>36.91516278207245</v>
      </c>
      <c r="AR54">
        <f t="shared" si="5"/>
        <v>36.993871206162012</v>
      </c>
      <c r="AS54">
        <f t="shared" si="5"/>
        <v>37.072579630251582</v>
      </c>
      <c r="AT54">
        <f t="shared" si="5"/>
        <v>37.151288054341151</v>
      </c>
      <c r="AU54">
        <f t="shared" si="5"/>
        <v>37.229996478430714</v>
      </c>
      <c r="AV54">
        <f t="shared" si="5"/>
        <v>37.308704902520283</v>
      </c>
      <c r="AW54">
        <f t="shared" si="5"/>
        <v>37.387413326609845</v>
      </c>
      <c r="AX54">
        <f t="shared" si="5"/>
        <v>37.466121750699415</v>
      </c>
      <c r="AY54">
        <f t="shared" si="5"/>
        <v>37.544830174788984</v>
      </c>
      <c r="AZ54">
        <f t="shared" si="5"/>
        <v>37.623538598878547</v>
      </c>
      <c r="BA54">
        <f t="shared" si="5"/>
        <v>37.702247022968116</v>
      </c>
      <c r="BB54">
        <f t="shared" si="5"/>
        <v>37.780955447057686</v>
      </c>
      <c r="BC54">
        <f t="shared" si="5"/>
        <v>37.859663871147248</v>
      </c>
      <c r="BD54">
        <f t="shared" si="5"/>
        <v>37.938372295236817</v>
      </c>
      <c r="BE54">
        <f t="shared" si="5"/>
        <v>38.017080719326387</v>
      </c>
      <c r="BF54" s="107">
        <v>5.0000000000000001E-3</v>
      </c>
      <c r="BG54" s="129">
        <f t="shared" si="1"/>
        <v>0.35998297381267808</v>
      </c>
    </row>
    <row r="55" spans="1:59" ht="15" customHeight="1">
      <c r="B55" s="109" t="s">
        <v>908</v>
      </c>
      <c r="C55" t="s">
        <v>909</v>
      </c>
      <c r="D55" t="s">
        <v>1789</v>
      </c>
      <c r="E55" t="s">
        <v>1790</v>
      </c>
      <c r="F55" t="s">
        <v>1718</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f t="shared" si="3"/>
        <v>41.640992377841286</v>
      </c>
      <c r="AM55">
        <f t="shared" si="5"/>
        <v>41.771348119398304</v>
      </c>
      <c r="AN55">
        <f t="shared" si="5"/>
        <v>41.90170386095533</v>
      </c>
      <c r="AO55">
        <f t="shared" si="5"/>
        <v>42.032059602512348</v>
      </c>
      <c r="AP55">
        <f t="shared" si="5"/>
        <v>42.162415344069366</v>
      </c>
      <c r="AQ55">
        <f t="shared" si="5"/>
        <v>42.292771085626384</v>
      </c>
      <c r="AR55">
        <f t="shared" si="5"/>
        <v>42.423126827183403</v>
      </c>
      <c r="AS55">
        <f t="shared" si="5"/>
        <v>42.553482568740421</v>
      </c>
      <c r="AT55">
        <f t="shared" si="5"/>
        <v>42.683838310297446</v>
      </c>
      <c r="AU55">
        <f t="shared" si="5"/>
        <v>42.814194051854464</v>
      </c>
      <c r="AV55">
        <f t="shared" si="5"/>
        <v>42.944549793411483</v>
      </c>
      <c r="AW55">
        <f t="shared" si="5"/>
        <v>43.074905534968501</v>
      </c>
      <c r="AX55">
        <f t="shared" si="5"/>
        <v>43.205261276525519</v>
      </c>
      <c r="AY55">
        <f t="shared" si="5"/>
        <v>43.335617018082544</v>
      </c>
      <c r="AZ55">
        <f t="shared" si="5"/>
        <v>43.465972759639563</v>
      </c>
      <c r="BA55">
        <f t="shared" si="5"/>
        <v>43.596328501196581</v>
      </c>
      <c r="BB55">
        <f t="shared" si="5"/>
        <v>43.726684242753599</v>
      </c>
      <c r="BC55">
        <f t="shared" si="5"/>
        <v>43.857039984310617</v>
      </c>
      <c r="BD55">
        <f t="shared" si="5"/>
        <v>43.987395725867643</v>
      </c>
      <c r="BE55">
        <f t="shared" si="5"/>
        <v>44.117751467424661</v>
      </c>
      <c r="BF55" s="107">
        <v>5.0000000000000001E-3</v>
      </c>
      <c r="BG55" s="129">
        <f t="shared" si="1"/>
        <v>0.4396808671230712</v>
      </c>
    </row>
    <row r="56" spans="1:59" ht="15" customHeight="1">
      <c r="B56" s="109" t="s">
        <v>910</v>
      </c>
      <c r="C56" t="s">
        <v>1710</v>
      </c>
      <c r="D56" t="s">
        <v>1791</v>
      </c>
      <c r="E56" t="s">
        <v>1792</v>
      </c>
      <c r="F56" t="s">
        <v>1718</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f t="shared" si="3"/>
        <v>40.312479964853637</v>
      </c>
      <c r="AM56">
        <f t="shared" si="5"/>
        <v>40.459077098659662</v>
      </c>
      <c r="AN56">
        <f t="shared" si="5"/>
        <v>40.605674232465681</v>
      </c>
      <c r="AO56">
        <f t="shared" si="5"/>
        <v>40.7522713662717</v>
      </c>
      <c r="AP56">
        <f t="shared" si="5"/>
        <v>40.898868500077718</v>
      </c>
      <c r="AQ56">
        <f t="shared" si="5"/>
        <v>41.045465633883744</v>
      </c>
      <c r="AR56">
        <f t="shared" si="5"/>
        <v>41.192062767689762</v>
      </c>
      <c r="AS56">
        <f t="shared" si="5"/>
        <v>41.338659901495781</v>
      </c>
      <c r="AT56">
        <f t="shared" si="5"/>
        <v>41.485257035301807</v>
      </c>
      <c r="AU56">
        <f t="shared" si="5"/>
        <v>41.631854169107825</v>
      </c>
      <c r="AV56">
        <f t="shared" si="5"/>
        <v>41.778451302913844</v>
      </c>
      <c r="AW56">
        <f t="shared" si="5"/>
        <v>41.925048436719862</v>
      </c>
      <c r="AX56">
        <f t="shared" si="5"/>
        <v>42.071645570525888</v>
      </c>
      <c r="AY56">
        <f t="shared" si="5"/>
        <v>42.218242704331907</v>
      </c>
      <c r="AZ56">
        <f t="shared" si="5"/>
        <v>42.364839838137925</v>
      </c>
      <c r="BA56">
        <f t="shared" si="5"/>
        <v>42.511436971943951</v>
      </c>
      <c r="BB56">
        <f t="shared" si="5"/>
        <v>42.658034105749969</v>
      </c>
      <c r="BC56">
        <f t="shared" si="5"/>
        <v>42.804631239555988</v>
      </c>
      <c r="BD56">
        <f t="shared" si="5"/>
        <v>42.951228373362014</v>
      </c>
      <c r="BE56">
        <f t="shared" si="5"/>
        <v>43.097825507168032</v>
      </c>
      <c r="BF56" s="107">
        <v>1.0999999999999999E-2</v>
      </c>
      <c r="BG56" s="129">
        <f t="shared" si="1"/>
        <v>0.8259014005951304</v>
      </c>
    </row>
    <row r="57" spans="1:59" ht="15" customHeight="1">
      <c r="B57" s="109" t="s">
        <v>911</v>
      </c>
      <c r="C57" t="s">
        <v>1711</v>
      </c>
      <c r="D57" t="s">
        <v>1793</v>
      </c>
      <c r="E57" t="s">
        <v>1794</v>
      </c>
      <c r="F57" t="s">
        <v>1718</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f t="shared" si="3"/>
        <v>28.370769030613037</v>
      </c>
      <c r="AM57">
        <f t="shared" si="5"/>
        <v>28.435628255073091</v>
      </c>
      <c r="AN57">
        <f t="shared" si="5"/>
        <v>28.500487479533149</v>
      </c>
      <c r="AO57">
        <f t="shared" si="5"/>
        <v>28.565346703993207</v>
      </c>
      <c r="AP57">
        <f t="shared" si="5"/>
        <v>28.630205928453265</v>
      </c>
      <c r="AQ57">
        <f t="shared" si="5"/>
        <v>28.695065152913319</v>
      </c>
      <c r="AR57">
        <f t="shared" si="5"/>
        <v>28.759924377373377</v>
      </c>
      <c r="AS57">
        <f t="shared" si="5"/>
        <v>28.824783601833435</v>
      </c>
      <c r="AT57">
        <f t="shared" si="5"/>
        <v>28.889642826293493</v>
      </c>
      <c r="AU57">
        <f t="shared" si="5"/>
        <v>28.954502050753547</v>
      </c>
      <c r="AV57">
        <f t="shared" si="5"/>
        <v>29.019361275213605</v>
      </c>
      <c r="AW57">
        <f t="shared" si="5"/>
        <v>29.084220499673663</v>
      </c>
      <c r="AX57">
        <f t="shared" si="5"/>
        <v>29.149079724133721</v>
      </c>
      <c r="AY57">
        <f t="shared" si="5"/>
        <v>29.213938948593775</v>
      </c>
      <c r="AZ57">
        <f t="shared" si="5"/>
        <v>29.278798173053833</v>
      </c>
      <c r="BA57">
        <f t="shared" si="5"/>
        <v>29.343657397513891</v>
      </c>
      <c r="BB57">
        <f t="shared" si="5"/>
        <v>29.408516621973945</v>
      </c>
      <c r="BC57">
        <f t="shared" si="5"/>
        <v>29.473375846434003</v>
      </c>
      <c r="BD57">
        <f t="shared" si="5"/>
        <v>29.538235070894061</v>
      </c>
      <c r="BE57">
        <f t="shared" si="5"/>
        <v>29.603094295354119</v>
      </c>
      <c r="BF57" s="107">
        <v>0.01</v>
      </c>
      <c r="BG57" s="129">
        <f t="shared" si="1"/>
        <v>0.71139042086947324</v>
      </c>
    </row>
    <row r="58" spans="1:59" ht="15" customHeight="1">
      <c r="B58" s="109" t="s">
        <v>912</v>
      </c>
      <c r="C58" t="s">
        <v>1712</v>
      </c>
      <c r="D58" t="s">
        <v>1795</v>
      </c>
      <c r="E58" t="s">
        <v>1796</v>
      </c>
      <c r="F58" t="s">
        <v>1718</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f t="shared" si="3"/>
        <v>31.864467707141614</v>
      </c>
      <c r="AM58">
        <f t="shared" si="5"/>
        <v>31.942385417255146</v>
      </c>
      <c r="AN58">
        <f t="shared" si="5"/>
        <v>32.020303127368678</v>
      </c>
      <c r="AO58">
        <f t="shared" si="5"/>
        <v>32.098220837482216</v>
      </c>
      <c r="AP58">
        <f t="shared" si="5"/>
        <v>32.176138547595748</v>
      </c>
      <c r="AQ58">
        <f t="shared" si="5"/>
        <v>32.25405625770928</v>
      </c>
      <c r="AR58">
        <f t="shared" si="5"/>
        <v>32.331973967822812</v>
      </c>
      <c r="AS58">
        <f t="shared" si="5"/>
        <v>32.409891677936351</v>
      </c>
      <c r="AT58">
        <f t="shared" si="5"/>
        <v>32.487809388049882</v>
      </c>
      <c r="AU58">
        <f t="shared" si="5"/>
        <v>32.565727098163414</v>
      </c>
      <c r="AV58">
        <f t="shared" si="5"/>
        <v>32.643644808276946</v>
      </c>
      <c r="AW58">
        <f t="shared" si="5"/>
        <v>32.721562518390485</v>
      </c>
      <c r="AX58">
        <f t="shared" si="5"/>
        <v>32.799480228504017</v>
      </c>
      <c r="AY58">
        <f t="shared" si="5"/>
        <v>32.877397938617548</v>
      </c>
      <c r="AZ58">
        <f t="shared" si="5"/>
        <v>32.95531564873108</v>
      </c>
      <c r="BA58">
        <f t="shared" si="5"/>
        <v>33.033233358844619</v>
      </c>
      <c r="BB58">
        <f t="shared" si="5"/>
        <v>33.111151068958151</v>
      </c>
      <c r="BC58">
        <f t="shared" si="5"/>
        <v>33.189068779071683</v>
      </c>
      <c r="BD58">
        <f t="shared" si="5"/>
        <v>33.266986489185214</v>
      </c>
      <c r="BE58">
        <f t="shared" si="5"/>
        <v>33.344904199298753</v>
      </c>
      <c r="BF58" s="107">
        <v>8.9999999999999993E-3</v>
      </c>
      <c r="BG58" s="129">
        <f t="shared" si="1"/>
        <v>0.65924789633651226</v>
      </c>
    </row>
    <row r="59" spans="1:59" ht="15" customHeight="1">
      <c r="B59" s="109" t="s">
        <v>913</v>
      </c>
      <c r="C59" t="s">
        <v>1713</v>
      </c>
      <c r="D59" t="s">
        <v>1797</v>
      </c>
      <c r="E59" t="s">
        <v>1798</v>
      </c>
      <c r="F59" t="s">
        <v>1718</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f t="shared" si="3"/>
        <v>37.336442974186077</v>
      </c>
      <c r="AM59">
        <f t="shared" si="5"/>
        <v>37.405413195139246</v>
      </c>
      <c r="AN59">
        <f t="shared" si="5"/>
        <v>37.474383416092422</v>
      </c>
      <c r="AO59">
        <f t="shared" si="5"/>
        <v>37.543353637045591</v>
      </c>
      <c r="AP59">
        <f t="shared" si="5"/>
        <v>37.61232385799876</v>
      </c>
      <c r="AQ59">
        <f t="shared" si="5"/>
        <v>37.681294078951929</v>
      </c>
      <c r="AR59">
        <f t="shared" si="5"/>
        <v>37.750264299905105</v>
      </c>
      <c r="AS59">
        <f t="shared" si="5"/>
        <v>37.819234520858274</v>
      </c>
      <c r="AT59">
        <f t="shared" si="5"/>
        <v>37.888204741811442</v>
      </c>
      <c r="AU59">
        <f t="shared" ref="AM59:BE60" si="6">_xlfn.FORECAST.ETS(AU$14,$G59:$AK59,$G$14:$AK$14)</f>
        <v>37.957174962764611</v>
      </c>
      <c r="AV59">
        <f t="shared" si="6"/>
        <v>38.02614518371778</v>
      </c>
      <c r="AW59">
        <f t="shared" si="6"/>
        <v>38.095115404670956</v>
      </c>
      <c r="AX59">
        <f t="shared" si="6"/>
        <v>38.164085625624125</v>
      </c>
      <c r="AY59">
        <f t="shared" si="6"/>
        <v>38.233055846577294</v>
      </c>
      <c r="AZ59">
        <f t="shared" si="6"/>
        <v>38.302026067530463</v>
      </c>
      <c r="BA59">
        <f t="shared" si="6"/>
        <v>38.370996288483639</v>
      </c>
      <c r="BB59">
        <f t="shared" si="6"/>
        <v>38.439966509436807</v>
      </c>
      <c r="BC59">
        <f t="shared" si="6"/>
        <v>38.508936730389976</v>
      </c>
      <c r="BD59">
        <f t="shared" si="6"/>
        <v>38.577906951343145</v>
      </c>
      <c r="BE59">
        <f t="shared" si="6"/>
        <v>38.646877172296314</v>
      </c>
      <c r="BF59" s="107">
        <v>4.0000000000000001E-3</v>
      </c>
      <c r="BG59" s="129">
        <f t="shared" si="1"/>
        <v>0.32427435511337421</v>
      </c>
    </row>
    <row r="60" spans="1:59" ht="15" customHeight="1">
      <c r="B60" s="109" t="s">
        <v>914</v>
      </c>
      <c r="C60" t="s">
        <v>1712</v>
      </c>
      <c r="D60" t="s">
        <v>1799</v>
      </c>
      <c r="E60" t="s">
        <v>1800</v>
      </c>
      <c r="F60" t="s">
        <v>1718</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f t="shared" si="3"/>
        <v>30.772942221256283</v>
      </c>
      <c r="AM60">
        <f t="shared" si="6"/>
        <v>30.836816948277168</v>
      </c>
      <c r="AN60">
        <f t="shared" si="6"/>
        <v>30.900691675298052</v>
      </c>
      <c r="AO60">
        <f t="shared" si="6"/>
        <v>30.964566402318937</v>
      </c>
      <c r="AP60">
        <f t="shared" si="6"/>
        <v>31.028441129339821</v>
      </c>
      <c r="AQ60">
        <f t="shared" si="6"/>
        <v>31.092315856360706</v>
      </c>
      <c r="AR60">
        <f t="shared" si="6"/>
        <v>31.156190583381591</v>
      </c>
      <c r="AS60">
        <f t="shared" si="6"/>
        <v>31.220065310402475</v>
      </c>
      <c r="AT60">
        <f t="shared" si="6"/>
        <v>31.28394003742336</v>
      </c>
      <c r="AU60">
        <f t="shared" si="6"/>
        <v>31.347814764444244</v>
      </c>
      <c r="AV60">
        <f t="shared" si="6"/>
        <v>31.411689491465129</v>
      </c>
      <c r="AW60">
        <f t="shared" si="6"/>
        <v>31.475564218486014</v>
      </c>
      <c r="AX60">
        <f t="shared" si="6"/>
        <v>31.539438945506898</v>
      </c>
      <c r="AY60">
        <f t="shared" si="6"/>
        <v>31.603313672527783</v>
      </c>
      <c r="AZ60">
        <f t="shared" si="6"/>
        <v>31.667188399548667</v>
      </c>
      <c r="BA60">
        <f t="shared" si="6"/>
        <v>31.731063126569552</v>
      </c>
      <c r="BB60">
        <f t="shared" si="6"/>
        <v>31.794937853590437</v>
      </c>
      <c r="BC60">
        <f t="shared" si="6"/>
        <v>31.858812580611321</v>
      </c>
      <c r="BD60">
        <f t="shared" si="6"/>
        <v>31.922687307632206</v>
      </c>
      <c r="BE60">
        <f t="shared" si="6"/>
        <v>31.98656203465309</v>
      </c>
      <c r="BF60" s="107">
        <v>8.9999999999999993E-3</v>
      </c>
      <c r="BG60" s="129">
        <f t="shared" si="1"/>
        <v>0.62221864420266559</v>
      </c>
    </row>
    <row r="61" spans="1:59" ht="15" customHeight="1">
      <c r="B61" s="109"/>
    </row>
    <row r="62" spans="1:59" ht="15" customHeight="1">
      <c r="B62" s="109"/>
    </row>
    <row r="63" spans="1:59" ht="15" customHeight="1">
      <c r="B63" s="109"/>
    </row>
    <row r="64" spans="1:59" ht="15" customHeight="1">
      <c r="B64" s="109"/>
    </row>
    <row r="65" spans="2:2" ht="15" customHeight="1">
      <c r="B65" s="109"/>
    </row>
    <row r="66" spans="2:2" ht="15" customHeight="1">
      <c r="B66" s="109"/>
    </row>
    <row r="67" spans="2:2" ht="15" customHeight="1">
      <c r="B67" s="109"/>
    </row>
    <row r="68" spans="2:2" ht="15" customHeight="1">
      <c r="B68" s="109"/>
    </row>
    <row r="69" spans="2:2" ht="15" customHeight="1">
      <c r="B69" s="109"/>
    </row>
    <row r="70" spans="2:2" ht="15" customHeight="1">
      <c r="B70" s="109"/>
    </row>
    <row r="71" spans="2:2" ht="15" customHeight="1">
      <c r="B71" s="109"/>
    </row>
    <row r="72" spans="2:2" ht="15" customHeight="1">
      <c r="B72" s="109"/>
    </row>
    <row r="73" spans="2:2" ht="15" customHeight="1">
      <c r="B73" s="109"/>
    </row>
    <row r="74" spans="2:2" ht="15" customHeight="1">
      <c r="B74" s="109"/>
    </row>
    <row r="75" spans="2:2" ht="15" customHeight="1">
      <c r="B75" s="109"/>
    </row>
    <row r="76" spans="2:2" ht="15" customHeight="1">
      <c r="B76" s="109"/>
    </row>
    <row r="77" spans="2:2" ht="15" customHeight="1">
      <c r="B77" s="109"/>
    </row>
    <row r="78" spans="2:2" ht="15" customHeight="1">
      <c r="B78" s="109"/>
    </row>
    <row r="79" spans="2:2" ht="15" customHeight="1">
      <c r="B79" s="109"/>
    </row>
    <row r="80" spans="2:2" ht="15" customHeight="1">
      <c r="B80" s="109"/>
    </row>
    <row r="81" spans="2:2" ht="15" customHeight="1">
      <c r="B81" s="109"/>
    </row>
    <row r="82" spans="2:2" ht="15" customHeight="1">
      <c r="B82" s="109"/>
    </row>
    <row r="83" spans="2:2" ht="15" customHeight="1">
      <c r="B83" s="109"/>
    </row>
    <row r="84" spans="2:2" ht="15" customHeight="1">
      <c r="B84" s="109"/>
    </row>
    <row r="85" spans="2:2" ht="15" customHeight="1">
      <c r="B85" s="109"/>
    </row>
    <row r="86" spans="2:2" ht="15" customHeight="1">
      <c r="B86" s="109"/>
    </row>
    <row r="87" spans="2:2" ht="15" customHeight="1">
      <c r="B87" s="109"/>
    </row>
    <row r="88" spans="2:2" ht="15" customHeight="1">
      <c r="B88" s="109"/>
    </row>
    <row r="89" spans="2:2" ht="15" customHeight="1">
      <c r="B89" s="109"/>
    </row>
    <row r="90" spans="2:2" ht="15" customHeight="1">
      <c r="B90" s="109"/>
    </row>
    <row r="91" spans="2:2" ht="15" customHeight="1">
      <c r="B91" s="109"/>
    </row>
    <row r="92" spans="2:2" ht="15" customHeight="1">
      <c r="B92" s="109"/>
    </row>
    <row r="93" spans="2:2" ht="15" customHeight="1">
      <c r="B93" s="109"/>
    </row>
    <row r="94" spans="2:2" ht="15" customHeight="1">
      <c r="B94" s="109"/>
    </row>
    <row r="95" spans="2:2" ht="15" customHeight="1">
      <c r="B95" s="109"/>
    </row>
    <row r="96" spans="2:2" ht="15" customHeight="1">
      <c r="B96" s="109"/>
    </row>
    <row r="97" spans="2:2" ht="15" customHeight="1">
      <c r="B97" s="109"/>
    </row>
    <row r="98" spans="2:2" ht="15" customHeight="1">
      <c r="B98" s="109"/>
    </row>
    <row r="99" spans="2:2" ht="15" customHeight="1">
      <c r="B99" s="109"/>
    </row>
    <row r="100" spans="2:2" ht="15" customHeight="1">
      <c r="B100" s="109"/>
    </row>
    <row r="101" spans="2:2" ht="15" customHeight="1">
      <c r="B101" s="109"/>
    </row>
    <row r="102" spans="2:2" ht="15" customHeight="1">
      <c r="B102" s="109"/>
    </row>
    <row r="103" spans="2:2" ht="15" customHeight="1">
      <c r="B103" s="109"/>
    </row>
    <row r="104" spans="2:2" ht="15" customHeight="1">
      <c r="B104" s="109"/>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56"/>
  <sheetViews>
    <sheetView topLeftCell="A33" workbookViewId="0">
      <selection activeCell="B5" sqref="B5"/>
    </sheetView>
  </sheetViews>
  <sheetFormatPr defaultColWidth="9.06640625" defaultRowHeight="14.25"/>
  <sheetData>
    <row r="1" spans="1:11">
      <c r="A1" t="s">
        <v>3363</v>
      </c>
    </row>
    <row r="2" spans="1:11">
      <c r="A2" t="s">
        <v>3364</v>
      </c>
    </row>
    <row r="3" spans="1:11">
      <c r="A3" t="s">
        <v>3365</v>
      </c>
    </row>
    <row r="4" spans="1:11">
      <c r="A4" t="s">
        <v>1198</v>
      </c>
    </row>
    <row r="5" spans="1:11" s="125" customFormat="1">
      <c r="A5" t="s">
        <v>3352</v>
      </c>
      <c r="B5" t="s">
        <v>3353</v>
      </c>
      <c r="C5" t="s">
        <v>3354</v>
      </c>
      <c r="D5" t="s">
        <v>3355</v>
      </c>
      <c r="E5" t="s">
        <v>3356</v>
      </c>
      <c r="F5" t="s">
        <v>3357</v>
      </c>
      <c r="G5" t="s">
        <v>3358</v>
      </c>
      <c r="H5" t="s">
        <v>3359</v>
      </c>
      <c r="I5" t="s">
        <v>3360</v>
      </c>
      <c r="J5" t="s">
        <v>3361</v>
      </c>
      <c r="K5" t="s">
        <v>3362</v>
      </c>
    </row>
    <row r="6" spans="1:11">
      <c r="A6">
        <v>2020</v>
      </c>
      <c r="B6">
        <v>180.749008</v>
      </c>
      <c r="C6">
        <v>276.82663000000002</v>
      </c>
      <c r="D6">
        <v>0.81437199999999998</v>
      </c>
      <c r="E6">
        <v>0.60410600000000003</v>
      </c>
      <c r="F6">
        <v>266.90481599999998</v>
      </c>
      <c r="G6">
        <v>0.89579500000000001</v>
      </c>
      <c r="H6">
        <v>0.94217200000000001</v>
      </c>
      <c r="I6">
        <v>1.003727</v>
      </c>
      <c r="J6">
        <v>0</v>
      </c>
      <c r="K6">
        <v>728.74066200000004</v>
      </c>
    </row>
    <row r="7" spans="1:11">
      <c r="A7">
        <v>2021</v>
      </c>
      <c r="B7">
        <v>209.25556900000001</v>
      </c>
      <c r="C7">
        <v>316.24591099999998</v>
      </c>
      <c r="D7">
        <v>0.94705799999999996</v>
      </c>
      <c r="E7">
        <v>0.63694700000000004</v>
      </c>
      <c r="F7">
        <v>292.40875199999999</v>
      </c>
      <c r="G7">
        <v>1.0340469999999999</v>
      </c>
      <c r="H7">
        <v>1.0956809999999999</v>
      </c>
      <c r="I7">
        <v>1.167265</v>
      </c>
      <c r="J7">
        <v>0</v>
      </c>
      <c r="K7">
        <v>822.79125999999997</v>
      </c>
    </row>
    <row r="8" spans="1:11">
      <c r="A8">
        <v>2022</v>
      </c>
      <c r="B8">
        <v>229.101303</v>
      </c>
      <c r="C8">
        <v>341.420502</v>
      </c>
      <c r="D8">
        <v>1.0420659999999999</v>
      </c>
      <c r="E8">
        <v>0.63706600000000002</v>
      </c>
      <c r="F8">
        <v>303.149292</v>
      </c>
      <c r="G8">
        <v>1.124236</v>
      </c>
      <c r="H8">
        <v>1.2055990000000001</v>
      </c>
      <c r="I8">
        <v>1.2843640000000001</v>
      </c>
      <c r="J8">
        <v>0</v>
      </c>
      <c r="K8">
        <v>878.96453899999995</v>
      </c>
    </row>
    <row r="9" spans="1:11">
      <c r="A9">
        <v>2023</v>
      </c>
      <c r="B9">
        <v>241.69340500000001</v>
      </c>
      <c r="C9">
        <v>356.18954500000001</v>
      </c>
      <c r="D9">
        <v>1.107456</v>
      </c>
      <c r="E9">
        <v>0.61705100000000002</v>
      </c>
      <c r="F9">
        <v>303.46545400000002</v>
      </c>
      <c r="G9">
        <v>1.1926380000000001</v>
      </c>
      <c r="H9">
        <v>1.28125</v>
      </c>
      <c r="I9">
        <v>1.3649579999999999</v>
      </c>
      <c r="J9">
        <v>0</v>
      </c>
      <c r="K9">
        <v>906.911743</v>
      </c>
    </row>
    <row r="10" spans="1:11">
      <c r="A10">
        <v>2024</v>
      </c>
      <c r="B10">
        <v>256.30319200000002</v>
      </c>
      <c r="C10">
        <v>370.47814899999997</v>
      </c>
      <c r="D10">
        <v>1.18303</v>
      </c>
      <c r="E10">
        <v>0.60292599999999996</v>
      </c>
      <c r="F10">
        <v>307.91522200000003</v>
      </c>
      <c r="G10">
        <v>1.274025</v>
      </c>
      <c r="H10">
        <v>1.368684</v>
      </c>
      <c r="I10">
        <v>1.458105</v>
      </c>
      <c r="J10">
        <v>0</v>
      </c>
      <c r="K10">
        <v>940.58337400000005</v>
      </c>
    </row>
    <row r="11" spans="1:11">
      <c r="A11">
        <v>2025</v>
      </c>
      <c r="B11">
        <v>268.64215100000001</v>
      </c>
      <c r="C11">
        <v>378.94164999999998</v>
      </c>
      <c r="D11">
        <v>1.2498549999999999</v>
      </c>
      <c r="E11">
        <v>0.58546100000000001</v>
      </c>
      <c r="F11">
        <v>311.01882899999998</v>
      </c>
      <c r="G11">
        <v>1.34599</v>
      </c>
      <c r="H11">
        <v>1.4459960000000001</v>
      </c>
      <c r="I11">
        <v>1.5404679999999999</v>
      </c>
      <c r="J11">
        <v>0</v>
      </c>
      <c r="K11">
        <v>964.77038600000003</v>
      </c>
    </row>
    <row r="12" spans="1:11">
      <c r="A12">
        <v>2026</v>
      </c>
      <c r="B12">
        <v>273.16470299999997</v>
      </c>
      <c r="C12">
        <v>377.43167099999999</v>
      </c>
      <c r="D12">
        <v>1.2895080000000001</v>
      </c>
      <c r="E12">
        <v>0.55846799999999996</v>
      </c>
      <c r="F12">
        <v>309.47274800000002</v>
      </c>
      <c r="G12">
        <v>1.388693</v>
      </c>
      <c r="H12">
        <v>1.4918720000000001</v>
      </c>
      <c r="I12">
        <v>1.58934</v>
      </c>
      <c r="J12">
        <v>0</v>
      </c>
      <c r="K12">
        <v>966.38690199999996</v>
      </c>
    </row>
    <row r="13" spans="1:11">
      <c r="A13">
        <v>2027</v>
      </c>
      <c r="B13">
        <v>269.96063199999998</v>
      </c>
      <c r="C13">
        <v>368.80770899999999</v>
      </c>
      <c r="D13">
        <v>1.310783</v>
      </c>
      <c r="E13">
        <v>0.53358700000000003</v>
      </c>
      <c r="F13">
        <v>308.562927</v>
      </c>
      <c r="G13">
        <v>1.4116040000000001</v>
      </c>
      <c r="H13">
        <v>1.5164850000000001</v>
      </c>
      <c r="I13">
        <v>1.6155619999999999</v>
      </c>
      <c r="J13">
        <v>0</v>
      </c>
      <c r="K13">
        <v>953.71936000000005</v>
      </c>
    </row>
    <row r="14" spans="1:11">
      <c r="A14">
        <v>2028</v>
      </c>
      <c r="B14">
        <v>271.92001299999998</v>
      </c>
      <c r="C14">
        <v>367.16564899999997</v>
      </c>
      <c r="D14">
        <v>1.367756</v>
      </c>
      <c r="E14">
        <v>0.53148200000000001</v>
      </c>
      <c r="F14">
        <v>320.46148699999998</v>
      </c>
      <c r="G14">
        <v>1.47296</v>
      </c>
      <c r="H14">
        <v>1.5824</v>
      </c>
      <c r="I14">
        <v>1.685783</v>
      </c>
      <c r="J14">
        <v>0</v>
      </c>
      <c r="K14">
        <v>966.18756099999996</v>
      </c>
    </row>
    <row r="15" spans="1:11">
      <c r="A15">
        <v>2029</v>
      </c>
      <c r="B15">
        <v>270.68841600000002</v>
      </c>
      <c r="C15">
        <v>369.00195300000001</v>
      </c>
      <c r="D15">
        <v>1.430736</v>
      </c>
      <c r="E15">
        <v>0.53297399999999995</v>
      </c>
      <c r="F15">
        <v>334.625854</v>
      </c>
      <c r="G15">
        <v>1.5407839999999999</v>
      </c>
      <c r="H15">
        <v>1.6552629999999999</v>
      </c>
      <c r="I15">
        <v>1.763406</v>
      </c>
      <c r="J15">
        <v>0</v>
      </c>
      <c r="K15">
        <v>981.23956299999998</v>
      </c>
    </row>
    <row r="16" spans="1:11">
      <c r="A16">
        <v>2030</v>
      </c>
      <c r="B16">
        <v>262.66973899999999</v>
      </c>
      <c r="C16">
        <v>360.65728799999999</v>
      </c>
      <c r="D16">
        <v>1.4582569999999999</v>
      </c>
      <c r="E16">
        <v>0.52147699999999997</v>
      </c>
      <c r="F16">
        <v>340.62298600000003</v>
      </c>
      <c r="G16">
        <v>1.570422</v>
      </c>
      <c r="H16">
        <v>1.687103</v>
      </c>
      <c r="I16">
        <v>1.797326</v>
      </c>
      <c r="J16">
        <v>0</v>
      </c>
      <c r="K16">
        <v>970.98468000000003</v>
      </c>
    </row>
    <row r="17" spans="1:11">
      <c r="A17">
        <v>2031</v>
      </c>
      <c r="B17">
        <v>256.645355</v>
      </c>
      <c r="C17">
        <v>357.63510100000002</v>
      </c>
      <c r="D17">
        <v>1.5043040000000001</v>
      </c>
      <c r="E17">
        <v>0.51693299999999998</v>
      </c>
      <c r="F17">
        <v>350.95504799999998</v>
      </c>
      <c r="G17">
        <v>1.6200110000000001</v>
      </c>
      <c r="H17">
        <v>1.7403770000000001</v>
      </c>
      <c r="I17">
        <v>1.8540810000000001</v>
      </c>
      <c r="J17">
        <v>0</v>
      </c>
      <c r="K17">
        <v>972.47125200000005</v>
      </c>
    </row>
    <row r="18" spans="1:11">
      <c r="A18">
        <v>2032</v>
      </c>
      <c r="B18">
        <v>250.27235400000001</v>
      </c>
      <c r="C18">
        <v>355.40701300000001</v>
      </c>
      <c r="D18">
        <v>1.5548869999999999</v>
      </c>
      <c r="E18">
        <v>0.51392700000000002</v>
      </c>
      <c r="F18">
        <v>362.756012</v>
      </c>
      <c r="G18">
        <v>1.6744840000000001</v>
      </c>
      <c r="H18">
        <v>1.798897</v>
      </c>
      <c r="I18">
        <v>1.9164239999999999</v>
      </c>
      <c r="J18">
        <v>0</v>
      </c>
      <c r="K18">
        <v>975.89404300000001</v>
      </c>
    </row>
    <row r="19" spans="1:11">
      <c r="A19">
        <v>2033</v>
      </c>
      <c r="B19">
        <v>244.811722</v>
      </c>
      <c r="C19">
        <v>351.04898100000003</v>
      </c>
      <c r="D19">
        <v>1.604949</v>
      </c>
      <c r="E19">
        <v>0.51067099999999999</v>
      </c>
      <c r="F19">
        <v>374.43545499999999</v>
      </c>
      <c r="G19">
        <v>1.728396</v>
      </c>
      <c r="H19">
        <v>1.8568150000000001</v>
      </c>
      <c r="I19">
        <v>1.9781260000000001</v>
      </c>
      <c r="J19">
        <v>0</v>
      </c>
      <c r="K19">
        <v>977.975098</v>
      </c>
    </row>
    <row r="20" spans="1:11">
      <c r="A20">
        <v>2034</v>
      </c>
      <c r="B20">
        <v>236.77565000000001</v>
      </c>
      <c r="C20">
        <v>349.21078499999999</v>
      </c>
      <c r="D20">
        <v>1.657538</v>
      </c>
      <c r="E20">
        <v>0.50814300000000001</v>
      </c>
      <c r="F20">
        <v>386.70461999999998</v>
      </c>
      <c r="G20">
        <v>1.785031</v>
      </c>
      <c r="H20">
        <v>1.9176569999999999</v>
      </c>
      <c r="I20">
        <v>2.0429439999999999</v>
      </c>
      <c r="J20">
        <v>0</v>
      </c>
      <c r="K20">
        <v>980.60241699999995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2036</v>
      </c>
      <c r="B22">
        <v>218.55239900000001</v>
      </c>
      <c r="C22">
        <v>344.63082900000001</v>
      </c>
      <c r="D22">
        <v>1.7622119999999999</v>
      </c>
      <c r="E22">
        <v>0.50331899999999996</v>
      </c>
      <c r="F22">
        <v>411.125092</v>
      </c>
      <c r="G22">
        <v>1.897756</v>
      </c>
      <c r="H22">
        <v>2.0387580000000001</v>
      </c>
      <c r="I22">
        <v>2.1719560000000002</v>
      </c>
      <c r="J22">
        <v>0</v>
      </c>
      <c r="K22">
        <v>982.68225099999995</v>
      </c>
    </row>
    <row r="23" spans="1:11">
      <c r="A23">
        <v>2037</v>
      </c>
      <c r="B23">
        <v>210.32974200000001</v>
      </c>
      <c r="C23">
        <v>337.62747200000001</v>
      </c>
      <c r="D23">
        <v>1.8063149999999999</v>
      </c>
      <c r="E23">
        <v>0.498529</v>
      </c>
      <c r="F23">
        <v>421.41424599999999</v>
      </c>
      <c r="G23">
        <v>1.9452510000000001</v>
      </c>
      <c r="H23">
        <v>2.089782</v>
      </c>
      <c r="I23">
        <v>2.2263130000000002</v>
      </c>
      <c r="J23">
        <v>0</v>
      </c>
      <c r="K23">
        <v>977.93768299999999</v>
      </c>
    </row>
    <row r="24" spans="1:11">
      <c r="A24">
        <v>2038</v>
      </c>
      <c r="B24">
        <v>199.508972</v>
      </c>
      <c r="C24">
        <v>336.64590500000003</v>
      </c>
      <c r="D24">
        <v>1.86426</v>
      </c>
      <c r="E24">
        <v>0.49760399999999999</v>
      </c>
      <c r="F24">
        <v>434.93289199999998</v>
      </c>
      <c r="G24">
        <v>2.0076529999999999</v>
      </c>
      <c r="H24">
        <v>2.1568200000000002</v>
      </c>
      <c r="I24">
        <v>2.2977319999999999</v>
      </c>
      <c r="J24">
        <v>0</v>
      </c>
      <c r="K24">
        <v>979.91186500000003</v>
      </c>
    </row>
    <row r="25" spans="1:11">
      <c r="A25">
        <v>2039</v>
      </c>
      <c r="B25">
        <v>186.04432700000001</v>
      </c>
      <c r="C25">
        <v>337.47348</v>
      </c>
      <c r="D25">
        <v>1.9226080000000001</v>
      </c>
      <c r="E25">
        <v>0.496506</v>
      </c>
      <c r="F25">
        <v>448.545502</v>
      </c>
      <c r="G25">
        <v>2.0704880000000001</v>
      </c>
      <c r="H25">
        <v>2.2243240000000002</v>
      </c>
      <c r="I25">
        <v>2.3696470000000001</v>
      </c>
      <c r="J25">
        <v>0</v>
      </c>
      <c r="K25">
        <v>981.14685099999997</v>
      </c>
    </row>
    <row r="26" spans="1:11">
      <c r="A26">
        <v>2040</v>
      </c>
      <c r="B26">
        <v>171.80561800000001</v>
      </c>
      <c r="C26">
        <v>337.33624300000002</v>
      </c>
      <c r="D26">
        <v>1.977708</v>
      </c>
      <c r="E26">
        <v>0.49430800000000003</v>
      </c>
      <c r="F26">
        <v>461.40045199999997</v>
      </c>
      <c r="G26">
        <v>2.1298270000000001</v>
      </c>
      <c r="H26">
        <v>2.2880720000000001</v>
      </c>
      <c r="I26">
        <v>2.4375589999999998</v>
      </c>
      <c r="J26">
        <v>0</v>
      </c>
      <c r="K26">
        <v>979.86975099999995</v>
      </c>
    </row>
    <row r="27" spans="1:11">
      <c r="A27">
        <v>2041</v>
      </c>
      <c r="B27">
        <v>158.02543600000001</v>
      </c>
      <c r="C27">
        <v>336.600525</v>
      </c>
      <c r="D27">
        <v>2.0353520000000001</v>
      </c>
      <c r="E27">
        <v>0.49284299999999998</v>
      </c>
      <c r="F27">
        <v>474.84887700000002</v>
      </c>
      <c r="G27">
        <v>2.1919050000000002</v>
      </c>
      <c r="H27">
        <v>2.3547630000000002</v>
      </c>
      <c r="I27">
        <v>2.5086059999999999</v>
      </c>
      <c r="J27">
        <v>0</v>
      </c>
      <c r="K27">
        <v>979.05828899999995</v>
      </c>
    </row>
    <row r="28" spans="1:11">
      <c r="A28">
        <v>2042</v>
      </c>
      <c r="B28">
        <v>144.83325199999999</v>
      </c>
      <c r="C28">
        <v>335.44134500000001</v>
      </c>
      <c r="D28">
        <v>2.0971380000000002</v>
      </c>
      <c r="E28">
        <v>0.49220199999999997</v>
      </c>
      <c r="F28">
        <v>489.26348899999999</v>
      </c>
      <c r="G28">
        <v>2.2584430000000002</v>
      </c>
      <c r="H28">
        <v>2.4262440000000001</v>
      </c>
      <c r="I28">
        <v>2.5847579999999999</v>
      </c>
      <c r="J28">
        <v>0</v>
      </c>
      <c r="K28">
        <v>979.39685099999997</v>
      </c>
    </row>
    <row r="29" spans="1:11">
      <c r="A29">
        <v>2043</v>
      </c>
      <c r="B29">
        <v>131.30926500000001</v>
      </c>
      <c r="C29">
        <v>332.91735799999998</v>
      </c>
      <c r="D29">
        <v>2.1549939999999999</v>
      </c>
      <c r="E29">
        <v>0.49047299999999999</v>
      </c>
      <c r="F29">
        <v>502.76123000000001</v>
      </c>
      <c r="G29">
        <v>2.3207490000000002</v>
      </c>
      <c r="H29">
        <v>2.493179</v>
      </c>
      <c r="I29">
        <v>2.656066</v>
      </c>
      <c r="J29">
        <v>0</v>
      </c>
      <c r="K29">
        <v>977.10333300000002</v>
      </c>
    </row>
    <row r="30" spans="1:11">
      <c r="A30">
        <v>2044</v>
      </c>
      <c r="B30">
        <v>117.87550400000001</v>
      </c>
      <c r="C30">
        <v>330.536743</v>
      </c>
      <c r="D30">
        <v>2.2174510000000001</v>
      </c>
      <c r="E30">
        <v>0.48947099999999999</v>
      </c>
      <c r="F30">
        <v>517.332581</v>
      </c>
      <c r="G30">
        <v>2.38801</v>
      </c>
      <c r="H30">
        <v>2.5654379999999999</v>
      </c>
      <c r="I30">
        <v>2.7330459999999999</v>
      </c>
      <c r="J30">
        <v>0</v>
      </c>
      <c r="K30">
        <v>976.13824499999998</v>
      </c>
    </row>
    <row r="31" spans="1:11">
      <c r="A31">
        <v>2045</v>
      </c>
      <c r="B31">
        <v>105.51058999999999</v>
      </c>
      <c r="C31">
        <v>330.60977200000002</v>
      </c>
      <c r="D31">
        <v>2.302584</v>
      </c>
      <c r="E31">
        <v>0.49298900000000001</v>
      </c>
      <c r="F31">
        <v>537.19427499999995</v>
      </c>
      <c r="G31">
        <v>2.479692</v>
      </c>
      <c r="H31">
        <v>2.663932</v>
      </c>
      <c r="I31">
        <v>2.8379750000000001</v>
      </c>
      <c r="J31">
        <v>0</v>
      </c>
      <c r="K31">
        <v>984.091858</v>
      </c>
    </row>
    <row r="32" spans="1:11">
      <c r="A32">
        <v>2046</v>
      </c>
      <c r="B32">
        <v>91.947372000000001</v>
      </c>
      <c r="C32">
        <v>326.26950099999999</v>
      </c>
      <c r="D32">
        <v>2.3632219999999999</v>
      </c>
      <c r="E32">
        <v>0.49283300000000002</v>
      </c>
      <c r="F32">
        <v>551.32525599999997</v>
      </c>
      <c r="G32">
        <v>2.544994</v>
      </c>
      <c r="H32">
        <v>2.734086</v>
      </c>
      <c r="I32">
        <v>2.912712</v>
      </c>
      <c r="J32">
        <v>0</v>
      </c>
      <c r="K32">
        <v>980.589966</v>
      </c>
    </row>
    <row r="33" spans="1:11">
      <c r="A33">
        <v>2047</v>
      </c>
      <c r="B33">
        <v>78.435828999999998</v>
      </c>
      <c r="C33">
        <v>321.22879</v>
      </c>
      <c r="D33">
        <v>2.4222769999999998</v>
      </c>
      <c r="E33">
        <v>0.49229899999999999</v>
      </c>
      <c r="F33">
        <v>564.84399399999995</v>
      </c>
      <c r="G33">
        <v>2.6085910000000001</v>
      </c>
      <c r="H33">
        <v>2.8024079999999998</v>
      </c>
      <c r="I33">
        <v>2.9854980000000002</v>
      </c>
      <c r="J33">
        <v>0</v>
      </c>
      <c r="K33">
        <v>975.81964100000005</v>
      </c>
    </row>
    <row r="34" spans="1:11">
      <c r="A34">
        <v>2048</v>
      </c>
      <c r="B34">
        <v>65.500670999999997</v>
      </c>
      <c r="C34">
        <v>319.407623</v>
      </c>
      <c r="D34">
        <v>2.509144</v>
      </c>
      <c r="E34">
        <v>0.49745099999999998</v>
      </c>
      <c r="F34">
        <v>584.76025400000003</v>
      </c>
      <c r="G34">
        <v>2.7021389999999998</v>
      </c>
      <c r="H34">
        <v>2.9029069999999999</v>
      </c>
      <c r="I34">
        <v>3.092562</v>
      </c>
      <c r="J34">
        <v>0</v>
      </c>
      <c r="K34">
        <v>981.37280299999998</v>
      </c>
    </row>
    <row r="35" spans="1:11">
      <c r="A35">
        <v>2049</v>
      </c>
      <c r="B35">
        <v>52.488135999999997</v>
      </c>
      <c r="C35">
        <v>312.71551499999998</v>
      </c>
      <c r="D35">
        <v>2.5694270000000001</v>
      </c>
      <c r="E35">
        <v>0.50015699999999996</v>
      </c>
      <c r="F35">
        <v>598.50061000000005</v>
      </c>
      <c r="G35">
        <v>2.7670599999999999</v>
      </c>
      <c r="H35">
        <v>2.9726509999999999</v>
      </c>
      <c r="I35">
        <v>3.1668630000000002</v>
      </c>
      <c r="J35">
        <v>0</v>
      </c>
      <c r="K35">
        <v>975.68035899999995</v>
      </c>
    </row>
    <row r="36" spans="1:11">
      <c r="A36">
        <v>2050</v>
      </c>
      <c r="B36">
        <v>41.234305999999997</v>
      </c>
      <c r="C36">
        <v>303.525238</v>
      </c>
      <c r="D36">
        <v>2.627345</v>
      </c>
      <c r="E36">
        <v>0.502718</v>
      </c>
      <c r="F36">
        <v>611.61779799999999</v>
      </c>
      <c r="G36">
        <v>2.8294320000000002</v>
      </c>
      <c r="H36">
        <v>3.0396559999999999</v>
      </c>
      <c r="I36">
        <v>3.2382460000000002</v>
      </c>
      <c r="J36">
        <v>0</v>
      </c>
      <c r="K36">
        <v>968.61480700000004</v>
      </c>
    </row>
    <row r="37" spans="1:11">
      <c r="A37">
        <v>2051</v>
      </c>
      <c r="B37">
        <f>B36+B36*($B$36-$B$35)/$B$35</f>
        <v>32.393377263418841</v>
      </c>
      <c r="C37">
        <f>_xlfn.FORECAST.ETS($A37,C$6:C$36,$A$6:$A$36)</f>
        <v>298.55026903211314</v>
      </c>
      <c r="D37">
        <f t="shared" ref="D37:K52" si="0">_xlfn.FORECAST.ETS($A37,D$6:D$36,$A$6:$A$36)</f>
        <v>2.6894580852142216</v>
      </c>
      <c r="E37">
        <f t="shared" si="0"/>
        <v>0.49841924879032257</v>
      </c>
      <c r="F37">
        <f t="shared" si="0"/>
        <v>625.72284621575079</v>
      </c>
      <c r="G37">
        <f t="shared" si="0"/>
        <v>2.8963227470574164</v>
      </c>
      <c r="H37">
        <f t="shared" si="0"/>
        <v>3.1115158546242885</v>
      </c>
      <c r="I37">
        <f t="shared" si="0"/>
        <v>3.314800955534154</v>
      </c>
      <c r="J37">
        <v>0</v>
      </c>
      <c r="K37">
        <f t="shared" si="0"/>
        <v>972.23474509637106</v>
      </c>
    </row>
    <row r="38" spans="1:11">
      <c r="A38">
        <v>2052</v>
      </c>
      <c r="B38">
        <f>B37+B37*($B$36-$B$35)/$B$35</f>
        <v>25.448006582921046</v>
      </c>
      <c r="C38">
        <f t="shared" ref="C38:I56" si="1">_xlfn.FORECAST.ETS($A38,C$6:C$36,$A$6:$A$36)</f>
        <v>293.56408209531361</v>
      </c>
      <c r="D38">
        <f t="shared" si="0"/>
        <v>2.7480999588341679</v>
      </c>
      <c r="E38">
        <f t="shared" si="0"/>
        <v>0.49412049758064519</v>
      </c>
      <c r="F38">
        <f t="shared" si="0"/>
        <v>639.01128758676737</v>
      </c>
      <c r="G38">
        <f t="shared" si="0"/>
        <v>2.9594750077747238</v>
      </c>
      <c r="H38">
        <f t="shared" si="0"/>
        <v>3.1793591875721021</v>
      </c>
      <c r="I38">
        <f t="shared" si="0"/>
        <v>3.3870771144164822</v>
      </c>
      <c r="J38">
        <v>0</v>
      </c>
      <c r="K38">
        <f t="shared" si="0"/>
        <v>975.85468319274207</v>
      </c>
    </row>
    <row r="39" spans="1:11">
      <c r="A39">
        <v>2053</v>
      </c>
      <c r="B39">
        <f t="shared" ref="B39:B56" si="2">B38+B38*($B$36-$B$35)/$B$35</f>
        <v>19.991772817578827</v>
      </c>
      <c r="C39">
        <f t="shared" si="1"/>
        <v>288.57789515851408</v>
      </c>
      <c r="D39">
        <f t="shared" si="0"/>
        <v>2.8067418324541142</v>
      </c>
      <c r="E39">
        <f t="shared" si="0"/>
        <v>0.48982174637096776</v>
      </c>
      <c r="F39">
        <f t="shared" si="0"/>
        <v>652.29972895778405</v>
      </c>
      <c r="G39">
        <f t="shared" si="0"/>
        <v>3.0226272684920317</v>
      </c>
      <c r="H39">
        <f t="shared" si="0"/>
        <v>3.2472025205199158</v>
      </c>
      <c r="I39">
        <f t="shared" si="0"/>
        <v>3.4593532732988104</v>
      </c>
      <c r="J39">
        <v>0</v>
      </c>
      <c r="K39">
        <f t="shared" si="0"/>
        <v>979.47462128911309</v>
      </c>
    </row>
    <row r="40" spans="1:11">
      <c r="A40">
        <v>2054</v>
      </c>
      <c r="B40">
        <f t="shared" si="2"/>
        <v>15.705394412225413</v>
      </c>
      <c r="C40">
        <f t="shared" si="1"/>
        <v>283.59170822171461</v>
      </c>
      <c r="D40">
        <f t="shared" si="0"/>
        <v>2.865383706074061</v>
      </c>
      <c r="E40">
        <f t="shared" si="0"/>
        <v>0.48552299516129033</v>
      </c>
      <c r="F40">
        <f t="shared" si="0"/>
        <v>665.58817032880063</v>
      </c>
      <c r="G40">
        <f t="shared" si="0"/>
        <v>3.0857795292093391</v>
      </c>
      <c r="H40">
        <f t="shared" si="0"/>
        <v>3.3150458534677294</v>
      </c>
      <c r="I40">
        <f t="shared" si="0"/>
        <v>3.5316294321811381</v>
      </c>
      <c r="J40">
        <v>0</v>
      </c>
      <c r="K40">
        <f t="shared" si="0"/>
        <v>983.0945593854841</v>
      </c>
    </row>
    <row r="41" spans="1:11">
      <c r="A41">
        <v>2055</v>
      </c>
      <c r="B41">
        <f t="shared" si="2"/>
        <v>12.338046049956752</v>
      </c>
      <c r="C41">
        <f t="shared" si="1"/>
        <v>278.60552128491508</v>
      </c>
      <c r="D41">
        <f t="shared" si="0"/>
        <v>2.9240255796940073</v>
      </c>
      <c r="E41">
        <f t="shared" si="0"/>
        <v>0.4812242439516129</v>
      </c>
      <c r="F41">
        <f t="shared" si="0"/>
        <v>678.8766116998172</v>
      </c>
      <c r="G41">
        <f t="shared" si="0"/>
        <v>3.1489317899266465</v>
      </c>
      <c r="H41">
        <f t="shared" si="0"/>
        <v>3.382889186415543</v>
      </c>
      <c r="I41">
        <f t="shared" si="0"/>
        <v>3.6039055910634659</v>
      </c>
      <c r="J41">
        <v>0</v>
      </c>
      <c r="K41">
        <f t="shared" si="0"/>
        <v>986.71449748185501</v>
      </c>
    </row>
    <row r="42" spans="1:11">
      <c r="A42">
        <v>2056</v>
      </c>
      <c r="B42">
        <f t="shared" si="2"/>
        <v>9.6926811473359997</v>
      </c>
      <c r="C42">
        <f t="shared" si="1"/>
        <v>273.61933434811556</v>
      </c>
      <c r="D42">
        <f t="shared" si="0"/>
        <v>2.9826674533139537</v>
      </c>
      <c r="E42">
        <f t="shared" si="0"/>
        <v>0.47692549274193552</v>
      </c>
      <c r="F42">
        <f t="shared" si="0"/>
        <v>692.16505307083389</v>
      </c>
      <c r="G42">
        <f t="shared" si="0"/>
        <v>3.2120840506439539</v>
      </c>
      <c r="H42">
        <f t="shared" si="0"/>
        <v>3.4507325193633567</v>
      </c>
      <c r="I42">
        <f t="shared" si="0"/>
        <v>3.6761817499457941</v>
      </c>
      <c r="J42">
        <v>0</v>
      </c>
      <c r="K42">
        <f t="shared" si="0"/>
        <v>990.33443557822602</v>
      </c>
    </row>
    <row r="43" spans="1:11">
      <c r="A43">
        <v>2057</v>
      </c>
      <c r="B43">
        <f t="shared" si="2"/>
        <v>7.6145013111093078</v>
      </c>
      <c r="C43">
        <f t="shared" si="1"/>
        <v>268.63314741131603</v>
      </c>
      <c r="D43">
        <f t="shared" si="0"/>
        <v>3.0413093269339</v>
      </c>
      <c r="E43">
        <f t="shared" si="0"/>
        <v>0.47262674153225809</v>
      </c>
      <c r="F43">
        <f t="shared" si="0"/>
        <v>705.45349444185047</v>
      </c>
      <c r="G43">
        <f t="shared" si="0"/>
        <v>3.2752363113612613</v>
      </c>
      <c r="H43">
        <f t="shared" si="0"/>
        <v>3.5185758523111703</v>
      </c>
      <c r="I43">
        <f t="shared" si="0"/>
        <v>3.7484579088281222</v>
      </c>
      <c r="J43">
        <v>0</v>
      </c>
      <c r="K43">
        <f t="shared" si="0"/>
        <v>993.95437367459704</v>
      </c>
    </row>
    <row r="44" spans="1:11">
      <c r="A44">
        <v>2058</v>
      </c>
      <c r="B44">
        <f t="shared" si="2"/>
        <v>5.9818980254829857</v>
      </c>
      <c r="C44">
        <f t="shared" si="1"/>
        <v>263.6469604745165</v>
      </c>
      <c r="D44">
        <f t="shared" si="0"/>
        <v>3.0999512005538463</v>
      </c>
      <c r="E44">
        <f t="shared" si="0"/>
        <v>0.46832799032258066</v>
      </c>
      <c r="F44">
        <f t="shared" si="0"/>
        <v>718.74193581286704</v>
      </c>
      <c r="G44">
        <f t="shared" si="0"/>
        <v>3.3383885720785687</v>
      </c>
      <c r="H44">
        <f t="shared" si="0"/>
        <v>3.586419185258984</v>
      </c>
      <c r="I44">
        <f t="shared" si="0"/>
        <v>3.82073406771045</v>
      </c>
      <c r="J44">
        <v>0</v>
      </c>
      <c r="K44">
        <f t="shared" si="0"/>
        <v>997.57431177096805</v>
      </c>
    </row>
    <row r="45" spans="1:11">
      <c r="A45">
        <v>2059</v>
      </c>
      <c r="B45">
        <f t="shared" si="2"/>
        <v>4.6993365061308561</v>
      </c>
      <c r="C45">
        <f t="shared" si="1"/>
        <v>258.66077353771698</v>
      </c>
      <c r="D45">
        <f t="shared" si="0"/>
        <v>3.1585930741737931</v>
      </c>
      <c r="E45">
        <f t="shared" si="0"/>
        <v>0.46402923911290328</v>
      </c>
      <c r="F45">
        <f t="shared" si="0"/>
        <v>732.03037718388362</v>
      </c>
      <c r="G45">
        <f t="shared" si="0"/>
        <v>3.4015408327958765</v>
      </c>
      <c r="H45">
        <f t="shared" si="0"/>
        <v>3.6542625182067976</v>
      </c>
      <c r="I45">
        <f t="shared" si="0"/>
        <v>3.8930102265927777</v>
      </c>
      <c r="J45">
        <v>0</v>
      </c>
      <c r="K45">
        <f t="shared" si="0"/>
        <v>1001.1942498673391</v>
      </c>
    </row>
    <row r="46" spans="1:11">
      <c r="A46">
        <v>2060</v>
      </c>
      <c r="B46">
        <f t="shared" si="2"/>
        <v>3.6917653065593834</v>
      </c>
      <c r="C46">
        <f t="shared" si="1"/>
        <v>253.67458660091745</v>
      </c>
      <c r="D46">
        <f t="shared" si="0"/>
        <v>3.217234947793739</v>
      </c>
      <c r="E46">
        <f t="shared" si="0"/>
        <v>0.45973048790322585</v>
      </c>
      <c r="F46">
        <f t="shared" si="0"/>
        <v>745.31881855490019</v>
      </c>
      <c r="G46">
        <f t="shared" si="0"/>
        <v>3.4646930935131839</v>
      </c>
      <c r="H46">
        <f t="shared" si="0"/>
        <v>3.7221058511546112</v>
      </c>
      <c r="I46">
        <f t="shared" si="0"/>
        <v>3.9652863854751059</v>
      </c>
      <c r="J46">
        <v>0</v>
      </c>
      <c r="K46">
        <f t="shared" si="0"/>
        <v>1004.8141879637101</v>
      </c>
    </row>
    <row r="47" spans="1:11">
      <c r="A47">
        <v>2061</v>
      </c>
      <c r="B47">
        <f t="shared" si="2"/>
        <v>2.9002245446638346</v>
      </c>
      <c r="C47">
        <f t="shared" si="1"/>
        <v>248.68839966411795</v>
      </c>
      <c r="D47">
        <f t="shared" si="0"/>
        <v>3.2758768214136857</v>
      </c>
      <c r="E47">
        <f t="shared" si="0"/>
        <v>0.45543173669354842</v>
      </c>
      <c r="F47">
        <f t="shared" si="0"/>
        <v>758.60725992591688</v>
      </c>
      <c r="G47">
        <f t="shared" si="0"/>
        <v>3.5278453542304913</v>
      </c>
      <c r="H47">
        <f t="shared" si="0"/>
        <v>3.7899491841024249</v>
      </c>
      <c r="I47">
        <f t="shared" si="0"/>
        <v>4.0375625443574341</v>
      </c>
      <c r="J47">
        <v>0</v>
      </c>
      <c r="K47">
        <f t="shared" si="0"/>
        <v>1008.4341260600811</v>
      </c>
    </row>
    <row r="48" spans="1:11">
      <c r="A48">
        <v>2062</v>
      </c>
      <c r="B48">
        <f t="shared" si="2"/>
        <v>2.2783957567740494</v>
      </c>
      <c r="C48">
        <f t="shared" si="1"/>
        <v>243.70221272731843</v>
      </c>
      <c r="D48">
        <f t="shared" si="0"/>
        <v>3.3345186950336321</v>
      </c>
      <c r="E48">
        <f t="shared" si="0"/>
        <v>0.45113298548387099</v>
      </c>
      <c r="F48">
        <f t="shared" si="0"/>
        <v>771.89570129693345</v>
      </c>
      <c r="G48">
        <f t="shared" si="0"/>
        <v>3.5909976149477987</v>
      </c>
      <c r="H48">
        <f t="shared" si="0"/>
        <v>3.8577925170502381</v>
      </c>
      <c r="I48">
        <f t="shared" si="0"/>
        <v>4.1098387032397614</v>
      </c>
      <c r="J48">
        <v>0</v>
      </c>
      <c r="K48">
        <f t="shared" si="0"/>
        <v>1012.0540641564521</v>
      </c>
    </row>
    <row r="49" spans="1:11">
      <c r="A49">
        <v>2063</v>
      </c>
      <c r="B49">
        <f t="shared" si="2"/>
        <v>1.7898914875529723</v>
      </c>
      <c r="C49">
        <f t="shared" si="1"/>
        <v>238.7160257905189</v>
      </c>
      <c r="D49">
        <f t="shared" si="0"/>
        <v>3.3931605686535784</v>
      </c>
      <c r="E49">
        <f t="shared" si="0"/>
        <v>0.44683423427419361</v>
      </c>
      <c r="F49">
        <f t="shared" si="0"/>
        <v>785.18414266795003</v>
      </c>
      <c r="G49">
        <f t="shared" si="0"/>
        <v>3.6541498756651061</v>
      </c>
      <c r="H49">
        <f t="shared" si="0"/>
        <v>3.9256358499980522</v>
      </c>
      <c r="I49">
        <f t="shared" si="0"/>
        <v>4.1821148621220896</v>
      </c>
      <c r="J49">
        <v>0</v>
      </c>
      <c r="K49">
        <f t="shared" si="0"/>
        <v>1015.6740022528231</v>
      </c>
    </row>
    <row r="50" spans="1:11">
      <c r="A50">
        <v>2064</v>
      </c>
      <c r="B50">
        <f t="shared" si="2"/>
        <v>1.4061260111152443</v>
      </c>
      <c r="C50">
        <f t="shared" si="1"/>
        <v>233.7298388537194</v>
      </c>
      <c r="D50">
        <f t="shared" si="0"/>
        <v>3.4518024422735247</v>
      </c>
      <c r="E50">
        <f t="shared" si="0"/>
        <v>0.44253548306451618</v>
      </c>
      <c r="F50">
        <f t="shared" si="0"/>
        <v>798.47258403896672</v>
      </c>
      <c r="G50">
        <f t="shared" si="0"/>
        <v>3.7173021363824139</v>
      </c>
      <c r="H50">
        <f t="shared" si="0"/>
        <v>3.9934791829458653</v>
      </c>
      <c r="I50">
        <f t="shared" si="0"/>
        <v>4.2543910210044178</v>
      </c>
      <c r="J50">
        <v>0</v>
      </c>
      <c r="K50">
        <f t="shared" si="0"/>
        <v>1019.2939403491941</v>
      </c>
    </row>
    <row r="51" spans="1:11">
      <c r="A51">
        <v>2065</v>
      </c>
      <c r="B51">
        <f t="shared" si="2"/>
        <v>1.1046425846954326</v>
      </c>
      <c r="C51">
        <f t="shared" si="1"/>
        <v>228.74365191691987</v>
      </c>
      <c r="D51">
        <f t="shared" si="0"/>
        <v>3.5104443158934711</v>
      </c>
      <c r="E51">
        <f t="shared" si="0"/>
        <v>0.43823673185483875</v>
      </c>
      <c r="F51">
        <f t="shared" si="0"/>
        <v>811.76102540998329</v>
      </c>
      <c r="G51">
        <f t="shared" si="0"/>
        <v>3.7804543970997213</v>
      </c>
      <c r="H51">
        <f t="shared" si="0"/>
        <v>4.0613225158936794</v>
      </c>
      <c r="I51">
        <f t="shared" si="0"/>
        <v>4.326667179886746</v>
      </c>
      <c r="J51">
        <v>0</v>
      </c>
      <c r="K51">
        <f t="shared" si="0"/>
        <v>1022.9138784455652</v>
      </c>
    </row>
    <row r="52" spans="1:11">
      <c r="A52">
        <v>2066</v>
      </c>
      <c r="B52">
        <f t="shared" si="2"/>
        <v>0.86779935103739225</v>
      </c>
      <c r="C52">
        <f t="shared" si="1"/>
        <v>223.75746498012035</v>
      </c>
      <c r="D52">
        <f t="shared" si="0"/>
        <v>3.5690861895134178</v>
      </c>
      <c r="E52">
        <f t="shared" si="0"/>
        <v>0.43393798064516131</v>
      </c>
      <c r="F52">
        <f t="shared" si="0"/>
        <v>825.04946678099986</v>
      </c>
      <c r="G52">
        <f t="shared" si="0"/>
        <v>3.8436066578170287</v>
      </c>
      <c r="H52">
        <f t="shared" si="0"/>
        <v>4.1291658488414926</v>
      </c>
      <c r="I52">
        <f t="shared" si="0"/>
        <v>4.3989433387690742</v>
      </c>
      <c r="J52">
        <v>0</v>
      </c>
      <c r="K52">
        <f t="shared" si="0"/>
        <v>1026.5338165419362</v>
      </c>
    </row>
    <row r="53" spans="1:11">
      <c r="A53">
        <v>2067</v>
      </c>
      <c r="B53">
        <f t="shared" si="2"/>
        <v>0.68173699266587118</v>
      </c>
      <c r="C53">
        <f t="shared" si="1"/>
        <v>218.77127804332082</v>
      </c>
      <c r="D53">
        <f t="shared" si="1"/>
        <v>3.6277280631333642</v>
      </c>
      <c r="E53">
        <f t="shared" si="1"/>
        <v>0.42963922943548394</v>
      </c>
      <c r="F53">
        <f t="shared" si="1"/>
        <v>838.33790815201644</v>
      </c>
      <c r="G53">
        <f t="shared" si="1"/>
        <v>3.9067589185343361</v>
      </c>
      <c r="H53">
        <f t="shared" si="1"/>
        <v>4.1970091817893067</v>
      </c>
      <c r="I53">
        <f t="shared" si="1"/>
        <v>4.4712194976514015</v>
      </c>
      <c r="J53">
        <v>0</v>
      </c>
      <c r="K53">
        <f t="shared" ref="K53:K56" si="3">_xlfn.FORECAST.ETS($A53,K$6:K$36,$A$6:$A$36)</f>
        <v>1030.1537546383072</v>
      </c>
    </row>
    <row r="54" spans="1:11">
      <c r="A54">
        <v>2068</v>
      </c>
      <c r="B54">
        <f t="shared" si="2"/>
        <v>0.53556772843113132</v>
      </c>
      <c r="C54">
        <f t="shared" si="1"/>
        <v>213.78509110652129</v>
      </c>
      <c r="D54">
        <f t="shared" si="1"/>
        <v>3.6863699367533105</v>
      </c>
      <c r="E54">
        <f t="shared" si="1"/>
        <v>0.42534047822580651</v>
      </c>
      <c r="F54">
        <f t="shared" si="1"/>
        <v>851.62634952303301</v>
      </c>
      <c r="G54">
        <f t="shared" si="1"/>
        <v>3.9699111792516435</v>
      </c>
      <c r="H54">
        <f t="shared" si="1"/>
        <v>4.2648525147371199</v>
      </c>
      <c r="I54">
        <f t="shared" si="1"/>
        <v>4.5434956565337297</v>
      </c>
      <c r="J54">
        <v>0</v>
      </c>
      <c r="K54">
        <f t="shared" si="3"/>
        <v>1033.7736927346782</v>
      </c>
    </row>
    <row r="55" spans="1:11">
      <c r="A55">
        <v>2069</v>
      </c>
      <c r="B55">
        <f t="shared" si="2"/>
        <v>0.42073819496760501</v>
      </c>
      <c r="C55">
        <f t="shared" si="1"/>
        <v>208.79890416972179</v>
      </c>
      <c r="D55">
        <f t="shared" si="1"/>
        <v>3.7450118103732568</v>
      </c>
      <c r="E55">
        <f t="shared" si="1"/>
        <v>0.42104172701612907</v>
      </c>
      <c r="F55">
        <f t="shared" si="1"/>
        <v>864.9147908940497</v>
      </c>
      <c r="G55">
        <f t="shared" si="1"/>
        <v>4.0330634399689513</v>
      </c>
      <c r="H55">
        <f t="shared" si="1"/>
        <v>4.332695847684934</v>
      </c>
      <c r="I55">
        <f t="shared" si="1"/>
        <v>4.6157718154160579</v>
      </c>
      <c r="J55">
        <v>0</v>
      </c>
      <c r="K55">
        <f t="shared" si="3"/>
        <v>1037.3936308310492</v>
      </c>
    </row>
    <row r="56" spans="1:11">
      <c r="A56">
        <v>2070</v>
      </c>
      <c r="B56">
        <f t="shared" si="2"/>
        <v>0.33052893090320229</v>
      </c>
      <c r="C56">
        <f t="shared" si="1"/>
        <v>203.81271723292227</v>
      </c>
      <c r="D56">
        <f t="shared" si="1"/>
        <v>3.8036536839932031</v>
      </c>
      <c r="E56">
        <f t="shared" si="1"/>
        <v>0.4167429758064517</v>
      </c>
      <c r="F56">
        <f t="shared" si="1"/>
        <v>878.20323226506628</v>
      </c>
      <c r="G56">
        <f t="shared" si="1"/>
        <v>4.0962157006862583</v>
      </c>
      <c r="H56">
        <f t="shared" si="1"/>
        <v>4.4005391806327472</v>
      </c>
      <c r="I56">
        <f t="shared" si="1"/>
        <v>4.6880479742983852</v>
      </c>
      <c r="J56">
        <v>0</v>
      </c>
      <c r="K56">
        <f t="shared" si="3"/>
        <v>1041.0135689274202</v>
      </c>
    </row>
  </sheetData>
  <sortState xmlns:xlrd2="http://schemas.microsoft.com/office/spreadsheetml/2017/richdata2" ref="A6:K36">
    <sortCondition ref="A6:A3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F195"/>
  <sheetViews>
    <sheetView topLeftCell="AD116" zoomScale="88" zoomScaleNormal="130" workbookViewId="0">
      <selection activeCell="AK144" sqref="AK144"/>
    </sheetView>
  </sheetViews>
  <sheetFormatPr defaultRowHeight="15" customHeight="1"/>
  <cols>
    <col min="1" max="1" width="19.33203125" style="39" customWidth="1"/>
  </cols>
  <sheetData>
    <row r="1" spans="1:58" ht="15" customHeight="1">
      <c r="A1" s="39" t="s">
        <v>1347</v>
      </c>
      <c r="B1" s="52"/>
      <c r="C1" s="52"/>
      <c r="D1" s="52"/>
      <c r="E1" s="52"/>
      <c r="F1" s="52">
        <v>2020</v>
      </c>
      <c r="G1" s="52">
        <v>2021</v>
      </c>
      <c r="H1" s="52">
        <v>2022</v>
      </c>
      <c r="I1" s="52">
        <v>2023</v>
      </c>
      <c r="J1" s="52">
        <v>2024</v>
      </c>
      <c r="K1" s="52">
        <v>2025</v>
      </c>
      <c r="L1" s="52">
        <v>2026</v>
      </c>
      <c r="M1" s="52">
        <v>2027</v>
      </c>
      <c r="N1" s="52">
        <v>2028</v>
      </c>
      <c r="O1" s="52">
        <v>2029</v>
      </c>
      <c r="P1" s="52">
        <v>2030</v>
      </c>
      <c r="Q1" s="52">
        <v>2031</v>
      </c>
      <c r="R1" s="52">
        <v>2032</v>
      </c>
      <c r="S1" s="52">
        <v>2033</v>
      </c>
      <c r="T1" s="52">
        <v>2034</v>
      </c>
      <c r="U1" s="52">
        <v>2035</v>
      </c>
      <c r="V1" s="52">
        <v>2036</v>
      </c>
      <c r="W1" s="52">
        <v>2037</v>
      </c>
      <c r="X1" s="52">
        <v>2038</v>
      </c>
      <c r="Y1" s="52">
        <v>2039</v>
      </c>
      <c r="Z1" s="52">
        <v>2040</v>
      </c>
      <c r="AA1" s="52">
        <v>2041</v>
      </c>
      <c r="AB1" s="52">
        <v>2042</v>
      </c>
      <c r="AC1" s="52">
        <v>2043</v>
      </c>
      <c r="AD1" s="52">
        <v>2044</v>
      </c>
      <c r="AE1" s="52">
        <v>2045</v>
      </c>
      <c r="AF1" s="52">
        <v>2046</v>
      </c>
      <c r="AG1" s="52">
        <v>2047</v>
      </c>
      <c r="AH1" s="52">
        <v>2048</v>
      </c>
      <c r="AI1" s="52">
        <v>2049</v>
      </c>
      <c r="AJ1" s="52">
        <v>2050</v>
      </c>
      <c r="AK1" s="52">
        <v>2051</v>
      </c>
      <c r="AL1" s="52">
        <v>2052</v>
      </c>
      <c r="AM1" s="52">
        <v>2053</v>
      </c>
      <c r="AN1" s="52">
        <v>2054</v>
      </c>
      <c r="AO1" s="52">
        <v>2055</v>
      </c>
      <c r="AP1" s="52">
        <v>2056</v>
      </c>
      <c r="AQ1" s="52">
        <v>2057</v>
      </c>
      <c r="AR1" s="52">
        <v>2058</v>
      </c>
      <c r="AS1" s="52">
        <v>2059</v>
      </c>
      <c r="AT1" s="52">
        <v>2060</v>
      </c>
      <c r="AU1" s="52">
        <v>2061</v>
      </c>
      <c r="AV1" s="52">
        <v>2062</v>
      </c>
      <c r="AW1" s="52">
        <v>2063</v>
      </c>
      <c r="AX1" s="52">
        <v>2064</v>
      </c>
      <c r="AY1" s="52">
        <v>2065</v>
      </c>
      <c r="AZ1" s="52">
        <v>2066</v>
      </c>
      <c r="BA1" s="52">
        <v>2067</v>
      </c>
      <c r="BB1" s="52">
        <v>2068</v>
      </c>
      <c r="BC1" s="52">
        <v>2069</v>
      </c>
      <c r="BD1" s="52">
        <v>2070</v>
      </c>
      <c r="BE1" t="s">
        <v>1290</v>
      </c>
      <c r="BF1" t="s">
        <v>3419</v>
      </c>
    </row>
    <row r="10" spans="1:58" ht="15" customHeight="1">
      <c r="A10" s="109" t="s">
        <v>290</v>
      </c>
      <c r="B10" t="s">
        <v>1801</v>
      </c>
    </row>
    <row r="11" spans="1:58" ht="15" customHeight="1">
      <c r="B11" t="s">
        <v>1802</v>
      </c>
    </row>
    <row r="12" spans="1:58" ht="15" customHeight="1">
      <c r="B12" t="s">
        <v>1803</v>
      </c>
      <c r="AL12" s="5"/>
      <c r="AM12" s="5"/>
    </row>
    <row r="13" spans="1:58" ht="15" customHeight="1" thickBot="1">
      <c r="B13" t="s">
        <v>1198</v>
      </c>
      <c r="AL13" s="22"/>
      <c r="AM13" s="22"/>
    </row>
    <row r="14" spans="1:58"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v>2051</v>
      </c>
      <c r="AL14">
        <v>2052</v>
      </c>
      <c r="AM14">
        <v>2053</v>
      </c>
      <c r="AN14">
        <v>2054</v>
      </c>
      <c r="AO14">
        <v>2055</v>
      </c>
      <c r="AP14">
        <v>2056</v>
      </c>
      <c r="AQ14">
        <v>2057</v>
      </c>
      <c r="AR14">
        <v>2058</v>
      </c>
      <c r="AS14">
        <v>2059</v>
      </c>
      <c r="AT14">
        <v>2060</v>
      </c>
      <c r="AU14">
        <v>2061</v>
      </c>
      <c r="AV14">
        <v>2062</v>
      </c>
      <c r="AW14">
        <v>2063</v>
      </c>
      <c r="AX14">
        <v>2064</v>
      </c>
      <c r="AY14">
        <v>2065</v>
      </c>
      <c r="AZ14">
        <v>2066</v>
      </c>
      <c r="BA14">
        <v>2067</v>
      </c>
      <c r="BB14">
        <v>2068</v>
      </c>
      <c r="BC14">
        <v>2069</v>
      </c>
      <c r="BD14">
        <v>2070</v>
      </c>
      <c r="BE14" t="s">
        <v>1290</v>
      </c>
      <c r="BF14" t="s">
        <v>3419</v>
      </c>
    </row>
    <row r="15" spans="1:58" ht="15" customHeight="1">
      <c r="A15" s="109" t="s">
        <v>289</v>
      </c>
      <c r="B15" t="s">
        <v>288</v>
      </c>
      <c r="C15" t="s">
        <v>1843</v>
      </c>
      <c r="D15" t="s">
        <v>1844</v>
      </c>
      <c r="E15" t="s">
        <v>1845</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f>_xlfn.FORECAST.ETS(AK$14,$F15:$AJ15, $F$14:$AJ$14)</f>
        <v>9.054016156585222</v>
      </c>
      <c r="AL15">
        <f>_xlfn.FORECAST.ETS(AL$14,$F15:$AJ15, $F$14:$AJ$14)</f>
        <v>9.1391694173658546</v>
      </c>
      <c r="AM15">
        <f t="shared" ref="AM15:BD15" si="0">_xlfn.FORECAST.ETS(AM$14,$F15:$AJ15, $F$14:$AJ$14)</f>
        <v>9.2243226781464891</v>
      </c>
      <c r="AN15">
        <f t="shared" si="0"/>
        <v>9.3094759389271218</v>
      </c>
      <c r="AO15">
        <f t="shared" si="0"/>
        <v>9.3946291997077545</v>
      </c>
      <c r="AP15">
        <f t="shared" si="0"/>
        <v>9.4797824604883871</v>
      </c>
      <c r="AQ15">
        <f t="shared" si="0"/>
        <v>9.5649357212690216</v>
      </c>
      <c r="AR15">
        <f t="shared" si="0"/>
        <v>9.6500889820496543</v>
      </c>
      <c r="AS15">
        <f t="shared" si="0"/>
        <v>9.7352422428302869</v>
      </c>
      <c r="AT15">
        <f t="shared" si="0"/>
        <v>9.8203955036109196</v>
      </c>
      <c r="AU15">
        <f t="shared" si="0"/>
        <v>9.9055487643915541</v>
      </c>
      <c r="AV15">
        <f t="shared" si="0"/>
        <v>9.9907020251721868</v>
      </c>
      <c r="AW15">
        <f t="shared" si="0"/>
        <v>10.075855285952819</v>
      </c>
      <c r="AX15">
        <f t="shared" si="0"/>
        <v>10.161008546733452</v>
      </c>
      <c r="AY15">
        <f t="shared" si="0"/>
        <v>10.246161807514085</v>
      </c>
      <c r="AZ15">
        <f t="shared" si="0"/>
        <v>10.331315068294719</v>
      </c>
      <c r="BA15">
        <f t="shared" si="0"/>
        <v>10.416468329075352</v>
      </c>
      <c r="BB15">
        <f t="shared" si="0"/>
        <v>10.501621589855985</v>
      </c>
      <c r="BC15">
        <f t="shared" si="0"/>
        <v>10.586774850636619</v>
      </c>
      <c r="BD15">
        <f t="shared" si="0"/>
        <v>10.671928111417252</v>
      </c>
      <c r="BE15" s="107">
        <v>2.1000000000000001E-2</v>
      </c>
      <c r="BF15" s="40">
        <f>((BD15/F15)^(1/($BD$14-$F$14))-1)*100</f>
        <v>1.6042193228541279</v>
      </c>
    </row>
    <row r="16" spans="1:58" ht="15" customHeight="1">
      <c r="A16" s="109"/>
      <c r="B16" t="s">
        <v>287</v>
      </c>
      <c r="D16" t="s">
        <v>1846</v>
      </c>
      <c r="BF16" s="40"/>
    </row>
    <row r="17" spans="1:58" ht="15" customHeight="1">
      <c r="A17" s="109" t="s">
        <v>286</v>
      </c>
      <c r="B17" t="s">
        <v>1804</v>
      </c>
      <c r="C17" t="s">
        <v>1847</v>
      </c>
      <c r="D17" t="s">
        <v>1848</v>
      </c>
      <c r="E17" t="s">
        <v>1849</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f t="shared" ref="AK17:AZ79" si="1">_xlfn.FORECAST.ETS(AK$14,$F17:$AJ17, $F$14:$AJ$14)</f>
        <v>14.031532932417647</v>
      </c>
      <c r="AL17">
        <f t="shared" si="1"/>
        <v>14.119044586178287</v>
      </c>
      <c r="AM17">
        <f t="shared" si="1"/>
        <v>14.206556239938928</v>
      </c>
      <c r="AN17">
        <f t="shared" si="1"/>
        <v>14.294067893699568</v>
      </c>
      <c r="AO17">
        <f t="shared" si="1"/>
        <v>14.381579547460209</v>
      </c>
      <c r="AP17">
        <f t="shared" si="1"/>
        <v>14.46909120122085</v>
      </c>
      <c r="AQ17">
        <f t="shared" si="1"/>
        <v>14.55660285498149</v>
      </c>
      <c r="AR17">
        <f t="shared" si="1"/>
        <v>14.644114508742131</v>
      </c>
      <c r="AS17">
        <f t="shared" si="1"/>
        <v>14.731626162502771</v>
      </c>
      <c r="AT17">
        <f t="shared" si="1"/>
        <v>14.819137816263412</v>
      </c>
      <c r="AU17">
        <f t="shared" si="1"/>
        <v>14.906649470024053</v>
      </c>
      <c r="AV17">
        <f t="shared" si="1"/>
        <v>14.994161123784693</v>
      </c>
      <c r="AW17">
        <f t="shared" si="1"/>
        <v>15.081672777545334</v>
      </c>
      <c r="AX17">
        <f t="shared" si="1"/>
        <v>15.169184431305974</v>
      </c>
      <c r="AY17">
        <f t="shared" si="1"/>
        <v>15.256696085066615</v>
      </c>
      <c r="AZ17">
        <f t="shared" si="1"/>
        <v>15.344207738827254</v>
      </c>
      <c r="BA17">
        <f t="shared" ref="AL17:BD32" si="2">_xlfn.FORECAST.ETS(BA$14,$F17:$AJ17, $F$14:$AJ$14)</f>
        <v>15.431719392587896</v>
      </c>
      <c r="BB17">
        <f t="shared" si="2"/>
        <v>15.519231046348537</v>
      </c>
      <c r="BC17">
        <f t="shared" si="2"/>
        <v>15.606742700109177</v>
      </c>
      <c r="BD17">
        <f t="shared" si="2"/>
        <v>15.694254353869818</v>
      </c>
      <c r="BE17" s="107">
        <v>1.4999999999999999E-2</v>
      </c>
      <c r="BF17" s="40">
        <f t="shared" ref="BF17:BF79" si="3">((BD17/F17)^(1/($BD$14-$F$14))-1)*100</f>
        <v>1.1501646851306502</v>
      </c>
    </row>
    <row r="18" spans="1:58" ht="15" customHeight="1">
      <c r="A18" s="109" t="s">
        <v>285</v>
      </c>
      <c r="B18" t="s">
        <v>1805</v>
      </c>
      <c r="C18" t="s">
        <v>1850</v>
      </c>
      <c r="D18" t="s">
        <v>1851</v>
      </c>
      <c r="E18" t="s">
        <v>1849</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f t="shared" si="1"/>
        <v>19.616923787655537</v>
      </c>
      <c r="AL18">
        <f t="shared" si="2"/>
        <v>19.799337857907862</v>
      </c>
      <c r="AM18">
        <f t="shared" si="2"/>
        <v>19.981751928160186</v>
      </c>
      <c r="AN18">
        <f t="shared" si="2"/>
        <v>20.164165998412514</v>
      </c>
      <c r="AO18">
        <f t="shared" si="2"/>
        <v>20.346580068664842</v>
      </c>
      <c r="AP18">
        <f t="shared" si="2"/>
        <v>20.528994138917167</v>
      </c>
      <c r="AQ18">
        <f t="shared" si="2"/>
        <v>20.711408209169491</v>
      </c>
      <c r="AR18">
        <f t="shared" si="2"/>
        <v>20.893822279421819</v>
      </c>
      <c r="AS18">
        <f t="shared" si="2"/>
        <v>21.076236349674147</v>
      </c>
      <c r="AT18">
        <f t="shared" si="2"/>
        <v>21.258650419926472</v>
      </c>
      <c r="AU18">
        <f t="shared" si="2"/>
        <v>21.441064490178796</v>
      </c>
      <c r="AV18">
        <f t="shared" si="2"/>
        <v>21.623478560431124</v>
      </c>
      <c r="AW18">
        <f t="shared" si="2"/>
        <v>21.805892630683452</v>
      </c>
      <c r="AX18">
        <f t="shared" si="2"/>
        <v>21.988306700935777</v>
      </c>
      <c r="AY18">
        <f t="shared" si="2"/>
        <v>22.170720771188101</v>
      </c>
      <c r="AZ18">
        <f t="shared" si="2"/>
        <v>22.353134841440429</v>
      </c>
      <c r="BA18">
        <f t="shared" si="2"/>
        <v>22.535548911692757</v>
      </c>
      <c r="BB18">
        <f t="shared" si="2"/>
        <v>22.717962981945082</v>
      </c>
      <c r="BC18">
        <f t="shared" si="2"/>
        <v>22.900377052197406</v>
      </c>
      <c r="BD18">
        <f t="shared" si="2"/>
        <v>23.082791122449734</v>
      </c>
      <c r="BE18" s="107">
        <v>1.6E-2</v>
      </c>
      <c r="BF18" s="40">
        <f t="shared" si="3"/>
        <v>1.3225207534338423</v>
      </c>
    </row>
    <row r="19" spans="1:58" ht="15" customHeight="1">
      <c r="A19" s="109" t="s">
        <v>284</v>
      </c>
      <c r="B19" t="s">
        <v>1806</v>
      </c>
      <c r="C19" t="s">
        <v>1852</v>
      </c>
      <c r="D19" t="s">
        <v>1853</v>
      </c>
      <c r="E19" t="s">
        <v>1849</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f t="shared" si="1"/>
        <v>19.616923787655537</v>
      </c>
      <c r="AL19">
        <f t="shared" si="2"/>
        <v>19.799337857907862</v>
      </c>
      <c r="AM19">
        <f t="shared" si="2"/>
        <v>19.981751928160186</v>
      </c>
      <c r="AN19">
        <f t="shared" si="2"/>
        <v>20.164165998412514</v>
      </c>
      <c r="AO19">
        <f t="shared" si="2"/>
        <v>20.346580068664842</v>
      </c>
      <c r="AP19">
        <f t="shared" si="2"/>
        <v>20.528994138917167</v>
      </c>
      <c r="AQ19">
        <f t="shared" si="2"/>
        <v>20.711408209169491</v>
      </c>
      <c r="AR19">
        <f t="shared" si="2"/>
        <v>20.893822279421819</v>
      </c>
      <c r="AS19">
        <f t="shared" si="2"/>
        <v>21.076236349674147</v>
      </c>
      <c r="AT19">
        <f t="shared" si="2"/>
        <v>21.258650419926472</v>
      </c>
      <c r="AU19">
        <f t="shared" si="2"/>
        <v>21.441064490178796</v>
      </c>
      <c r="AV19">
        <f t="shared" si="2"/>
        <v>21.623478560431124</v>
      </c>
      <c r="AW19">
        <f t="shared" si="2"/>
        <v>21.805892630683452</v>
      </c>
      <c r="AX19">
        <f t="shared" si="2"/>
        <v>21.988306700935777</v>
      </c>
      <c r="AY19">
        <f t="shared" si="2"/>
        <v>22.170720771188101</v>
      </c>
      <c r="AZ19">
        <f t="shared" si="2"/>
        <v>22.353134841440429</v>
      </c>
      <c r="BA19">
        <f t="shared" si="2"/>
        <v>22.535548911692757</v>
      </c>
      <c r="BB19">
        <f t="shared" si="2"/>
        <v>22.717962981945082</v>
      </c>
      <c r="BC19">
        <f t="shared" si="2"/>
        <v>22.900377052197406</v>
      </c>
      <c r="BD19">
        <f t="shared" si="2"/>
        <v>23.082791122449734</v>
      </c>
      <c r="BE19" s="107">
        <v>1.6E-2</v>
      </c>
      <c r="BF19" s="40">
        <f t="shared" si="3"/>
        <v>1.3225207534338423</v>
      </c>
    </row>
    <row r="20" spans="1:58" ht="15" customHeight="1">
      <c r="A20" s="109"/>
      <c r="B20" t="s">
        <v>283</v>
      </c>
      <c r="D20" t="s">
        <v>1854</v>
      </c>
      <c r="BF20" s="40"/>
    </row>
    <row r="21" spans="1:58" ht="15" customHeight="1">
      <c r="A21" s="109" t="s">
        <v>282</v>
      </c>
      <c r="B21" t="s">
        <v>1807</v>
      </c>
      <c r="C21" t="s">
        <v>1855</v>
      </c>
      <c r="D21" t="s">
        <v>1856</v>
      </c>
      <c r="E21" t="s">
        <v>1857</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f t="shared" si="1"/>
        <v>0.87078082879119145</v>
      </c>
      <c r="AL21">
        <f t="shared" si="2"/>
        <v>0.87107765826853767</v>
      </c>
      <c r="AM21">
        <f t="shared" si="2"/>
        <v>0.87137448774588377</v>
      </c>
      <c r="AN21">
        <f t="shared" si="2"/>
        <v>0.87167131722322988</v>
      </c>
      <c r="AO21">
        <f t="shared" si="2"/>
        <v>0.87196814670057599</v>
      </c>
      <c r="AP21">
        <f t="shared" si="2"/>
        <v>0.8722649761779222</v>
      </c>
      <c r="AQ21">
        <f t="shared" si="2"/>
        <v>0.87256180565526831</v>
      </c>
      <c r="AR21">
        <f t="shared" si="2"/>
        <v>0.87285863513261441</v>
      </c>
      <c r="AS21">
        <f t="shared" si="2"/>
        <v>0.87315546460996063</v>
      </c>
      <c r="AT21">
        <f t="shared" si="2"/>
        <v>0.87345229408730674</v>
      </c>
      <c r="AU21">
        <f t="shared" si="2"/>
        <v>0.87374912356465284</v>
      </c>
      <c r="AV21">
        <f t="shared" si="2"/>
        <v>0.87404595304199906</v>
      </c>
      <c r="AW21">
        <f t="shared" si="2"/>
        <v>0.87434278251934516</v>
      </c>
      <c r="AX21">
        <f t="shared" si="2"/>
        <v>0.87463961199669127</v>
      </c>
      <c r="AY21">
        <f t="shared" si="2"/>
        <v>0.87493644147403737</v>
      </c>
      <c r="AZ21">
        <f t="shared" si="2"/>
        <v>0.87523327095138359</v>
      </c>
      <c r="BA21">
        <f t="shared" si="2"/>
        <v>0.8755301004287297</v>
      </c>
      <c r="BB21">
        <f t="shared" si="2"/>
        <v>0.8758269299060758</v>
      </c>
      <c r="BC21">
        <f t="shared" si="2"/>
        <v>0.87612375938342202</v>
      </c>
      <c r="BD21">
        <f t="shared" si="2"/>
        <v>0.87642058886076812</v>
      </c>
      <c r="BE21" s="107">
        <v>1.4E-2</v>
      </c>
      <c r="BF21" s="40">
        <f t="shared" si="3"/>
        <v>0.82523638088307649</v>
      </c>
    </row>
    <row r="22" spans="1:58" ht="15" customHeight="1">
      <c r="A22" s="109" t="s">
        <v>281</v>
      </c>
      <c r="B22" t="s">
        <v>1808</v>
      </c>
      <c r="C22" t="s">
        <v>1858</v>
      </c>
      <c r="D22" t="s">
        <v>1859</v>
      </c>
      <c r="E22" t="s">
        <v>1857</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f t="shared" si="1"/>
        <v>0.82576709506795365</v>
      </c>
      <c r="AL22">
        <f t="shared" si="2"/>
        <v>0.82580718832478683</v>
      </c>
      <c r="AM22">
        <f t="shared" si="2"/>
        <v>0.82584728158162013</v>
      </c>
      <c r="AN22">
        <f t="shared" si="2"/>
        <v>0.82588737483845331</v>
      </c>
      <c r="AO22">
        <f t="shared" si="2"/>
        <v>0.82592746809528661</v>
      </c>
      <c r="AP22">
        <f t="shared" si="2"/>
        <v>0.82596756135211979</v>
      </c>
      <c r="AQ22">
        <f t="shared" si="2"/>
        <v>0.82600765460895309</v>
      </c>
      <c r="AR22">
        <f t="shared" si="2"/>
        <v>0.82604774786578639</v>
      </c>
      <c r="AS22">
        <f t="shared" si="2"/>
        <v>0.82608784112261957</v>
      </c>
      <c r="AT22">
        <f t="shared" si="2"/>
        <v>0.82612793437945287</v>
      </c>
      <c r="AU22">
        <f t="shared" si="2"/>
        <v>0.82616802763628605</v>
      </c>
      <c r="AV22">
        <f t="shared" si="2"/>
        <v>0.82620812089311935</v>
      </c>
      <c r="AW22">
        <f t="shared" si="2"/>
        <v>0.82624821414995253</v>
      </c>
      <c r="AX22">
        <f t="shared" si="2"/>
        <v>0.82628830740678583</v>
      </c>
      <c r="AY22">
        <f t="shared" si="2"/>
        <v>0.82632840066361901</v>
      </c>
      <c r="AZ22">
        <f t="shared" si="2"/>
        <v>0.82636849392045231</v>
      </c>
      <c r="BA22">
        <f t="shared" si="2"/>
        <v>0.8264085871772856</v>
      </c>
      <c r="BB22">
        <f t="shared" si="2"/>
        <v>0.82644868043411879</v>
      </c>
      <c r="BC22">
        <f t="shared" si="2"/>
        <v>0.82648877369095208</v>
      </c>
      <c r="BD22">
        <f t="shared" si="2"/>
        <v>0.82652886694778527</v>
      </c>
      <c r="BE22" s="107">
        <v>7.0000000000000001E-3</v>
      </c>
      <c r="BF22" s="40">
        <f t="shared" si="3"/>
        <v>0.39702015401010815</v>
      </c>
    </row>
    <row r="23" spans="1:58" ht="15" customHeight="1">
      <c r="A23" s="109"/>
      <c r="B23" t="s">
        <v>280</v>
      </c>
      <c r="D23" t="s">
        <v>1860</v>
      </c>
      <c r="BF23" s="40"/>
    </row>
    <row r="24" spans="1:58" ht="15" customHeight="1">
      <c r="A24" s="109"/>
      <c r="B24" t="s">
        <v>1809</v>
      </c>
      <c r="D24" t="s">
        <v>1861</v>
      </c>
      <c r="BF24" s="40"/>
    </row>
    <row r="25" spans="1:58" ht="15" customHeight="1">
      <c r="A25" s="109" t="s">
        <v>279</v>
      </c>
      <c r="B25" t="s">
        <v>1810</v>
      </c>
      <c r="C25" t="s">
        <v>1862</v>
      </c>
      <c r="D25" t="s">
        <v>1863</v>
      </c>
      <c r="E25" t="s">
        <v>1864</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f t="shared" si="1"/>
        <v>387.65315456134454</v>
      </c>
      <c r="AL25">
        <f t="shared" si="2"/>
        <v>389.14800415710755</v>
      </c>
      <c r="AM25">
        <f t="shared" si="2"/>
        <v>390.64285375287062</v>
      </c>
      <c r="AN25">
        <f t="shared" si="2"/>
        <v>392.13770334863364</v>
      </c>
      <c r="AO25">
        <f t="shared" si="2"/>
        <v>393.63255294439665</v>
      </c>
      <c r="AP25">
        <f t="shared" si="2"/>
        <v>395.12740254015966</v>
      </c>
      <c r="AQ25">
        <f t="shared" si="2"/>
        <v>396.62225213592268</v>
      </c>
      <c r="AR25">
        <f t="shared" si="2"/>
        <v>398.11710173168575</v>
      </c>
      <c r="AS25">
        <f t="shared" si="2"/>
        <v>399.61195132744876</v>
      </c>
      <c r="AT25">
        <f t="shared" si="2"/>
        <v>401.10680092321178</v>
      </c>
      <c r="AU25">
        <f t="shared" si="2"/>
        <v>402.60165051897479</v>
      </c>
      <c r="AV25">
        <f t="shared" si="2"/>
        <v>404.09650011473781</v>
      </c>
      <c r="AW25">
        <f t="shared" si="2"/>
        <v>405.59134971050088</v>
      </c>
      <c r="AX25">
        <f t="shared" si="2"/>
        <v>407.08619930626389</v>
      </c>
      <c r="AY25">
        <f t="shared" si="2"/>
        <v>408.58104890202691</v>
      </c>
      <c r="AZ25">
        <f t="shared" si="2"/>
        <v>410.07589849778992</v>
      </c>
      <c r="BA25">
        <f t="shared" si="2"/>
        <v>411.57074809355294</v>
      </c>
      <c r="BB25">
        <f t="shared" si="2"/>
        <v>413.06559768931601</v>
      </c>
      <c r="BC25">
        <f t="shared" si="2"/>
        <v>414.56044728507902</v>
      </c>
      <c r="BD25">
        <f t="shared" si="2"/>
        <v>416.05529688084204</v>
      </c>
      <c r="BE25" s="107">
        <v>5.0000000000000001E-3</v>
      </c>
      <c r="BF25" s="40">
        <f t="shared" si="3"/>
        <v>0.46204386938779596</v>
      </c>
    </row>
    <row r="26" spans="1:58" ht="15" customHeight="1">
      <c r="A26" s="109" t="s">
        <v>278</v>
      </c>
      <c r="B26" t="s">
        <v>1811</v>
      </c>
      <c r="C26" t="s">
        <v>1865</v>
      </c>
      <c r="D26" t="s">
        <v>1866</v>
      </c>
      <c r="E26" t="s">
        <v>1864</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f t="shared" si="1"/>
        <v>49.083782497166496</v>
      </c>
      <c r="AL26">
        <f t="shared" si="2"/>
        <v>49.40449857203933</v>
      </c>
      <c r="AM26">
        <f t="shared" si="2"/>
        <v>49.725214646912157</v>
      </c>
      <c r="AN26">
        <f t="shared" si="2"/>
        <v>50.045930721784991</v>
      </c>
      <c r="AO26">
        <f t="shared" si="2"/>
        <v>50.366646796657818</v>
      </c>
      <c r="AP26">
        <f t="shared" si="2"/>
        <v>50.687362871530652</v>
      </c>
      <c r="AQ26">
        <f t="shared" si="2"/>
        <v>51.008078946403479</v>
      </c>
      <c r="AR26">
        <f t="shared" si="2"/>
        <v>51.328795021276314</v>
      </c>
      <c r="AS26">
        <f t="shared" si="2"/>
        <v>51.649511096149141</v>
      </c>
      <c r="AT26">
        <f t="shared" si="2"/>
        <v>51.970227171021975</v>
      </c>
      <c r="AU26">
        <f t="shared" si="2"/>
        <v>52.290943245894802</v>
      </c>
      <c r="AV26">
        <f t="shared" si="2"/>
        <v>52.611659320767629</v>
      </c>
      <c r="AW26">
        <f t="shared" si="2"/>
        <v>52.932375395640463</v>
      </c>
      <c r="AX26">
        <f t="shared" si="2"/>
        <v>53.25309147051329</v>
      </c>
      <c r="AY26">
        <f t="shared" si="2"/>
        <v>53.573807545386124</v>
      </c>
      <c r="AZ26">
        <f t="shared" si="2"/>
        <v>53.894523620258951</v>
      </c>
      <c r="BA26">
        <f t="shared" si="2"/>
        <v>54.215239695131785</v>
      </c>
      <c r="BB26">
        <f t="shared" si="2"/>
        <v>54.535955770004612</v>
      </c>
      <c r="BC26">
        <f t="shared" si="2"/>
        <v>54.856671844877447</v>
      </c>
      <c r="BD26">
        <f t="shared" si="2"/>
        <v>55.177387919750274</v>
      </c>
      <c r="BE26" s="107">
        <v>8.0000000000000002E-3</v>
      </c>
      <c r="BF26" s="40">
        <f t="shared" si="3"/>
        <v>0.75114266358313753</v>
      </c>
    </row>
    <row r="27" spans="1:58" ht="15" customHeight="1">
      <c r="A27" s="109" t="s">
        <v>277</v>
      </c>
      <c r="B27" t="s">
        <v>1812</v>
      </c>
      <c r="C27" t="s">
        <v>1867</v>
      </c>
      <c r="D27" t="s">
        <v>1868</v>
      </c>
      <c r="E27" t="s">
        <v>1864</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f t="shared" si="1"/>
        <v>272.27147018819153</v>
      </c>
      <c r="AL27">
        <f t="shared" si="2"/>
        <v>273.05045213146479</v>
      </c>
      <c r="AM27">
        <f t="shared" si="2"/>
        <v>273.82943407473806</v>
      </c>
      <c r="AN27">
        <f t="shared" si="2"/>
        <v>274.60841601801133</v>
      </c>
      <c r="AO27">
        <f t="shared" si="2"/>
        <v>275.38739796128465</v>
      </c>
      <c r="AP27">
        <f t="shared" si="2"/>
        <v>276.16637990455791</v>
      </c>
      <c r="AQ27">
        <f t="shared" si="2"/>
        <v>276.94536184783118</v>
      </c>
      <c r="AR27">
        <f t="shared" si="2"/>
        <v>277.72434379110445</v>
      </c>
      <c r="AS27">
        <f t="shared" si="2"/>
        <v>278.50332573437771</v>
      </c>
      <c r="AT27">
        <f t="shared" si="2"/>
        <v>279.28230767765098</v>
      </c>
      <c r="AU27">
        <f t="shared" si="2"/>
        <v>280.06128962092424</v>
      </c>
      <c r="AV27">
        <f t="shared" si="2"/>
        <v>280.84027156419756</v>
      </c>
      <c r="AW27">
        <f t="shared" si="2"/>
        <v>281.61925350747083</v>
      </c>
      <c r="AX27">
        <f t="shared" si="2"/>
        <v>282.3982354507441</v>
      </c>
      <c r="AY27">
        <f t="shared" si="2"/>
        <v>283.17721739401736</v>
      </c>
      <c r="AZ27">
        <f t="shared" si="2"/>
        <v>283.95619933729063</v>
      </c>
      <c r="BA27">
        <f t="shared" si="2"/>
        <v>284.73518128056389</v>
      </c>
      <c r="BB27">
        <f t="shared" si="2"/>
        <v>285.51416322383716</v>
      </c>
      <c r="BC27">
        <f t="shared" si="2"/>
        <v>286.29314516711042</v>
      </c>
      <c r="BD27">
        <f t="shared" si="2"/>
        <v>287.07212711038369</v>
      </c>
      <c r="BE27" s="107">
        <v>6.0000000000000001E-3</v>
      </c>
      <c r="BF27" s="40">
        <f t="shared" si="3"/>
        <v>0.50351520160425434</v>
      </c>
    </row>
    <row r="28" spans="1:58" ht="15" customHeight="1">
      <c r="A28" s="109" t="s">
        <v>276</v>
      </c>
      <c r="B28" t="s">
        <v>1813</v>
      </c>
      <c r="C28" t="s">
        <v>1869</v>
      </c>
      <c r="D28" t="s">
        <v>1870</v>
      </c>
      <c r="E28" t="s">
        <v>1864</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f t="shared" si="1"/>
        <v>491.54110433435403</v>
      </c>
      <c r="AL28">
        <f t="shared" si="2"/>
        <v>492.16587066468423</v>
      </c>
      <c r="AM28">
        <f t="shared" si="2"/>
        <v>492.79063699501444</v>
      </c>
      <c r="AN28">
        <f t="shared" si="2"/>
        <v>493.41540332534464</v>
      </c>
      <c r="AO28">
        <f t="shared" si="2"/>
        <v>494.04016965567484</v>
      </c>
      <c r="AP28">
        <f t="shared" si="2"/>
        <v>494.66493598600505</v>
      </c>
      <c r="AQ28">
        <f t="shared" si="2"/>
        <v>495.28970231633525</v>
      </c>
      <c r="AR28">
        <f t="shared" si="2"/>
        <v>495.91446864666545</v>
      </c>
      <c r="AS28">
        <f t="shared" si="2"/>
        <v>496.53923497699566</v>
      </c>
      <c r="AT28">
        <f t="shared" si="2"/>
        <v>497.16400130732586</v>
      </c>
      <c r="AU28">
        <f t="shared" si="2"/>
        <v>497.78876763765606</v>
      </c>
      <c r="AV28">
        <f t="shared" si="2"/>
        <v>498.41353396798627</v>
      </c>
      <c r="AW28">
        <f t="shared" si="2"/>
        <v>499.03830029831647</v>
      </c>
      <c r="AX28">
        <f t="shared" si="2"/>
        <v>499.66306662864667</v>
      </c>
      <c r="AY28">
        <f t="shared" si="2"/>
        <v>500.28783295897688</v>
      </c>
      <c r="AZ28">
        <f t="shared" si="2"/>
        <v>500.91259928930708</v>
      </c>
      <c r="BA28">
        <f t="shared" si="2"/>
        <v>501.53736561963728</v>
      </c>
      <c r="BB28">
        <f t="shared" si="2"/>
        <v>502.16213194996749</v>
      </c>
      <c r="BC28">
        <f t="shared" si="2"/>
        <v>502.78689828029769</v>
      </c>
      <c r="BD28">
        <f t="shared" si="2"/>
        <v>503.41166461062789</v>
      </c>
      <c r="BE28" s="107">
        <v>4.0000000000000001E-3</v>
      </c>
      <c r="BF28" s="40">
        <f t="shared" si="3"/>
        <v>0.31247865190457969</v>
      </c>
    </row>
    <row r="29" spans="1:58" ht="15" customHeight="1">
      <c r="A29" s="109" t="s">
        <v>275</v>
      </c>
      <c r="B29" t="s">
        <v>1814</v>
      </c>
      <c r="C29" t="s">
        <v>1871</v>
      </c>
      <c r="D29" t="s">
        <v>1872</v>
      </c>
      <c r="E29" t="s">
        <v>1864</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f t="shared" si="1"/>
        <v>643.83009175201607</v>
      </c>
      <c r="AL29">
        <f t="shared" si="2"/>
        <v>644.2619295040322</v>
      </c>
      <c r="AM29">
        <f t="shared" si="2"/>
        <v>644.69376725604832</v>
      </c>
      <c r="AN29">
        <f t="shared" si="2"/>
        <v>645.12560500806444</v>
      </c>
      <c r="AO29">
        <f t="shared" si="2"/>
        <v>645.55744276008056</v>
      </c>
      <c r="AP29">
        <f t="shared" si="2"/>
        <v>645.98928051209668</v>
      </c>
      <c r="AQ29">
        <f t="shared" si="2"/>
        <v>646.42111826411281</v>
      </c>
      <c r="AR29">
        <f t="shared" si="2"/>
        <v>646.85295601612893</v>
      </c>
      <c r="AS29">
        <f t="shared" si="2"/>
        <v>647.28479376814505</v>
      </c>
      <c r="AT29">
        <f t="shared" si="2"/>
        <v>647.71663152016117</v>
      </c>
      <c r="AU29">
        <f t="shared" si="2"/>
        <v>648.14846927217729</v>
      </c>
      <c r="AV29">
        <f t="shared" si="2"/>
        <v>648.58030702419342</v>
      </c>
      <c r="AW29">
        <f t="shared" si="2"/>
        <v>649.01214477620954</v>
      </c>
      <c r="AX29">
        <f t="shared" si="2"/>
        <v>649.44398252822566</v>
      </c>
      <c r="AY29">
        <f t="shared" si="2"/>
        <v>649.87582028024178</v>
      </c>
      <c r="AZ29">
        <f t="shared" si="2"/>
        <v>650.3076580322579</v>
      </c>
      <c r="BA29">
        <f t="shared" si="2"/>
        <v>650.73949578427403</v>
      </c>
      <c r="BB29">
        <f t="shared" si="2"/>
        <v>651.17133353629015</v>
      </c>
      <c r="BC29">
        <f t="shared" si="2"/>
        <v>651.60317128830627</v>
      </c>
      <c r="BD29">
        <f t="shared" si="2"/>
        <v>652.03500904032239</v>
      </c>
      <c r="BE29" s="107">
        <v>1E-3</v>
      </c>
      <c r="BF29" s="40">
        <f t="shared" si="3"/>
        <v>6.4638817211348787E-2</v>
      </c>
    </row>
    <row r="30" spans="1:58" ht="15" customHeight="1">
      <c r="A30" s="109" t="s">
        <v>274</v>
      </c>
      <c r="B30" t="s">
        <v>1815</v>
      </c>
      <c r="C30" t="s">
        <v>1873</v>
      </c>
      <c r="D30" t="s">
        <v>1874</v>
      </c>
      <c r="E30" t="s">
        <v>1864</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f t="shared" si="1"/>
        <v>2367.7780271033635</v>
      </c>
      <c r="AL30">
        <f t="shared" si="2"/>
        <v>2407.4824500535437</v>
      </c>
      <c r="AM30">
        <f t="shared" si="2"/>
        <v>2447.1868730037236</v>
      </c>
      <c r="AN30">
        <f t="shared" si="2"/>
        <v>2486.8912959539039</v>
      </c>
      <c r="AO30">
        <f t="shared" si="2"/>
        <v>2526.5957189040837</v>
      </c>
      <c r="AP30">
        <f t="shared" si="2"/>
        <v>2566.300141854264</v>
      </c>
      <c r="AQ30">
        <f t="shared" si="2"/>
        <v>2606.0045648044438</v>
      </c>
      <c r="AR30">
        <f t="shared" si="2"/>
        <v>2645.7089877546241</v>
      </c>
      <c r="AS30">
        <f t="shared" si="2"/>
        <v>2685.4134107048039</v>
      </c>
      <c r="AT30">
        <f t="shared" si="2"/>
        <v>2725.1178336549838</v>
      </c>
      <c r="AU30">
        <f t="shared" si="2"/>
        <v>2764.8222566051641</v>
      </c>
      <c r="AV30">
        <f t="shared" si="2"/>
        <v>2804.5266795553443</v>
      </c>
      <c r="AW30">
        <f t="shared" si="2"/>
        <v>2844.2311025055242</v>
      </c>
      <c r="AX30">
        <f t="shared" si="2"/>
        <v>2883.935525455704</v>
      </c>
      <c r="AY30">
        <f t="shared" si="2"/>
        <v>2923.6399484058843</v>
      </c>
      <c r="AZ30">
        <f t="shared" si="2"/>
        <v>2963.3443713560641</v>
      </c>
      <c r="BA30">
        <f t="shared" si="2"/>
        <v>3003.0487943062444</v>
      </c>
      <c r="BB30">
        <f t="shared" si="2"/>
        <v>3042.7532172564243</v>
      </c>
      <c r="BC30">
        <f t="shared" si="2"/>
        <v>3082.4576402066041</v>
      </c>
      <c r="BD30">
        <f t="shared" si="2"/>
        <v>3122.1620631567844</v>
      </c>
      <c r="BE30" s="107">
        <v>2.1000000000000001E-2</v>
      </c>
      <c r="BF30" s="40">
        <f t="shared" si="3"/>
        <v>1.8679576216327654</v>
      </c>
    </row>
    <row r="31" spans="1:58" ht="15" customHeight="1">
      <c r="A31" s="109" t="s">
        <v>273</v>
      </c>
      <c r="B31" t="s">
        <v>1816</v>
      </c>
      <c r="C31" t="s">
        <v>1875</v>
      </c>
      <c r="D31" t="s">
        <v>1876</v>
      </c>
      <c r="E31" t="s">
        <v>1864</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f t="shared" si="1"/>
        <v>541.25700295828415</v>
      </c>
      <c r="AL31">
        <f t="shared" si="2"/>
        <v>546.13978530692339</v>
      </c>
      <c r="AM31">
        <f t="shared" si="2"/>
        <v>551.02256765556251</v>
      </c>
      <c r="AN31">
        <f t="shared" si="2"/>
        <v>555.90535000420175</v>
      </c>
      <c r="AO31">
        <f t="shared" si="2"/>
        <v>560.78813235284099</v>
      </c>
      <c r="AP31">
        <f t="shared" si="2"/>
        <v>565.67091470148023</v>
      </c>
      <c r="AQ31">
        <f t="shared" si="2"/>
        <v>570.55369705011935</v>
      </c>
      <c r="AR31">
        <f t="shared" si="2"/>
        <v>575.43647939875859</v>
      </c>
      <c r="AS31">
        <f t="shared" si="2"/>
        <v>580.31926174739783</v>
      </c>
      <c r="AT31">
        <f t="shared" si="2"/>
        <v>585.20204409603707</v>
      </c>
      <c r="AU31">
        <f t="shared" si="2"/>
        <v>590.0848264446762</v>
      </c>
      <c r="AV31">
        <f t="shared" si="2"/>
        <v>594.96760879331543</v>
      </c>
      <c r="AW31">
        <f t="shared" si="2"/>
        <v>599.85039114195467</v>
      </c>
      <c r="AX31">
        <f t="shared" si="2"/>
        <v>604.73317349059391</v>
      </c>
      <c r="AY31">
        <f t="shared" si="2"/>
        <v>609.61595583923304</v>
      </c>
      <c r="AZ31">
        <f t="shared" si="2"/>
        <v>614.49873818787228</v>
      </c>
      <c r="BA31">
        <f t="shared" si="2"/>
        <v>619.38152053651152</v>
      </c>
      <c r="BB31">
        <f t="shared" si="2"/>
        <v>624.26430288515076</v>
      </c>
      <c r="BC31">
        <f t="shared" si="2"/>
        <v>629.14708523378999</v>
      </c>
      <c r="BD31">
        <f t="shared" si="2"/>
        <v>634.02986758242912</v>
      </c>
      <c r="BE31" s="107">
        <v>1.2999999999999999E-2</v>
      </c>
      <c r="BF31" s="40">
        <f t="shared" si="3"/>
        <v>1.1215729555877463</v>
      </c>
    </row>
    <row r="32" spans="1:58" ht="15" customHeight="1">
      <c r="A32" s="109" t="s">
        <v>272</v>
      </c>
      <c r="B32" t="s">
        <v>1817</v>
      </c>
      <c r="C32" t="s">
        <v>1877</v>
      </c>
      <c r="D32" t="s">
        <v>1878</v>
      </c>
      <c r="E32" t="s">
        <v>1864</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f t="shared" si="1"/>
        <v>303.12714668158173</v>
      </c>
      <c r="AL32">
        <f t="shared" si="2"/>
        <v>303.23465888577897</v>
      </c>
      <c r="AM32">
        <f t="shared" si="2"/>
        <v>303.34217108997615</v>
      </c>
      <c r="AN32">
        <f t="shared" si="2"/>
        <v>303.44968329417333</v>
      </c>
      <c r="AO32">
        <f t="shared" si="2"/>
        <v>303.5571954983705</v>
      </c>
      <c r="AP32">
        <f t="shared" si="2"/>
        <v>303.66470770256774</v>
      </c>
      <c r="AQ32">
        <f t="shared" si="2"/>
        <v>303.77221990676492</v>
      </c>
      <c r="AR32">
        <f t="shared" si="2"/>
        <v>303.8797321109621</v>
      </c>
      <c r="AS32">
        <f t="shared" si="2"/>
        <v>303.98724431515933</v>
      </c>
      <c r="AT32">
        <f t="shared" si="2"/>
        <v>304.09475651935651</v>
      </c>
      <c r="AU32">
        <f t="shared" si="2"/>
        <v>304.20226872355369</v>
      </c>
      <c r="AV32">
        <f t="shared" si="2"/>
        <v>304.30978092775086</v>
      </c>
      <c r="AW32">
        <f t="shared" si="2"/>
        <v>304.4172931319481</v>
      </c>
      <c r="AX32">
        <f t="shared" si="2"/>
        <v>304.52480533614528</v>
      </c>
      <c r="AY32">
        <f t="shared" si="2"/>
        <v>304.63231754034246</v>
      </c>
      <c r="AZ32">
        <f t="shared" si="2"/>
        <v>304.73982974453969</v>
      </c>
      <c r="BA32">
        <f t="shared" si="2"/>
        <v>304.84734194873687</v>
      </c>
      <c r="BB32">
        <f t="shared" si="2"/>
        <v>304.95485415293405</v>
      </c>
      <c r="BC32">
        <f t="shared" si="2"/>
        <v>305.06236635713122</v>
      </c>
      <c r="BD32">
        <f t="shared" si="2"/>
        <v>305.16987856132846</v>
      </c>
      <c r="BE32" s="107">
        <v>1E-3</v>
      </c>
      <c r="BF32" s="40">
        <f t="shared" si="3"/>
        <v>6.5429549528417397E-2</v>
      </c>
    </row>
    <row r="33" spans="1:58" ht="15" customHeight="1">
      <c r="A33" s="109" t="s">
        <v>271</v>
      </c>
      <c r="B33" t="s">
        <v>1818</v>
      </c>
      <c r="C33" t="s">
        <v>1879</v>
      </c>
      <c r="D33" t="s">
        <v>1880</v>
      </c>
      <c r="E33" t="s">
        <v>1864</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f t="shared" si="1"/>
        <v>1404.6354145140911</v>
      </c>
      <c r="AL33">
        <f t="shared" ref="AL33:BD48" si="4">_xlfn.FORECAST.ETS(AL$14,$F33:$AJ33, $F$14:$AJ$14)</f>
        <v>1398.7187800920226</v>
      </c>
      <c r="AM33">
        <f t="shared" si="4"/>
        <v>1392.8021456699539</v>
      </c>
      <c r="AN33">
        <f t="shared" si="4"/>
        <v>1386.8855112478855</v>
      </c>
      <c r="AO33">
        <f t="shared" si="4"/>
        <v>1380.9688768258168</v>
      </c>
      <c r="AP33">
        <f t="shared" si="4"/>
        <v>1375.0522424037483</v>
      </c>
      <c r="AQ33">
        <f t="shared" si="4"/>
        <v>1369.1356079816796</v>
      </c>
      <c r="AR33">
        <f t="shared" si="4"/>
        <v>1363.2189735596112</v>
      </c>
      <c r="AS33">
        <f t="shared" si="4"/>
        <v>1357.3023391375425</v>
      </c>
      <c r="AT33">
        <f t="shared" si="4"/>
        <v>1351.385704715474</v>
      </c>
      <c r="AU33">
        <f t="shared" si="4"/>
        <v>1345.4690702934054</v>
      </c>
      <c r="AV33">
        <f t="shared" si="4"/>
        <v>1339.5524358713369</v>
      </c>
      <c r="AW33">
        <f t="shared" si="4"/>
        <v>1333.6358014492682</v>
      </c>
      <c r="AX33">
        <f t="shared" si="4"/>
        <v>1327.7191670271995</v>
      </c>
      <c r="AY33">
        <f t="shared" si="4"/>
        <v>1321.8025326051311</v>
      </c>
      <c r="AZ33">
        <f t="shared" si="4"/>
        <v>1315.8858981830624</v>
      </c>
      <c r="BA33">
        <f t="shared" si="4"/>
        <v>1309.969263760994</v>
      </c>
      <c r="BB33">
        <f t="shared" si="4"/>
        <v>1304.0526293389253</v>
      </c>
      <c r="BC33">
        <f t="shared" si="4"/>
        <v>1298.1359949168568</v>
      </c>
      <c r="BD33">
        <f t="shared" si="4"/>
        <v>1292.2193604947881</v>
      </c>
      <c r="BE33" s="107">
        <v>-1E-3</v>
      </c>
      <c r="BF33" s="40">
        <f t="shared" si="3"/>
        <v>-0.22750694667313942</v>
      </c>
    </row>
    <row r="34" spans="1:58" ht="15" customHeight="1">
      <c r="A34" s="109" t="s">
        <v>270</v>
      </c>
      <c r="B34" t="s">
        <v>1819</v>
      </c>
      <c r="C34" t="s">
        <v>1881</v>
      </c>
      <c r="D34" t="s">
        <v>1882</v>
      </c>
      <c r="E34" t="s">
        <v>1864</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f t="shared" si="1"/>
        <v>178.2166522434743</v>
      </c>
      <c r="AL34">
        <f t="shared" si="4"/>
        <v>177.0780799959918</v>
      </c>
      <c r="AM34">
        <f t="shared" si="4"/>
        <v>175.9395077485093</v>
      </c>
      <c r="AN34">
        <f t="shared" si="4"/>
        <v>174.8009355010268</v>
      </c>
      <c r="AO34">
        <f t="shared" si="4"/>
        <v>173.6623632535443</v>
      </c>
      <c r="AP34">
        <f t="shared" si="4"/>
        <v>172.52379100606177</v>
      </c>
      <c r="AQ34">
        <f t="shared" si="4"/>
        <v>171.38521875857927</v>
      </c>
      <c r="AR34">
        <f t="shared" si="4"/>
        <v>170.24664651109677</v>
      </c>
      <c r="AS34">
        <f t="shared" si="4"/>
        <v>169.10807426361427</v>
      </c>
      <c r="AT34">
        <f t="shared" si="4"/>
        <v>167.96950201613177</v>
      </c>
      <c r="AU34">
        <f t="shared" si="4"/>
        <v>166.83092976864927</v>
      </c>
      <c r="AV34">
        <f t="shared" si="4"/>
        <v>165.69235752116677</v>
      </c>
      <c r="AW34">
        <f t="shared" si="4"/>
        <v>164.55378527368427</v>
      </c>
      <c r="AX34">
        <f t="shared" si="4"/>
        <v>163.41521302620177</v>
      </c>
      <c r="AY34">
        <f t="shared" si="4"/>
        <v>162.27664077871924</v>
      </c>
      <c r="AZ34">
        <f t="shared" si="4"/>
        <v>161.13806853123674</v>
      </c>
      <c r="BA34">
        <f t="shared" si="4"/>
        <v>159.99949628375424</v>
      </c>
      <c r="BB34">
        <f t="shared" si="4"/>
        <v>158.86092403627174</v>
      </c>
      <c r="BC34">
        <f t="shared" si="4"/>
        <v>157.72235178878924</v>
      </c>
      <c r="BD34">
        <f t="shared" si="4"/>
        <v>156.58377954130674</v>
      </c>
      <c r="BE34" s="107">
        <v>-4.0000000000000001E-3</v>
      </c>
      <c r="BF34" s="40">
        <f t="shared" si="3"/>
        <v>-0.5228976837061472</v>
      </c>
    </row>
    <row r="35" spans="1:58" ht="15" customHeight="1">
      <c r="A35" s="109" t="s">
        <v>269</v>
      </c>
      <c r="B35" t="s">
        <v>1820</v>
      </c>
      <c r="C35" t="s">
        <v>1883</v>
      </c>
      <c r="D35" t="s">
        <v>1884</v>
      </c>
      <c r="E35" t="s">
        <v>1864</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f t="shared" si="1"/>
        <v>819.4298987251583</v>
      </c>
      <c r="AL35">
        <f t="shared" si="4"/>
        <v>820.97026441812977</v>
      </c>
      <c r="AM35">
        <f t="shared" si="4"/>
        <v>822.51063011110125</v>
      </c>
      <c r="AN35">
        <f t="shared" si="4"/>
        <v>824.05099580407273</v>
      </c>
      <c r="AO35">
        <f t="shared" si="4"/>
        <v>825.5913614970442</v>
      </c>
      <c r="AP35">
        <f t="shared" si="4"/>
        <v>827.13172719001568</v>
      </c>
      <c r="AQ35">
        <f t="shared" si="4"/>
        <v>828.67209288298727</v>
      </c>
      <c r="AR35">
        <f t="shared" si="4"/>
        <v>830.21245857595875</v>
      </c>
      <c r="AS35">
        <f t="shared" si="4"/>
        <v>831.75282426893023</v>
      </c>
      <c r="AT35">
        <f t="shared" si="4"/>
        <v>833.2931899619017</v>
      </c>
      <c r="AU35">
        <f t="shared" si="4"/>
        <v>834.83355565487318</v>
      </c>
      <c r="AV35">
        <f t="shared" si="4"/>
        <v>836.37392134784466</v>
      </c>
      <c r="AW35">
        <f t="shared" si="4"/>
        <v>837.91428704081613</v>
      </c>
      <c r="AX35">
        <f t="shared" si="4"/>
        <v>839.45465273378761</v>
      </c>
      <c r="AY35">
        <f t="shared" si="4"/>
        <v>840.99501842675909</v>
      </c>
      <c r="AZ35">
        <f t="shared" si="4"/>
        <v>842.53538411973057</v>
      </c>
      <c r="BA35">
        <f t="shared" si="4"/>
        <v>844.07574981270204</v>
      </c>
      <c r="BB35">
        <f t="shared" si="4"/>
        <v>845.61611550567352</v>
      </c>
      <c r="BC35">
        <f t="shared" si="4"/>
        <v>847.156481198645</v>
      </c>
      <c r="BD35">
        <f t="shared" si="4"/>
        <v>848.69684689161659</v>
      </c>
      <c r="BE35" s="107">
        <v>5.0000000000000001E-3</v>
      </c>
      <c r="BF35" s="40">
        <f t="shared" si="3"/>
        <v>0.40444572642734933</v>
      </c>
    </row>
    <row r="36" spans="1:58" ht="15" customHeight="1">
      <c r="A36" s="109" t="s">
        <v>268</v>
      </c>
      <c r="B36" t="s">
        <v>1821</v>
      </c>
      <c r="C36" t="s">
        <v>1885</v>
      </c>
      <c r="D36" t="s">
        <v>1886</v>
      </c>
      <c r="E36" t="s">
        <v>1864</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f t="shared" si="1"/>
        <v>2304.8774940073595</v>
      </c>
      <c r="AL36">
        <f t="shared" si="4"/>
        <v>2312.0561086926118</v>
      </c>
      <c r="AM36">
        <f t="shared" si="4"/>
        <v>2319.2347233778642</v>
      </c>
      <c r="AN36">
        <f t="shared" si="4"/>
        <v>2326.413338063117</v>
      </c>
      <c r="AO36">
        <f t="shared" si="4"/>
        <v>2333.5919527483693</v>
      </c>
      <c r="AP36">
        <f t="shared" si="4"/>
        <v>2340.7705674336216</v>
      </c>
      <c r="AQ36">
        <f t="shared" si="4"/>
        <v>2347.949182118874</v>
      </c>
      <c r="AR36">
        <f t="shared" si="4"/>
        <v>2355.1277968041263</v>
      </c>
      <c r="AS36">
        <f t="shared" si="4"/>
        <v>2362.3064114893787</v>
      </c>
      <c r="AT36">
        <f t="shared" si="4"/>
        <v>2369.4850261746315</v>
      </c>
      <c r="AU36">
        <f t="shared" si="4"/>
        <v>2376.6636408598838</v>
      </c>
      <c r="AV36">
        <f t="shared" si="4"/>
        <v>2383.8422555451361</v>
      </c>
      <c r="AW36">
        <f t="shared" si="4"/>
        <v>2391.0208702303885</v>
      </c>
      <c r="AX36">
        <f t="shared" si="4"/>
        <v>2398.1994849156408</v>
      </c>
      <c r="AY36">
        <f t="shared" si="4"/>
        <v>2405.3780996008932</v>
      </c>
      <c r="AZ36">
        <f t="shared" si="4"/>
        <v>2412.5567142861455</v>
      </c>
      <c r="BA36">
        <f t="shared" si="4"/>
        <v>2419.7353289713983</v>
      </c>
      <c r="BB36">
        <f t="shared" si="4"/>
        <v>2426.9139436566506</v>
      </c>
      <c r="BC36">
        <f t="shared" si="4"/>
        <v>2434.092558341903</v>
      </c>
      <c r="BD36">
        <f t="shared" si="4"/>
        <v>2441.2711730271553</v>
      </c>
      <c r="BE36" s="107">
        <v>7.0000000000000001E-3</v>
      </c>
      <c r="BF36" s="40">
        <f t="shared" si="3"/>
        <v>0.54830090143465071</v>
      </c>
    </row>
    <row r="37" spans="1:58" ht="15" customHeight="1">
      <c r="A37" s="109" t="s">
        <v>267</v>
      </c>
      <c r="B37" t="s">
        <v>1822</v>
      </c>
      <c r="C37" t="s">
        <v>1887</v>
      </c>
      <c r="D37" t="s">
        <v>1888</v>
      </c>
      <c r="E37" t="s">
        <v>1864</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f t="shared" si="1"/>
        <v>60.795730087538892</v>
      </c>
      <c r="AL37">
        <f t="shared" si="4"/>
        <v>61.388547541175114</v>
      </c>
      <c r="AM37">
        <f t="shared" si="4"/>
        <v>61.981364994811344</v>
      </c>
      <c r="AN37">
        <f t="shared" si="4"/>
        <v>62.574182448447566</v>
      </c>
      <c r="AO37">
        <f t="shared" si="4"/>
        <v>63.166999902083795</v>
      </c>
      <c r="AP37">
        <f t="shared" si="4"/>
        <v>63.759817355720024</v>
      </c>
      <c r="AQ37">
        <f t="shared" si="4"/>
        <v>64.352634809356246</v>
      </c>
      <c r="AR37">
        <f t="shared" si="4"/>
        <v>64.945452262992475</v>
      </c>
      <c r="AS37">
        <f t="shared" si="4"/>
        <v>65.538269716628704</v>
      </c>
      <c r="AT37">
        <f t="shared" si="4"/>
        <v>66.131087170264934</v>
      </c>
      <c r="AU37">
        <f t="shared" si="4"/>
        <v>66.723904623901149</v>
      </c>
      <c r="AV37">
        <f t="shared" si="4"/>
        <v>67.316722077537378</v>
      </c>
      <c r="AW37">
        <f t="shared" si="4"/>
        <v>67.909539531173607</v>
      </c>
      <c r="AX37">
        <f t="shared" si="4"/>
        <v>68.502356984809836</v>
      </c>
      <c r="AY37">
        <f t="shared" si="4"/>
        <v>69.095174438446065</v>
      </c>
      <c r="AZ37">
        <f t="shared" si="4"/>
        <v>69.68799189208228</v>
      </c>
      <c r="BA37">
        <f t="shared" si="4"/>
        <v>70.280809345718509</v>
      </c>
      <c r="BB37">
        <f t="shared" si="4"/>
        <v>70.873626799354739</v>
      </c>
      <c r="BC37">
        <f t="shared" si="4"/>
        <v>71.466444252990968</v>
      </c>
      <c r="BD37">
        <f t="shared" si="4"/>
        <v>72.059261706627197</v>
      </c>
      <c r="BE37" s="107">
        <v>1.2E-2</v>
      </c>
      <c r="BF37" s="40">
        <f t="shared" si="3"/>
        <v>1.0916266423426135</v>
      </c>
    </row>
    <row r="38" spans="1:58" ht="15" customHeight="1">
      <c r="A38" s="109"/>
      <c r="B38" t="s">
        <v>266</v>
      </c>
      <c r="D38" t="s">
        <v>1889</v>
      </c>
      <c r="BF38" s="40"/>
    </row>
    <row r="39" spans="1:58" ht="15" customHeight="1">
      <c r="A39" s="109"/>
      <c r="B39" t="s">
        <v>1823</v>
      </c>
      <c r="D39" t="s">
        <v>1890</v>
      </c>
      <c r="BF39" s="40"/>
    </row>
    <row r="40" spans="1:58" ht="15" customHeight="1">
      <c r="A40" s="109"/>
      <c r="B40" t="s">
        <v>1804</v>
      </c>
      <c r="D40" t="s">
        <v>1891</v>
      </c>
      <c r="BF40" s="40"/>
    </row>
    <row r="41" spans="1:58" ht="15" customHeight="1">
      <c r="A41" s="109" t="s">
        <v>265</v>
      </c>
      <c r="B41" t="s">
        <v>1810</v>
      </c>
      <c r="C41" t="s">
        <v>1892</v>
      </c>
      <c r="D41" t="s">
        <v>1893</v>
      </c>
      <c r="E41" t="s">
        <v>1894</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f t="shared" si="1"/>
        <v>1247.9077435550382</v>
      </c>
      <c r="AL41">
        <f t="shared" si="4"/>
        <v>1269.3879377579347</v>
      </c>
      <c r="AM41">
        <f t="shared" si="4"/>
        <v>1290.8681319608309</v>
      </c>
      <c r="AN41">
        <f t="shared" si="4"/>
        <v>1312.3483261637273</v>
      </c>
      <c r="AO41">
        <f t="shared" si="4"/>
        <v>1333.8285203666237</v>
      </c>
      <c r="AP41">
        <f t="shared" si="4"/>
        <v>1355.3087145695201</v>
      </c>
      <c r="AQ41">
        <f t="shared" si="4"/>
        <v>1376.7889087724166</v>
      </c>
      <c r="AR41">
        <f t="shared" si="4"/>
        <v>1398.269102975313</v>
      </c>
      <c r="AS41">
        <f t="shared" si="4"/>
        <v>1419.7492971782094</v>
      </c>
      <c r="AT41">
        <f t="shared" si="4"/>
        <v>1441.2294913811056</v>
      </c>
      <c r="AU41">
        <f t="shared" si="4"/>
        <v>1462.709685584002</v>
      </c>
      <c r="AV41">
        <f t="shared" si="4"/>
        <v>1484.1898797868985</v>
      </c>
      <c r="AW41">
        <f t="shared" si="4"/>
        <v>1505.6700739897949</v>
      </c>
      <c r="AX41">
        <f t="shared" si="4"/>
        <v>1527.1502681926913</v>
      </c>
      <c r="AY41">
        <f t="shared" si="4"/>
        <v>1548.6304623955878</v>
      </c>
      <c r="AZ41">
        <f t="shared" si="4"/>
        <v>1570.1106565984842</v>
      </c>
      <c r="BA41">
        <f t="shared" si="4"/>
        <v>1591.5908508013804</v>
      </c>
      <c r="BB41">
        <f t="shared" si="4"/>
        <v>1613.0710450042768</v>
      </c>
      <c r="BC41">
        <f t="shared" si="4"/>
        <v>1634.5512392071732</v>
      </c>
      <c r="BD41">
        <f t="shared" si="4"/>
        <v>1656.0314334100697</v>
      </c>
      <c r="BE41" s="107">
        <v>4.1000000000000002E-2</v>
      </c>
      <c r="BF41" s="40">
        <f t="shared" si="3"/>
        <v>3.0436982853370154</v>
      </c>
    </row>
    <row r="42" spans="1:58" ht="15" customHeight="1">
      <c r="A42" s="109" t="s">
        <v>264</v>
      </c>
      <c r="B42" t="s">
        <v>1811</v>
      </c>
      <c r="C42" t="s">
        <v>1895</v>
      </c>
      <c r="D42" t="s">
        <v>1896</v>
      </c>
      <c r="E42" t="s">
        <v>1894</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f t="shared" si="1"/>
        <v>69.494256506181827</v>
      </c>
      <c r="AL42">
        <f t="shared" si="4"/>
        <v>70.856963150321064</v>
      </c>
      <c r="AM42">
        <f t="shared" si="4"/>
        <v>72.219669794460287</v>
      </c>
      <c r="AN42">
        <f t="shared" si="4"/>
        <v>73.582376438599525</v>
      </c>
      <c r="AO42">
        <f t="shared" si="4"/>
        <v>74.945083082738762</v>
      </c>
      <c r="AP42">
        <f t="shared" si="4"/>
        <v>76.307789726877999</v>
      </c>
      <c r="AQ42">
        <f t="shared" si="4"/>
        <v>77.670496371017236</v>
      </c>
      <c r="AR42">
        <f t="shared" si="4"/>
        <v>79.03320301515646</v>
      </c>
      <c r="AS42">
        <f t="shared" si="4"/>
        <v>80.395909659295697</v>
      </c>
      <c r="AT42">
        <f t="shared" si="4"/>
        <v>81.758616303434934</v>
      </c>
      <c r="AU42">
        <f t="shared" si="4"/>
        <v>83.121322947574171</v>
      </c>
      <c r="AV42">
        <f t="shared" si="4"/>
        <v>84.484029591713409</v>
      </c>
      <c r="AW42">
        <f t="shared" si="4"/>
        <v>85.846736235852632</v>
      </c>
      <c r="AX42">
        <f t="shared" si="4"/>
        <v>87.209442879991869</v>
      </c>
      <c r="AY42">
        <f t="shared" si="4"/>
        <v>88.572149524131106</v>
      </c>
      <c r="AZ42">
        <f t="shared" si="4"/>
        <v>89.934856168270343</v>
      </c>
      <c r="BA42">
        <f t="shared" si="4"/>
        <v>91.297562812409581</v>
      </c>
      <c r="BB42">
        <f t="shared" si="4"/>
        <v>92.660269456548804</v>
      </c>
      <c r="BC42">
        <f t="shared" si="4"/>
        <v>94.022976100688041</v>
      </c>
      <c r="BD42">
        <f t="shared" si="4"/>
        <v>95.385682744827278</v>
      </c>
      <c r="BE42" s="107">
        <v>4.3999999999999997E-2</v>
      </c>
      <c r="BF42" s="40">
        <f t="shared" si="3"/>
        <v>3.3319197778596266</v>
      </c>
    </row>
    <row r="43" spans="1:58" ht="15" customHeight="1">
      <c r="A43" s="109" t="s">
        <v>263</v>
      </c>
      <c r="B43" t="s">
        <v>1812</v>
      </c>
      <c r="C43" t="s">
        <v>1897</v>
      </c>
      <c r="D43" t="s">
        <v>1898</v>
      </c>
      <c r="E43" t="s">
        <v>1894</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f t="shared" si="1"/>
        <v>68.369318553359093</v>
      </c>
      <c r="AL43">
        <f t="shared" si="4"/>
        <v>69.7657816943142</v>
      </c>
      <c r="AM43">
        <f t="shared" si="4"/>
        <v>71.162244835269291</v>
      </c>
      <c r="AN43">
        <f t="shared" si="4"/>
        <v>72.558707976224397</v>
      </c>
      <c r="AO43">
        <f t="shared" si="4"/>
        <v>73.955171117179503</v>
      </c>
      <c r="AP43">
        <f t="shared" si="4"/>
        <v>75.351634258134609</v>
      </c>
      <c r="AQ43">
        <f t="shared" si="4"/>
        <v>76.748097399089701</v>
      </c>
      <c r="AR43">
        <f t="shared" si="4"/>
        <v>78.144560540044807</v>
      </c>
      <c r="AS43">
        <f t="shared" si="4"/>
        <v>79.541023680999913</v>
      </c>
      <c r="AT43">
        <f t="shared" si="4"/>
        <v>80.937486821955019</v>
      </c>
      <c r="AU43">
        <f t="shared" si="4"/>
        <v>82.333949962910111</v>
      </c>
      <c r="AV43">
        <f t="shared" si="4"/>
        <v>83.730413103865217</v>
      </c>
      <c r="AW43">
        <f t="shared" si="4"/>
        <v>85.126876244820323</v>
      </c>
      <c r="AX43">
        <f t="shared" si="4"/>
        <v>86.523339385775429</v>
      </c>
      <c r="AY43">
        <f t="shared" si="4"/>
        <v>87.919802526730535</v>
      </c>
      <c r="AZ43">
        <f t="shared" si="4"/>
        <v>89.316265667685627</v>
      </c>
      <c r="BA43">
        <f t="shared" si="4"/>
        <v>90.712728808640733</v>
      </c>
      <c r="BB43">
        <f t="shared" si="4"/>
        <v>92.109191949595839</v>
      </c>
      <c r="BC43">
        <f t="shared" si="4"/>
        <v>93.505655090550931</v>
      </c>
      <c r="BD43">
        <f t="shared" si="4"/>
        <v>94.902118231506037</v>
      </c>
      <c r="BE43" s="107">
        <v>4.5999999999999999E-2</v>
      </c>
      <c r="BF43" s="40">
        <f t="shared" si="3"/>
        <v>3.4445656484489051</v>
      </c>
    </row>
    <row r="44" spans="1:58" ht="15" customHeight="1">
      <c r="A44" s="109" t="s">
        <v>262</v>
      </c>
      <c r="B44" t="s">
        <v>1813</v>
      </c>
      <c r="C44" t="s">
        <v>1899</v>
      </c>
      <c r="D44" t="s">
        <v>1900</v>
      </c>
      <c r="E44" t="s">
        <v>1894</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f t="shared" si="1"/>
        <v>499.55416705183899</v>
      </c>
      <c r="AL44">
        <f t="shared" si="4"/>
        <v>521.82650646406387</v>
      </c>
      <c r="AM44">
        <f t="shared" si="4"/>
        <v>544.09884587628881</v>
      </c>
      <c r="AN44">
        <f t="shared" si="4"/>
        <v>566.37118528851374</v>
      </c>
      <c r="AO44">
        <f t="shared" si="4"/>
        <v>588.64352470073857</v>
      </c>
      <c r="AP44">
        <f t="shared" si="4"/>
        <v>610.9158641129635</v>
      </c>
      <c r="AQ44">
        <f t="shared" si="4"/>
        <v>633.18820352518833</v>
      </c>
      <c r="AR44">
        <f t="shared" si="4"/>
        <v>655.46054293741327</v>
      </c>
      <c r="AS44">
        <f t="shared" si="4"/>
        <v>677.7328823496382</v>
      </c>
      <c r="AT44">
        <f t="shared" si="4"/>
        <v>700.00522176186303</v>
      </c>
      <c r="AU44">
        <f t="shared" si="4"/>
        <v>722.27756117408796</v>
      </c>
      <c r="AV44">
        <f t="shared" si="4"/>
        <v>744.54990058631279</v>
      </c>
      <c r="AW44">
        <f t="shared" si="4"/>
        <v>766.82223999853773</v>
      </c>
      <c r="AX44">
        <f t="shared" si="4"/>
        <v>789.09457941076266</v>
      </c>
      <c r="AY44">
        <f t="shared" si="4"/>
        <v>811.3669188229876</v>
      </c>
      <c r="AZ44">
        <f t="shared" si="4"/>
        <v>833.63925823521242</v>
      </c>
      <c r="BA44">
        <f t="shared" si="4"/>
        <v>855.91159764743725</v>
      </c>
      <c r="BB44">
        <f t="shared" si="4"/>
        <v>878.18393705966218</v>
      </c>
      <c r="BC44">
        <f t="shared" si="4"/>
        <v>900.45627647188712</v>
      </c>
      <c r="BD44">
        <f t="shared" si="4"/>
        <v>922.72861588411206</v>
      </c>
      <c r="BE44" s="107">
        <v>7.4999999999999997E-2</v>
      </c>
      <c r="BF44" s="40">
        <f t="shared" si="3"/>
        <v>5.7897392090401789</v>
      </c>
    </row>
    <row r="45" spans="1:58" ht="15" customHeight="1">
      <c r="A45" s="109" t="s">
        <v>261</v>
      </c>
      <c r="B45" t="s">
        <v>1814</v>
      </c>
      <c r="C45" t="s">
        <v>1901</v>
      </c>
      <c r="D45" t="s">
        <v>1902</v>
      </c>
      <c r="E45" t="s">
        <v>1894</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f t="shared" si="1"/>
        <v>1523.7796275937669</v>
      </c>
      <c r="AL45">
        <f t="shared" si="4"/>
        <v>1561.6107634406062</v>
      </c>
      <c r="AM45">
        <f t="shared" si="4"/>
        <v>1599.4418992874453</v>
      </c>
      <c r="AN45">
        <f t="shared" si="4"/>
        <v>1637.2730351342846</v>
      </c>
      <c r="AO45">
        <f t="shared" si="4"/>
        <v>1675.1041709811236</v>
      </c>
      <c r="AP45">
        <f t="shared" si="4"/>
        <v>1712.9353068279629</v>
      </c>
      <c r="AQ45">
        <f t="shared" si="4"/>
        <v>1750.766442674802</v>
      </c>
      <c r="AR45">
        <f t="shared" si="4"/>
        <v>1788.597578521641</v>
      </c>
      <c r="AS45">
        <f t="shared" si="4"/>
        <v>1826.4287143684803</v>
      </c>
      <c r="AT45">
        <f t="shared" si="4"/>
        <v>1864.2598502153196</v>
      </c>
      <c r="AU45">
        <f t="shared" si="4"/>
        <v>1902.0909860621587</v>
      </c>
      <c r="AV45">
        <f t="shared" si="4"/>
        <v>1939.9221219089977</v>
      </c>
      <c r="AW45">
        <f t="shared" si="4"/>
        <v>1977.753257755837</v>
      </c>
      <c r="AX45">
        <f t="shared" si="4"/>
        <v>2015.5843936026761</v>
      </c>
      <c r="AY45">
        <f t="shared" si="4"/>
        <v>2053.4155294495154</v>
      </c>
      <c r="AZ45">
        <f t="shared" si="4"/>
        <v>2091.2466652963544</v>
      </c>
      <c r="BA45">
        <f t="shared" si="4"/>
        <v>2129.0778011431935</v>
      </c>
      <c r="BB45">
        <f t="shared" si="4"/>
        <v>2166.908936990033</v>
      </c>
      <c r="BC45">
        <f t="shared" si="4"/>
        <v>2204.7400728368721</v>
      </c>
      <c r="BD45">
        <f t="shared" si="4"/>
        <v>2242.5712086837111</v>
      </c>
      <c r="BE45" s="107">
        <v>5.2999999999999999E-2</v>
      </c>
      <c r="BF45" s="40">
        <f t="shared" si="3"/>
        <v>3.9930810023496077</v>
      </c>
    </row>
    <row r="46" spans="1:58" ht="15" customHeight="1">
      <c r="A46" s="109" t="s">
        <v>260</v>
      </c>
      <c r="B46" t="s">
        <v>1815</v>
      </c>
      <c r="C46" t="s">
        <v>1903</v>
      </c>
      <c r="D46" t="s">
        <v>1904</v>
      </c>
      <c r="E46" t="s">
        <v>1894</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f t="shared" si="1"/>
        <v>209.79126264997277</v>
      </c>
      <c r="AL46">
        <f t="shared" si="4"/>
        <v>220.11855574042423</v>
      </c>
      <c r="AM46">
        <f t="shared" si="4"/>
        <v>230.44584883087566</v>
      </c>
      <c r="AN46">
        <f t="shared" si="4"/>
        <v>240.77314192132712</v>
      </c>
      <c r="AO46">
        <f t="shared" si="4"/>
        <v>251.10043501177856</v>
      </c>
      <c r="AP46">
        <f t="shared" si="4"/>
        <v>261.42772810222999</v>
      </c>
      <c r="AQ46">
        <f t="shared" si="4"/>
        <v>271.75502119268145</v>
      </c>
      <c r="AR46">
        <f t="shared" si="4"/>
        <v>282.08231428313286</v>
      </c>
      <c r="AS46">
        <f t="shared" si="4"/>
        <v>292.40960737358432</v>
      </c>
      <c r="AT46">
        <f t="shared" si="4"/>
        <v>302.73690046403578</v>
      </c>
      <c r="AU46">
        <f t="shared" si="4"/>
        <v>313.06419355448725</v>
      </c>
      <c r="AV46">
        <f t="shared" si="4"/>
        <v>323.39148664493865</v>
      </c>
      <c r="AW46">
        <f t="shared" si="4"/>
        <v>333.71877973539011</v>
      </c>
      <c r="AX46">
        <f t="shared" si="4"/>
        <v>344.04607282584152</v>
      </c>
      <c r="AY46">
        <f t="shared" si="4"/>
        <v>354.37336591629298</v>
      </c>
      <c r="AZ46">
        <f t="shared" si="4"/>
        <v>364.70065900674444</v>
      </c>
      <c r="BA46">
        <f t="shared" si="4"/>
        <v>375.02795209719591</v>
      </c>
      <c r="BB46">
        <f t="shared" si="4"/>
        <v>385.35524518764737</v>
      </c>
      <c r="BC46">
        <f t="shared" si="4"/>
        <v>395.68253827809878</v>
      </c>
      <c r="BD46">
        <f t="shared" si="4"/>
        <v>406.00983136855024</v>
      </c>
      <c r="BE46" s="107">
        <v>8.5000000000000006E-2</v>
      </c>
      <c r="BF46" s="40">
        <f t="shared" si="3"/>
        <v>6.4919136727247251</v>
      </c>
    </row>
    <row r="47" spans="1:58" ht="15" customHeight="1">
      <c r="A47" s="109" t="s">
        <v>259</v>
      </c>
      <c r="B47" t="s">
        <v>1816</v>
      </c>
      <c r="C47" t="s">
        <v>1905</v>
      </c>
      <c r="D47" t="s">
        <v>1906</v>
      </c>
      <c r="E47" t="s">
        <v>1894</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f t="shared" si="1"/>
        <v>236.2310476069762</v>
      </c>
      <c r="AL47">
        <f t="shared" si="4"/>
        <v>244.86497858326848</v>
      </c>
      <c r="AM47">
        <f t="shared" si="4"/>
        <v>253.49890955956076</v>
      </c>
      <c r="AN47">
        <f t="shared" si="4"/>
        <v>262.13284053585306</v>
      </c>
      <c r="AO47">
        <f t="shared" si="4"/>
        <v>270.76677151214534</v>
      </c>
      <c r="AP47">
        <f t="shared" si="4"/>
        <v>279.40070248843762</v>
      </c>
      <c r="AQ47">
        <f t="shared" si="4"/>
        <v>288.03463346472989</v>
      </c>
      <c r="AR47">
        <f t="shared" si="4"/>
        <v>296.66856444102217</v>
      </c>
      <c r="AS47">
        <f t="shared" si="4"/>
        <v>305.30249541731445</v>
      </c>
      <c r="AT47">
        <f t="shared" si="4"/>
        <v>313.93642639360672</v>
      </c>
      <c r="AU47">
        <f t="shared" si="4"/>
        <v>322.570357369899</v>
      </c>
      <c r="AV47">
        <f t="shared" si="4"/>
        <v>331.20428834619128</v>
      </c>
      <c r="AW47">
        <f t="shared" si="4"/>
        <v>339.83821932248355</v>
      </c>
      <c r="AX47">
        <f t="shared" si="4"/>
        <v>348.47215029877589</v>
      </c>
      <c r="AY47">
        <f t="shared" si="4"/>
        <v>357.10608127506816</v>
      </c>
      <c r="AZ47">
        <f t="shared" si="4"/>
        <v>365.74001225136044</v>
      </c>
      <c r="BA47">
        <f t="shared" si="4"/>
        <v>374.37394322765272</v>
      </c>
      <c r="BB47">
        <f t="shared" si="4"/>
        <v>383.00787420394499</v>
      </c>
      <c r="BC47">
        <f t="shared" si="4"/>
        <v>391.64180518023727</v>
      </c>
      <c r="BD47">
        <f t="shared" si="4"/>
        <v>400.27573615652955</v>
      </c>
      <c r="BE47" s="107">
        <v>6.0999999999999999E-2</v>
      </c>
      <c r="BF47" s="40">
        <f t="shared" si="3"/>
        <v>4.8028369193490184</v>
      </c>
    </row>
    <row r="48" spans="1:58" ht="15" customHeight="1">
      <c r="A48" s="109" t="s">
        <v>258</v>
      </c>
      <c r="B48" t="s">
        <v>1817</v>
      </c>
      <c r="C48" t="s">
        <v>1907</v>
      </c>
      <c r="D48" t="s">
        <v>1908</v>
      </c>
      <c r="E48" t="s">
        <v>1894</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f t="shared" si="1"/>
        <v>211.44914304960787</v>
      </c>
      <c r="AL48">
        <f t="shared" si="4"/>
        <v>215.29239162986852</v>
      </c>
      <c r="AM48">
        <f t="shared" si="4"/>
        <v>219.13564021012917</v>
      </c>
      <c r="AN48">
        <f t="shared" si="4"/>
        <v>222.97888879038982</v>
      </c>
      <c r="AO48">
        <f t="shared" si="4"/>
        <v>226.82213737065047</v>
      </c>
      <c r="AP48">
        <f t="shared" si="4"/>
        <v>230.66538595091114</v>
      </c>
      <c r="AQ48">
        <f t="shared" si="4"/>
        <v>234.50863453117179</v>
      </c>
      <c r="AR48">
        <f t="shared" si="4"/>
        <v>238.35188311143244</v>
      </c>
      <c r="AS48">
        <f t="shared" si="4"/>
        <v>242.19513169169309</v>
      </c>
      <c r="AT48">
        <f t="shared" si="4"/>
        <v>246.03838027195374</v>
      </c>
      <c r="AU48">
        <f t="shared" si="4"/>
        <v>249.88162885221439</v>
      </c>
      <c r="AV48">
        <f t="shared" si="4"/>
        <v>253.72487743247504</v>
      </c>
      <c r="AW48">
        <f t="shared" si="4"/>
        <v>257.56812601273572</v>
      </c>
      <c r="AX48">
        <f t="shared" si="4"/>
        <v>261.41137459299637</v>
      </c>
      <c r="AY48">
        <f t="shared" si="4"/>
        <v>265.25462317325702</v>
      </c>
      <c r="AZ48">
        <f t="shared" si="4"/>
        <v>269.09787175351767</v>
      </c>
      <c r="BA48">
        <f t="shared" si="4"/>
        <v>272.94112033377831</v>
      </c>
      <c r="BB48">
        <f t="shared" si="4"/>
        <v>276.78436891403896</v>
      </c>
      <c r="BC48">
        <f t="shared" si="4"/>
        <v>280.62761749429961</v>
      </c>
      <c r="BD48">
        <f t="shared" si="4"/>
        <v>284.47086607456026</v>
      </c>
      <c r="BE48" s="107">
        <v>3.6999999999999998E-2</v>
      </c>
      <c r="BF48" s="40">
        <f t="shared" si="3"/>
        <v>2.8330594376006601</v>
      </c>
    </row>
    <row r="49" spans="1:58" ht="15" customHeight="1">
      <c r="A49" s="109" t="s">
        <v>257</v>
      </c>
      <c r="B49" t="s">
        <v>1818</v>
      </c>
      <c r="C49" t="s">
        <v>1909</v>
      </c>
      <c r="D49" t="s">
        <v>1910</v>
      </c>
      <c r="E49" t="s">
        <v>1894</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f t="shared" si="1"/>
        <v>1663.4303161385285</v>
      </c>
      <c r="AL49">
        <f t="shared" ref="AL49:BD63" si="5">_xlfn.FORECAST.ETS(AL$14,$F49:$AJ49, $F$14:$AJ$14)</f>
        <v>1704.3065401514189</v>
      </c>
      <c r="AM49">
        <f t="shared" si="5"/>
        <v>1745.1827641643092</v>
      </c>
      <c r="AN49">
        <f t="shared" si="5"/>
        <v>1786.0589881771994</v>
      </c>
      <c r="AO49">
        <f t="shared" si="5"/>
        <v>1826.9352121900897</v>
      </c>
      <c r="AP49">
        <f t="shared" si="5"/>
        <v>1867.8114362029801</v>
      </c>
      <c r="AQ49">
        <f t="shared" si="5"/>
        <v>1908.6876602158704</v>
      </c>
      <c r="AR49">
        <f t="shared" si="5"/>
        <v>1949.5638842287608</v>
      </c>
      <c r="AS49">
        <f t="shared" si="5"/>
        <v>1990.4401082416512</v>
      </c>
      <c r="AT49">
        <f t="shared" si="5"/>
        <v>2031.3163322545415</v>
      </c>
      <c r="AU49">
        <f t="shared" si="5"/>
        <v>2072.1925562674319</v>
      </c>
      <c r="AV49">
        <f t="shared" si="5"/>
        <v>2113.0687802803222</v>
      </c>
      <c r="AW49">
        <f t="shared" si="5"/>
        <v>2153.9450042932126</v>
      </c>
      <c r="AX49">
        <f t="shared" si="5"/>
        <v>2194.821228306103</v>
      </c>
      <c r="AY49">
        <f t="shared" si="5"/>
        <v>2235.6974523189929</v>
      </c>
      <c r="AZ49">
        <f t="shared" si="5"/>
        <v>2276.5736763318837</v>
      </c>
      <c r="BA49">
        <f t="shared" si="5"/>
        <v>2317.4499003447736</v>
      </c>
      <c r="BB49">
        <f t="shared" si="5"/>
        <v>2358.3261243576644</v>
      </c>
      <c r="BC49">
        <f t="shared" si="5"/>
        <v>2399.2023483705543</v>
      </c>
      <c r="BD49">
        <f t="shared" si="5"/>
        <v>2440.0785723834447</v>
      </c>
      <c r="BE49" s="107">
        <v>5.5E-2</v>
      </c>
      <c r="BF49" s="40">
        <f t="shared" si="3"/>
        <v>4.1294062569553258</v>
      </c>
    </row>
    <row r="50" spans="1:58" ht="15" customHeight="1">
      <c r="A50" s="109" t="s">
        <v>256</v>
      </c>
      <c r="B50" t="s">
        <v>1819</v>
      </c>
      <c r="C50" t="s">
        <v>1911</v>
      </c>
      <c r="D50" t="s">
        <v>1912</v>
      </c>
      <c r="E50" t="s">
        <v>1894</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f t="shared" si="1"/>
        <v>99.546756886867598</v>
      </c>
      <c r="AL50">
        <f t="shared" si="5"/>
        <v>100.21778563036339</v>
      </c>
      <c r="AM50">
        <f t="shared" si="5"/>
        <v>100.8888143738592</v>
      </c>
      <c r="AN50">
        <f t="shared" si="5"/>
        <v>101.55984311735502</v>
      </c>
      <c r="AO50">
        <f t="shared" si="5"/>
        <v>102.23087186085083</v>
      </c>
      <c r="AP50">
        <f t="shared" si="5"/>
        <v>102.90190060434662</v>
      </c>
      <c r="AQ50">
        <f t="shared" si="5"/>
        <v>103.57292934784243</v>
      </c>
      <c r="AR50">
        <f t="shared" si="5"/>
        <v>104.24395809133824</v>
      </c>
      <c r="AS50">
        <f t="shared" si="5"/>
        <v>104.91498683483404</v>
      </c>
      <c r="AT50">
        <f t="shared" si="5"/>
        <v>105.58601557832985</v>
      </c>
      <c r="AU50">
        <f t="shared" si="5"/>
        <v>106.25704432182566</v>
      </c>
      <c r="AV50">
        <f t="shared" si="5"/>
        <v>106.92807306532146</v>
      </c>
      <c r="AW50">
        <f t="shared" si="5"/>
        <v>107.59910180881727</v>
      </c>
      <c r="AX50">
        <f t="shared" si="5"/>
        <v>108.27013055231308</v>
      </c>
      <c r="AY50">
        <f t="shared" si="5"/>
        <v>108.94115929580889</v>
      </c>
      <c r="AZ50">
        <f t="shared" si="5"/>
        <v>109.61218803930468</v>
      </c>
      <c r="BA50">
        <f t="shared" si="5"/>
        <v>110.28321678280049</v>
      </c>
      <c r="BB50">
        <f t="shared" si="5"/>
        <v>110.9542455262963</v>
      </c>
      <c r="BC50">
        <f t="shared" si="5"/>
        <v>111.6252742697921</v>
      </c>
      <c r="BD50">
        <f t="shared" si="5"/>
        <v>112.29630301328791</v>
      </c>
      <c r="BE50" s="107">
        <v>3.2000000000000001E-2</v>
      </c>
      <c r="BF50" s="40">
        <f t="shared" si="3"/>
        <v>2.1916310083726076</v>
      </c>
    </row>
    <row r="51" spans="1:58" ht="15" customHeight="1">
      <c r="A51" s="109" t="s">
        <v>255</v>
      </c>
      <c r="B51" t="s">
        <v>1820</v>
      </c>
      <c r="C51" t="s">
        <v>1913</v>
      </c>
      <c r="D51" t="s">
        <v>1914</v>
      </c>
      <c r="E51" t="s">
        <v>1894</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f t="shared" si="1"/>
        <v>782.41225208534024</v>
      </c>
      <c r="AL51">
        <f t="shared" si="5"/>
        <v>814.51834935551608</v>
      </c>
      <c r="AM51">
        <f t="shared" si="5"/>
        <v>846.62444662569192</v>
      </c>
      <c r="AN51">
        <f t="shared" si="5"/>
        <v>878.73054389586764</v>
      </c>
      <c r="AO51">
        <f t="shared" si="5"/>
        <v>910.83664116604336</v>
      </c>
      <c r="AP51">
        <f t="shared" si="5"/>
        <v>942.9427384362192</v>
      </c>
      <c r="AQ51">
        <f t="shared" si="5"/>
        <v>975.04883570639504</v>
      </c>
      <c r="AR51">
        <f t="shared" si="5"/>
        <v>1007.1549329765708</v>
      </c>
      <c r="AS51">
        <f t="shared" si="5"/>
        <v>1039.2610302467465</v>
      </c>
      <c r="AT51">
        <f t="shared" si="5"/>
        <v>1071.3671275169222</v>
      </c>
      <c r="AU51">
        <f t="shared" si="5"/>
        <v>1103.4732247870982</v>
      </c>
      <c r="AV51">
        <f t="shared" si="5"/>
        <v>1135.5793220572739</v>
      </c>
      <c r="AW51">
        <f t="shared" si="5"/>
        <v>1167.6854193274496</v>
      </c>
      <c r="AX51">
        <f t="shared" si="5"/>
        <v>1199.7915165976256</v>
      </c>
      <c r="AY51">
        <f t="shared" si="5"/>
        <v>1231.8976138678013</v>
      </c>
      <c r="AZ51">
        <f t="shared" si="5"/>
        <v>1264.003711137977</v>
      </c>
      <c r="BA51">
        <f t="shared" si="5"/>
        <v>1296.1098084081527</v>
      </c>
      <c r="BB51">
        <f t="shared" si="5"/>
        <v>1328.2159056783285</v>
      </c>
      <c r="BC51">
        <f t="shared" si="5"/>
        <v>1360.3220029485044</v>
      </c>
      <c r="BD51">
        <f t="shared" si="5"/>
        <v>1392.4281002186801</v>
      </c>
      <c r="BE51" s="107">
        <v>7.2999999999999995E-2</v>
      </c>
      <c r="BF51" s="40">
        <f t="shared" si="3"/>
        <v>5.5937928761560896</v>
      </c>
    </row>
    <row r="52" spans="1:58" ht="15" customHeight="1">
      <c r="A52" s="109" t="s">
        <v>254</v>
      </c>
      <c r="B52" t="s">
        <v>1821</v>
      </c>
      <c r="C52" t="s">
        <v>1915</v>
      </c>
      <c r="D52" t="s">
        <v>1916</v>
      </c>
      <c r="E52" t="s">
        <v>1894</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f t="shared" si="1"/>
        <v>516.28846539646122</v>
      </c>
      <c r="AL52">
        <f t="shared" si="5"/>
        <v>540.01792189478715</v>
      </c>
      <c r="AM52">
        <f t="shared" si="5"/>
        <v>563.74737839311297</v>
      </c>
      <c r="AN52">
        <f t="shared" si="5"/>
        <v>587.4768348914389</v>
      </c>
      <c r="AO52">
        <f t="shared" si="5"/>
        <v>611.20629138976483</v>
      </c>
      <c r="AP52">
        <f t="shared" si="5"/>
        <v>634.93574788809065</v>
      </c>
      <c r="AQ52">
        <f t="shared" si="5"/>
        <v>658.66520438641658</v>
      </c>
      <c r="AR52">
        <f t="shared" si="5"/>
        <v>682.39466088474251</v>
      </c>
      <c r="AS52">
        <f t="shared" si="5"/>
        <v>706.12411738306832</v>
      </c>
      <c r="AT52">
        <f t="shared" si="5"/>
        <v>729.85357388139425</v>
      </c>
      <c r="AU52">
        <f t="shared" si="5"/>
        <v>753.58303037972019</v>
      </c>
      <c r="AV52">
        <f t="shared" si="5"/>
        <v>777.312486878046</v>
      </c>
      <c r="AW52">
        <f t="shared" si="5"/>
        <v>801.04194337637182</v>
      </c>
      <c r="AX52">
        <f t="shared" si="5"/>
        <v>824.77139987469786</v>
      </c>
      <c r="AY52">
        <f t="shared" si="5"/>
        <v>848.50085637302368</v>
      </c>
      <c r="AZ52">
        <f t="shared" si="5"/>
        <v>872.2303128713495</v>
      </c>
      <c r="BA52">
        <f t="shared" si="5"/>
        <v>895.95976936967543</v>
      </c>
      <c r="BB52">
        <f t="shared" si="5"/>
        <v>919.68922586800136</v>
      </c>
      <c r="BC52">
        <f t="shared" si="5"/>
        <v>943.41868236632718</v>
      </c>
      <c r="BD52">
        <f t="shared" si="5"/>
        <v>967.14813886465311</v>
      </c>
      <c r="BE52" s="107">
        <v>8.5000000000000006E-2</v>
      </c>
      <c r="BF52" s="40">
        <f t="shared" si="3"/>
        <v>6.4366684989304757</v>
      </c>
    </row>
    <row r="53" spans="1:58" ht="15" customHeight="1">
      <c r="A53" s="109" t="s">
        <v>253</v>
      </c>
      <c r="B53" t="s">
        <v>1822</v>
      </c>
      <c r="C53" t="s">
        <v>1917</v>
      </c>
      <c r="D53" t="s">
        <v>1918</v>
      </c>
      <c r="E53" t="s">
        <v>1894</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f t="shared" si="1"/>
        <v>161.17885904827699</v>
      </c>
      <c r="AL53">
        <f t="shared" si="5"/>
        <v>164.98705867730669</v>
      </c>
      <c r="AM53">
        <f t="shared" si="5"/>
        <v>168.79525830633639</v>
      </c>
      <c r="AN53">
        <f t="shared" si="5"/>
        <v>172.60345793536609</v>
      </c>
      <c r="AO53">
        <f t="shared" si="5"/>
        <v>176.4116575643958</v>
      </c>
      <c r="AP53">
        <f t="shared" si="5"/>
        <v>180.2198571934255</v>
      </c>
      <c r="AQ53">
        <f t="shared" si="5"/>
        <v>184.0280568224552</v>
      </c>
      <c r="AR53">
        <f t="shared" si="5"/>
        <v>187.83625645148487</v>
      </c>
      <c r="AS53">
        <f t="shared" si="5"/>
        <v>191.6444560805146</v>
      </c>
      <c r="AT53">
        <f t="shared" si="5"/>
        <v>195.45265570954427</v>
      </c>
      <c r="AU53">
        <f t="shared" si="5"/>
        <v>199.26085533857398</v>
      </c>
      <c r="AV53">
        <f t="shared" si="5"/>
        <v>203.06905496760368</v>
      </c>
      <c r="AW53">
        <f t="shared" si="5"/>
        <v>206.87725459663338</v>
      </c>
      <c r="AX53">
        <f t="shared" si="5"/>
        <v>210.68545422566308</v>
      </c>
      <c r="AY53">
        <f t="shared" si="5"/>
        <v>214.49365385469278</v>
      </c>
      <c r="AZ53">
        <f t="shared" si="5"/>
        <v>218.30185348372248</v>
      </c>
      <c r="BA53">
        <f t="shared" si="5"/>
        <v>222.11005311275218</v>
      </c>
      <c r="BB53">
        <f t="shared" si="5"/>
        <v>225.91825274178188</v>
      </c>
      <c r="BC53">
        <f t="shared" si="5"/>
        <v>229.72645237081159</v>
      </c>
      <c r="BD53">
        <f t="shared" si="5"/>
        <v>233.53465199984129</v>
      </c>
      <c r="BE53" s="107">
        <v>5.2999999999999999E-2</v>
      </c>
      <c r="BF53" s="40">
        <f t="shared" si="3"/>
        <v>3.952686454416221</v>
      </c>
    </row>
    <row r="54" spans="1:58" ht="15" customHeight="1">
      <c r="A54" s="109"/>
      <c r="B54" t="s">
        <v>1805</v>
      </c>
      <c r="D54" t="s">
        <v>1919</v>
      </c>
      <c r="BF54" s="40"/>
    </row>
    <row r="55" spans="1:58" ht="15" customHeight="1">
      <c r="A55" s="109" t="s">
        <v>252</v>
      </c>
      <c r="B55" t="s">
        <v>1810</v>
      </c>
      <c r="C55" t="s">
        <v>1920</v>
      </c>
      <c r="D55" t="s">
        <v>1921</v>
      </c>
      <c r="E55" t="s">
        <v>1894</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f t="shared" si="1"/>
        <v>700.87197003390258</v>
      </c>
      <c r="AL55">
        <f t="shared" si="5"/>
        <v>715.62196007865396</v>
      </c>
      <c r="AM55">
        <f t="shared" si="5"/>
        <v>730.37195012340521</v>
      </c>
      <c r="AN55">
        <f t="shared" si="5"/>
        <v>745.12194016815658</v>
      </c>
      <c r="AO55">
        <f t="shared" si="5"/>
        <v>759.87193021290796</v>
      </c>
      <c r="AP55">
        <f t="shared" si="5"/>
        <v>774.62192025765933</v>
      </c>
      <c r="AQ55">
        <f t="shared" si="5"/>
        <v>789.3719103024107</v>
      </c>
      <c r="AR55">
        <f t="shared" si="5"/>
        <v>804.12190034716207</v>
      </c>
      <c r="AS55">
        <f t="shared" si="5"/>
        <v>818.87189039191344</v>
      </c>
      <c r="AT55">
        <f t="shared" si="5"/>
        <v>833.6218804366647</v>
      </c>
      <c r="AU55">
        <f t="shared" si="5"/>
        <v>848.37187048141607</v>
      </c>
      <c r="AV55">
        <f t="shared" si="5"/>
        <v>863.12186052616744</v>
      </c>
      <c r="AW55">
        <f t="shared" si="5"/>
        <v>877.87185057091881</v>
      </c>
      <c r="AX55">
        <f t="shared" si="5"/>
        <v>892.62184061567018</v>
      </c>
      <c r="AY55">
        <f t="shared" si="5"/>
        <v>907.37183066042144</v>
      </c>
      <c r="AZ55">
        <f t="shared" si="5"/>
        <v>922.12182070517281</v>
      </c>
      <c r="BA55">
        <f t="shared" si="5"/>
        <v>936.87181074992418</v>
      </c>
      <c r="BB55">
        <f t="shared" si="5"/>
        <v>951.62180079467555</v>
      </c>
      <c r="BC55">
        <f t="shared" si="5"/>
        <v>966.37179083942692</v>
      </c>
      <c r="BD55">
        <f t="shared" si="5"/>
        <v>981.12178088417818</v>
      </c>
      <c r="BE55" s="107">
        <v>8.1000000000000003E-2</v>
      </c>
      <c r="BF55" s="40">
        <f t="shared" si="3"/>
        <v>5.5602333404969562</v>
      </c>
    </row>
    <row r="56" spans="1:58" ht="15" customHeight="1">
      <c r="A56" s="109" t="s">
        <v>251</v>
      </c>
      <c r="B56" t="s">
        <v>1811</v>
      </c>
      <c r="C56" t="s">
        <v>1922</v>
      </c>
      <c r="D56" t="s">
        <v>1923</v>
      </c>
      <c r="E56" t="s">
        <v>1894</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f t="shared" si="1"/>
        <v>179.32511545901144</v>
      </c>
      <c r="AL56">
        <f t="shared" si="5"/>
        <v>183.68492674812106</v>
      </c>
      <c r="AM56">
        <f t="shared" si="5"/>
        <v>188.04473803723064</v>
      </c>
      <c r="AN56">
        <f t="shared" si="5"/>
        <v>192.40454932634026</v>
      </c>
      <c r="AO56">
        <f t="shared" si="5"/>
        <v>196.76436061544987</v>
      </c>
      <c r="AP56">
        <f t="shared" si="5"/>
        <v>201.12417190455949</v>
      </c>
      <c r="AQ56">
        <f t="shared" si="5"/>
        <v>205.48398319366908</v>
      </c>
      <c r="AR56">
        <f t="shared" si="5"/>
        <v>209.84379448277869</v>
      </c>
      <c r="AS56">
        <f t="shared" si="5"/>
        <v>214.20360577188831</v>
      </c>
      <c r="AT56">
        <f t="shared" si="5"/>
        <v>218.56341706099792</v>
      </c>
      <c r="AU56">
        <f t="shared" si="5"/>
        <v>222.92322835010754</v>
      </c>
      <c r="AV56">
        <f t="shared" si="5"/>
        <v>227.28303963921712</v>
      </c>
      <c r="AW56">
        <f t="shared" si="5"/>
        <v>231.64285092832674</v>
      </c>
      <c r="AX56">
        <f t="shared" si="5"/>
        <v>236.00266221743635</v>
      </c>
      <c r="AY56">
        <f t="shared" si="5"/>
        <v>240.36247350654594</v>
      </c>
      <c r="AZ56">
        <f t="shared" si="5"/>
        <v>244.72228479565558</v>
      </c>
      <c r="BA56">
        <f t="shared" si="5"/>
        <v>249.08209608476517</v>
      </c>
      <c r="BB56">
        <f t="shared" si="5"/>
        <v>253.44190737387478</v>
      </c>
      <c r="BC56">
        <f t="shared" si="5"/>
        <v>257.8017186629844</v>
      </c>
      <c r="BD56">
        <f t="shared" si="5"/>
        <v>262.16152995209399</v>
      </c>
      <c r="BE56" s="107">
        <v>8.5999999999999993E-2</v>
      </c>
      <c r="BF56" s="40">
        <f t="shared" si="3"/>
        <v>5.9354059784443081</v>
      </c>
    </row>
    <row r="57" spans="1:58" ht="15" customHeight="1">
      <c r="A57" s="109" t="s">
        <v>250</v>
      </c>
      <c r="B57" t="s">
        <v>1812</v>
      </c>
      <c r="C57" t="s">
        <v>1924</v>
      </c>
      <c r="D57" t="s">
        <v>1925</v>
      </c>
      <c r="E57" t="s">
        <v>1894</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f t="shared" si="1"/>
        <v>285.41066506507855</v>
      </c>
      <c r="AL57">
        <f t="shared" si="5"/>
        <v>294.99203959706352</v>
      </c>
      <c r="AM57">
        <f t="shared" si="5"/>
        <v>304.57341412904856</v>
      </c>
      <c r="AN57">
        <f t="shared" si="5"/>
        <v>314.15478866103359</v>
      </c>
      <c r="AO57">
        <f t="shared" si="5"/>
        <v>323.73616319301863</v>
      </c>
      <c r="AP57">
        <f t="shared" si="5"/>
        <v>333.3175377250036</v>
      </c>
      <c r="AQ57">
        <f t="shared" si="5"/>
        <v>342.89891225698864</v>
      </c>
      <c r="AR57">
        <f t="shared" si="5"/>
        <v>352.48028678897367</v>
      </c>
      <c r="AS57">
        <f t="shared" si="5"/>
        <v>362.06166132095871</v>
      </c>
      <c r="AT57">
        <f t="shared" si="5"/>
        <v>371.64303585294368</v>
      </c>
      <c r="AU57">
        <f t="shared" si="5"/>
        <v>381.22441038492872</v>
      </c>
      <c r="AV57">
        <f t="shared" si="5"/>
        <v>390.80578491691369</v>
      </c>
      <c r="AW57">
        <f t="shared" si="5"/>
        <v>400.38715944889873</v>
      </c>
      <c r="AX57">
        <f t="shared" si="5"/>
        <v>409.96853398088376</v>
      </c>
      <c r="AY57">
        <f t="shared" si="5"/>
        <v>419.5499085128688</v>
      </c>
      <c r="AZ57">
        <f t="shared" si="5"/>
        <v>429.13128304485383</v>
      </c>
      <c r="BA57">
        <f t="shared" si="5"/>
        <v>438.71265757683881</v>
      </c>
      <c r="BB57">
        <f t="shared" si="5"/>
        <v>448.29403210882384</v>
      </c>
      <c r="BC57">
        <f t="shared" si="5"/>
        <v>457.87540664080882</v>
      </c>
      <c r="BD57">
        <f t="shared" si="5"/>
        <v>467.45678117279385</v>
      </c>
      <c r="BE57" s="107">
        <v>9.5000000000000001E-2</v>
      </c>
      <c r="BF57" s="40">
        <f t="shared" si="3"/>
        <v>6.730305175877338</v>
      </c>
    </row>
    <row r="58" spans="1:58" ht="15" customHeight="1">
      <c r="A58" s="109" t="s">
        <v>249</v>
      </c>
      <c r="B58" t="s">
        <v>1813</v>
      </c>
      <c r="C58" t="s">
        <v>1926</v>
      </c>
      <c r="D58" t="s">
        <v>1927</v>
      </c>
      <c r="E58" t="s">
        <v>1894</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f t="shared" si="1"/>
        <v>231.36743904965661</v>
      </c>
      <c r="AL58">
        <f t="shared" si="5"/>
        <v>239.91687525219174</v>
      </c>
      <c r="AM58">
        <f t="shared" si="5"/>
        <v>248.46631145472691</v>
      </c>
      <c r="AN58">
        <f t="shared" si="5"/>
        <v>257.01574765726207</v>
      </c>
      <c r="AO58">
        <f t="shared" si="5"/>
        <v>265.56518385979723</v>
      </c>
      <c r="AP58">
        <f t="shared" si="5"/>
        <v>274.11462006233239</v>
      </c>
      <c r="AQ58">
        <f t="shared" si="5"/>
        <v>282.6640562648675</v>
      </c>
      <c r="AR58">
        <f t="shared" si="5"/>
        <v>291.21349246740266</v>
      </c>
      <c r="AS58">
        <f t="shared" si="5"/>
        <v>299.76292866993782</v>
      </c>
      <c r="AT58">
        <f t="shared" si="5"/>
        <v>308.31236487247298</v>
      </c>
      <c r="AU58">
        <f t="shared" si="5"/>
        <v>316.86180107500815</v>
      </c>
      <c r="AV58">
        <f t="shared" si="5"/>
        <v>325.41123727754325</v>
      </c>
      <c r="AW58">
        <f t="shared" si="5"/>
        <v>333.96067348007841</v>
      </c>
      <c r="AX58">
        <f t="shared" si="5"/>
        <v>342.51010968261357</v>
      </c>
      <c r="AY58">
        <f t="shared" si="5"/>
        <v>351.05954588514874</v>
      </c>
      <c r="AZ58">
        <f t="shared" si="5"/>
        <v>359.6089820876839</v>
      </c>
      <c r="BA58">
        <f t="shared" si="5"/>
        <v>368.15841829021906</v>
      </c>
      <c r="BB58">
        <f t="shared" si="5"/>
        <v>376.70785449275422</v>
      </c>
      <c r="BC58">
        <f t="shared" si="5"/>
        <v>385.25729069528938</v>
      </c>
      <c r="BD58">
        <f t="shared" si="5"/>
        <v>393.80672689782455</v>
      </c>
      <c r="BE58" s="107">
        <v>9.9000000000000005E-2</v>
      </c>
      <c r="BF58" s="40">
        <f t="shared" si="3"/>
        <v>7.0594183461065718</v>
      </c>
    </row>
    <row r="59" spans="1:58" ht="15" customHeight="1">
      <c r="A59" s="109" t="s">
        <v>248</v>
      </c>
      <c r="B59" t="s">
        <v>1814</v>
      </c>
      <c r="C59" t="s">
        <v>1928</v>
      </c>
      <c r="D59" t="s">
        <v>1929</v>
      </c>
      <c r="E59" t="s">
        <v>1894</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f t="shared" si="1"/>
        <v>1405.2772039972053</v>
      </c>
      <c r="AL59">
        <f t="shared" si="5"/>
        <v>1443.6384768561322</v>
      </c>
      <c r="AM59">
        <f t="shared" si="5"/>
        <v>1481.9997497150594</v>
      </c>
      <c r="AN59">
        <f t="shared" si="5"/>
        <v>1520.3610225739865</v>
      </c>
      <c r="AO59">
        <f t="shared" si="5"/>
        <v>1558.7222954329136</v>
      </c>
      <c r="AP59">
        <f t="shared" si="5"/>
        <v>1597.0835682918405</v>
      </c>
      <c r="AQ59">
        <f t="shared" si="5"/>
        <v>1635.4448411507676</v>
      </c>
      <c r="AR59">
        <f t="shared" si="5"/>
        <v>1673.8061140096947</v>
      </c>
      <c r="AS59">
        <f t="shared" si="5"/>
        <v>1712.1673868686216</v>
      </c>
      <c r="AT59">
        <f t="shared" si="5"/>
        <v>1750.5286597275488</v>
      </c>
      <c r="AU59">
        <f t="shared" si="5"/>
        <v>1788.8899325864759</v>
      </c>
      <c r="AV59">
        <f t="shared" si="5"/>
        <v>1827.2512054454028</v>
      </c>
      <c r="AW59">
        <f t="shared" si="5"/>
        <v>1865.6124783043299</v>
      </c>
      <c r="AX59">
        <f t="shared" si="5"/>
        <v>1903.973751163257</v>
      </c>
      <c r="AY59">
        <f t="shared" si="5"/>
        <v>1942.3350240221839</v>
      </c>
      <c r="AZ59">
        <f t="shared" si="5"/>
        <v>1980.696296881111</v>
      </c>
      <c r="BA59">
        <f t="shared" si="5"/>
        <v>2019.0575697400382</v>
      </c>
      <c r="BB59">
        <f t="shared" si="5"/>
        <v>2057.4188425989651</v>
      </c>
      <c r="BC59">
        <f t="shared" si="5"/>
        <v>2095.780115457892</v>
      </c>
      <c r="BD59">
        <f t="shared" si="5"/>
        <v>2134.1413883168193</v>
      </c>
      <c r="BE59" s="107">
        <v>9.2999999999999999E-2</v>
      </c>
      <c r="BF59" s="40">
        <f t="shared" si="3"/>
        <v>6.430174573211711</v>
      </c>
    </row>
    <row r="60" spans="1:58" ht="15" customHeight="1">
      <c r="A60" s="109" t="s">
        <v>247</v>
      </c>
      <c r="B60" t="s">
        <v>1815</v>
      </c>
      <c r="C60" t="s">
        <v>1930</v>
      </c>
      <c r="D60" t="s">
        <v>1931</v>
      </c>
      <c r="E60" t="s">
        <v>1894</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f t="shared" si="1"/>
        <v>282.58041973113478</v>
      </c>
      <c r="AL60">
        <f t="shared" si="5"/>
        <v>295.29365609210646</v>
      </c>
      <c r="AM60">
        <f t="shared" si="5"/>
        <v>308.00689245307808</v>
      </c>
      <c r="AN60">
        <f t="shared" si="5"/>
        <v>320.72012881404976</v>
      </c>
      <c r="AO60">
        <f t="shared" si="5"/>
        <v>333.43336517502138</v>
      </c>
      <c r="AP60">
        <f t="shared" si="5"/>
        <v>346.146601535993</v>
      </c>
      <c r="AQ60">
        <f t="shared" si="5"/>
        <v>358.85983789696468</v>
      </c>
      <c r="AR60">
        <f t="shared" si="5"/>
        <v>371.57307425793636</v>
      </c>
      <c r="AS60">
        <f t="shared" si="5"/>
        <v>384.28631061890798</v>
      </c>
      <c r="AT60">
        <f t="shared" si="5"/>
        <v>396.9995469798796</v>
      </c>
      <c r="AU60">
        <f t="shared" si="5"/>
        <v>409.71278334085127</v>
      </c>
      <c r="AV60">
        <f t="shared" si="5"/>
        <v>422.4260197018229</v>
      </c>
      <c r="AW60">
        <f t="shared" si="5"/>
        <v>435.13925606279452</v>
      </c>
      <c r="AX60">
        <f t="shared" si="5"/>
        <v>447.85249242376619</v>
      </c>
      <c r="AY60">
        <f t="shared" si="5"/>
        <v>460.56572878473787</v>
      </c>
      <c r="AZ60">
        <f t="shared" si="5"/>
        <v>473.27896514570949</v>
      </c>
      <c r="BA60">
        <f t="shared" si="5"/>
        <v>485.99220150668111</v>
      </c>
      <c r="BB60">
        <f t="shared" si="5"/>
        <v>498.70543786765279</v>
      </c>
      <c r="BC60">
        <f t="shared" si="5"/>
        <v>511.41867422862447</v>
      </c>
      <c r="BD60">
        <f t="shared" si="5"/>
        <v>524.13191058959615</v>
      </c>
      <c r="BE60" s="107">
        <v>0.105</v>
      </c>
      <c r="BF60" s="40">
        <f t="shared" si="3"/>
        <v>7.5820323626103914</v>
      </c>
    </row>
    <row r="61" spans="1:58" ht="15" customHeight="1">
      <c r="A61" s="109" t="s">
        <v>246</v>
      </c>
      <c r="B61" t="s">
        <v>1816</v>
      </c>
      <c r="C61" t="s">
        <v>1932</v>
      </c>
      <c r="D61" t="s">
        <v>1933</v>
      </c>
      <c r="E61" t="s">
        <v>1894</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f t="shared" si="1"/>
        <v>883.81893569802787</v>
      </c>
      <c r="AL61">
        <f t="shared" si="5"/>
        <v>919.40448201618426</v>
      </c>
      <c r="AM61">
        <f t="shared" si="5"/>
        <v>954.99002833434065</v>
      </c>
      <c r="AN61">
        <f t="shared" si="5"/>
        <v>990.57557465249715</v>
      </c>
      <c r="AO61">
        <f t="shared" si="5"/>
        <v>1026.1611209706537</v>
      </c>
      <c r="AP61">
        <f t="shared" si="5"/>
        <v>1061.7466672888099</v>
      </c>
      <c r="AQ61">
        <f t="shared" si="5"/>
        <v>1097.3322136069664</v>
      </c>
      <c r="AR61">
        <f t="shared" si="5"/>
        <v>1132.9177599251229</v>
      </c>
      <c r="AS61">
        <f t="shared" si="5"/>
        <v>1168.5033062432794</v>
      </c>
      <c r="AT61">
        <f t="shared" si="5"/>
        <v>1204.0888525614359</v>
      </c>
      <c r="AU61">
        <f t="shared" si="5"/>
        <v>1239.6743988795922</v>
      </c>
      <c r="AV61">
        <f t="shared" si="5"/>
        <v>1275.2599451977487</v>
      </c>
      <c r="AW61">
        <f t="shared" si="5"/>
        <v>1310.8454915159052</v>
      </c>
      <c r="AX61">
        <f t="shared" si="5"/>
        <v>1346.4310378340615</v>
      </c>
      <c r="AY61">
        <f t="shared" si="5"/>
        <v>1382.016584152218</v>
      </c>
      <c r="AZ61">
        <f t="shared" si="5"/>
        <v>1417.6021304703745</v>
      </c>
      <c r="BA61">
        <f t="shared" si="5"/>
        <v>1453.187676788531</v>
      </c>
      <c r="BB61">
        <f t="shared" si="5"/>
        <v>1488.7732231066875</v>
      </c>
      <c r="BC61">
        <f t="shared" si="5"/>
        <v>1524.3587694248438</v>
      </c>
      <c r="BD61">
        <f t="shared" si="5"/>
        <v>1559.9443157430003</v>
      </c>
      <c r="BE61" s="107">
        <v>8.7999999999999995E-2</v>
      </c>
      <c r="BF61" s="40">
        <f t="shared" si="3"/>
        <v>6.453565247397508</v>
      </c>
    </row>
    <row r="62" spans="1:58" ht="15" customHeight="1">
      <c r="A62" s="109" t="s">
        <v>245</v>
      </c>
      <c r="B62" t="s">
        <v>1817</v>
      </c>
      <c r="C62" t="s">
        <v>1934</v>
      </c>
      <c r="D62" t="s">
        <v>1935</v>
      </c>
      <c r="E62" t="s">
        <v>1894</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f t="shared" si="1"/>
        <v>170.77943793538958</v>
      </c>
      <c r="AL62">
        <f t="shared" si="5"/>
        <v>175.34364717045662</v>
      </c>
      <c r="AM62">
        <f t="shared" si="5"/>
        <v>179.90785640552363</v>
      </c>
      <c r="AN62">
        <f t="shared" si="5"/>
        <v>184.47206564059064</v>
      </c>
      <c r="AO62">
        <f t="shared" si="5"/>
        <v>189.03627487565768</v>
      </c>
      <c r="AP62">
        <f t="shared" si="5"/>
        <v>193.60048411072469</v>
      </c>
      <c r="AQ62">
        <f t="shared" si="5"/>
        <v>198.1646933457917</v>
      </c>
      <c r="AR62">
        <f t="shared" si="5"/>
        <v>202.72890258085874</v>
      </c>
      <c r="AS62">
        <f t="shared" si="5"/>
        <v>207.29311181592576</v>
      </c>
      <c r="AT62">
        <f t="shared" si="5"/>
        <v>211.85732105099277</v>
      </c>
      <c r="AU62">
        <f t="shared" si="5"/>
        <v>216.42153028605981</v>
      </c>
      <c r="AV62">
        <f t="shared" si="5"/>
        <v>220.98573952112682</v>
      </c>
      <c r="AW62">
        <f t="shared" si="5"/>
        <v>225.54994875619383</v>
      </c>
      <c r="AX62">
        <f t="shared" si="5"/>
        <v>230.11415799126087</v>
      </c>
      <c r="AY62">
        <f t="shared" si="5"/>
        <v>234.67836722632788</v>
      </c>
      <c r="AZ62">
        <f t="shared" si="5"/>
        <v>239.24257646139489</v>
      </c>
      <c r="BA62">
        <f t="shared" si="5"/>
        <v>243.80678569646193</v>
      </c>
      <c r="BB62">
        <f t="shared" si="5"/>
        <v>248.37099493152894</v>
      </c>
      <c r="BC62">
        <f t="shared" si="5"/>
        <v>252.93520416659595</v>
      </c>
      <c r="BD62">
        <f t="shared" si="5"/>
        <v>257.49941340166299</v>
      </c>
      <c r="BE62" s="107">
        <v>9.1999999999999998E-2</v>
      </c>
      <c r="BF62" s="40">
        <f t="shared" si="3"/>
        <v>6.3738470400748648</v>
      </c>
    </row>
    <row r="63" spans="1:58" ht="15" customHeight="1">
      <c r="A63" s="109" t="s">
        <v>244</v>
      </c>
      <c r="B63" t="s">
        <v>1818</v>
      </c>
      <c r="C63" t="s">
        <v>1936</v>
      </c>
      <c r="D63" t="s">
        <v>1937</v>
      </c>
      <c r="E63" t="s">
        <v>1894</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f t="shared" si="1"/>
        <v>645.93147170513407</v>
      </c>
      <c r="AL63">
        <f t="shared" si="5"/>
        <v>667.14618245343638</v>
      </c>
      <c r="AM63">
        <f t="shared" si="5"/>
        <v>688.36089320173869</v>
      </c>
      <c r="AN63">
        <f t="shared" si="5"/>
        <v>709.575603950041</v>
      </c>
      <c r="AO63">
        <f t="shared" si="5"/>
        <v>730.79031469834331</v>
      </c>
      <c r="AP63">
        <f t="shared" si="5"/>
        <v>752.00502544664562</v>
      </c>
      <c r="AQ63">
        <f t="shared" si="5"/>
        <v>773.21973619494793</v>
      </c>
      <c r="AR63">
        <f t="shared" si="5"/>
        <v>794.43444694325012</v>
      </c>
      <c r="AS63">
        <f t="shared" si="5"/>
        <v>815.64915769155255</v>
      </c>
      <c r="AT63">
        <f t="shared" ref="AL63:BD77" si="6">_xlfn.FORECAST.ETS(AT$14,$F63:$AJ63, $F$14:$AJ$14)</f>
        <v>836.86386843985474</v>
      </c>
      <c r="AU63">
        <f t="shared" si="6"/>
        <v>858.07857918815705</v>
      </c>
      <c r="AV63">
        <f t="shared" si="6"/>
        <v>879.29328993645936</v>
      </c>
      <c r="AW63">
        <f t="shared" si="6"/>
        <v>900.50800068476167</v>
      </c>
      <c r="AX63">
        <f t="shared" si="6"/>
        <v>921.72271143306398</v>
      </c>
      <c r="AY63">
        <f t="shared" si="6"/>
        <v>942.93742218136629</v>
      </c>
      <c r="AZ63">
        <f t="shared" si="6"/>
        <v>964.1521329296686</v>
      </c>
      <c r="BA63">
        <f t="shared" si="6"/>
        <v>985.36684367797091</v>
      </c>
      <c r="BB63">
        <f t="shared" si="6"/>
        <v>1006.5815544262732</v>
      </c>
      <c r="BC63">
        <f t="shared" si="6"/>
        <v>1027.7962651745756</v>
      </c>
      <c r="BD63">
        <f t="shared" si="6"/>
        <v>1049.0109759228778</v>
      </c>
      <c r="BE63" s="107">
        <v>0.10100000000000001</v>
      </c>
      <c r="BF63" s="40">
        <f t="shared" si="3"/>
        <v>7.0203918940623611</v>
      </c>
    </row>
    <row r="64" spans="1:58" ht="15" customHeight="1">
      <c r="A64" s="109" t="s">
        <v>243</v>
      </c>
      <c r="B64" t="s">
        <v>1819</v>
      </c>
      <c r="C64" t="s">
        <v>1938</v>
      </c>
      <c r="D64" t="s">
        <v>1939</v>
      </c>
      <c r="E64" t="s">
        <v>1894</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f t="shared" si="1"/>
        <v>228.25758789763054</v>
      </c>
      <c r="AL64">
        <f t="shared" si="6"/>
        <v>230.8458876961908</v>
      </c>
      <c r="AM64">
        <f t="shared" si="6"/>
        <v>233.43418749475109</v>
      </c>
      <c r="AN64">
        <f t="shared" si="6"/>
        <v>236.02248729331137</v>
      </c>
      <c r="AO64">
        <f t="shared" si="6"/>
        <v>238.61078709187163</v>
      </c>
      <c r="AP64">
        <f t="shared" si="6"/>
        <v>241.19908689043191</v>
      </c>
      <c r="AQ64">
        <f t="shared" si="6"/>
        <v>243.78738668899217</v>
      </c>
      <c r="AR64">
        <f t="shared" si="6"/>
        <v>246.37568648755246</v>
      </c>
      <c r="AS64">
        <f t="shared" si="6"/>
        <v>248.96398628611274</v>
      </c>
      <c r="AT64">
        <f t="shared" si="6"/>
        <v>251.552286084673</v>
      </c>
      <c r="AU64">
        <f t="shared" si="6"/>
        <v>254.14058588323329</v>
      </c>
      <c r="AV64">
        <f t="shared" si="6"/>
        <v>256.72888568179354</v>
      </c>
      <c r="AW64">
        <f t="shared" si="6"/>
        <v>259.31718548035383</v>
      </c>
      <c r="AX64">
        <f t="shared" si="6"/>
        <v>261.90548527891411</v>
      </c>
      <c r="AY64">
        <f t="shared" si="6"/>
        <v>264.4937850774744</v>
      </c>
      <c r="AZ64">
        <f t="shared" si="6"/>
        <v>267.08208487603468</v>
      </c>
      <c r="BA64">
        <f t="shared" si="6"/>
        <v>269.67038467459497</v>
      </c>
      <c r="BB64">
        <f t="shared" si="6"/>
        <v>272.2586844731552</v>
      </c>
      <c r="BC64">
        <f t="shared" si="6"/>
        <v>274.84698427171548</v>
      </c>
      <c r="BD64">
        <f t="shared" si="6"/>
        <v>277.43528407027577</v>
      </c>
      <c r="BE64" s="107">
        <v>7.1999999999999995E-2</v>
      </c>
      <c r="BF64" s="40">
        <f t="shared" si="3"/>
        <v>4.69017031360206</v>
      </c>
    </row>
    <row r="65" spans="1:58" ht="15" customHeight="1">
      <c r="A65" s="109" t="s">
        <v>242</v>
      </c>
      <c r="B65" t="s">
        <v>1820</v>
      </c>
      <c r="C65" t="s">
        <v>1940</v>
      </c>
      <c r="D65" t="s">
        <v>1941</v>
      </c>
      <c r="E65" t="s">
        <v>1894</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f t="shared" si="1"/>
        <v>718.90216604334739</v>
      </c>
      <c r="AL65">
        <f t="shared" si="6"/>
        <v>737.43366681822579</v>
      </c>
      <c r="AM65">
        <f t="shared" si="6"/>
        <v>755.9651675931043</v>
      </c>
      <c r="AN65">
        <f t="shared" si="6"/>
        <v>774.49666836798269</v>
      </c>
      <c r="AO65">
        <f t="shared" si="6"/>
        <v>793.0281691428612</v>
      </c>
      <c r="AP65">
        <f t="shared" si="6"/>
        <v>811.5596699177396</v>
      </c>
      <c r="AQ65">
        <f t="shared" si="6"/>
        <v>830.09117069261811</v>
      </c>
      <c r="AR65">
        <f t="shared" si="6"/>
        <v>848.6226714674965</v>
      </c>
      <c r="AS65">
        <f t="shared" si="6"/>
        <v>867.15417224237501</v>
      </c>
      <c r="AT65">
        <f t="shared" si="6"/>
        <v>885.68567301725341</v>
      </c>
      <c r="AU65">
        <f t="shared" si="6"/>
        <v>904.21717379213192</v>
      </c>
      <c r="AV65">
        <f t="shared" si="6"/>
        <v>922.74867456701031</v>
      </c>
      <c r="AW65">
        <f t="shared" si="6"/>
        <v>941.28017534188882</v>
      </c>
      <c r="AX65">
        <f t="shared" si="6"/>
        <v>959.81167611676733</v>
      </c>
      <c r="AY65">
        <f t="shared" si="6"/>
        <v>978.34317689164573</v>
      </c>
      <c r="AZ65">
        <f t="shared" si="6"/>
        <v>996.87467766652412</v>
      </c>
      <c r="BA65">
        <f t="shared" si="6"/>
        <v>1015.4061784414026</v>
      </c>
      <c r="BB65">
        <f t="shared" si="6"/>
        <v>1033.9376792162811</v>
      </c>
      <c r="BC65">
        <f t="shared" si="6"/>
        <v>1052.4691799911595</v>
      </c>
      <c r="BD65">
        <f t="shared" si="6"/>
        <v>1071.0006807660379</v>
      </c>
      <c r="BE65" s="107">
        <v>0.123</v>
      </c>
      <c r="BF65" s="40">
        <f t="shared" si="3"/>
        <v>8.1158309248149152</v>
      </c>
    </row>
    <row r="66" spans="1:58" ht="15" customHeight="1">
      <c r="A66" s="109" t="s">
        <v>241</v>
      </c>
      <c r="B66" t="s">
        <v>1821</v>
      </c>
      <c r="C66" t="s">
        <v>1942</v>
      </c>
      <c r="D66" t="s">
        <v>1943</v>
      </c>
      <c r="E66" t="s">
        <v>1894</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f t="shared" si="1"/>
        <v>352.59229712479396</v>
      </c>
      <c r="AL66">
        <f t="shared" si="6"/>
        <v>367.22991113812412</v>
      </c>
      <c r="AM66">
        <f t="shared" si="6"/>
        <v>381.86752515145429</v>
      </c>
      <c r="AN66">
        <f t="shared" si="6"/>
        <v>396.5051391647844</v>
      </c>
      <c r="AO66">
        <f t="shared" si="6"/>
        <v>411.1427531781145</v>
      </c>
      <c r="AP66">
        <f t="shared" si="6"/>
        <v>425.78036719144467</v>
      </c>
      <c r="AQ66">
        <f t="shared" si="6"/>
        <v>440.41798120477483</v>
      </c>
      <c r="AR66">
        <f t="shared" si="6"/>
        <v>455.05559521810494</v>
      </c>
      <c r="AS66">
        <f t="shared" si="6"/>
        <v>469.69320923143505</v>
      </c>
      <c r="AT66">
        <f t="shared" si="6"/>
        <v>484.33082324476521</v>
      </c>
      <c r="AU66">
        <f t="shared" si="6"/>
        <v>498.96843725809538</v>
      </c>
      <c r="AV66">
        <f t="shared" si="6"/>
        <v>513.60605127142549</v>
      </c>
      <c r="AW66">
        <f t="shared" si="6"/>
        <v>528.24366528475559</v>
      </c>
      <c r="AX66">
        <f t="shared" si="6"/>
        <v>542.8812792980857</v>
      </c>
      <c r="AY66">
        <f t="shared" si="6"/>
        <v>557.51889331141592</v>
      </c>
      <c r="AZ66">
        <f t="shared" si="6"/>
        <v>572.15650732474603</v>
      </c>
      <c r="BA66">
        <f t="shared" si="6"/>
        <v>586.79412133807614</v>
      </c>
      <c r="BB66">
        <f t="shared" si="6"/>
        <v>601.43173535140636</v>
      </c>
      <c r="BC66">
        <f t="shared" si="6"/>
        <v>616.06934936473647</v>
      </c>
      <c r="BD66">
        <f t="shared" si="6"/>
        <v>630.70696337806658</v>
      </c>
      <c r="BE66" s="107">
        <v>0.14000000000000001</v>
      </c>
      <c r="BF66" s="40">
        <f t="shared" si="3"/>
        <v>9.5607346945808089</v>
      </c>
    </row>
    <row r="67" spans="1:58" ht="15" customHeight="1">
      <c r="A67" s="109" t="s">
        <v>240</v>
      </c>
      <c r="B67" t="s">
        <v>1822</v>
      </c>
      <c r="C67" t="s">
        <v>1944</v>
      </c>
      <c r="D67" t="s">
        <v>1945</v>
      </c>
      <c r="E67" t="s">
        <v>1894</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f t="shared" si="1"/>
        <v>213.02717176160471</v>
      </c>
      <c r="AL67">
        <f t="shared" si="6"/>
        <v>218.58368624271864</v>
      </c>
      <c r="AM67">
        <f t="shared" si="6"/>
        <v>224.14020072383258</v>
      </c>
      <c r="AN67">
        <f t="shared" si="6"/>
        <v>229.69671520494654</v>
      </c>
      <c r="AO67">
        <f t="shared" si="6"/>
        <v>235.25322968606048</v>
      </c>
      <c r="AP67">
        <f t="shared" si="6"/>
        <v>240.80974416717441</v>
      </c>
      <c r="AQ67">
        <f t="shared" si="6"/>
        <v>246.36625864828835</v>
      </c>
      <c r="AR67">
        <f t="shared" si="6"/>
        <v>251.92277312940229</v>
      </c>
      <c r="AS67">
        <f t="shared" si="6"/>
        <v>257.47928761051622</v>
      </c>
      <c r="AT67">
        <f t="shared" si="6"/>
        <v>263.03580209163016</v>
      </c>
      <c r="AU67">
        <f t="shared" si="6"/>
        <v>268.5923165727441</v>
      </c>
      <c r="AV67">
        <f t="shared" si="6"/>
        <v>274.14883105385803</v>
      </c>
      <c r="AW67">
        <f t="shared" si="6"/>
        <v>279.70534553497197</v>
      </c>
      <c r="AX67">
        <f t="shared" si="6"/>
        <v>285.26186001608596</v>
      </c>
      <c r="AY67">
        <f t="shared" si="6"/>
        <v>290.8183744971999</v>
      </c>
      <c r="AZ67">
        <f t="shared" si="6"/>
        <v>296.37488897831383</v>
      </c>
      <c r="BA67">
        <f t="shared" si="6"/>
        <v>301.93140345942777</v>
      </c>
      <c r="BB67">
        <f t="shared" si="6"/>
        <v>307.48791794054171</v>
      </c>
      <c r="BC67">
        <f t="shared" si="6"/>
        <v>313.04443242165564</v>
      </c>
      <c r="BD67">
        <f t="shared" si="6"/>
        <v>318.60094690276958</v>
      </c>
      <c r="BE67" s="107">
        <v>0.11899999999999999</v>
      </c>
      <c r="BF67" s="40">
        <f t="shared" si="3"/>
        <v>7.882458230034084</v>
      </c>
    </row>
    <row r="68" spans="1:58" ht="15" customHeight="1">
      <c r="A68" s="109"/>
      <c r="B68" t="s">
        <v>1824</v>
      </c>
      <c r="D68" t="s">
        <v>1946</v>
      </c>
      <c r="BF68" s="40"/>
    </row>
    <row r="69" spans="1:58" ht="15" customHeight="1">
      <c r="A69" s="109" t="s">
        <v>239</v>
      </c>
      <c r="B69" t="s">
        <v>1810</v>
      </c>
      <c r="C69" t="s">
        <v>1947</v>
      </c>
      <c r="D69" t="s">
        <v>1948</v>
      </c>
      <c r="E69" t="s">
        <v>1894</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f t="shared" si="1"/>
        <v>88.791311944580301</v>
      </c>
      <c r="AL69">
        <f t="shared" si="6"/>
        <v>90.518734660941263</v>
      </c>
      <c r="AM69">
        <f t="shared" si="6"/>
        <v>92.246157377302239</v>
      </c>
      <c r="AN69">
        <f t="shared" si="6"/>
        <v>93.973580093663202</v>
      </c>
      <c r="AO69">
        <f t="shared" si="6"/>
        <v>95.701002810024178</v>
      </c>
      <c r="AP69">
        <f t="shared" si="6"/>
        <v>97.428425526385155</v>
      </c>
      <c r="AQ69">
        <f t="shared" si="6"/>
        <v>99.155848242746117</v>
      </c>
      <c r="AR69">
        <f t="shared" si="6"/>
        <v>100.88327095910709</v>
      </c>
      <c r="AS69">
        <f t="shared" si="6"/>
        <v>102.61069367546806</v>
      </c>
      <c r="AT69">
        <f t="shared" si="6"/>
        <v>104.33811639182903</v>
      </c>
      <c r="AU69">
        <f t="shared" si="6"/>
        <v>106.06553910818999</v>
      </c>
      <c r="AV69">
        <f t="shared" si="6"/>
        <v>107.79296182455097</v>
      </c>
      <c r="AW69">
        <f t="shared" si="6"/>
        <v>109.52038454091195</v>
      </c>
      <c r="AX69">
        <f t="shared" si="6"/>
        <v>111.24780725727291</v>
      </c>
      <c r="AY69">
        <f t="shared" si="6"/>
        <v>112.97522997363389</v>
      </c>
      <c r="AZ69">
        <f t="shared" si="6"/>
        <v>114.70265268999485</v>
      </c>
      <c r="BA69">
        <f t="shared" si="6"/>
        <v>116.43007540635583</v>
      </c>
      <c r="BB69">
        <f t="shared" si="6"/>
        <v>118.15749812271679</v>
      </c>
      <c r="BC69">
        <f t="shared" si="6"/>
        <v>119.88492083907776</v>
      </c>
      <c r="BD69">
        <f t="shared" si="6"/>
        <v>121.61234355543874</v>
      </c>
      <c r="BE69" s="107">
        <v>2.3E-2</v>
      </c>
      <c r="BF69" s="40">
        <f t="shared" si="3"/>
        <v>2.0549685950558949</v>
      </c>
    </row>
    <row r="70" spans="1:58" ht="15" customHeight="1">
      <c r="A70" s="109" t="s">
        <v>238</v>
      </c>
      <c r="B70" t="s">
        <v>1811</v>
      </c>
      <c r="C70" t="s">
        <v>1949</v>
      </c>
      <c r="D70" t="s">
        <v>1950</v>
      </c>
      <c r="E70" t="s">
        <v>1894</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f t="shared" si="1"/>
        <v>3.5008845827739399</v>
      </c>
      <c r="AL70">
        <f t="shared" si="6"/>
        <v>3.5428271104873712</v>
      </c>
      <c r="AM70">
        <f t="shared" si="6"/>
        <v>3.5847696382008021</v>
      </c>
      <c r="AN70">
        <f t="shared" si="6"/>
        <v>3.6267121659142334</v>
      </c>
      <c r="AO70">
        <f t="shared" si="6"/>
        <v>3.6686546936276647</v>
      </c>
      <c r="AP70">
        <f t="shared" si="6"/>
        <v>3.710597221341096</v>
      </c>
      <c r="AQ70">
        <f t="shared" si="6"/>
        <v>3.7525397490545274</v>
      </c>
      <c r="AR70">
        <f t="shared" si="6"/>
        <v>3.7944822767679582</v>
      </c>
      <c r="AS70">
        <f t="shared" si="6"/>
        <v>3.8364248044813896</v>
      </c>
      <c r="AT70">
        <f t="shared" si="6"/>
        <v>3.8783673321948209</v>
      </c>
      <c r="AU70">
        <f t="shared" si="6"/>
        <v>3.9203098599082522</v>
      </c>
      <c r="AV70">
        <f t="shared" si="6"/>
        <v>3.9622523876216835</v>
      </c>
      <c r="AW70">
        <f t="shared" si="6"/>
        <v>4.0041949153351144</v>
      </c>
      <c r="AX70">
        <f t="shared" si="6"/>
        <v>4.0461374430485462</v>
      </c>
      <c r="AY70">
        <f t="shared" si="6"/>
        <v>4.088079970761977</v>
      </c>
      <c r="AZ70">
        <f t="shared" si="6"/>
        <v>4.1300224984754079</v>
      </c>
      <c r="BA70">
        <f t="shared" si="6"/>
        <v>4.1719650261888397</v>
      </c>
      <c r="BB70">
        <f t="shared" si="6"/>
        <v>4.2139075539022706</v>
      </c>
      <c r="BC70">
        <f t="shared" si="6"/>
        <v>4.2558500816157023</v>
      </c>
      <c r="BD70">
        <f t="shared" si="6"/>
        <v>4.2977926093291332</v>
      </c>
      <c r="BE70" s="107">
        <v>1.6E-2</v>
      </c>
      <c r="BF70" s="40">
        <f t="shared" si="3"/>
        <v>1.3811720828651897</v>
      </c>
    </row>
    <row r="71" spans="1:58" ht="15" customHeight="1">
      <c r="A71" s="109" t="s">
        <v>237</v>
      </c>
      <c r="B71" t="s">
        <v>1812</v>
      </c>
      <c r="C71" t="s">
        <v>1951</v>
      </c>
      <c r="D71" t="s">
        <v>1952</v>
      </c>
      <c r="E71" t="s">
        <v>1894</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f t="shared" si="1"/>
        <v>1.77648475325264</v>
      </c>
      <c r="AL71">
        <f t="shared" si="6"/>
        <v>1.8183833565198968</v>
      </c>
      <c r="AM71">
        <f t="shared" si="6"/>
        <v>1.8602819597871538</v>
      </c>
      <c r="AN71">
        <f t="shared" si="6"/>
        <v>1.9021805630544106</v>
      </c>
      <c r="AO71">
        <f t="shared" si="6"/>
        <v>1.9440791663216674</v>
      </c>
      <c r="AP71">
        <f t="shared" si="6"/>
        <v>1.9859777695889242</v>
      </c>
      <c r="AQ71">
        <f t="shared" si="6"/>
        <v>2.0278763728561811</v>
      </c>
      <c r="AR71">
        <f t="shared" si="6"/>
        <v>2.0697749761234379</v>
      </c>
      <c r="AS71">
        <f t="shared" si="6"/>
        <v>2.1116735793906947</v>
      </c>
      <c r="AT71">
        <f t="shared" si="6"/>
        <v>2.1535721826579515</v>
      </c>
      <c r="AU71">
        <f t="shared" si="6"/>
        <v>2.1954707859252087</v>
      </c>
      <c r="AV71">
        <f t="shared" si="6"/>
        <v>2.2373693891924651</v>
      </c>
      <c r="AW71">
        <f t="shared" si="6"/>
        <v>2.2792679924597223</v>
      </c>
      <c r="AX71">
        <f t="shared" si="6"/>
        <v>2.3211665957269791</v>
      </c>
      <c r="AY71">
        <f t="shared" si="6"/>
        <v>2.3630651989942359</v>
      </c>
      <c r="AZ71">
        <f t="shared" si="6"/>
        <v>2.4049638022614928</v>
      </c>
      <c r="BA71">
        <f t="shared" si="6"/>
        <v>2.4468624055287496</v>
      </c>
      <c r="BB71">
        <f t="shared" si="6"/>
        <v>2.4887610087960064</v>
      </c>
      <c r="BC71">
        <f t="shared" si="6"/>
        <v>2.5306596120632632</v>
      </c>
      <c r="BD71">
        <f t="shared" si="6"/>
        <v>2.5725582153305204</v>
      </c>
      <c r="BE71" s="107">
        <v>3.2000000000000001E-2</v>
      </c>
      <c r="BF71" s="40">
        <f t="shared" si="3"/>
        <v>2.6964339712802987</v>
      </c>
    </row>
    <row r="72" spans="1:58" ht="15" customHeight="1">
      <c r="A72" s="109" t="s">
        <v>236</v>
      </c>
      <c r="B72" t="s">
        <v>1813</v>
      </c>
      <c r="C72" t="s">
        <v>1953</v>
      </c>
      <c r="D72" t="s">
        <v>1954</v>
      </c>
      <c r="E72" t="s">
        <v>1894</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f t="shared" si="1"/>
        <v>7.3212582400239476</v>
      </c>
      <c r="AL72">
        <f t="shared" si="6"/>
        <v>7.4333721096501906</v>
      </c>
      <c r="AM72">
        <f t="shared" si="6"/>
        <v>7.5454859792764326</v>
      </c>
      <c r="AN72">
        <f t="shared" si="6"/>
        <v>7.6575998489026755</v>
      </c>
      <c r="AO72">
        <f t="shared" si="6"/>
        <v>7.7697137185289176</v>
      </c>
      <c r="AP72">
        <f t="shared" si="6"/>
        <v>7.8818275881551605</v>
      </c>
      <c r="AQ72">
        <f t="shared" si="6"/>
        <v>7.9939414577814025</v>
      </c>
      <c r="AR72">
        <f t="shared" si="6"/>
        <v>8.1060553274076454</v>
      </c>
      <c r="AS72">
        <f t="shared" si="6"/>
        <v>8.2181691970338875</v>
      </c>
      <c r="AT72">
        <f t="shared" si="6"/>
        <v>8.3302830666601295</v>
      </c>
      <c r="AU72">
        <f t="shared" si="6"/>
        <v>8.4423969362863733</v>
      </c>
      <c r="AV72">
        <f t="shared" si="6"/>
        <v>8.5545108059126154</v>
      </c>
      <c r="AW72">
        <f t="shared" si="6"/>
        <v>8.6666246755388574</v>
      </c>
      <c r="AX72">
        <f t="shared" si="6"/>
        <v>8.7787385451650994</v>
      </c>
      <c r="AY72">
        <f t="shared" si="6"/>
        <v>8.8908524147913433</v>
      </c>
      <c r="AZ72">
        <f t="shared" si="6"/>
        <v>9.0029662844175853</v>
      </c>
      <c r="BA72">
        <f t="shared" si="6"/>
        <v>9.1150801540438273</v>
      </c>
      <c r="BB72">
        <f t="shared" si="6"/>
        <v>9.2271940236700694</v>
      </c>
      <c r="BC72">
        <f t="shared" si="6"/>
        <v>9.3393078932963114</v>
      </c>
      <c r="BD72">
        <f t="shared" si="6"/>
        <v>9.4514217629225552</v>
      </c>
      <c r="BE72" s="107">
        <v>2.5000000000000001E-2</v>
      </c>
      <c r="BF72" s="40">
        <f t="shared" si="3"/>
        <v>2.0396167392564113</v>
      </c>
    </row>
    <row r="73" spans="1:58" ht="15" customHeight="1">
      <c r="A73" s="109" t="s">
        <v>235</v>
      </c>
      <c r="B73" t="s">
        <v>1814</v>
      </c>
      <c r="C73" t="s">
        <v>1955</v>
      </c>
      <c r="D73" t="s">
        <v>1956</v>
      </c>
      <c r="E73" t="s">
        <v>1894</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f t="shared" si="1"/>
        <v>50.782849898493382</v>
      </c>
      <c r="AL73">
        <f t="shared" si="6"/>
        <v>51.367011361456022</v>
      </c>
      <c r="AM73">
        <f t="shared" si="6"/>
        <v>51.95117282441867</v>
      </c>
      <c r="AN73">
        <f t="shared" si="6"/>
        <v>52.535334287381318</v>
      </c>
      <c r="AO73">
        <f t="shared" si="6"/>
        <v>53.119495750343965</v>
      </c>
      <c r="AP73">
        <f t="shared" si="6"/>
        <v>53.703657213306613</v>
      </c>
      <c r="AQ73">
        <f t="shared" si="6"/>
        <v>54.287818676269254</v>
      </c>
      <c r="AR73">
        <f t="shared" si="6"/>
        <v>54.871980139231901</v>
      </c>
      <c r="AS73">
        <f t="shared" si="6"/>
        <v>55.456141602194549</v>
      </c>
      <c r="AT73">
        <f t="shared" si="6"/>
        <v>56.04030306515719</v>
      </c>
      <c r="AU73">
        <f t="shared" si="6"/>
        <v>56.624464528119837</v>
      </c>
      <c r="AV73">
        <f t="shared" si="6"/>
        <v>57.208625991082485</v>
      </c>
      <c r="AW73">
        <f t="shared" si="6"/>
        <v>57.792787454045133</v>
      </c>
      <c r="AX73">
        <f t="shared" si="6"/>
        <v>58.37694891700778</v>
      </c>
      <c r="AY73">
        <f t="shared" si="6"/>
        <v>58.961110379970421</v>
      </c>
      <c r="AZ73">
        <f t="shared" si="6"/>
        <v>59.545271842933069</v>
      </c>
      <c r="BA73">
        <f t="shared" si="6"/>
        <v>60.129433305895716</v>
      </c>
      <c r="BB73">
        <f t="shared" si="6"/>
        <v>60.713594768858357</v>
      </c>
      <c r="BC73">
        <f t="shared" si="6"/>
        <v>61.297756231821005</v>
      </c>
      <c r="BD73">
        <f t="shared" si="6"/>
        <v>61.881917694783652</v>
      </c>
      <c r="BE73" s="107">
        <v>1.7000000000000001E-2</v>
      </c>
      <c r="BF73" s="40">
        <f t="shared" si="3"/>
        <v>1.4213096331705533</v>
      </c>
    </row>
    <row r="74" spans="1:58" ht="15" customHeight="1">
      <c r="A74" s="109" t="s">
        <v>234</v>
      </c>
      <c r="B74" t="s">
        <v>1815</v>
      </c>
      <c r="C74" t="s">
        <v>1957</v>
      </c>
      <c r="D74" t="s">
        <v>1958</v>
      </c>
      <c r="E74" t="s">
        <v>1894</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f t="shared" si="1"/>
        <v>7.3236486499903979</v>
      </c>
      <c r="AL74">
        <f t="shared" si="6"/>
        <v>7.5309694325212302</v>
      </c>
      <c r="AM74">
        <f t="shared" si="6"/>
        <v>7.7382902150520625</v>
      </c>
      <c r="AN74">
        <f t="shared" si="6"/>
        <v>7.9456109975828957</v>
      </c>
      <c r="AO74">
        <f t="shared" si="6"/>
        <v>8.1529317801137289</v>
      </c>
      <c r="AP74">
        <f t="shared" si="6"/>
        <v>8.3602525626445612</v>
      </c>
      <c r="AQ74">
        <f t="shared" si="6"/>
        <v>8.5675733451753935</v>
      </c>
      <c r="AR74">
        <f t="shared" si="6"/>
        <v>8.7748941277062258</v>
      </c>
      <c r="AS74">
        <f t="shared" si="6"/>
        <v>8.9822149102370599</v>
      </c>
      <c r="AT74">
        <f t="shared" si="6"/>
        <v>9.1895356927678922</v>
      </c>
      <c r="AU74">
        <f t="shared" si="6"/>
        <v>9.3968564752987245</v>
      </c>
      <c r="AV74">
        <f t="shared" si="6"/>
        <v>9.6041772578295586</v>
      </c>
      <c r="AW74">
        <f t="shared" si="6"/>
        <v>9.8114980403603909</v>
      </c>
      <c r="AX74">
        <f t="shared" si="6"/>
        <v>10.018818822891223</v>
      </c>
      <c r="AY74">
        <f t="shared" si="6"/>
        <v>10.226139605422055</v>
      </c>
      <c r="AZ74">
        <f t="shared" si="6"/>
        <v>10.433460387952888</v>
      </c>
      <c r="BA74">
        <f t="shared" si="6"/>
        <v>10.640781170483722</v>
      </c>
      <c r="BB74">
        <f t="shared" si="6"/>
        <v>10.848101953014554</v>
      </c>
      <c r="BC74">
        <f t="shared" si="6"/>
        <v>11.055422735545386</v>
      </c>
      <c r="BD74">
        <f t="shared" si="6"/>
        <v>11.262743518076221</v>
      </c>
      <c r="BE74" s="107">
        <v>3.3000000000000002E-2</v>
      </c>
      <c r="BF74" s="40">
        <f t="shared" si="3"/>
        <v>2.8835291166079413</v>
      </c>
    </row>
    <row r="75" spans="1:58" ht="15" customHeight="1">
      <c r="A75" s="109" t="s">
        <v>233</v>
      </c>
      <c r="B75" t="s">
        <v>1816</v>
      </c>
      <c r="C75" t="s">
        <v>1959</v>
      </c>
      <c r="D75" t="s">
        <v>1960</v>
      </c>
      <c r="E75" t="s">
        <v>1894</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f t="shared" si="1"/>
        <v>49.17759866873164</v>
      </c>
      <c r="AL75">
        <f t="shared" si="6"/>
        <v>50.267672337132829</v>
      </c>
      <c r="AM75">
        <f t="shared" si="6"/>
        <v>51.357746005534018</v>
      </c>
      <c r="AN75">
        <f t="shared" si="6"/>
        <v>52.447819673935207</v>
      </c>
      <c r="AO75">
        <f t="shared" si="6"/>
        <v>53.537893342336396</v>
      </c>
      <c r="AP75">
        <f t="shared" si="6"/>
        <v>54.627967010737585</v>
      </c>
      <c r="AQ75">
        <f t="shared" si="6"/>
        <v>55.718040679138767</v>
      </c>
      <c r="AR75">
        <f t="shared" si="6"/>
        <v>56.808114347539956</v>
      </c>
      <c r="AS75">
        <f t="shared" si="6"/>
        <v>57.898188015941145</v>
      </c>
      <c r="AT75">
        <f t="shared" si="6"/>
        <v>58.988261684342334</v>
      </c>
      <c r="AU75">
        <f t="shared" si="6"/>
        <v>60.078335352743522</v>
      </c>
      <c r="AV75">
        <f t="shared" si="6"/>
        <v>61.168409021144711</v>
      </c>
      <c r="AW75">
        <f t="shared" si="6"/>
        <v>62.2584826895459</v>
      </c>
      <c r="AX75">
        <f t="shared" si="6"/>
        <v>63.348556357947089</v>
      </c>
      <c r="AY75">
        <f t="shared" si="6"/>
        <v>64.438630026348278</v>
      </c>
      <c r="AZ75">
        <f t="shared" si="6"/>
        <v>65.528703694749467</v>
      </c>
      <c r="BA75">
        <f t="shared" si="6"/>
        <v>66.618777363150656</v>
      </c>
      <c r="BB75">
        <f t="shared" si="6"/>
        <v>67.708851031551845</v>
      </c>
      <c r="BC75">
        <f t="shared" si="6"/>
        <v>68.798924699953034</v>
      </c>
      <c r="BD75">
        <f t="shared" si="6"/>
        <v>69.888998368354223</v>
      </c>
      <c r="BE75" s="107">
        <v>2.8000000000000001E-2</v>
      </c>
      <c r="BF75" s="40">
        <f t="shared" si="3"/>
        <v>2.4048028312374292</v>
      </c>
    </row>
    <row r="76" spans="1:58" ht="15" customHeight="1">
      <c r="A76" s="109" t="s">
        <v>232</v>
      </c>
      <c r="B76" t="s">
        <v>1817</v>
      </c>
      <c r="C76" t="s">
        <v>1961</v>
      </c>
      <c r="D76" t="s">
        <v>1962</v>
      </c>
      <c r="E76" t="s">
        <v>1894</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f t="shared" si="1"/>
        <v>19.172231836548669</v>
      </c>
      <c r="AL76">
        <f t="shared" si="6"/>
        <v>19.59089174911054</v>
      </c>
      <c r="AM76">
        <f t="shared" si="6"/>
        <v>20.009551661672408</v>
      </c>
      <c r="AN76">
        <f t="shared" si="6"/>
        <v>20.428211574234279</v>
      </c>
      <c r="AO76">
        <f t="shared" si="6"/>
        <v>20.846871486796147</v>
      </c>
      <c r="AP76">
        <f t="shared" si="6"/>
        <v>21.265531399358018</v>
      </c>
      <c r="AQ76">
        <f t="shared" si="6"/>
        <v>21.684191311919886</v>
      </c>
      <c r="AR76">
        <f t="shared" si="6"/>
        <v>22.102851224481757</v>
      </c>
      <c r="AS76">
        <f t="shared" si="6"/>
        <v>22.521511137043625</v>
      </c>
      <c r="AT76">
        <f t="shared" si="6"/>
        <v>22.940171049605496</v>
      </c>
      <c r="AU76">
        <f t="shared" si="6"/>
        <v>23.358830962167364</v>
      </c>
      <c r="AV76">
        <f t="shared" si="6"/>
        <v>23.777490874729235</v>
      </c>
      <c r="AW76">
        <f t="shared" si="6"/>
        <v>24.196150787291103</v>
      </c>
      <c r="AX76">
        <f t="shared" si="6"/>
        <v>24.614810699852974</v>
      </c>
      <c r="AY76">
        <f t="shared" si="6"/>
        <v>25.033470612414842</v>
      </c>
      <c r="AZ76">
        <f t="shared" si="6"/>
        <v>25.452130524976713</v>
      </c>
      <c r="BA76">
        <f t="shared" si="6"/>
        <v>25.870790437538581</v>
      </c>
      <c r="BB76">
        <f t="shared" si="6"/>
        <v>26.289450350100452</v>
      </c>
      <c r="BC76">
        <f t="shared" si="6"/>
        <v>26.70811026266232</v>
      </c>
      <c r="BD76">
        <f t="shared" si="6"/>
        <v>27.126770175224188</v>
      </c>
      <c r="BE76" s="107">
        <v>3.1E-2</v>
      </c>
      <c r="BF76" s="40">
        <f t="shared" si="3"/>
        <v>2.5929283472450937</v>
      </c>
    </row>
    <row r="77" spans="1:58" ht="15" customHeight="1">
      <c r="A77" s="109" t="s">
        <v>231</v>
      </c>
      <c r="B77" t="s">
        <v>1818</v>
      </c>
      <c r="C77" t="s">
        <v>1963</v>
      </c>
      <c r="D77" t="s">
        <v>1964</v>
      </c>
      <c r="E77" t="s">
        <v>1894</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f t="shared" si="1"/>
        <v>57.39568540817681</v>
      </c>
      <c r="AL77">
        <f t="shared" si="6"/>
        <v>58.131891983376462</v>
      </c>
      <c r="AM77">
        <f t="shared" si="6"/>
        <v>58.868098558576108</v>
      </c>
      <c r="AN77">
        <f t="shared" si="6"/>
        <v>59.604305133775753</v>
      </c>
      <c r="AO77">
        <f t="shared" si="6"/>
        <v>60.340511708975406</v>
      </c>
      <c r="AP77">
        <f t="shared" si="6"/>
        <v>61.076718284175051</v>
      </c>
      <c r="AQ77">
        <f t="shared" si="6"/>
        <v>61.812924859374704</v>
      </c>
      <c r="AR77">
        <f t="shared" si="6"/>
        <v>62.549131434574349</v>
      </c>
      <c r="AS77">
        <f t="shared" si="6"/>
        <v>63.285338009773994</v>
      </c>
      <c r="AT77">
        <f t="shared" si="6"/>
        <v>64.02154458497364</v>
      </c>
      <c r="AU77">
        <f t="shared" si="6"/>
        <v>64.757751160173285</v>
      </c>
      <c r="AV77">
        <f t="shared" si="6"/>
        <v>65.493957735372945</v>
      </c>
      <c r="AW77">
        <f t="shared" si="6"/>
        <v>66.23016431057259</v>
      </c>
      <c r="AX77">
        <f t="shared" si="6"/>
        <v>66.966370885772236</v>
      </c>
      <c r="AY77">
        <f t="shared" si="6"/>
        <v>67.702577460971881</v>
      </c>
      <c r="AZ77">
        <f t="shared" si="6"/>
        <v>68.438784036171526</v>
      </c>
      <c r="BA77">
        <f t="shared" si="6"/>
        <v>69.174990611371186</v>
      </c>
      <c r="BB77">
        <f t="shared" ref="AL77:BD92" si="7">_xlfn.FORECAST.ETS(BB$14,$F77:$AJ77, $F$14:$AJ$14)</f>
        <v>69.911197186570831</v>
      </c>
      <c r="BC77">
        <f t="shared" si="7"/>
        <v>70.647403761770477</v>
      </c>
      <c r="BD77">
        <f t="shared" si="7"/>
        <v>71.383610336970122</v>
      </c>
      <c r="BE77" s="107">
        <v>2.9000000000000001E-2</v>
      </c>
      <c r="BF77" s="40">
        <f t="shared" si="3"/>
        <v>2.1870925333095981</v>
      </c>
    </row>
    <row r="78" spans="1:58" ht="15" customHeight="1">
      <c r="A78" s="109" t="s">
        <v>230</v>
      </c>
      <c r="B78" t="s">
        <v>1819</v>
      </c>
      <c r="C78" t="s">
        <v>1965</v>
      </c>
      <c r="D78" t="s">
        <v>1966</v>
      </c>
      <c r="E78" t="s">
        <v>1894</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f t="shared" si="1"/>
        <v>31.085975185594208</v>
      </c>
      <c r="AL78">
        <f t="shared" si="7"/>
        <v>31.286903880772837</v>
      </c>
      <c r="AM78">
        <f t="shared" si="7"/>
        <v>31.487832575951465</v>
      </c>
      <c r="AN78">
        <f t="shared" si="7"/>
        <v>31.688761271130094</v>
      </c>
      <c r="AO78">
        <f t="shared" si="7"/>
        <v>31.889689966308723</v>
      </c>
      <c r="AP78">
        <f t="shared" si="7"/>
        <v>32.090618661487355</v>
      </c>
      <c r="AQ78">
        <f t="shared" si="7"/>
        <v>32.29154735666598</v>
      </c>
      <c r="AR78">
        <f t="shared" si="7"/>
        <v>32.492476051844612</v>
      </c>
      <c r="AS78">
        <f t="shared" si="7"/>
        <v>32.693404747023237</v>
      </c>
      <c r="AT78">
        <f t="shared" si="7"/>
        <v>32.894333442201869</v>
      </c>
      <c r="AU78">
        <f t="shared" si="7"/>
        <v>33.095262137380494</v>
      </c>
      <c r="AV78">
        <f t="shared" si="7"/>
        <v>33.296190832559127</v>
      </c>
      <c r="AW78">
        <f t="shared" si="7"/>
        <v>33.497119527737752</v>
      </c>
      <c r="AX78">
        <f t="shared" si="7"/>
        <v>33.698048222916384</v>
      </c>
      <c r="AY78">
        <f t="shared" si="7"/>
        <v>33.898976918095009</v>
      </c>
      <c r="AZ78">
        <f t="shared" si="7"/>
        <v>34.099905613273641</v>
      </c>
      <c r="BA78">
        <f t="shared" si="7"/>
        <v>34.300834308452266</v>
      </c>
      <c r="BB78">
        <f t="shared" si="7"/>
        <v>34.501763003630899</v>
      </c>
      <c r="BC78">
        <f t="shared" si="7"/>
        <v>34.702691698809524</v>
      </c>
      <c r="BD78">
        <f t="shared" si="7"/>
        <v>34.903620393988156</v>
      </c>
      <c r="BE78" s="107">
        <v>1.6E-2</v>
      </c>
      <c r="BF78" s="40">
        <f t="shared" si="3"/>
        <v>1.1834863862101752</v>
      </c>
    </row>
    <row r="79" spans="1:58" ht="15" customHeight="1">
      <c r="A79" s="109" t="s">
        <v>229</v>
      </c>
      <c r="B79" t="s">
        <v>1820</v>
      </c>
      <c r="C79" t="s">
        <v>1967</v>
      </c>
      <c r="D79" t="s">
        <v>1968</v>
      </c>
      <c r="E79" t="s">
        <v>1894</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f t="shared" si="1"/>
        <v>25.968627206325131</v>
      </c>
      <c r="AL79">
        <f t="shared" si="7"/>
        <v>26.476335229034788</v>
      </c>
      <c r="AM79">
        <f t="shared" si="7"/>
        <v>26.984043251744446</v>
      </c>
      <c r="AN79">
        <f t="shared" si="7"/>
        <v>27.491751274454103</v>
      </c>
      <c r="AO79">
        <f t="shared" si="7"/>
        <v>27.99945929716376</v>
      </c>
      <c r="AP79">
        <f t="shared" si="7"/>
        <v>28.507167319873417</v>
      </c>
      <c r="AQ79">
        <f t="shared" si="7"/>
        <v>29.014875342583075</v>
      </c>
      <c r="AR79">
        <f t="shared" si="7"/>
        <v>29.522583365292732</v>
      </c>
      <c r="AS79">
        <f t="shared" si="7"/>
        <v>30.030291388002389</v>
      </c>
      <c r="AT79">
        <f t="shared" si="7"/>
        <v>30.537999410712047</v>
      </c>
      <c r="AU79">
        <f t="shared" si="7"/>
        <v>31.045707433421704</v>
      </c>
      <c r="AV79">
        <f t="shared" si="7"/>
        <v>31.553415456131361</v>
      </c>
      <c r="AW79">
        <f t="shared" si="7"/>
        <v>32.061123478841019</v>
      </c>
      <c r="AX79">
        <f t="shared" si="7"/>
        <v>32.568831501550676</v>
      </c>
      <c r="AY79">
        <f t="shared" si="7"/>
        <v>33.076539524260333</v>
      </c>
      <c r="AZ79">
        <f t="shared" si="7"/>
        <v>33.584247546969991</v>
      </c>
      <c r="BA79">
        <f t="shared" si="7"/>
        <v>34.091955569679648</v>
      </c>
      <c r="BB79">
        <f t="shared" si="7"/>
        <v>34.599663592389305</v>
      </c>
      <c r="BC79">
        <f t="shared" si="7"/>
        <v>35.107371615098963</v>
      </c>
      <c r="BD79">
        <f t="shared" si="7"/>
        <v>35.61507963780862</v>
      </c>
      <c r="BE79" s="107">
        <v>2.9000000000000001E-2</v>
      </c>
      <c r="BF79" s="40">
        <f t="shared" si="3"/>
        <v>2.430831342144435</v>
      </c>
    </row>
    <row r="80" spans="1:58" ht="15" customHeight="1">
      <c r="A80" s="109" t="s">
        <v>228</v>
      </c>
      <c r="B80" t="s">
        <v>1821</v>
      </c>
      <c r="C80" t="s">
        <v>1969</v>
      </c>
      <c r="D80" t="s">
        <v>1970</v>
      </c>
      <c r="E80" t="s">
        <v>1894</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f t="shared" ref="AK80:AZ100" si="8">_xlfn.FORECAST.ETS(AK$14,$F80:$AJ80, $F$14:$AJ$14)</f>
        <v>9.9721683106243884</v>
      </c>
      <c r="AL80">
        <f t="shared" si="8"/>
        <v>10.229944138627054</v>
      </c>
      <c r="AM80">
        <f t="shared" si="8"/>
        <v>10.487719966629719</v>
      </c>
      <c r="AN80">
        <f t="shared" si="8"/>
        <v>10.745495794632385</v>
      </c>
      <c r="AO80">
        <f t="shared" si="8"/>
        <v>11.003271622635051</v>
      </c>
      <c r="AP80">
        <f t="shared" si="8"/>
        <v>11.261047450637715</v>
      </c>
      <c r="AQ80">
        <f t="shared" si="8"/>
        <v>11.518823278640381</v>
      </c>
      <c r="AR80">
        <f t="shared" si="8"/>
        <v>11.776599106643047</v>
      </c>
      <c r="AS80">
        <f t="shared" si="8"/>
        <v>12.034374934645713</v>
      </c>
      <c r="AT80">
        <f t="shared" si="8"/>
        <v>12.292150762648379</v>
      </c>
      <c r="AU80">
        <f t="shared" si="8"/>
        <v>12.549926590651044</v>
      </c>
      <c r="AV80">
        <f t="shared" si="8"/>
        <v>12.80770241865371</v>
      </c>
      <c r="AW80">
        <f t="shared" si="8"/>
        <v>13.065478246656376</v>
      </c>
      <c r="AX80">
        <f t="shared" si="8"/>
        <v>13.32325407465904</v>
      </c>
      <c r="AY80">
        <f t="shared" si="8"/>
        <v>13.581029902661706</v>
      </c>
      <c r="AZ80">
        <f t="shared" si="8"/>
        <v>13.838805730664372</v>
      </c>
      <c r="BA80">
        <f t="shared" si="7"/>
        <v>14.096581558667038</v>
      </c>
      <c r="BB80">
        <f t="shared" si="7"/>
        <v>14.354357386669705</v>
      </c>
      <c r="BC80">
        <f t="shared" si="7"/>
        <v>14.612133214672369</v>
      </c>
      <c r="BD80">
        <f t="shared" si="7"/>
        <v>14.869909042675035</v>
      </c>
      <c r="BE80" s="107">
        <v>4.2000000000000003E-2</v>
      </c>
      <c r="BF80" s="40">
        <f t="shared" ref="BF80:BF136" si="9">((BD80/F80)^(1/($BD$14-$F$14))-1)*100</f>
        <v>3.3708213489670236</v>
      </c>
    </row>
    <row r="81" spans="1:58" ht="15" customHeight="1">
      <c r="A81" s="109" t="s">
        <v>227</v>
      </c>
      <c r="B81" t="s">
        <v>1822</v>
      </c>
      <c r="C81" t="s">
        <v>1971</v>
      </c>
      <c r="D81" t="s">
        <v>1972</v>
      </c>
      <c r="E81" t="s">
        <v>1894</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f t="shared" si="8"/>
        <v>9.3814157477988243</v>
      </c>
      <c r="AL81">
        <f t="shared" si="7"/>
        <v>9.6168574900052413</v>
      </c>
      <c r="AM81">
        <f t="shared" si="7"/>
        <v>9.8522992322116583</v>
      </c>
      <c r="AN81">
        <f t="shared" si="7"/>
        <v>10.087740974418075</v>
      </c>
      <c r="AO81">
        <f t="shared" si="7"/>
        <v>10.323182716624494</v>
      </c>
      <c r="AP81">
        <f t="shared" si="7"/>
        <v>10.558624458830911</v>
      </c>
      <c r="AQ81">
        <f t="shared" si="7"/>
        <v>10.794066201037328</v>
      </c>
      <c r="AR81">
        <f t="shared" si="7"/>
        <v>11.029507943243745</v>
      </c>
      <c r="AS81">
        <f t="shared" si="7"/>
        <v>11.264949685450162</v>
      </c>
      <c r="AT81">
        <f t="shared" si="7"/>
        <v>11.500391427656579</v>
      </c>
      <c r="AU81">
        <f t="shared" si="7"/>
        <v>11.735833169862996</v>
      </c>
      <c r="AV81">
        <f t="shared" si="7"/>
        <v>11.971274912069415</v>
      </c>
      <c r="AW81">
        <f t="shared" si="7"/>
        <v>12.20671665427583</v>
      </c>
      <c r="AX81">
        <f t="shared" si="7"/>
        <v>12.442158396482249</v>
      </c>
      <c r="AY81">
        <f t="shared" si="7"/>
        <v>12.677600138688666</v>
      </c>
      <c r="AZ81">
        <f t="shared" si="7"/>
        <v>12.913041880895083</v>
      </c>
      <c r="BA81">
        <f t="shared" si="7"/>
        <v>13.1484836231015</v>
      </c>
      <c r="BB81">
        <f t="shared" si="7"/>
        <v>13.383925365307917</v>
      </c>
      <c r="BC81">
        <f t="shared" si="7"/>
        <v>13.619367107514336</v>
      </c>
      <c r="BD81">
        <f t="shared" si="7"/>
        <v>13.854808849720751</v>
      </c>
      <c r="BE81" s="107">
        <v>3.6999999999999998E-2</v>
      </c>
      <c r="BF81" s="40">
        <f t="shared" si="9"/>
        <v>3.0517141042189833</v>
      </c>
    </row>
    <row r="82" spans="1:58" ht="15" customHeight="1">
      <c r="A82" s="109" t="s">
        <v>226</v>
      </c>
      <c r="B82" t="s">
        <v>153</v>
      </c>
      <c r="C82" t="s">
        <v>1973</v>
      </c>
      <c r="D82" t="s">
        <v>1974</v>
      </c>
      <c r="E82" t="s">
        <v>1894</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f t="shared" si="8"/>
        <v>361.92939391777401</v>
      </c>
      <c r="AL82">
        <f t="shared" si="7"/>
        <v>368.12799753647147</v>
      </c>
      <c r="AM82">
        <f t="shared" si="7"/>
        <v>374.32660115516899</v>
      </c>
      <c r="AN82">
        <f t="shared" si="7"/>
        <v>380.52520477386651</v>
      </c>
      <c r="AO82">
        <f t="shared" si="7"/>
        <v>386.72380839256397</v>
      </c>
      <c r="AP82">
        <f t="shared" si="7"/>
        <v>392.92241201126149</v>
      </c>
      <c r="AQ82">
        <f t="shared" si="7"/>
        <v>399.12101562995895</v>
      </c>
      <c r="AR82">
        <f t="shared" si="7"/>
        <v>405.31961924865647</v>
      </c>
      <c r="AS82">
        <f t="shared" si="7"/>
        <v>411.51822286735398</v>
      </c>
      <c r="AT82">
        <f t="shared" si="7"/>
        <v>417.71682648605145</v>
      </c>
      <c r="AU82">
        <f t="shared" si="7"/>
        <v>423.91543010474896</v>
      </c>
      <c r="AV82">
        <f t="shared" si="7"/>
        <v>430.11403372344648</v>
      </c>
      <c r="AW82">
        <f t="shared" si="7"/>
        <v>436.31263734214394</v>
      </c>
      <c r="AX82">
        <f t="shared" si="7"/>
        <v>442.51124096084146</v>
      </c>
      <c r="AY82">
        <f t="shared" si="7"/>
        <v>448.70984457953898</v>
      </c>
      <c r="AZ82">
        <f t="shared" si="7"/>
        <v>454.90844819823644</v>
      </c>
      <c r="BA82">
        <f t="shared" si="7"/>
        <v>461.10705181693396</v>
      </c>
      <c r="BB82">
        <f t="shared" si="7"/>
        <v>467.30565543563148</v>
      </c>
      <c r="BC82">
        <f t="shared" si="7"/>
        <v>473.50425905432894</v>
      </c>
      <c r="BD82">
        <f t="shared" si="7"/>
        <v>479.70286267302646</v>
      </c>
      <c r="BE82" s="107">
        <v>2.4E-2</v>
      </c>
      <c r="BF82" s="40">
        <f t="shared" si="9"/>
        <v>2.0653869728867846</v>
      </c>
    </row>
    <row r="83" spans="1:58" ht="15" customHeight="1">
      <c r="A83" s="109"/>
      <c r="B83" t="s">
        <v>225</v>
      </c>
      <c r="D83" t="s">
        <v>1975</v>
      </c>
      <c r="BF83" s="40"/>
    </row>
    <row r="84" spans="1:58" ht="15" customHeight="1">
      <c r="A84" s="109" t="s">
        <v>224</v>
      </c>
      <c r="B84" t="s">
        <v>1810</v>
      </c>
      <c r="C84" t="s">
        <v>1976</v>
      </c>
      <c r="D84" t="s">
        <v>1977</v>
      </c>
      <c r="E84" t="s">
        <v>1894</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f t="shared" si="8"/>
        <v>2297.0136595412987</v>
      </c>
      <c r="AL84">
        <f t="shared" si="7"/>
        <v>2337.7157500907292</v>
      </c>
      <c r="AM84">
        <f t="shared" si="7"/>
        <v>2378.4178406401593</v>
      </c>
      <c r="AN84">
        <f t="shared" si="7"/>
        <v>2419.1199311895898</v>
      </c>
      <c r="AO84">
        <f t="shared" si="7"/>
        <v>2459.8220217390199</v>
      </c>
      <c r="AP84">
        <f t="shared" si="7"/>
        <v>2500.5241122884504</v>
      </c>
      <c r="AQ84">
        <f t="shared" si="7"/>
        <v>2541.2262028378805</v>
      </c>
      <c r="AR84">
        <f t="shared" si="7"/>
        <v>2581.928293387311</v>
      </c>
      <c r="AS84">
        <f t="shared" si="7"/>
        <v>2622.6303839367411</v>
      </c>
      <c r="AT84">
        <f t="shared" si="7"/>
        <v>2663.3324744861711</v>
      </c>
      <c r="AU84">
        <f t="shared" si="7"/>
        <v>2704.0345650356016</v>
      </c>
      <c r="AV84">
        <f t="shared" si="7"/>
        <v>2744.7366555850322</v>
      </c>
      <c r="AW84">
        <f t="shared" si="7"/>
        <v>2785.4387461344622</v>
      </c>
      <c r="AX84">
        <f t="shared" si="7"/>
        <v>2826.1408366838923</v>
      </c>
      <c r="AY84">
        <f t="shared" si="7"/>
        <v>2866.8429272333228</v>
      </c>
      <c r="AZ84">
        <f t="shared" si="7"/>
        <v>2907.5450177827529</v>
      </c>
      <c r="BA84">
        <f t="shared" si="7"/>
        <v>2948.2471083321834</v>
      </c>
      <c r="BB84">
        <f t="shared" si="7"/>
        <v>2988.9491988816135</v>
      </c>
      <c r="BC84">
        <f t="shared" si="7"/>
        <v>3029.6512894310436</v>
      </c>
      <c r="BD84">
        <f t="shared" si="7"/>
        <v>3070.3533799804741</v>
      </c>
      <c r="BE84" s="107">
        <v>3.7999999999999999E-2</v>
      </c>
      <c r="BF84" s="40">
        <f t="shared" si="9"/>
        <v>2.8898505780486028</v>
      </c>
    </row>
    <row r="85" spans="1:58" ht="15" customHeight="1">
      <c r="A85" s="109" t="s">
        <v>223</v>
      </c>
      <c r="B85" t="s">
        <v>1825</v>
      </c>
      <c r="C85" t="s">
        <v>1978</v>
      </c>
      <c r="D85" t="s">
        <v>1979</v>
      </c>
      <c r="E85" t="s">
        <v>1894</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f t="shared" si="8"/>
        <v>1625.4660309522826</v>
      </c>
      <c r="AL85">
        <f t="shared" si="7"/>
        <v>1656.0836595479939</v>
      </c>
      <c r="AM85">
        <f t="shared" si="7"/>
        <v>1686.7012881437054</v>
      </c>
      <c r="AN85">
        <f t="shared" si="7"/>
        <v>1717.3189167394166</v>
      </c>
      <c r="AO85">
        <f t="shared" si="7"/>
        <v>1747.9365453351281</v>
      </c>
      <c r="AP85">
        <f t="shared" si="7"/>
        <v>1778.5541739308394</v>
      </c>
      <c r="AQ85">
        <f t="shared" si="7"/>
        <v>1809.1718025265509</v>
      </c>
      <c r="AR85">
        <f t="shared" si="7"/>
        <v>1839.7894311222622</v>
      </c>
      <c r="AS85">
        <f t="shared" si="7"/>
        <v>1870.4070597179737</v>
      </c>
      <c r="AT85">
        <f t="shared" si="7"/>
        <v>1901.0246883136851</v>
      </c>
      <c r="AU85">
        <f t="shared" si="7"/>
        <v>1931.6423169093964</v>
      </c>
      <c r="AV85">
        <f t="shared" si="7"/>
        <v>1962.2599455051079</v>
      </c>
      <c r="AW85">
        <f t="shared" si="7"/>
        <v>1992.8775741008192</v>
      </c>
      <c r="AX85">
        <f t="shared" si="7"/>
        <v>2023.4952026965307</v>
      </c>
      <c r="AY85">
        <f t="shared" si="7"/>
        <v>2054.1128312922419</v>
      </c>
      <c r="AZ85">
        <f t="shared" si="7"/>
        <v>2084.7304598879537</v>
      </c>
      <c r="BA85">
        <f t="shared" si="7"/>
        <v>2115.3480884836649</v>
      </c>
      <c r="BB85">
        <f t="shared" si="7"/>
        <v>2145.9657170793762</v>
      </c>
      <c r="BC85">
        <f t="shared" si="7"/>
        <v>2176.5833456750875</v>
      </c>
      <c r="BD85">
        <f t="shared" si="7"/>
        <v>2207.2009742707987</v>
      </c>
      <c r="BE85" s="107">
        <v>3.5000000000000003E-2</v>
      </c>
      <c r="BF85" s="40">
        <f t="shared" si="9"/>
        <v>2.7702907039674374</v>
      </c>
    </row>
    <row r="86" spans="1:58" ht="15" customHeight="1">
      <c r="A86" s="109" t="s">
        <v>222</v>
      </c>
      <c r="B86" t="s">
        <v>1826</v>
      </c>
      <c r="C86" t="s">
        <v>1980</v>
      </c>
      <c r="D86" t="s">
        <v>1981</v>
      </c>
      <c r="E86" t="s">
        <v>1894</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f t="shared" si="8"/>
        <v>603.82552731785063</v>
      </c>
      <c r="AL86">
        <f t="shared" si="7"/>
        <v>614.19156931037105</v>
      </c>
      <c r="AM86">
        <f t="shared" si="7"/>
        <v>624.55761130289159</v>
      </c>
      <c r="AN86">
        <f t="shared" si="7"/>
        <v>634.92365329541201</v>
      </c>
      <c r="AO86">
        <f t="shared" si="7"/>
        <v>645.28969528793243</v>
      </c>
      <c r="AP86">
        <f t="shared" si="7"/>
        <v>655.65573728045285</v>
      </c>
      <c r="AQ86">
        <f t="shared" si="7"/>
        <v>666.02177927297328</v>
      </c>
      <c r="AR86">
        <f t="shared" si="7"/>
        <v>676.38782126549381</v>
      </c>
      <c r="AS86">
        <f t="shared" si="7"/>
        <v>686.75386325801423</v>
      </c>
      <c r="AT86">
        <f t="shared" si="7"/>
        <v>697.11990525053466</v>
      </c>
      <c r="AU86">
        <f t="shared" si="7"/>
        <v>707.48594724305508</v>
      </c>
      <c r="AV86">
        <f t="shared" si="7"/>
        <v>717.8519892355755</v>
      </c>
      <c r="AW86">
        <f t="shared" si="7"/>
        <v>728.21803122809604</v>
      </c>
      <c r="AX86">
        <f t="shared" si="7"/>
        <v>738.58407322061646</v>
      </c>
      <c r="AY86">
        <f t="shared" si="7"/>
        <v>748.95011521313688</v>
      </c>
      <c r="AZ86">
        <f t="shared" si="7"/>
        <v>759.3161572056573</v>
      </c>
      <c r="BA86">
        <f t="shared" si="7"/>
        <v>769.68219919817784</v>
      </c>
      <c r="BB86">
        <f t="shared" si="7"/>
        <v>780.04824119069826</v>
      </c>
      <c r="BC86">
        <f t="shared" si="7"/>
        <v>790.41428318321869</v>
      </c>
      <c r="BD86">
        <f t="shared" si="7"/>
        <v>800.78032517573911</v>
      </c>
      <c r="BE86" s="107">
        <v>6.0999999999999999E-2</v>
      </c>
      <c r="BF86" s="40">
        <f t="shared" si="9"/>
        <v>4.2669874580647082</v>
      </c>
    </row>
    <row r="87" spans="1:58" ht="15" customHeight="1">
      <c r="A87" s="109" t="s">
        <v>221</v>
      </c>
      <c r="B87" t="s">
        <v>1827</v>
      </c>
      <c r="C87" t="s">
        <v>1982</v>
      </c>
      <c r="D87" t="s">
        <v>1983</v>
      </c>
      <c r="E87" t="s">
        <v>1894</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f t="shared" si="8"/>
        <v>67.290888102241254</v>
      </c>
      <c r="AL87">
        <f t="shared" si="7"/>
        <v>66.579439532400727</v>
      </c>
      <c r="AM87">
        <f t="shared" si="7"/>
        <v>65.867990962560185</v>
      </c>
      <c r="AN87">
        <f t="shared" si="7"/>
        <v>65.156542392719658</v>
      </c>
      <c r="AO87">
        <f t="shared" si="7"/>
        <v>64.44509382287913</v>
      </c>
      <c r="AP87">
        <f t="shared" si="7"/>
        <v>63.733645253038596</v>
      </c>
      <c r="AQ87">
        <f t="shared" si="7"/>
        <v>63.022196683198068</v>
      </c>
      <c r="AR87">
        <f t="shared" si="7"/>
        <v>62.310748113357533</v>
      </c>
      <c r="AS87">
        <f t="shared" si="7"/>
        <v>61.599299543517006</v>
      </c>
      <c r="AT87">
        <f t="shared" si="7"/>
        <v>60.887850973676471</v>
      </c>
      <c r="AU87">
        <f t="shared" si="7"/>
        <v>60.176402403835944</v>
      </c>
      <c r="AV87">
        <f t="shared" si="7"/>
        <v>59.464953833995409</v>
      </c>
      <c r="AW87">
        <f t="shared" si="7"/>
        <v>58.753505264154882</v>
      </c>
      <c r="AX87">
        <f t="shared" si="7"/>
        <v>58.042056694314354</v>
      </c>
      <c r="AY87">
        <f t="shared" si="7"/>
        <v>57.330608124473819</v>
      </c>
      <c r="AZ87">
        <f t="shared" si="7"/>
        <v>56.619159554633285</v>
      </c>
      <c r="BA87">
        <f t="shared" si="7"/>
        <v>55.907710984792757</v>
      </c>
      <c r="BB87">
        <f t="shared" si="7"/>
        <v>55.19626241495223</v>
      </c>
      <c r="BC87">
        <f t="shared" si="7"/>
        <v>54.484813845111695</v>
      </c>
      <c r="BD87">
        <f t="shared" si="7"/>
        <v>53.773365275271161</v>
      </c>
      <c r="BE87" s="107">
        <v>-4.0000000000000001E-3</v>
      </c>
      <c r="BF87" s="40">
        <f t="shared" si="9"/>
        <v>-0.71020835158696061</v>
      </c>
    </row>
    <row r="88" spans="1:58" ht="15" customHeight="1">
      <c r="A88" s="109" t="s">
        <v>220</v>
      </c>
      <c r="B88" t="s">
        <v>1811</v>
      </c>
      <c r="C88" t="s">
        <v>1984</v>
      </c>
      <c r="D88" t="s">
        <v>1985</v>
      </c>
      <c r="E88" t="s">
        <v>1894</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f t="shared" si="8"/>
        <v>296.80025973255562</v>
      </c>
      <c r="AL88">
        <f t="shared" si="7"/>
        <v>303.254351141744</v>
      </c>
      <c r="AM88">
        <f t="shared" si="7"/>
        <v>309.70844255093238</v>
      </c>
      <c r="AN88">
        <f t="shared" si="7"/>
        <v>316.16253396012075</v>
      </c>
      <c r="AO88">
        <f t="shared" si="7"/>
        <v>322.61662536930913</v>
      </c>
      <c r="AP88">
        <f t="shared" si="7"/>
        <v>329.07071677849751</v>
      </c>
      <c r="AQ88">
        <f t="shared" si="7"/>
        <v>335.52480818768589</v>
      </c>
      <c r="AR88">
        <f t="shared" si="7"/>
        <v>341.97889959687427</v>
      </c>
      <c r="AS88">
        <f t="shared" si="7"/>
        <v>348.43299100606265</v>
      </c>
      <c r="AT88">
        <f t="shared" si="7"/>
        <v>354.88708241525103</v>
      </c>
      <c r="AU88">
        <f t="shared" si="7"/>
        <v>361.34117382443941</v>
      </c>
      <c r="AV88">
        <f t="shared" si="7"/>
        <v>367.79526523362779</v>
      </c>
      <c r="AW88">
        <f t="shared" si="7"/>
        <v>374.24935664281617</v>
      </c>
      <c r="AX88">
        <f t="shared" si="7"/>
        <v>380.70344805200455</v>
      </c>
      <c r="AY88">
        <f t="shared" si="7"/>
        <v>387.15753946119293</v>
      </c>
      <c r="AZ88">
        <f t="shared" si="7"/>
        <v>393.6116308703813</v>
      </c>
      <c r="BA88">
        <f t="shared" si="7"/>
        <v>400.06572227956968</v>
      </c>
      <c r="BB88">
        <f t="shared" si="7"/>
        <v>406.51981368875806</v>
      </c>
      <c r="BC88">
        <f t="shared" si="7"/>
        <v>412.97390509794644</v>
      </c>
      <c r="BD88">
        <f t="shared" si="7"/>
        <v>419.42799650713482</v>
      </c>
      <c r="BE88" s="107">
        <v>5.8000000000000003E-2</v>
      </c>
      <c r="BF88" s="40">
        <f t="shared" si="9"/>
        <v>4.2022615509194949</v>
      </c>
    </row>
    <row r="89" spans="1:58" ht="15" customHeight="1">
      <c r="A89" s="109" t="s">
        <v>219</v>
      </c>
      <c r="B89" t="s">
        <v>1812</v>
      </c>
      <c r="C89" t="s">
        <v>1986</v>
      </c>
      <c r="D89" t="s">
        <v>1987</v>
      </c>
      <c r="E89" t="s">
        <v>1894</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f t="shared" si="8"/>
        <v>430.92026826919187</v>
      </c>
      <c r="AL89">
        <f t="shared" si="7"/>
        <v>442.30910671873829</v>
      </c>
      <c r="AM89">
        <f t="shared" si="7"/>
        <v>453.69794516828478</v>
      </c>
      <c r="AN89">
        <f t="shared" si="7"/>
        <v>465.0867836178312</v>
      </c>
      <c r="AO89">
        <f t="shared" si="7"/>
        <v>476.47562206737769</v>
      </c>
      <c r="AP89">
        <f t="shared" si="7"/>
        <v>487.86446051692417</v>
      </c>
      <c r="AQ89">
        <f t="shared" si="7"/>
        <v>499.25329896647065</v>
      </c>
      <c r="AR89">
        <f t="shared" si="7"/>
        <v>510.64213741601708</v>
      </c>
      <c r="AS89">
        <f t="shared" si="7"/>
        <v>522.03097586556351</v>
      </c>
      <c r="AT89">
        <f t="shared" si="7"/>
        <v>533.41981431510999</v>
      </c>
      <c r="AU89">
        <f t="shared" si="7"/>
        <v>544.80865276465647</v>
      </c>
      <c r="AV89">
        <f t="shared" si="7"/>
        <v>556.19749121420296</v>
      </c>
      <c r="AW89">
        <f t="shared" si="7"/>
        <v>567.58632966374944</v>
      </c>
      <c r="AX89">
        <f t="shared" si="7"/>
        <v>578.97516811329592</v>
      </c>
      <c r="AY89">
        <f t="shared" si="7"/>
        <v>590.36400656284229</v>
      </c>
      <c r="AZ89">
        <f t="shared" si="7"/>
        <v>601.75284501238878</v>
      </c>
      <c r="BA89">
        <f t="shared" si="7"/>
        <v>613.14168346193526</v>
      </c>
      <c r="BB89">
        <f t="shared" si="7"/>
        <v>624.53052191148163</v>
      </c>
      <c r="BC89">
        <f t="shared" si="7"/>
        <v>635.91936036102811</v>
      </c>
      <c r="BD89">
        <f t="shared" si="7"/>
        <v>647.30819881057459</v>
      </c>
      <c r="BE89" s="107">
        <v>6.8000000000000005E-2</v>
      </c>
      <c r="BF89" s="40">
        <f t="shared" si="9"/>
        <v>4.9257894640325928</v>
      </c>
    </row>
    <row r="90" spans="1:58" ht="15" customHeight="1">
      <c r="A90" s="109" t="s">
        <v>218</v>
      </c>
      <c r="B90" t="s">
        <v>1813</v>
      </c>
      <c r="C90" t="s">
        <v>1988</v>
      </c>
      <c r="D90" t="s">
        <v>1989</v>
      </c>
      <c r="E90" t="s">
        <v>1894</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f t="shared" si="8"/>
        <v>895.8675553380624</v>
      </c>
      <c r="AL90">
        <f t="shared" si="7"/>
        <v>935.34657594070995</v>
      </c>
      <c r="AM90">
        <f t="shared" si="7"/>
        <v>974.82559654335751</v>
      </c>
      <c r="AN90">
        <f t="shared" si="7"/>
        <v>1014.3046171460049</v>
      </c>
      <c r="AO90">
        <f t="shared" si="7"/>
        <v>1053.7836377486524</v>
      </c>
      <c r="AP90">
        <f t="shared" si="7"/>
        <v>1093.2626583513002</v>
      </c>
      <c r="AQ90">
        <f t="shared" si="7"/>
        <v>1132.7416789539475</v>
      </c>
      <c r="AR90">
        <f t="shared" si="7"/>
        <v>1172.220699556595</v>
      </c>
      <c r="AS90">
        <f t="shared" si="7"/>
        <v>1211.6997201592426</v>
      </c>
      <c r="AT90">
        <f t="shared" si="7"/>
        <v>1251.1787407618901</v>
      </c>
      <c r="AU90">
        <f t="shared" si="7"/>
        <v>1290.6577613645377</v>
      </c>
      <c r="AV90">
        <f t="shared" si="7"/>
        <v>1330.1367819671852</v>
      </c>
      <c r="AW90">
        <f t="shared" si="7"/>
        <v>1369.6158025698328</v>
      </c>
      <c r="AX90">
        <f t="shared" si="7"/>
        <v>1409.0948231724801</v>
      </c>
      <c r="AY90">
        <f t="shared" si="7"/>
        <v>1448.5738437751279</v>
      </c>
      <c r="AZ90">
        <f t="shared" si="7"/>
        <v>1488.0528643777752</v>
      </c>
      <c r="BA90">
        <f t="shared" si="7"/>
        <v>1527.531884980423</v>
      </c>
      <c r="BB90">
        <f t="shared" si="7"/>
        <v>1567.0109055830703</v>
      </c>
      <c r="BC90">
        <f t="shared" si="7"/>
        <v>1606.4899261857179</v>
      </c>
      <c r="BD90">
        <f t="shared" si="7"/>
        <v>1645.9689467883654</v>
      </c>
      <c r="BE90" s="107">
        <v>6.8000000000000005E-2</v>
      </c>
      <c r="BF90" s="40">
        <f t="shared" si="9"/>
        <v>5.3904683999229208</v>
      </c>
    </row>
    <row r="91" spans="1:58" ht="15" customHeight="1">
      <c r="A91" s="109" t="s">
        <v>217</v>
      </c>
      <c r="B91" t="s">
        <v>1814</v>
      </c>
      <c r="C91" t="s">
        <v>1990</v>
      </c>
      <c r="D91" t="s">
        <v>1991</v>
      </c>
      <c r="E91" t="s">
        <v>1894</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f t="shared" si="8"/>
        <v>3443.249216542858</v>
      </c>
      <c r="AL91">
        <f t="shared" si="7"/>
        <v>3548.403569326998</v>
      </c>
      <c r="AM91">
        <f t="shared" si="7"/>
        <v>3653.5579221111384</v>
      </c>
      <c r="AN91">
        <f t="shared" si="7"/>
        <v>3758.7122748952784</v>
      </c>
      <c r="AO91">
        <f t="shared" si="7"/>
        <v>3863.8666276794188</v>
      </c>
      <c r="AP91">
        <f t="shared" si="7"/>
        <v>3969.0209804635588</v>
      </c>
      <c r="AQ91">
        <f t="shared" si="7"/>
        <v>4074.1753332476992</v>
      </c>
      <c r="AR91">
        <f t="shared" si="7"/>
        <v>4179.3296860318396</v>
      </c>
      <c r="AS91">
        <f t="shared" si="7"/>
        <v>4284.4840388159791</v>
      </c>
      <c r="AT91">
        <f t="shared" si="7"/>
        <v>4389.6383916001196</v>
      </c>
      <c r="AU91">
        <f t="shared" si="7"/>
        <v>4494.79274438426</v>
      </c>
      <c r="AV91">
        <f t="shared" si="7"/>
        <v>4599.9470971684004</v>
      </c>
      <c r="AW91">
        <f t="shared" si="7"/>
        <v>4705.1014499525409</v>
      </c>
      <c r="AX91">
        <f t="shared" si="7"/>
        <v>4810.2558027366813</v>
      </c>
      <c r="AY91">
        <f t="shared" si="7"/>
        <v>4915.4101555208208</v>
      </c>
      <c r="AZ91">
        <f t="shared" si="7"/>
        <v>5020.5645083049612</v>
      </c>
      <c r="BA91">
        <f t="shared" si="7"/>
        <v>5125.7188610891017</v>
      </c>
      <c r="BB91">
        <f t="shared" si="7"/>
        <v>5230.8732138732412</v>
      </c>
      <c r="BC91">
        <f t="shared" si="7"/>
        <v>5336.0275666573816</v>
      </c>
      <c r="BD91">
        <f t="shared" si="7"/>
        <v>5441.181919441522</v>
      </c>
      <c r="BE91" s="107">
        <v>5.3999999999999999E-2</v>
      </c>
      <c r="BF91" s="40">
        <f t="shared" si="9"/>
        <v>4.225116494010317</v>
      </c>
    </row>
    <row r="92" spans="1:58" ht="15" customHeight="1">
      <c r="A92" s="109" t="s">
        <v>216</v>
      </c>
      <c r="B92" t="s">
        <v>1815</v>
      </c>
      <c r="C92" t="s">
        <v>1992</v>
      </c>
      <c r="D92" t="s">
        <v>1993</v>
      </c>
      <c r="E92" t="s">
        <v>1894</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f t="shared" si="8"/>
        <v>677.9448042265393</v>
      </c>
      <c r="AL92">
        <f t="shared" si="7"/>
        <v>710.7478228751396</v>
      </c>
      <c r="AM92">
        <f t="shared" si="7"/>
        <v>743.55084152373979</v>
      </c>
      <c r="AN92">
        <f t="shared" si="7"/>
        <v>776.35386017233998</v>
      </c>
      <c r="AO92">
        <f t="shared" si="7"/>
        <v>809.15687882094016</v>
      </c>
      <c r="AP92">
        <f t="shared" si="7"/>
        <v>841.95989746954046</v>
      </c>
      <c r="AQ92">
        <f t="shared" si="7"/>
        <v>874.76291611814065</v>
      </c>
      <c r="AR92">
        <f t="shared" si="7"/>
        <v>907.56593476674084</v>
      </c>
      <c r="AS92">
        <f t="shared" si="7"/>
        <v>940.36895341534114</v>
      </c>
      <c r="AT92">
        <f t="shared" si="7"/>
        <v>973.17197206394133</v>
      </c>
      <c r="AU92">
        <f t="shared" si="7"/>
        <v>1005.9749907125415</v>
      </c>
      <c r="AV92">
        <f t="shared" si="7"/>
        <v>1038.7780093611418</v>
      </c>
      <c r="AW92">
        <f t="shared" si="7"/>
        <v>1071.5810280097421</v>
      </c>
      <c r="AX92">
        <f t="shared" si="7"/>
        <v>1104.3840466583422</v>
      </c>
      <c r="AY92">
        <f t="shared" si="7"/>
        <v>1137.1870653069425</v>
      </c>
      <c r="AZ92">
        <f t="shared" si="7"/>
        <v>1169.9900839555426</v>
      </c>
      <c r="BA92">
        <f t="shared" si="7"/>
        <v>1202.7931026041429</v>
      </c>
      <c r="BB92">
        <f t="shared" si="7"/>
        <v>1235.5961212527432</v>
      </c>
      <c r="BC92">
        <f t="shared" si="7"/>
        <v>1268.3991399013435</v>
      </c>
      <c r="BD92">
        <f t="shared" si="7"/>
        <v>1301.2021585499435</v>
      </c>
      <c r="BE92" s="107">
        <v>8.4000000000000005E-2</v>
      </c>
      <c r="BF92" s="40">
        <f t="shared" si="9"/>
        <v>6.4233288028804347</v>
      </c>
    </row>
    <row r="93" spans="1:58" ht="15" customHeight="1">
      <c r="A93" s="109" t="s">
        <v>215</v>
      </c>
      <c r="B93" t="s">
        <v>1816</v>
      </c>
      <c r="C93" t="s">
        <v>1994</v>
      </c>
      <c r="D93" t="s">
        <v>1995</v>
      </c>
      <c r="E93" t="s">
        <v>1894</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f t="shared" si="8"/>
        <v>1499.587104759351</v>
      </c>
      <c r="AL93">
        <f t="shared" ref="AL93:BD100" si="10">_xlfn.FORECAST.ETS(AL$14,$F93:$AJ93, $F$14:$AJ$14)</f>
        <v>1558.5908421795159</v>
      </c>
      <c r="AM93">
        <f t="shared" si="10"/>
        <v>1617.5945795996809</v>
      </c>
      <c r="AN93">
        <f t="shared" si="10"/>
        <v>1676.5983170198458</v>
      </c>
      <c r="AO93">
        <f t="shared" si="10"/>
        <v>1735.6020544400108</v>
      </c>
      <c r="AP93">
        <f t="shared" si="10"/>
        <v>1794.6057918601757</v>
      </c>
      <c r="AQ93">
        <f t="shared" si="10"/>
        <v>1853.6095292803407</v>
      </c>
      <c r="AR93">
        <f t="shared" si="10"/>
        <v>1912.6132667005056</v>
      </c>
      <c r="AS93">
        <f t="shared" si="10"/>
        <v>1971.6170041206706</v>
      </c>
      <c r="AT93">
        <f t="shared" si="10"/>
        <v>2030.6207415408355</v>
      </c>
      <c r="AU93">
        <f t="shared" si="10"/>
        <v>2089.6244789610005</v>
      </c>
      <c r="AV93">
        <f t="shared" si="10"/>
        <v>2148.6282163811657</v>
      </c>
      <c r="AW93">
        <f t="shared" si="10"/>
        <v>2207.6319538013304</v>
      </c>
      <c r="AX93">
        <f t="shared" si="10"/>
        <v>2266.6356912214951</v>
      </c>
      <c r="AY93">
        <f t="shared" si="10"/>
        <v>2325.6394286416603</v>
      </c>
      <c r="AZ93">
        <f t="shared" si="10"/>
        <v>2384.6431660618255</v>
      </c>
      <c r="BA93">
        <f t="shared" si="10"/>
        <v>2443.6469034819902</v>
      </c>
      <c r="BB93">
        <f t="shared" si="10"/>
        <v>2502.6506409021549</v>
      </c>
      <c r="BC93">
        <f t="shared" si="10"/>
        <v>2561.6543783223201</v>
      </c>
      <c r="BD93">
        <f t="shared" si="10"/>
        <v>2620.6581157424853</v>
      </c>
      <c r="BE93" s="107">
        <v>7.0000000000000007E-2</v>
      </c>
      <c r="BF93" s="40">
        <f t="shared" si="9"/>
        <v>5.4104162837929515</v>
      </c>
    </row>
    <row r="94" spans="1:58" ht="15" customHeight="1">
      <c r="A94" s="109" t="s">
        <v>214</v>
      </c>
      <c r="B94" t="s">
        <v>1817</v>
      </c>
      <c r="C94" t="s">
        <v>1996</v>
      </c>
      <c r="D94" t="s">
        <v>1997</v>
      </c>
      <c r="E94" t="s">
        <v>1894</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f t="shared" si="8"/>
        <v>454.66876828464916</v>
      </c>
      <c r="AL94">
        <f t="shared" si="10"/>
        <v>464.38582784040943</v>
      </c>
      <c r="AM94">
        <f t="shared" si="10"/>
        <v>474.10288739616965</v>
      </c>
      <c r="AN94">
        <f t="shared" si="10"/>
        <v>483.81994695192986</v>
      </c>
      <c r="AO94">
        <f t="shared" si="10"/>
        <v>493.53700650769014</v>
      </c>
      <c r="AP94">
        <f t="shared" si="10"/>
        <v>503.25406606345035</v>
      </c>
      <c r="AQ94">
        <f t="shared" si="10"/>
        <v>512.97112561921062</v>
      </c>
      <c r="AR94">
        <f t="shared" si="10"/>
        <v>522.68818517497084</v>
      </c>
      <c r="AS94">
        <f t="shared" si="10"/>
        <v>532.40524473073106</v>
      </c>
      <c r="AT94">
        <f t="shared" si="10"/>
        <v>542.12230428649127</v>
      </c>
      <c r="AU94">
        <f t="shared" si="10"/>
        <v>551.83936384225149</v>
      </c>
      <c r="AV94">
        <f t="shared" si="10"/>
        <v>561.55642339801182</v>
      </c>
      <c r="AW94">
        <f t="shared" si="10"/>
        <v>571.27348295377203</v>
      </c>
      <c r="AX94">
        <f t="shared" si="10"/>
        <v>580.99054250953225</v>
      </c>
      <c r="AY94">
        <f t="shared" si="10"/>
        <v>590.70760206529246</v>
      </c>
      <c r="AZ94">
        <f t="shared" si="10"/>
        <v>600.42466162105279</v>
      </c>
      <c r="BA94">
        <f t="shared" si="10"/>
        <v>610.14172117681301</v>
      </c>
      <c r="BB94">
        <f t="shared" si="10"/>
        <v>619.85878073257322</v>
      </c>
      <c r="BC94">
        <f t="shared" si="10"/>
        <v>629.57584028833344</v>
      </c>
      <c r="BD94">
        <f t="shared" si="10"/>
        <v>639.29289984409365</v>
      </c>
      <c r="BE94" s="107">
        <v>3.9E-2</v>
      </c>
      <c r="BF94" s="40">
        <f t="shared" si="9"/>
        <v>3.0740170720842119</v>
      </c>
    </row>
    <row r="95" spans="1:58" ht="15" customHeight="1">
      <c r="A95" s="109" t="s">
        <v>213</v>
      </c>
      <c r="B95" t="s">
        <v>1818</v>
      </c>
      <c r="C95" t="s">
        <v>1998</v>
      </c>
      <c r="D95" t="s">
        <v>1999</v>
      </c>
      <c r="E95" t="s">
        <v>1894</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f t="shared" si="8"/>
        <v>2734.996113965411</v>
      </c>
      <c r="AL95">
        <f t="shared" si="10"/>
        <v>2809.2168394438772</v>
      </c>
      <c r="AM95">
        <f t="shared" si="10"/>
        <v>2883.4375649223439</v>
      </c>
      <c r="AN95">
        <f t="shared" si="10"/>
        <v>2957.6582904008101</v>
      </c>
      <c r="AO95">
        <f t="shared" si="10"/>
        <v>3031.8790158792763</v>
      </c>
      <c r="AP95">
        <f t="shared" si="10"/>
        <v>3106.0997413577425</v>
      </c>
      <c r="AQ95">
        <f t="shared" si="10"/>
        <v>3180.3204668362087</v>
      </c>
      <c r="AR95">
        <f t="shared" si="10"/>
        <v>3254.5411923146748</v>
      </c>
      <c r="AS95">
        <f t="shared" si="10"/>
        <v>3328.761917793141</v>
      </c>
      <c r="AT95">
        <f t="shared" si="10"/>
        <v>3402.9826432716072</v>
      </c>
      <c r="AU95">
        <f t="shared" si="10"/>
        <v>3477.2033687500739</v>
      </c>
      <c r="AV95">
        <f t="shared" si="10"/>
        <v>3551.4240942285401</v>
      </c>
      <c r="AW95">
        <f t="shared" si="10"/>
        <v>3625.6448197070063</v>
      </c>
      <c r="AX95">
        <f t="shared" si="10"/>
        <v>3699.8655451854725</v>
      </c>
      <c r="AY95">
        <f t="shared" si="10"/>
        <v>3774.0862706639391</v>
      </c>
      <c r="AZ95">
        <f t="shared" si="10"/>
        <v>3848.3069961424053</v>
      </c>
      <c r="BA95">
        <f t="shared" si="10"/>
        <v>3922.5277216208715</v>
      </c>
      <c r="BB95">
        <f t="shared" si="10"/>
        <v>3996.7484470993377</v>
      </c>
      <c r="BC95">
        <f t="shared" si="10"/>
        <v>4070.9691725778039</v>
      </c>
      <c r="BD95">
        <f t="shared" si="10"/>
        <v>4145.1898980562701</v>
      </c>
      <c r="BE95" s="107">
        <v>0.05</v>
      </c>
      <c r="BF95" s="40">
        <f t="shared" si="9"/>
        <v>3.8765216173817674</v>
      </c>
    </row>
    <row r="96" spans="1:58" ht="15" customHeight="1">
      <c r="A96" s="109" t="s">
        <v>212</v>
      </c>
      <c r="B96" t="s">
        <v>1819</v>
      </c>
      <c r="C96" t="s">
        <v>2000</v>
      </c>
      <c r="D96" t="s">
        <v>2001</v>
      </c>
      <c r="E96" t="s">
        <v>1894</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f t="shared" si="8"/>
        <v>414.73663868521135</v>
      </c>
      <c r="AL96">
        <f t="shared" si="10"/>
        <v>418.42634643663519</v>
      </c>
      <c r="AM96">
        <f t="shared" si="10"/>
        <v>422.11605418805908</v>
      </c>
      <c r="AN96">
        <f t="shared" si="10"/>
        <v>425.80576193948298</v>
      </c>
      <c r="AO96">
        <f t="shared" si="10"/>
        <v>429.49546969090682</v>
      </c>
      <c r="AP96">
        <f t="shared" si="10"/>
        <v>433.18517744233071</v>
      </c>
      <c r="AQ96">
        <f t="shared" si="10"/>
        <v>436.87488519375461</v>
      </c>
      <c r="AR96">
        <f t="shared" si="10"/>
        <v>440.5645929451785</v>
      </c>
      <c r="AS96">
        <f t="shared" si="10"/>
        <v>444.25430069660234</v>
      </c>
      <c r="AT96">
        <f t="shared" si="10"/>
        <v>447.94400844802624</v>
      </c>
      <c r="AU96">
        <f t="shared" si="10"/>
        <v>451.63371619945013</v>
      </c>
      <c r="AV96">
        <f t="shared" si="10"/>
        <v>455.32342395087403</v>
      </c>
      <c r="AW96">
        <f t="shared" si="10"/>
        <v>459.01313170229787</v>
      </c>
      <c r="AX96">
        <f t="shared" si="10"/>
        <v>462.70283945372177</v>
      </c>
      <c r="AY96">
        <f t="shared" si="10"/>
        <v>466.39254720514566</v>
      </c>
      <c r="AZ96">
        <f t="shared" si="10"/>
        <v>470.0822549565695</v>
      </c>
      <c r="BA96">
        <f t="shared" si="10"/>
        <v>473.7719627079934</v>
      </c>
      <c r="BB96">
        <f t="shared" si="10"/>
        <v>477.46167045941729</v>
      </c>
      <c r="BC96">
        <f t="shared" si="10"/>
        <v>481.15137821084113</v>
      </c>
      <c r="BD96">
        <f t="shared" si="10"/>
        <v>484.84108596226503</v>
      </c>
      <c r="BE96" s="107">
        <v>4.2000000000000003E-2</v>
      </c>
      <c r="BF96" s="40">
        <f t="shared" si="9"/>
        <v>2.8454885206697478</v>
      </c>
    </row>
    <row r="97" spans="1:58" ht="15" customHeight="1">
      <c r="A97" s="109" t="s">
        <v>211</v>
      </c>
      <c r="B97" t="s">
        <v>1820</v>
      </c>
      <c r="C97" t="s">
        <v>2002</v>
      </c>
      <c r="D97" t="s">
        <v>2003</v>
      </c>
      <c r="E97" t="s">
        <v>1894</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f t="shared" si="8"/>
        <v>1795.9338987218193</v>
      </c>
      <c r="AL97">
        <f t="shared" si="10"/>
        <v>1855.6007746572311</v>
      </c>
      <c r="AM97">
        <f t="shared" si="10"/>
        <v>1915.2676505926431</v>
      </c>
      <c r="AN97">
        <f t="shared" si="10"/>
        <v>1974.9345265280549</v>
      </c>
      <c r="AO97">
        <f t="shared" si="10"/>
        <v>2034.6014024634669</v>
      </c>
      <c r="AP97">
        <f t="shared" si="10"/>
        <v>2094.2682783988789</v>
      </c>
      <c r="AQ97">
        <f t="shared" si="10"/>
        <v>2153.9351543342909</v>
      </c>
      <c r="AR97">
        <f t="shared" si="10"/>
        <v>2213.6020302697025</v>
      </c>
      <c r="AS97">
        <f t="shared" si="10"/>
        <v>2273.2689062051145</v>
      </c>
      <c r="AT97">
        <f t="shared" si="10"/>
        <v>2332.9357821405265</v>
      </c>
      <c r="AU97">
        <f t="shared" si="10"/>
        <v>2392.6026580759381</v>
      </c>
      <c r="AV97">
        <f t="shared" si="10"/>
        <v>2452.2695340113505</v>
      </c>
      <c r="AW97">
        <f t="shared" si="10"/>
        <v>2511.9364099467621</v>
      </c>
      <c r="AX97">
        <f t="shared" si="10"/>
        <v>2571.6032858821741</v>
      </c>
      <c r="AY97">
        <f t="shared" si="10"/>
        <v>2631.2701618175861</v>
      </c>
      <c r="AZ97">
        <f t="shared" si="10"/>
        <v>2690.9370377529976</v>
      </c>
      <c r="BA97">
        <f t="shared" si="10"/>
        <v>2750.6039136884096</v>
      </c>
      <c r="BB97">
        <f t="shared" si="10"/>
        <v>2810.2707896238217</v>
      </c>
      <c r="BC97">
        <f t="shared" si="10"/>
        <v>2869.9376655592337</v>
      </c>
      <c r="BD97">
        <f t="shared" si="10"/>
        <v>2929.6045414946457</v>
      </c>
      <c r="BE97" s="107">
        <v>7.5999999999999998E-2</v>
      </c>
      <c r="BF97" s="40">
        <f t="shared" si="9"/>
        <v>5.5887378302940549</v>
      </c>
    </row>
    <row r="98" spans="1:58" ht="15" customHeight="1">
      <c r="A98" s="109" t="s">
        <v>210</v>
      </c>
      <c r="B98" t="s">
        <v>1821</v>
      </c>
      <c r="C98" t="s">
        <v>2004</v>
      </c>
      <c r="D98" t="s">
        <v>2005</v>
      </c>
      <c r="E98" t="s">
        <v>1894</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f t="shared" si="8"/>
        <v>981.93828096675281</v>
      </c>
      <c r="AL98">
        <f t="shared" si="10"/>
        <v>1024.0337328327878</v>
      </c>
      <c r="AM98">
        <f t="shared" si="10"/>
        <v>1066.1291846988229</v>
      </c>
      <c r="AN98">
        <f t="shared" si="10"/>
        <v>1108.224636564858</v>
      </c>
      <c r="AO98">
        <f t="shared" si="10"/>
        <v>1150.3200884308931</v>
      </c>
      <c r="AP98">
        <f t="shared" si="10"/>
        <v>1192.4155402969279</v>
      </c>
      <c r="AQ98">
        <f t="shared" si="10"/>
        <v>1234.510992162963</v>
      </c>
      <c r="AR98">
        <f t="shared" si="10"/>
        <v>1276.6064440289981</v>
      </c>
      <c r="AS98">
        <f t="shared" si="10"/>
        <v>1318.7018958950332</v>
      </c>
      <c r="AT98">
        <f t="shared" si="10"/>
        <v>1360.7973477610681</v>
      </c>
      <c r="AU98">
        <f t="shared" si="10"/>
        <v>1402.8927996271032</v>
      </c>
      <c r="AV98">
        <f t="shared" si="10"/>
        <v>1444.9882514931383</v>
      </c>
      <c r="AW98">
        <f t="shared" si="10"/>
        <v>1487.0837033591733</v>
      </c>
      <c r="AX98">
        <f t="shared" si="10"/>
        <v>1529.1791552252084</v>
      </c>
      <c r="AY98">
        <f t="shared" si="10"/>
        <v>1571.2746070912435</v>
      </c>
      <c r="AZ98">
        <f t="shared" si="10"/>
        <v>1613.3700589572786</v>
      </c>
      <c r="BA98">
        <f t="shared" si="10"/>
        <v>1655.4655108233137</v>
      </c>
      <c r="BB98">
        <f t="shared" si="10"/>
        <v>1697.5609626893486</v>
      </c>
      <c r="BC98">
        <f t="shared" si="10"/>
        <v>1739.6564145553837</v>
      </c>
      <c r="BD98">
        <f t="shared" si="10"/>
        <v>1781.7518664214185</v>
      </c>
      <c r="BE98" s="107">
        <v>8.5000000000000006E-2</v>
      </c>
      <c r="BF98" s="40">
        <f t="shared" si="9"/>
        <v>6.3622356271620939</v>
      </c>
    </row>
    <row r="99" spans="1:58" ht="15" customHeight="1">
      <c r="A99" s="109" t="s">
        <v>209</v>
      </c>
      <c r="B99" t="s">
        <v>1822</v>
      </c>
      <c r="C99" t="s">
        <v>2006</v>
      </c>
      <c r="D99" t="s">
        <v>2007</v>
      </c>
      <c r="E99" t="s">
        <v>1894</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f t="shared" si="8"/>
        <v>449.81442283386087</v>
      </c>
      <c r="AL99">
        <f t="shared" si="10"/>
        <v>460.89690045854303</v>
      </c>
      <c r="AM99">
        <f t="shared" si="10"/>
        <v>471.97937808322519</v>
      </c>
      <c r="AN99">
        <f t="shared" si="10"/>
        <v>483.0618557079074</v>
      </c>
      <c r="AO99">
        <f t="shared" si="10"/>
        <v>494.14433333258955</v>
      </c>
      <c r="AP99">
        <f t="shared" si="10"/>
        <v>505.22681095727171</v>
      </c>
      <c r="AQ99">
        <f t="shared" si="10"/>
        <v>516.30928858195387</v>
      </c>
      <c r="AR99">
        <f t="shared" si="10"/>
        <v>527.39176620663602</v>
      </c>
      <c r="AS99">
        <f t="shared" si="10"/>
        <v>538.47424383131818</v>
      </c>
      <c r="AT99">
        <f t="shared" si="10"/>
        <v>549.55672145600033</v>
      </c>
      <c r="AU99">
        <f t="shared" si="10"/>
        <v>560.63919908068249</v>
      </c>
      <c r="AV99">
        <f t="shared" si="10"/>
        <v>571.72167670536464</v>
      </c>
      <c r="AW99">
        <f t="shared" si="10"/>
        <v>582.8041543300468</v>
      </c>
      <c r="AX99">
        <f t="shared" si="10"/>
        <v>593.88663195472895</v>
      </c>
      <c r="AY99">
        <f t="shared" si="10"/>
        <v>604.96910957941122</v>
      </c>
      <c r="AZ99">
        <f t="shared" si="10"/>
        <v>616.05158720409327</v>
      </c>
      <c r="BA99">
        <f t="shared" si="10"/>
        <v>627.13406482877554</v>
      </c>
      <c r="BB99">
        <f t="shared" si="10"/>
        <v>638.21654245345758</v>
      </c>
      <c r="BC99">
        <f t="shared" si="10"/>
        <v>649.29902007813985</v>
      </c>
      <c r="BD99">
        <f t="shared" si="10"/>
        <v>660.381497702822</v>
      </c>
      <c r="BE99" s="107">
        <v>6.3E-2</v>
      </c>
      <c r="BF99" s="40">
        <f t="shared" si="9"/>
        <v>4.5986304130284372</v>
      </c>
    </row>
    <row r="100" spans="1:58" ht="15" customHeight="1">
      <c r="A100" s="109" t="s">
        <v>208</v>
      </c>
      <c r="B100" t="s">
        <v>153</v>
      </c>
      <c r="C100" t="s">
        <v>2008</v>
      </c>
      <c r="D100" t="s">
        <v>2009</v>
      </c>
      <c r="E100" t="s">
        <v>1894</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f t="shared" si="8"/>
        <v>16394.980549694603</v>
      </c>
      <c r="AL100">
        <f t="shared" si="10"/>
        <v>16900.376569649885</v>
      </c>
      <c r="AM100">
        <f t="shared" si="10"/>
        <v>17405.772589605171</v>
      </c>
      <c r="AN100">
        <f t="shared" si="10"/>
        <v>17911.168609560453</v>
      </c>
      <c r="AO100">
        <f t="shared" si="10"/>
        <v>18416.564629515738</v>
      </c>
      <c r="AP100">
        <f t="shared" si="10"/>
        <v>18921.960649471024</v>
      </c>
      <c r="AQ100">
        <f t="shared" si="10"/>
        <v>19427.356669426306</v>
      </c>
      <c r="AR100">
        <f t="shared" si="10"/>
        <v>19932.752689381592</v>
      </c>
      <c r="AS100">
        <f t="shared" si="10"/>
        <v>20438.148709336878</v>
      </c>
      <c r="AT100">
        <f t="shared" si="10"/>
        <v>20943.54472929216</v>
      </c>
      <c r="AU100">
        <f t="shared" si="10"/>
        <v>21448.940749247446</v>
      </c>
      <c r="AV100">
        <f t="shared" si="10"/>
        <v>21954.336769202731</v>
      </c>
      <c r="AW100">
        <f t="shared" si="10"/>
        <v>22459.732789158013</v>
      </c>
      <c r="AX100">
        <f t="shared" si="10"/>
        <v>22965.128809113299</v>
      </c>
      <c r="AY100">
        <f t="shared" si="10"/>
        <v>23470.524829068585</v>
      </c>
      <c r="AZ100">
        <f t="shared" si="10"/>
        <v>23975.920849023867</v>
      </c>
      <c r="BA100">
        <f t="shared" si="10"/>
        <v>24481.316868979149</v>
      </c>
      <c r="BB100">
        <f t="shared" si="10"/>
        <v>24986.712888934435</v>
      </c>
      <c r="BC100">
        <f t="shared" si="10"/>
        <v>25492.108908889721</v>
      </c>
      <c r="BD100">
        <f t="shared" si="10"/>
        <v>25997.504928845003</v>
      </c>
      <c r="BE100" s="107">
        <v>5.6000000000000001E-2</v>
      </c>
      <c r="BF100" s="40">
        <f t="shared" si="9"/>
        <v>4.3271442473130417</v>
      </c>
    </row>
    <row r="101" spans="1:58" ht="15" customHeight="1">
      <c r="A101" s="109"/>
      <c r="B101" t="s">
        <v>207</v>
      </c>
      <c r="D101" t="s">
        <v>2010</v>
      </c>
      <c r="BF101" s="40"/>
    </row>
    <row r="102" spans="1:58" ht="15" customHeight="1">
      <c r="A102" s="109" t="s">
        <v>206</v>
      </c>
      <c r="B102" t="s">
        <v>1810</v>
      </c>
      <c r="C102" t="s">
        <v>2011</v>
      </c>
      <c r="D102" t="s">
        <v>2012</v>
      </c>
      <c r="E102" t="s">
        <v>1289</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f>_xlfn.FORECAST.ETS(AK$14,$H102:$AJ102, $H$14:$AJ$14)</f>
        <v>537.94137039138946</v>
      </c>
      <c r="AL102">
        <f t="shared" ref="AL102:BD114" si="11">_xlfn.FORECAST.ETS(AL$14,$H102:$AJ102, $H$14:$AJ$14)</f>
        <v>547.30612032506406</v>
      </c>
      <c r="AM102">
        <f t="shared" si="11"/>
        <v>556.67087025873866</v>
      </c>
      <c r="AN102">
        <f t="shared" si="11"/>
        <v>566.03562019241326</v>
      </c>
      <c r="AO102">
        <f t="shared" si="11"/>
        <v>575.40037012608786</v>
      </c>
      <c r="AP102">
        <f t="shared" si="11"/>
        <v>584.76512005976258</v>
      </c>
      <c r="AQ102">
        <f t="shared" si="11"/>
        <v>594.12986999343718</v>
      </c>
      <c r="AR102">
        <f t="shared" si="11"/>
        <v>603.49461992711178</v>
      </c>
      <c r="AS102">
        <f t="shared" si="11"/>
        <v>612.85936986078639</v>
      </c>
      <c r="AT102">
        <f t="shared" si="11"/>
        <v>622.22411979446099</v>
      </c>
      <c r="AU102">
        <f t="shared" si="11"/>
        <v>631.58886972813559</v>
      </c>
      <c r="AV102">
        <f t="shared" si="11"/>
        <v>640.95361966181019</v>
      </c>
      <c r="AW102">
        <f t="shared" si="11"/>
        <v>650.3183695954848</v>
      </c>
      <c r="AX102">
        <f t="shared" si="11"/>
        <v>659.6831195291594</v>
      </c>
      <c r="AY102">
        <f t="shared" si="11"/>
        <v>669.04786946283411</v>
      </c>
      <c r="AZ102">
        <f t="shared" si="11"/>
        <v>678.41261939650872</v>
      </c>
      <c r="BA102">
        <f t="shared" si="11"/>
        <v>687.77736933018332</v>
      </c>
      <c r="BB102">
        <f t="shared" si="11"/>
        <v>697.14211926385792</v>
      </c>
      <c r="BC102">
        <f t="shared" si="11"/>
        <v>706.50686919753252</v>
      </c>
      <c r="BD102">
        <f t="shared" si="11"/>
        <v>715.87161913120713</v>
      </c>
      <c r="BE102" s="107">
        <v>0.13200000000000001</v>
      </c>
      <c r="BF102" s="40">
        <f t="shared" si="9"/>
        <v>8.3865066436856104</v>
      </c>
    </row>
    <row r="103" spans="1:58" ht="15" customHeight="1">
      <c r="A103" s="109" t="s">
        <v>205</v>
      </c>
      <c r="B103" t="s">
        <v>1825</v>
      </c>
      <c r="C103" t="s">
        <v>2013</v>
      </c>
      <c r="D103" t="s">
        <v>2014</v>
      </c>
      <c r="E103" t="s">
        <v>1289</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f t="shared" ref="AK103:AZ119" si="12">_xlfn.FORECAST.ETS(AK$14,$H103:$AJ103, $H$14:$AJ$14)</f>
        <v>404.3668902854327</v>
      </c>
      <c r="AL103">
        <f t="shared" si="11"/>
        <v>410.47596735773902</v>
      </c>
      <c r="AM103">
        <f t="shared" si="11"/>
        <v>416.5850444300454</v>
      </c>
      <c r="AN103">
        <f t="shared" si="11"/>
        <v>422.69412150235178</v>
      </c>
      <c r="AO103">
        <f t="shared" si="11"/>
        <v>428.8031985746581</v>
      </c>
      <c r="AP103">
        <f t="shared" si="11"/>
        <v>434.91227564696447</v>
      </c>
      <c r="AQ103">
        <f t="shared" si="11"/>
        <v>441.02135271927085</v>
      </c>
      <c r="AR103">
        <f t="shared" si="11"/>
        <v>447.13042979157717</v>
      </c>
      <c r="AS103">
        <f t="shared" si="11"/>
        <v>453.23950686388355</v>
      </c>
      <c r="AT103">
        <f t="shared" si="11"/>
        <v>459.34858393618993</v>
      </c>
      <c r="AU103">
        <f t="shared" si="11"/>
        <v>465.45766100849625</v>
      </c>
      <c r="AV103">
        <f t="shared" si="11"/>
        <v>471.56673808080262</v>
      </c>
      <c r="AW103">
        <f t="shared" si="11"/>
        <v>477.67581515310894</v>
      </c>
      <c r="AX103">
        <f t="shared" si="11"/>
        <v>483.78489222541532</v>
      </c>
      <c r="AY103">
        <f t="shared" si="11"/>
        <v>489.8939692977217</v>
      </c>
      <c r="AZ103">
        <f t="shared" si="11"/>
        <v>496.00304637002807</v>
      </c>
      <c r="BA103">
        <f t="shared" si="11"/>
        <v>502.11212344233439</v>
      </c>
      <c r="BB103">
        <f t="shared" si="11"/>
        <v>508.22120051464077</v>
      </c>
      <c r="BC103">
        <f t="shared" si="11"/>
        <v>514.33027758694709</v>
      </c>
      <c r="BD103">
        <f t="shared" si="11"/>
        <v>520.43935465925347</v>
      </c>
      <c r="BE103" t="s">
        <v>146</v>
      </c>
      <c r="BF103" t="s">
        <v>146</v>
      </c>
    </row>
    <row r="104" spans="1:58" ht="15" customHeight="1">
      <c r="A104" s="109" t="s">
        <v>204</v>
      </c>
      <c r="B104" t="s">
        <v>1826</v>
      </c>
      <c r="C104" t="s">
        <v>2015</v>
      </c>
      <c r="D104" t="s">
        <v>2016</v>
      </c>
      <c r="E104" t="s">
        <v>1289</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f t="shared" si="12"/>
        <v>84.392942920197029</v>
      </c>
      <c r="AL104">
        <f t="shared" si="11"/>
        <v>85.110958840394076</v>
      </c>
      <c r="AM104">
        <f t="shared" si="11"/>
        <v>85.828974760591109</v>
      </c>
      <c r="AN104">
        <f t="shared" si="11"/>
        <v>86.546990680788156</v>
      </c>
      <c r="AO104">
        <f t="shared" si="11"/>
        <v>87.265006600985188</v>
      </c>
      <c r="AP104">
        <f t="shared" si="11"/>
        <v>87.983022521182221</v>
      </c>
      <c r="AQ104">
        <f t="shared" si="11"/>
        <v>88.701038441379268</v>
      </c>
      <c r="AR104">
        <f t="shared" si="11"/>
        <v>89.4190543615763</v>
      </c>
      <c r="AS104">
        <f t="shared" si="11"/>
        <v>90.137070281773347</v>
      </c>
      <c r="AT104">
        <f t="shared" si="11"/>
        <v>90.85508620197038</v>
      </c>
      <c r="AU104">
        <f t="shared" si="11"/>
        <v>91.573102122167427</v>
      </c>
      <c r="AV104">
        <f t="shared" si="11"/>
        <v>92.291118042364459</v>
      </c>
      <c r="AW104">
        <f t="shared" si="11"/>
        <v>93.009133962561492</v>
      </c>
      <c r="AX104">
        <f t="shared" si="11"/>
        <v>93.727149882758539</v>
      </c>
      <c r="AY104">
        <f t="shared" si="11"/>
        <v>94.445165802955572</v>
      </c>
      <c r="AZ104">
        <f t="shared" si="11"/>
        <v>95.163181723152618</v>
      </c>
      <c r="BA104">
        <f t="shared" si="11"/>
        <v>95.881197643349651</v>
      </c>
      <c r="BB104">
        <f t="shared" si="11"/>
        <v>96.599213563546698</v>
      </c>
      <c r="BC104">
        <f t="shared" si="11"/>
        <v>97.317229483743731</v>
      </c>
      <c r="BD104">
        <f t="shared" si="11"/>
        <v>98.035245403940763</v>
      </c>
      <c r="BE104" s="107">
        <v>6.5000000000000002E-2</v>
      </c>
      <c r="BF104" s="40">
        <f t="shared" si="9"/>
        <v>4.1612446778248158</v>
      </c>
    </row>
    <row r="105" spans="1:58" ht="15" customHeight="1">
      <c r="A105" s="39" t="s">
        <v>203</v>
      </c>
      <c r="B105" t="s">
        <v>1827</v>
      </c>
      <c r="C105" t="s">
        <v>2017</v>
      </c>
      <c r="D105" t="s">
        <v>2018</v>
      </c>
      <c r="E105" t="s">
        <v>1289</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f>_xlfn.FORECAST.ETS(AK$14,$P105:$AJ105, $P$14:$AJ$14)</f>
        <v>44.265984560768281</v>
      </c>
      <c r="AL105">
        <f t="shared" ref="AL105:BD105" si="13">_xlfn.FORECAST.ETS(AL$14,$P105:$AJ105, $P$14:$AJ$14)</f>
        <v>42.325468311295786</v>
      </c>
      <c r="AM105">
        <f t="shared" si="13"/>
        <v>40.38495206182332</v>
      </c>
      <c r="AN105">
        <f t="shared" si="13"/>
        <v>38.444435812350818</v>
      </c>
      <c r="AO105">
        <f t="shared" si="13"/>
        <v>36.503919562878345</v>
      </c>
      <c r="AP105">
        <f t="shared" si="13"/>
        <v>34.56340331340585</v>
      </c>
      <c r="AQ105">
        <f t="shared" si="13"/>
        <v>32.622887063933383</v>
      </c>
      <c r="AR105">
        <f t="shared" si="13"/>
        <v>30.682370814460885</v>
      </c>
      <c r="AS105">
        <f t="shared" si="13"/>
        <v>28.741854564988408</v>
      </c>
      <c r="AT105">
        <f t="shared" si="13"/>
        <v>26.801338315515917</v>
      </c>
      <c r="AU105">
        <f t="shared" si="13"/>
        <v>24.86082206604344</v>
      </c>
      <c r="AV105">
        <f t="shared" si="13"/>
        <v>22.920305816570949</v>
      </c>
      <c r="AW105">
        <f t="shared" si="13"/>
        <v>20.979789567098472</v>
      </c>
      <c r="AX105">
        <f t="shared" si="13"/>
        <v>19.03927331762598</v>
      </c>
      <c r="AY105">
        <f t="shared" si="13"/>
        <v>17.098757068153503</v>
      </c>
      <c r="AZ105">
        <f t="shared" si="13"/>
        <v>15.15824081868101</v>
      </c>
      <c r="BA105">
        <f t="shared" si="13"/>
        <v>13.21772456920854</v>
      </c>
      <c r="BB105">
        <f t="shared" si="13"/>
        <v>11.277208319736042</v>
      </c>
      <c r="BC105">
        <f t="shared" si="13"/>
        <v>9.336692070263565</v>
      </c>
      <c r="BD105">
        <f t="shared" si="13"/>
        <v>7.3961758207910737</v>
      </c>
      <c r="BE105" t="s">
        <v>146</v>
      </c>
      <c r="BF105" t="s">
        <v>146</v>
      </c>
    </row>
    <row r="106" spans="1:58" ht="15" customHeight="1">
      <c r="A106" s="39" t="s">
        <v>202</v>
      </c>
      <c r="B106" t="s">
        <v>1811</v>
      </c>
      <c r="C106" t="s">
        <v>2019</v>
      </c>
      <c r="D106" t="s">
        <v>2020</v>
      </c>
      <c r="E106" t="s">
        <v>1289</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f t="shared" si="12"/>
        <v>71.181517279485632</v>
      </c>
      <c r="AL106">
        <f t="shared" si="11"/>
        <v>72.385620715943119</v>
      </c>
      <c r="AM106">
        <f t="shared" si="11"/>
        <v>73.589724152400592</v>
      </c>
      <c r="AN106">
        <f t="shared" si="11"/>
        <v>74.793827588858065</v>
      </c>
      <c r="AO106">
        <f t="shared" si="11"/>
        <v>75.997931025315538</v>
      </c>
      <c r="AP106">
        <f t="shared" si="11"/>
        <v>77.202034461773025</v>
      </c>
      <c r="AQ106">
        <f t="shared" si="11"/>
        <v>78.406137898230497</v>
      </c>
      <c r="AR106">
        <f t="shared" si="11"/>
        <v>79.61024133468797</v>
      </c>
      <c r="AS106">
        <f t="shared" si="11"/>
        <v>80.814344771145443</v>
      </c>
      <c r="AT106">
        <f t="shared" si="11"/>
        <v>82.01844820760293</v>
      </c>
      <c r="AU106">
        <f t="shared" si="11"/>
        <v>83.222551644060403</v>
      </c>
      <c r="AV106">
        <f t="shared" si="11"/>
        <v>84.426655080517875</v>
      </c>
      <c r="AW106">
        <f t="shared" si="11"/>
        <v>85.630758516975362</v>
      </c>
      <c r="AX106">
        <f t="shared" si="11"/>
        <v>86.834861953432835</v>
      </c>
      <c r="AY106">
        <f t="shared" si="11"/>
        <v>88.038965389890308</v>
      </c>
      <c r="AZ106">
        <f t="shared" si="11"/>
        <v>89.24306882634778</v>
      </c>
      <c r="BA106">
        <f t="shared" si="11"/>
        <v>90.447172262805253</v>
      </c>
      <c r="BB106">
        <f t="shared" si="11"/>
        <v>91.65127569926274</v>
      </c>
      <c r="BC106">
        <f t="shared" si="11"/>
        <v>92.855379135720213</v>
      </c>
      <c r="BD106">
        <f t="shared" si="11"/>
        <v>94.059482572177686</v>
      </c>
      <c r="BE106" t="s">
        <v>146</v>
      </c>
      <c r="BF106" t="s">
        <v>146</v>
      </c>
    </row>
    <row r="107" spans="1:58" ht="15" customHeight="1">
      <c r="A107" s="39" t="s">
        <v>201</v>
      </c>
      <c r="B107" t="s">
        <v>1825</v>
      </c>
      <c r="C107" t="s">
        <v>2021</v>
      </c>
      <c r="D107" t="s">
        <v>2022</v>
      </c>
      <c r="E107" t="s">
        <v>1289</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f t="shared" si="12"/>
        <v>44.272179752152667</v>
      </c>
      <c r="AL107">
        <f t="shared" si="11"/>
        <v>45.162811814552036</v>
      </c>
      <c r="AM107">
        <f t="shared" si="11"/>
        <v>46.053443876951405</v>
      </c>
      <c r="AN107">
        <f t="shared" si="11"/>
        <v>46.944075939350775</v>
      </c>
      <c r="AO107">
        <f t="shared" si="11"/>
        <v>47.834708001750144</v>
      </c>
      <c r="AP107">
        <f t="shared" si="11"/>
        <v>48.725340064149513</v>
      </c>
      <c r="AQ107">
        <f t="shared" si="11"/>
        <v>49.615972126548883</v>
      </c>
      <c r="AR107">
        <f t="shared" si="11"/>
        <v>50.506604188948252</v>
      </c>
      <c r="AS107">
        <f t="shared" si="11"/>
        <v>51.397236251347621</v>
      </c>
      <c r="AT107">
        <f t="shared" si="11"/>
        <v>52.287868313746991</v>
      </c>
      <c r="AU107">
        <f t="shared" si="11"/>
        <v>53.17850037614636</v>
      </c>
      <c r="AV107">
        <f t="shared" si="11"/>
        <v>54.069132438545729</v>
      </c>
      <c r="AW107">
        <f t="shared" si="11"/>
        <v>54.959764500945099</v>
      </c>
      <c r="AX107">
        <f t="shared" si="11"/>
        <v>55.850396563344468</v>
      </c>
      <c r="AY107">
        <f t="shared" si="11"/>
        <v>56.741028625743837</v>
      </c>
      <c r="AZ107">
        <f t="shared" si="11"/>
        <v>57.631660688143207</v>
      </c>
      <c r="BA107">
        <f t="shared" si="11"/>
        <v>58.522292750542576</v>
      </c>
      <c r="BB107">
        <f t="shared" si="11"/>
        <v>59.412924812941945</v>
      </c>
      <c r="BC107">
        <f t="shared" si="11"/>
        <v>60.303556875341314</v>
      </c>
      <c r="BD107">
        <f t="shared" si="11"/>
        <v>61.194188937740684</v>
      </c>
      <c r="BE107" t="s">
        <v>146</v>
      </c>
      <c r="BF107" t="s">
        <v>146</v>
      </c>
    </row>
    <row r="108" spans="1:58" ht="15" customHeight="1">
      <c r="A108" s="39" t="s">
        <v>200</v>
      </c>
      <c r="B108" t="s">
        <v>1826</v>
      </c>
      <c r="C108" t="s">
        <v>2023</v>
      </c>
      <c r="D108" t="s">
        <v>2024</v>
      </c>
      <c r="E108" t="s">
        <v>1289</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f>_xlfn.FORECAST.ETS(AK$14,$I108:$AJ108, $I$14:$AJ$14)</f>
        <v>12.392458391796652</v>
      </c>
      <c r="AL108">
        <f t="shared" ref="AL108:BD108" si="14">_xlfn.FORECAST.ETS(AL$14,$I108:$AJ108, $I$14:$AJ$14)</f>
        <v>12.560829569357924</v>
      </c>
      <c r="AM108">
        <f t="shared" si="14"/>
        <v>12.729200746919195</v>
      </c>
      <c r="AN108">
        <f t="shared" si="14"/>
        <v>12.897571924480468</v>
      </c>
      <c r="AO108">
        <f t="shared" si="14"/>
        <v>13.065943102041739</v>
      </c>
      <c r="AP108">
        <f t="shared" si="14"/>
        <v>13.234314279603012</v>
      </c>
      <c r="AQ108">
        <f t="shared" si="14"/>
        <v>13.402685457164283</v>
      </c>
      <c r="AR108">
        <f t="shared" si="14"/>
        <v>13.571056634725554</v>
      </c>
      <c r="AS108">
        <f t="shared" si="14"/>
        <v>13.739427812286827</v>
      </c>
      <c r="AT108">
        <f t="shared" si="14"/>
        <v>13.907798989848098</v>
      </c>
      <c r="AU108">
        <f t="shared" si="14"/>
        <v>14.076170167409369</v>
      </c>
      <c r="AV108">
        <f t="shared" si="14"/>
        <v>14.244541344970642</v>
      </c>
      <c r="AW108">
        <f t="shared" si="14"/>
        <v>14.412912522531913</v>
      </c>
      <c r="AX108">
        <f t="shared" si="14"/>
        <v>14.581283700093186</v>
      </c>
      <c r="AY108">
        <f t="shared" si="14"/>
        <v>14.749654877654457</v>
      </c>
      <c r="AZ108">
        <f t="shared" si="14"/>
        <v>14.91802605521573</v>
      </c>
      <c r="BA108">
        <f t="shared" si="14"/>
        <v>15.086397232777001</v>
      </c>
      <c r="BB108">
        <f t="shared" si="14"/>
        <v>15.254768410338272</v>
      </c>
      <c r="BC108">
        <f t="shared" si="14"/>
        <v>15.423139587899545</v>
      </c>
      <c r="BD108">
        <f t="shared" si="14"/>
        <v>15.591510765460816</v>
      </c>
      <c r="BE108" t="s">
        <v>146</v>
      </c>
      <c r="BF108" t="s">
        <v>146</v>
      </c>
    </row>
    <row r="109" spans="1:58" ht="15" customHeight="1">
      <c r="A109" s="39" t="s">
        <v>199</v>
      </c>
      <c r="B109" t="s">
        <v>1827</v>
      </c>
      <c r="C109" t="s">
        <v>2025</v>
      </c>
      <c r="D109" t="s">
        <v>2026</v>
      </c>
      <c r="E109" t="s">
        <v>1289</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f>_xlfn.FORECAST.ETS(AK$14,$J109:$AJ109, $J$14:$AJ$14)</f>
        <v>14.305927974666886</v>
      </c>
      <c r="AL109">
        <f t="shared" ref="AL109:BD109" si="15">_xlfn.FORECAST.ETS(AL$14,$J109:$AJ109, $J$14:$AJ$14)</f>
        <v>14.30478157828871</v>
      </c>
      <c r="AM109">
        <f t="shared" si="15"/>
        <v>14.303635181910535</v>
      </c>
      <c r="AN109">
        <f t="shared" si="15"/>
        <v>14.302488785532358</v>
      </c>
      <c r="AO109">
        <f t="shared" si="15"/>
        <v>14.301342389154183</v>
      </c>
      <c r="AP109">
        <f t="shared" si="15"/>
        <v>14.300195992776006</v>
      </c>
      <c r="AQ109">
        <f t="shared" si="15"/>
        <v>14.299049596397831</v>
      </c>
      <c r="AR109">
        <f t="shared" si="15"/>
        <v>14.297903200019654</v>
      </c>
      <c r="AS109">
        <f t="shared" si="15"/>
        <v>14.296756803641479</v>
      </c>
      <c r="AT109">
        <f t="shared" si="15"/>
        <v>14.295610407263304</v>
      </c>
      <c r="AU109">
        <f t="shared" si="15"/>
        <v>14.294464010885127</v>
      </c>
      <c r="AV109">
        <f t="shared" si="15"/>
        <v>14.293317614506952</v>
      </c>
      <c r="AW109">
        <f t="shared" si="15"/>
        <v>14.292171218128775</v>
      </c>
      <c r="AX109">
        <f t="shared" si="15"/>
        <v>14.2910248217506</v>
      </c>
      <c r="AY109">
        <f t="shared" si="15"/>
        <v>14.289878425372423</v>
      </c>
      <c r="AZ109">
        <f t="shared" si="15"/>
        <v>14.288732028994248</v>
      </c>
      <c r="BA109">
        <f t="shared" si="15"/>
        <v>14.287585632616072</v>
      </c>
      <c r="BB109">
        <f t="shared" si="15"/>
        <v>14.286439236237896</v>
      </c>
      <c r="BC109">
        <f t="shared" si="15"/>
        <v>14.285292839859721</v>
      </c>
      <c r="BD109">
        <f t="shared" si="15"/>
        <v>14.284146443481545</v>
      </c>
      <c r="BE109" t="s">
        <v>146</v>
      </c>
      <c r="BF109" t="s">
        <v>146</v>
      </c>
    </row>
    <row r="110" spans="1:58" ht="15" customHeight="1">
      <c r="A110" s="39" t="s">
        <v>198</v>
      </c>
      <c r="B110" t="s">
        <v>1812</v>
      </c>
      <c r="C110" t="s">
        <v>2027</v>
      </c>
      <c r="D110" t="s">
        <v>2028</v>
      </c>
      <c r="E110" t="s">
        <v>1289</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f>_xlfn.FORECAST.ETS(AK$14,$I110:$AJ110, $I$14:$AJ$14)</f>
        <v>88.872504693661313</v>
      </c>
      <c r="AL110">
        <f t="shared" ref="AL110:BD112" si="16">_xlfn.FORECAST.ETS(AL$14,$I110:$AJ110, $I$14:$AJ$14)</f>
        <v>90.825004521397673</v>
      </c>
      <c r="AM110">
        <f t="shared" si="16"/>
        <v>92.77750434913402</v>
      </c>
      <c r="AN110">
        <f t="shared" si="16"/>
        <v>94.730004176870366</v>
      </c>
      <c r="AO110">
        <f t="shared" si="16"/>
        <v>96.682504004606727</v>
      </c>
      <c r="AP110">
        <f t="shared" si="16"/>
        <v>98.635003832343074</v>
      </c>
      <c r="AQ110">
        <f t="shared" si="16"/>
        <v>100.58750366007942</v>
      </c>
      <c r="AR110">
        <f t="shared" si="16"/>
        <v>102.54000348781578</v>
      </c>
      <c r="AS110">
        <f t="shared" si="16"/>
        <v>104.49250331555213</v>
      </c>
      <c r="AT110">
        <f t="shared" si="16"/>
        <v>106.44500314328849</v>
      </c>
      <c r="AU110">
        <f t="shared" si="16"/>
        <v>108.39750297102484</v>
      </c>
      <c r="AV110">
        <f t="shared" si="16"/>
        <v>110.35000279876118</v>
      </c>
      <c r="AW110">
        <f t="shared" si="16"/>
        <v>112.30250262649753</v>
      </c>
      <c r="AX110">
        <f t="shared" si="16"/>
        <v>114.25500245423389</v>
      </c>
      <c r="AY110">
        <f t="shared" si="16"/>
        <v>116.20750228197024</v>
      </c>
      <c r="AZ110">
        <f t="shared" si="16"/>
        <v>118.1600021097066</v>
      </c>
      <c r="BA110">
        <f t="shared" si="16"/>
        <v>120.11250193744294</v>
      </c>
      <c r="BB110">
        <f t="shared" si="16"/>
        <v>122.06500176517929</v>
      </c>
      <c r="BC110">
        <f t="shared" si="16"/>
        <v>124.01750159291564</v>
      </c>
      <c r="BD110">
        <f t="shared" si="16"/>
        <v>125.970001420652</v>
      </c>
      <c r="BE110" t="s">
        <v>146</v>
      </c>
      <c r="BF110" t="s">
        <v>146</v>
      </c>
    </row>
    <row r="111" spans="1:58" ht="15" customHeight="1">
      <c r="A111" s="39" t="s">
        <v>197</v>
      </c>
      <c r="B111" t="s">
        <v>1825</v>
      </c>
      <c r="C111" t="s">
        <v>2029</v>
      </c>
      <c r="D111" t="s">
        <v>2030</v>
      </c>
      <c r="E111" t="s">
        <v>1289</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f t="shared" ref="AK111:AZ112" si="17">_xlfn.FORECAST.ETS(AK$14,$I111:$AJ111, $I$14:$AJ$14)</f>
        <v>70.742867780099431</v>
      </c>
      <c r="AL111">
        <f t="shared" si="17"/>
        <v>72.469787168543775</v>
      </c>
      <c r="AM111">
        <f t="shared" si="17"/>
        <v>74.196706556988133</v>
      </c>
      <c r="AN111">
        <f t="shared" si="17"/>
        <v>75.923625945432477</v>
      </c>
      <c r="AO111">
        <f t="shared" si="17"/>
        <v>77.650545333876821</v>
      </c>
      <c r="AP111">
        <f t="shared" si="17"/>
        <v>79.377464722321164</v>
      </c>
      <c r="AQ111">
        <f t="shared" si="17"/>
        <v>81.104384110765523</v>
      </c>
      <c r="AR111">
        <f t="shared" si="17"/>
        <v>82.831303499209866</v>
      </c>
      <c r="AS111">
        <f t="shared" si="17"/>
        <v>84.55822288765421</v>
      </c>
      <c r="AT111">
        <f t="shared" si="17"/>
        <v>86.285142276098554</v>
      </c>
      <c r="AU111">
        <f t="shared" si="17"/>
        <v>88.012061664542898</v>
      </c>
      <c r="AV111">
        <f t="shared" si="17"/>
        <v>89.738981052987242</v>
      </c>
      <c r="AW111">
        <f t="shared" si="17"/>
        <v>91.4659004414316</v>
      </c>
      <c r="AX111">
        <f t="shared" si="17"/>
        <v>93.192819829875944</v>
      </c>
      <c r="AY111">
        <f t="shared" si="17"/>
        <v>94.919739218320288</v>
      </c>
      <c r="AZ111">
        <f t="shared" si="17"/>
        <v>96.646658606764646</v>
      </c>
      <c r="BA111">
        <f t="shared" si="16"/>
        <v>98.37357799520899</v>
      </c>
      <c r="BB111">
        <f t="shared" si="16"/>
        <v>100.10049738365333</v>
      </c>
      <c r="BC111">
        <f t="shared" si="16"/>
        <v>101.82741677209768</v>
      </c>
      <c r="BD111">
        <f t="shared" si="16"/>
        <v>103.55433616054202</v>
      </c>
      <c r="BE111" t="s">
        <v>146</v>
      </c>
      <c r="BF111" t="s">
        <v>146</v>
      </c>
    </row>
    <row r="112" spans="1:58" ht="15" customHeight="1">
      <c r="A112" s="39" t="s">
        <v>196</v>
      </c>
      <c r="B112" t="s">
        <v>1826</v>
      </c>
      <c r="C112" t="s">
        <v>2031</v>
      </c>
      <c r="D112" t="s">
        <v>2032</v>
      </c>
      <c r="E112" t="s">
        <v>1289</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f t="shared" si="17"/>
        <v>5.6877749667024089</v>
      </c>
      <c r="AL112">
        <f t="shared" si="16"/>
        <v>5.8392634844652322</v>
      </c>
      <c r="AM112">
        <f t="shared" si="16"/>
        <v>5.9907520022280547</v>
      </c>
      <c r="AN112">
        <f t="shared" si="16"/>
        <v>6.1422405199908772</v>
      </c>
      <c r="AO112">
        <f t="shared" si="16"/>
        <v>6.2937290377536996</v>
      </c>
      <c r="AP112">
        <f t="shared" si="16"/>
        <v>6.445217555516523</v>
      </c>
      <c r="AQ112">
        <f t="shared" si="16"/>
        <v>6.5967060732793454</v>
      </c>
      <c r="AR112">
        <f t="shared" si="16"/>
        <v>6.7481945910421679</v>
      </c>
      <c r="AS112">
        <f t="shared" si="16"/>
        <v>6.8996831088049912</v>
      </c>
      <c r="AT112">
        <f t="shared" si="16"/>
        <v>7.0511716265678137</v>
      </c>
      <c r="AU112">
        <f t="shared" si="16"/>
        <v>7.2026601443306362</v>
      </c>
      <c r="AV112">
        <f t="shared" si="16"/>
        <v>7.3541486620934595</v>
      </c>
      <c r="AW112">
        <f t="shared" si="16"/>
        <v>7.505637179856282</v>
      </c>
      <c r="AX112">
        <f t="shared" si="16"/>
        <v>7.6571256976191044</v>
      </c>
      <c r="AY112">
        <f t="shared" si="16"/>
        <v>7.8086142153819269</v>
      </c>
      <c r="AZ112">
        <f t="shared" si="16"/>
        <v>7.9601027331447494</v>
      </c>
      <c r="BA112">
        <f t="shared" si="16"/>
        <v>8.1115912509075727</v>
      </c>
      <c r="BB112">
        <f t="shared" si="16"/>
        <v>8.2630797686703943</v>
      </c>
      <c r="BC112">
        <f t="shared" si="16"/>
        <v>8.4145682864332176</v>
      </c>
      <c r="BD112">
        <f t="shared" si="16"/>
        <v>8.566056804196041</v>
      </c>
      <c r="BE112" t="s">
        <v>146</v>
      </c>
      <c r="BF112" t="s">
        <v>146</v>
      </c>
    </row>
    <row r="113" spans="1:58" ht="15" customHeight="1">
      <c r="A113" s="39" t="s">
        <v>195</v>
      </c>
      <c r="B113" t="s">
        <v>1827</v>
      </c>
      <c r="C113" t="s">
        <v>2033</v>
      </c>
      <c r="D113" t="s">
        <v>2034</v>
      </c>
      <c r="E113" t="s">
        <v>1289</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f>_xlfn.FORECAST.ETS(AK$14,$J113:$AJ113, $J$14:$AJ$14)</f>
        <v>12.499973759855731</v>
      </c>
      <c r="AL113">
        <f t="shared" ref="AL113:BD113" si="18">_xlfn.FORECAST.ETS(AL$14,$J113:$AJ113, $J$14:$AJ$14)</f>
        <v>12.624583832160141</v>
      </c>
      <c r="AM113">
        <f t="shared" si="18"/>
        <v>12.749193904464549</v>
      </c>
      <c r="AN113">
        <f t="shared" si="18"/>
        <v>12.87380397676896</v>
      </c>
      <c r="AO113">
        <f t="shared" si="18"/>
        <v>12.998414049073368</v>
      </c>
      <c r="AP113">
        <f t="shared" si="18"/>
        <v>13.123024121377778</v>
      </c>
      <c r="AQ113">
        <f t="shared" si="18"/>
        <v>13.247634193682186</v>
      </c>
      <c r="AR113">
        <f t="shared" si="18"/>
        <v>13.372244265986595</v>
      </c>
      <c r="AS113">
        <f t="shared" si="18"/>
        <v>13.496854338291005</v>
      </c>
      <c r="AT113">
        <f t="shared" si="18"/>
        <v>13.621464410595413</v>
      </c>
      <c r="AU113">
        <f t="shared" si="18"/>
        <v>13.746074482899823</v>
      </c>
      <c r="AV113">
        <f t="shared" si="18"/>
        <v>13.870684555204232</v>
      </c>
      <c r="AW113">
        <f t="shared" si="18"/>
        <v>13.995294627508642</v>
      </c>
      <c r="AX113">
        <f t="shared" si="18"/>
        <v>14.11990469981305</v>
      </c>
      <c r="AY113">
        <f t="shared" si="18"/>
        <v>14.244514772117459</v>
      </c>
      <c r="AZ113">
        <f t="shared" si="18"/>
        <v>14.369124844421869</v>
      </c>
      <c r="BA113">
        <f t="shared" si="18"/>
        <v>14.493734916726279</v>
      </c>
      <c r="BB113">
        <f t="shared" si="18"/>
        <v>14.618344989030687</v>
      </c>
      <c r="BC113">
        <f t="shared" si="18"/>
        <v>14.742955061335095</v>
      </c>
      <c r="BD113">
        <f t="shared" si="18"/>
        <v>14.867565133639506</v>
      </c>
      <c r="BE113" t="s">
        <v>146</v>
      </c>
      <c r="BF113" t="s">
        <v>146</v>
      </c>
    </row>
    <row r="114" spans="1:58" ht="15" customHeight="1">
      <c r="A114" s="39" t="s">
        <v>194</v>
      </c>
      <c r="B114" t="s">
        <v>1813</v>
      </c>
      <c r="C114" t="s">
        <v>2035</v>
      </c>
      <c r="D114" t="s">
        <v>2036</v>
      </c>
      <c r="E114" t="s">
        <v>1289</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f t="shared" si="12"/>
        <v>312.59452331253658</v>
      </c>
      <c r="AL114">
        <f t="shared" si="11"/>
        <v>322.50916134300024</v>
      </c>
      <c r="AM114">
        <f t="shared" si="11"/>
        <v>332.42379937346396</v>
      </c>
      <c r="AN114">
        <f t="shared" si="11"/>
        <v>342.33843740392763</v>
      </c>
      <c r="AO114">
        <f t="shared" si="11"/>
        <v>352.25307543439129</v>
      </c>
      <c r="AP114">
        <f t="shared" si="11"/>
        <v>362.16771346485496</v>
      </c>
      <c r="AQ114">
        <f t="shared" si="11"/>
        <v>372.08235149531868</v>
      </c>
      <c r="AR114">
        <f t="shared" si="11"/>
        <v>381.99698952578234</v>
      </c>
      <c r="AS114">
        <f t="shared" si="11"/>
        <v>391.911627556246</v>
      </c>
      <c r="AT114">
        <f t="shared" ref="AT114:BD135" si="19">_xlfn.FORECAST.ETS(AT$14,$H114:$AJ114, $H$14:$AJ$14)</f>
        <v>401.82626558670967</v>
      </c>
      <c r="AU114">
        <f t="shared" si="19"/>
        <v>411.74090361717333</v>
      </c>
      <c r="AV114">
        <f t="shared" si="19"/>
        <v>421.65554164763705</v>
      </c>
      <c r="AW114">
        <f t="shared" si="19"/>
        <v>431.57017967810071</v>
      </c>
      <c r="AX114">
        <f t="shared" si="19"/>
        <v>441.48481770856438</v>
      </c>
      <c r="AY114">
        <f t="shared" si="19"/>
        <v>451.3994557390281</v>
      </c>
      <c r="AZ114">
        <f t="shared" si="19"/>
        <v>461.31409376949171</v>
      </c>
      <c r="BA114">
        <f t="shared" si="19"/>
        <v>471.22873179995543</v>
      </c>
      <c r="BB114">
        <f t="shared" si="19"/>
        <v>481.14336983041909</v>
      </c>
      <c r="BC114">
        <f t="shared" si="19"/>
        <v>491.05800786088275</v>
      </c>
      <c r="BD114">
        <f t="shared" si="19"/>
        <v>500.97264589134647</v>
      </c>
      <c r="BE114" t="s">
        <v>146</v>
      </c>
      <c r="BF114" t="s">
        <v>146</v>
      </c>
    </row>
    <row r="115" spans="1:58" ht="15" customHeight="1">
      <c r="A115" s="39" t="s">
        <v>193</v>
      </c>
      <c r="B115" t="s">
        <v>1825</v>
      </c>
      <c r="C115" t="s">
        <v>2037</v>
      </c>
      <c r="D115" t="s">
        <v>2038</v>
      </c>
      <c r="E115" t="s">
        <v>1289</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f t="shared" si="12"/>
        <v>260.7912664257168</v>
      </c>
      <c r="AL115">
        <f t="shared" si="12"/>
        <v>267.72778874235871</v>
      </c>
      <c r="AM115">
        <f t="shared" si="12"/>
        <v>274.66431105900062</v>
      </c>
      <c r="AN115">
        <f t="shared" si="12"/>
        <v>281.60083337564254</v>
      </c>
      <c r="AO115">
        <f t="shared" si="12"/>
        <v>288.53735569228445</v>
      </c>
      <c r="AP115">
        <f t="shared" si="12"/>
        <v>295.47387800892636</v>
      </c>
      <c r="AQ115">
        <f t="shared" si="12"/>
        <v>302.41040032556828</v>
      </c>
      <c r="AR115">
        <f t="shared" si="12"/>
        <v>309.34692264221025</v>
      </c>
      <c r="AS115">
        <f t="shared" si="12"/>
        <v>316.28344495885216</v>
      </c>
      <c r="AT115">
        <f t="shared" si="12"/>
        <v>323.21996727549407</v>
      </c>
      <c r="AU115">
        <f t="shared" si="12"/>
        <v>330.15648959213598</v>
      </c>
      <c r="AV115">
        <f t="shared" si="12"/>
        <v>337.0930119087779</v>
      </c>
      <c r="AW115">
        <f t="shared" si="12"/>
        <v>344.02953422541981</v>
      </c>
      <c r="AX115">
        <f t="shared" si="12"/>
        <v>350.96605654206172</v>
      </c>
      <c r="AY115">
        <f t="shared" si="12"/>
        <v>357.90257885870363</v>
      </c>
      <c r="AZ115">
        <f t="shared" si="12"/>
        <v>364.83910117534555</v>
      </c>
      <c r="BA115">
        <f t="shared" si="19"/>
        <v>371.77562349198746</v>
      </c>
      <c r="BB115">
        <f t="shared" si="19"/>
        <v>378.71214580862943</v>
      </c>
      <c r="BC115">
        <f t="shared" si="19"/>
        <v>385.64866812527134</v>
      </c>
      <c r="BD115">
        <f t="shared" si="19"/>
        <v>392.58519044191326</v>
      </c>
      <c r="BE115" t="s">
        <v>146</v>
      </c>
      <c r="BF115" t="s">
        <v>146</v>
      </c>
    </row>
    <row r="116" spans="1:58" ht="15" customHeight="1">
      <c r="A116" s="39" t="s">
        <v>192</v>
      </c>
      <c r="B116" t="s">
        <v>1826</v>
      </c>
      <c r="C116" t="s">
        <v>2039</v>
      </c>
      <c r="D116" t="s">
        <v>2040</v>
      </c>
      <c r="E116" t="s">
        <v>1289</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f>_xlfn.FORECAST.ETS(AK$14,$J116:$AJ116, $J$14:$AJ$14)</f>
        <v>23.171247646340753</v>
      </c>
      <c r="AL116">
        <f t="shared" ref="AL116:BD117" si="20">_xlfn.FORECAST.ETS(AL$14,$J116:$AJ116, $J$14:$AJ$14)</f>
        <v>23.724002369245653</v>
      </c>
      <c r="AM116">
        <f t="shared" si="20"/>
        <v>24.276757092150557</v>
      </c>
      <c r="AN116">
        <f t="shared" si="20"/>
        <v>24.829511815055461</v>
      </c>
      <c r="AO116">
        <f t="shared" si="20"/>
        <v>25.382266537960366</v>
      </c>
      <c r="AP116">
        <f t="shared" si="20"/>
        <v>25.93502126086527</v>
      </c>
      <c r="AQ116">
        <f t="shared" si="20"/>
        <v>26.48777598377017</v>
      </c>
      <c r="AR116">
        <f t="shared" si="20"/>
        <v>27.040530706675074</v>
      </c>
      <c r="AS116">
        <f t="shared" si="20"/>
        <v>27.593285429579979</v>
      </c>
      <c r="AT116">
        <f t="shared" si="20"/>
        <v>28.146040152484879</v>
      </c>
      <c r="AU116">
        <f t="shared" si="20"/>
        <v>28.698794875389783</v>
      </c>
      <c r="AV116">
        <f t="shared" si="20"/>
        <v>29.251549598294687</v>
      </c>
      <c r="AW116">
        <f t="shared" si="20"/>
        <v>29.804304321199591</v>
      </c>
      <c r="AX116">
        <f t="shared" si="20"/>
        <v>30.357059044104496</v>
      </c>
      <c r="AY116">
        <f t="shared" si="20"/>
        <v>30.909813767009396</v>
      </c>
      <c r="AZ116">
        <f t="shared" si="20"/>
        <v>31.4625684899143</v>
      </c>
      <c r="BA116">
        <f t="shared" si="20"/>
        <v>32.015323212819204</v>
      </c>
      <c r="BB116">
        <f t="shared" si="20"/>
        <v>32.568077935724105</v>
      </c>
      <c r="BC116">
        <f t="shared" si="20"/>
        <v>33.120832658629013</v>
      </c>
      <c r="BD116">
        <f t="shared" si="20"/>
        <v>33.673587381533913</v>
      </c>
      <c r="BE116" t="s">
        <v>146</v>
      </c>
      <c r="BF116" t="s">
        <v>146</v>
      </c>
    </row>
    <row r="117" spans="1:58" ht="15" customHeight="1">
      <c r="A117" s="39" t="s">
        <v>191</v>
      </c>
      <c r="B117" t="s">
        <v>1827</v>
      </c>
      <c r="C117" t="s">
        <v>2041</v>
      </c>
      <c r="D117" t="s">
        <v>2042</v>
      </c>
      <c r="E117" t="s">
        <v>1289</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f>_xlfn.FORECAST.ETS(AK$14,$J117:$AJ117, $J$14:$AJ$14)</f>
        <v>25.854366457744518</v>
      </c>
      <c r="AL117">
        <f t="shared" si="20"/>
        <v>26.232203993775038</v>
      </c>
      <c r="AM117">
        <f t="shared" si="20"/>
        <v>26.61004152980556</v>
      </c>
      <c r="AN117">
        <f t="shared" si="20"/>
        <v>26.987879065836083</v>
      </c>
      <c r="AO117">
        <f t="shared" si="20"/>
        <v>27.365716601866605</v>
      </c>
      <c r="AP117">
        <f t="shared" si="20"/>
        <v>27.743554137897128</v>
      </c>
      <c r="AQ117">
        <f t="shared" si="20"/>
        <v>28.121391673927647</v>
      </c>
      <c r="AR117">
        <f t="shared" si="20"/>
        <v>28.49922920995817</v>
      </c>
      <c r="AS117">
        <f t="shared" si="20"/>
        <v>28.877066745988692</v>
      </c>
      <c r="AT117">
        <f t="shared" si="20"/>
        <v>29.254904282019211</v>
      </c>
      <c r="AU117">
        <f t="shared" si="20"/>
        <v>29.632741818049734</v>
      </c>
      <c r="AV117">
        <f t="shared" si="20"/>
        <v>30.010579354080257</v>
      </c>
      <c r="AW117">
        <f t="shared" si="20"/>
        <v>30.388416890110779</v>
      </c>
      <c r="AX117">
        <f t="shared" si="20"/>
        <v>30.766254426141302</v>
      </c>
      <c r="AY117">
        <f t="shared" si="20"/>
        <v>31.144091962171821</v>
      </c>
      <c r="AZ117">
        <f t="shared" si="20"/>
        <v>31.521929498202343</v>
      </c>
      <c r="BA117">
        <f t="shared" si="20"/>
        <v>31.899767034232866</v>
      </c>
      <c r="BB117">
        <f t="shared" si="20"/>
        <v>32.277604570263385</v>
      </c>
      <c r="BC117">
        <f t="shared" si="20"/>
        <v>32.655442106293911</v>
      </c>
      <c r="BD117">
        <f t="shared" si="20"/>
        <v>33.03327964232443</v>
      </c>
      <c r="BE117" t="s">
        <v>146</v>
      </c>
      <c r="BF117" t="s">
        <v>146</v>
      </c>
    </row>
    <row r="118" spans="1:58" ht="15" customHeight="1">
      <c r="A118" s="39" t="s">
        <v>190</v>
      </c>
      <c r="B118" t="s">
        <v>1814</v>
      </c>
      <c r="C118" t="s">
        <v>2043</v>
      </c>
      <c r="D118" t="s">
        <v>2044</v>
      </c>
      <c r="E118" t="s">
        <v>1289</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f t="shared" si="12"/>
        <v>819.52674276953644</v>
      </c>
      <c r="AL118">
        <f t="shared" si="12"/>
        <v>840.03784985841685</v>
      </c>
      <c r="AM118">
        <f t="shared" si="12"/>
        <v>860.54895694729737</v>
      </c>
      <c r="AN118">
        <f t="shared" si="12"/>
        <v>881.06006403617789</v>
      </c>
      <c r="AO118">
        <f t="shared" si="12"/>
        <v>901.5711711250583</v>
      </c>
      <c r="AP118">
        <f t="shared" si="12"/>
        <v>922.08227821393882</v>
      </c>
      <c r="AQ118">
        <f t="shared" si="12"/>
        <v>942.59338530281934</v>
      </c>
      <c r="AR118">
        <f t="shared" si="12"/>
        <v>963.10449239169975</v>
      </c>
      <c r="AS118">
        <f t="shared" si="12"/>
        <v>983.61559948058027</v>
      </c>
      <c r="AT118">
        <f t="shared" si="12"/>
        <v>1004.1267065694608</v>
      </c>
      <c r="AU118">
        <f t="shared" si="12"/>
        <v>1024.6378136583412</v>
      </c>
      <c r="AV118">
        <f t="shared" si="12"/>
        <v>1045.1489207472218</v>
      </c>
      <c r="AW118">
        <f t="shared" si="12"/>
        <v>1065.6600278361022</v>
      </c>
      <c r="AX118">
        <f t="shared" si="12"/>
        <v>1086.1711349249827</v>
      </c>
      <c r="AY118">
        <f t="shared" si="12"/>
        <v>1106.6822420138633</v>
      </c>
      <c r="AZ118">
        <f t="shared" si="12"/>
        <v>1127.1933491027437</v>
      </c>
      <c r="BA118">
        <f t="shared" si="19"/>
        <v>1147.7044561916241</v>
      </c>
      <c r="BB118">
        <f t="shared" si="19"/>
        <v>1168.2155632805047</v>
      </c>
      <c r="BC118">
        <f t="shared" si="19"/>
        <v>1188.7266703693851</v>
      </c>
      <c r="BD118">
        <f t="shared" si="19"/>
        <v>1209.2377774582656</v>
      </c>
      <c r="BE118" t="s">
        <v>146</v>
      </c>
      <c r="BF118" t="s">
        <v>146</v>
      </c>
    </row>
    <row r="119" spans="1:58" ht="15" customHeight="1">
      <c r="A119" s="39" t="s">
        <v>189</v>
      </c>
      <c r="B119" t="s">
        <v>1825</v>
      </c>
      <c r="C119" t="s">
        <v>2045</v>
      </c>
      <c r="D119" t="s">
        <v>2046</v>
      </c>
      <c r="E119" t="s">
        <v>1289</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f t="shared" si="12"/>
        <v>633.16869454378991</v>
      </c>
      <c r="AL119">
        <f t="shared" si="12"/>
        <v>649.46364584421542</v>
      </c>
      <c r="AM119">
        <f t="shared" si="12"/>
        <v>665.75859714464082</v>
      </c>
      <c r="AN119">
        <f t="shared" si="12"/>
        <v>682.05354844506633</v>
      </c>
      <c r="AO119">
        <f t="shared" si="12"/>
        <v>698.34849974549184</v>
      </c>
      <c r="AP119">
        <f t="shared" si="12"/>
        <v>714.64345104591735</v>
      </c>
      <c r="AQ119">
        <f t="shared" si="12"/>
        <v>730.93840234634285</v>
      </c>
      <c r="AR119">
        <f t="shared" si="12"/>
        <v>747.23335364676836</v>
      </c>
      <c r="AS119">
        <f t="shared" si="12"/>
        <v>763.52830494719387</v>
      </c>
      <c r="AT119">
        <f t="shared" si="12"/>
        <v>779.82325624761938</v>
      </c>
      <c r="AU119">
        <f t="shared" si="12"/>
        <v>796.11820754804478</v>
      </c>
      <c r="AV119">
        <f t="shared" si="12"/>
        <v>812.41315884847029</v>
      </c>
      <c r="AW119">
        <f t="shared" si="12"/>
        <v>828.7081101488958</v>
      </c>
      <c r="AX119">
        <f t="shared" si="12"/>
        <v>845.00306144932131</v>
      </c>
      <c r="AY119">
        <f t="shared" si="12"/>
        <v>861.29801274974682</v>
      </c>
      <c r="AZ119">
        <f t="shared" si="12"/>
        <v>877.59296405017221</v>
      </c>
      <c r="BA119">
        <f t="shared" si="19"/>
        <v>893.88791535059772</v>
      </c>
      <c r="BB119">
        <f t="shared" si="19"/>
        <v>910.18286665102323</v>
      </c>
      <c r="BC119">
        <f t="shared" si="19"/>
        <v>926.47781795144874</v>
      </c>
      <c r="BD119">
        <f t="shared" si="19"/>
        <v>942.77276925187425</v>
      </c>
      <c r="BE119" t="s">
        <v>146</v>
      </c>
      <c r="BF119" t="s">
        <v>146</v>
      </c>
    </row>
    <row r="120" spans="1:58" ht="15" customHeight="1">
      <c r="A120" s="39" t="s">
        <v>188</v>
      </c>
      <c r="B120" t="s">
        <v>1826</v>
      </c>
      <c r="C120" t="s">
        <v>2047</v>
      </c>
      <c r="D120" t="s">
        <v>2048</v>
      </c>
      <c r="E120" t="s">
        <v>1289</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f>_xlfn.FORECAST.ETS(AK$14,$I120:$AJ120, $I$14:$AJ$14)</f>
        <v>128.50958640394089</v>
      </c>
      <c r="AL120">
        <f t="shared" ref="AL120:BD131" si="21">_xlfn.FORECAST.ETS(AL$14,$I120:$AJ120, $I$14:$AJ$14)</f>
        <v>131.82031980788179</v>
      </c>
      <c r="AM120">
        <f t="shared" si="21"/>
        <v>135.13105321182269</v>
      </c>
      <c r="AN120">
        <f t="shared" si="21"/>
        <v>138.44178661576359</v>
      </c>
      <c r="AO120">
        <f t="shared" si="21"/>
        <v>141.75252001970449</v>
      </c>
      <c r="AP120">
        <f t="shared" si="21"/>
        <v>145.06325342364536</v>
      </c>
      <c r="AQ120">
        <f t="shared" si="21"/>
        <v>148.37398682758626</v>
      </c>
      <c r="AR120">
        <f t="shared" si="21"/>
        <v>151.68472023152717</v>
      </c>
      <c r="AS120">
        <f t="shared" si="21"/>
        <v>154.99545363546807</v>
      </c>
      <c r="AT120">
        <f t="shared" si="21"/>
        <v>158.30618703940894</v>
      </c>
      <c r="AU120">
        <f t="shared" si="21"/>
        <v>161.61692044334984</v>
      </c>
      <c r="AV120">
        <f t="shared" si="21"/>
        <v>164.92765384729074</v>
      </c>
      <c r="AW120">
        <f t="shared" si="21"/>
        <v>168.23838725123164</v>
      </c>
      <c r="AX120">
        <f t="shared" si="21"/>
        <v>171.54912065517254</v>
      </c>
      <c r="AY120">
        <f t="shared" si="21"/>
        <v>174.85985405911345</v>
      </c>
      <c r="AZ120">
        <f t="shared" si="21"/>
        <v>178.17058746305435</v>
      </c>
      <c r="BA120">
        <f t="shared" si="21"/>
        <v>181.48132086699522</v>
      </c>
      <c r="BB120">
        <f t="shared" si="21"/>
        <v>184.79205427093612</v>
      </c>
      <c r="BC120">
        <f t="shared" si="21"/>
        <v>188.10278767487702</v>
      </c>
      <c r="BD120">
        <f t="shared" si="21"/>
        <v>191.41352107881789</v>
      </c>
      <c r="BE120" t="s">
        <v>146</v>
      </c>
      <c r="BF120" t="s">
        <v>146</v>
      </c>
    </row>
    <row r="121" spans="1:58" ht="15" customHeight="1">
      <c r="A121" s="39" t="s">
        <v>187</v>
      </c>
      <c r="B121" t="s">
        <v>1827</v>
      </c>
      <c r="C121" t="s">
        <v>2049</v>
      </c>
      <c r="D121" t="s">
        <v>2050</v>
      </c>
      <c r="E121" t="s">
        <v>1289</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s="130">
        <f>_xlfn.FORECAST.ETS(AK$14,$J121:$AJ121, $J$14:$AJ$14)</f>
        <v>58.481182449938942</v>
      </c>
      <c r="AL121" s="130">
        <f t="shared" ref="AL121:BD121" si="22">_xlfn.FORECAST.ETS(AL$14,$J121:$AJ121, $J$14:$AJ$14)</f>
        <v>60.023643899877904</v>
      </c>
      <c r="AM121" s="130">
        <f t="shared" si="22"/>
        <v>61.566105349816844</v>
      </c>
      <c r="AN121" s="130">
        <f t="shared" si="22"/>
        <v>63.108566799755806</v>
      </c>
      <c r="AO121" s="130">
        <f t="shared" si="22"/>
        <v>64.651028249694747</v>
      </c>
      <c r="AP121" s="130">
        <f t="shared" si="22"/>
        <v>66.193489699633702</v>
      </c>
      <c r="AQ121" s="130">
        <f t="shared" si="22"/>
        <v>67.735951149572657</v>
      </c>
      <c r="AR121" s="130">
        <f t="shared" si="22"/>
        <v>69.278412599511611</v>
      </c>
      <c r="AS121" s="130">
        <f t="shared" si="22"/>
        <v>70.820874049450566</v>
      </c>
      <c r="AT121" s="130">
        <f t="shared" si="22"/>
        <v>72.363335499389507</v>
      </c>
      <c r="AU121" s="130">
        <f t="shared" si="22"/>
        <v>73.905796949328462</v>
      </c>
      <c r="AV121" s="130">
        <f t="shared" si="22"/>
        <v>75.448258399267417</v>
      </c>
      <c r="AW121" s="130">
        <f t="shared" si="22"/>
        <v>76.990719849206371</v>
      </c>
      <c r="AX121" s="130">
        <f t="shared" si="22"/>
        <v>78.533181299145326</v>
      </c>
      <c r="AY121" s="130">
        <f t="shared" si="22"/>
        <v>80.075642749084267</v>
      </c>
      <c r="AZ121" s="130">
        <f t="shared" si="22"/>
        <v>81.618104199023222</v>
      </c>
      <c r="BA121" s="130">
        <f t="shared" si="22"/>
        <v>83.160565648962177</v>
      </c>
      <c r="BB121" s="130">
        <f t="shared" si="22"/>
        <v>84.703027098901131</v>
      </c>
      <c r="BC121" s="130">
        <f t="shared" si="22"/>
        <v>86.245488548840086</v>
      </c>
      <c r="BD121" s="130">
        <f t="shared" si="22"/>
        <v>87.787949998779027</v>
      </c>
      <c r="BE121" t="s">
        <v>146</v>
      </c>
      <c r="BF121" t="s">
        <v>146</v>
      </c>
    </row>
    <row r="122" spans="1:58" ht="15" customHeight="1">
      <c r="A122" s="39" t="s">
        <v>186</v>
      </c>
      <c r="B122" t="s">
        <v>1815</v>
      </c>
      <c r="C122" t="s">
        <v>2051</v>
      </c>
      <c r="D122" t="s">
        <v>2052</v>
      </c>
      <c r="E122" t="s">
        <v>1289</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f t="shared" ref="AK122:AK131" si="23">_xlfn.FORECAST.ETS(AK$14,$I122:$AJ122, $I$14:$AJ$14)</f>
        <v>270.03856220520026</v>
      </c>
      <c r="AL122">
        <f t="shared" si="21"/>
        <v>276.80035679839131</v>
      </c>
      <c r="AM122">
        <f t="shared" si="21"/>
        <v>283.56215139158235</v>
      </c>
      <c r="AN122">
        <f t="shared" si="21"/>
        <v>290.32394598477339</v>
      </c>
      <c r="AO122">
        <f t="shared" si="21"/>
        <v>297.08574057796443</v>
      </c>
      <c r="AP122">
        <f t="shared" si="21"/>
        <v>303.84753517115547</v>
      </c>
      <c r="AQ122">
        <f t="shared" si="21"/>
        <v>310.60932976434651</v>
      </c>
      <c r="AR122">
        <f t="shared" si="21"/>
        <v>317.37112435753761</v>
      </c>
      <c r="AS122">
        <f t="shared" si="21"/>
        <v>324.13291895072859</v>
      </c>
      <c r="AT122">
        <f t="shared" si="21"/>
        <v>330.89471354391969</v>
      </c>
      <c r="AU122">
        <f t="shared" si="21"/>
        <v>337.65650813711073</v>
      </c>
      <c r="AV122">
        <f t="shared" si="21"/>
        <v>344.41830273030178</v>
      </c>
      <c r="AW122">
        <f t="shared" si="21"/>
        <v>351.18009732349282</v>
      </c>
      <c r="AX122">
        <f t="shared" si="21"/>
        <v>357.94189191668386</v>
      </c>
      <c r="AY122">
        <f t="shared" si="21"/>
        <v>364.7036865098749</v>
      </c>
      <c r="AZ122">
        <f t="shared" si="21"/>
        <v>371.46548110306594</v>
      </c>
      <c r="BA122">
        <f t="shared" si="21"/>
        <v>378.22727569625698</v>
      </c>
      <c r="BB122">
        <f t="shared" si="21"/>
        <v>384.98907028944802</v>
      </c>
      <c r="BC122">
        <f t="shared" si="21"/>
        <v>391.75086488263906</v>
      </c>
      <c r="BD122">
        <f t="shared" si="21"/>
        <v>398.51265947583011</v>
      </c>
      <c r="BE122" t="s">
        <v>146</v>
      </c>
      <c r="BF122" t="s">
        <v>146</v>
      </c>
    </row>
    <row r="123" spans="1:58" ht="15" customHeight="1">
      <c r="A123" s="39" t="s">
        <v>185</v>
      </c>
      <c r="B123" t="s">
        <v>1825</v>
      </c>
      <c r="C123" t="s">
        <v>2053</v>
      </c>
      <c r="D123" t="s">
        <v>2054</v>
      </c>
      <c r="E123" t="s">
        <v>1289</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f t="shared" si="23"/>
        <v>159.72566076976779</v>
      </c>
      <c r="AL123">
        <f t="shared" si="21"/>
        <v>164.22176411536032</v>
      </c>
      <c r="AM123">
        <f t="shared" si="21"/>
        <v>168.71786746095287</v>
      </c>
      <c r="AN123">
        <f t="shared" si="21"/>
        <v>173.2139708065454</v>
      </c>
      <c r="AO123">
        <f t="shared" si="21"/>
        <v>177.71007415213793</v>
      </c>
      <c r="AP123">
        <f t="shared" si="21"/>
        <v>182.20617749773049</v>
      </c>
      <c r="AQ123">
        <f t="shared" si="21"/>
        <v>186.70228084332302</v>
      </c>
      <c r="AR123">
        <f t="shared" si="21"/>
        <v>191.19838418891555</v>
      </c>
      <c r="AS123">
        <f t="shared" si="21"/>
        <v>195.69448753450808</v>
      </c>
      <c r="AT123">
        <f t="shared" si="21"/>
        <v>200.19059088010061</v>
      </c>
      <c r="AU123">
        <f t="shared" si="21"/>
        <v>204.68669422569317</v>
      </c>
      <c r="AV123">
        <f t="shared" si="21"/>
        <v>209.1827975712857</v>
      </c>
      <c r="AW123">
        <f t="shared" si="21"/>
        <v>213.67890091687823</v>
      </c>
      <c r="AX123">
        <f t="shared" si="21"/>
        <v>218.17500426247079</v>
      </c>
      <c r="AY123">
        <f t="shared" si="21"/>
        <v>222.67110760806332</v>
      </c>
      <c r="AZ123">
        <f t="shared" si="21"/>
        <v>227.16721095365585</v>
      </c>
      <c r="BA123">
        <f t="shared" si="21"/>
        <v>231.66331429924838</v>
      </c>
      <c r="BB123">
        <f t="shared" si="21"/>
        <v>236.15941764484091</v>
      </c>
      <c r="BC123">
        <f t="shared" si="21"/>
        <v>240.65552099043347</v>
      </c>
      <c r="BD123">
        <f t="shared" si="21"/>
        <v>245.151624336026</v>
      </c>
      <c r="BE123" t="s">
        <v>146</v>
      </c>
      <c r="BF123" t="s">
        <v>146</v>
      </c>
    </row>
    <row r="124" spans="1:58" ht="15" customHeight="1">
      <c r="A124" s="39" t="s">
        <v>184</v>
      </c>
      <c r="B124" t="s">
        <v>1826</v>
      </c>
      <c r="C124" t="s">
        <v>2055</v>
      </c>
      <c r="D124" t="s">
        <v>2056</v>
      </c>
      <c r="E124" t="s">
        <v>1289</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f>_xlfn.FORECAST.ETS(AK$14,$J124:$AJ124, $J$14:$AJ$14)</f>
        <v>35.866486883178766</v>
      </c>
      <c r="AL124">
        <f t="shared" ref="AL124:BD125" si="24">_xlfn.FORECAST.ETS(AL$14,$J124:$AJ124, $J$14:$AJ$14)</f>
        <v>37.067441594682514</v>
      </c>
      <c r="AM124">
        <f t="shared" si="24"/>
        <v>38.268396306186261</v>
      </c>
      <c r="AN124">
        <f t="shared" si="24"/>
        <v>39.469351017690009</v>
      </c>
      <c r="AO124">
        <f t="shared" si="24"/>
        <v>40.670305729193757</v>
      </c>
      <c r="AP124">
        <f t="shared" si="24"/>
        <v>41.871260440697498</v>
      </c>
      <c r="AQ124">
        <f t="shared" si="24"/>
        <v>43.072215152201245</v>
      </c>
      <c r="AR124">
        <f t="shared" si="24"/>
        <v>44.273169863704993</v>
      </c>
      <c r="AS124">
        <f t="shared" si="24"/>
        <v>45.474124575208741</v>
      </c>
      <c r="AT124">
        <f t="shared" si="24"/>
        <v>46.675079286712489</v>
      </c>
      <c r="AU124">
        <f t="shared" si="24"/>
        <v>47.876033998216236</v>
      </c>
      <c r="AV124">
        <f t="shared" si="24"/>
        <v>49.076988709719984</v>
      </c>
      <c r="AW124">
        <f t="shared" si="24"/>
        <v>50.277943421223732</v>
      </c>
      <c r="AX124">
        <f t="shared" si="24"/>
        <v>51.47889813272748</v>
      </c>
      <c r="AY124">
        <f t="shared" si="24"/>
        <v>52.67985284423122</v>
      </c>
      <c r="AZ124">
        <f t="shared" si="24"/>
        <v>53.880807555734975</v>
      </c>
      <c r="BA124">
        <f t="shared" si="24"/>
        <v>55.081762267238716</v>
      </c>
      <c r="BB124">
        <f t="shared" si="24"/>
        <v>56.282716978742471</v>
      </c>
      <c r="BC124">
        <f t="shared" si="24"/>
        <v>57.483671690246211</v>
      </c>
      <c r="BD124">
        <f t="shared" si="24"/>
        <v>58.684626401749959</v>
      </c>
      <c r="BE124" t="s">
        <v>146</v>
      </c>
      <c r="BF124" t="s">
        <v>146</v>
      </c>
    </row>
    <row r="125" spans="1:58" ht="15" customHeight="1">
      <c r="A125" s="39" t="s">
        <v>183</v>
      </c>
      <c r="B125" t="s">
        <v>1827</v>
      </c>
      <c r="C125" t="s">
        <v>2057</v>
      </c>
      <c r="D125" t="s">
        <v>2058</v>
      </c>
      <c r="E125" t="s">
        <v>1289</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f>_xlfn.FORECAST.ETS(AK$14,$J125:$AJ125, $J$14:$AJ$14)</f>
        <v>58.435834502836563</v>
      </c>
      <c r="AL125">
        <f t="shared" si="24"/>
        <v>59.42705266323722</v>
      </c>
      <c r="AM125">
        <f t="shared" si="24"/>
        <v>60.418270823637869</v>
      </c>
      <c r="AN125">
        <f t="shared" si="24"/>
        <v>61.409488984038525</v>
      </c>
      <c r="AO125">
        <f t="shared" si="24"/>
        <v>62.400707144439174</v>
      </c>
      <c r="AP125">
        <f t="shared" si="24"/>
        <v>63.39192530483983</v>
      </c>
      <c r="AQ125">
        <f t="shared" si="24"/>
        <v>64.383143465240479</v>
      </c>
      <c r="AR125">
        <f t="shared" si="24"/>
        <v>65.374361625641129</v>
      </c>
      <c r="AS125">
        <f t="shared" si="24"/>
        <v>66.365579786041778</v>
      </c>
      <c r="AT125">
        <f t="shared" si="24"/>
        <v>67.356797946442441</v>
      </c>
      <c r="AU125">
        <f t="shared" si="24"/>
        <v>68.34801610684309</v>
      </c>
      <c r="AV125">
        <f t="shared" si="24"/>
        <v>69.339234267243739</v>
      </c>
      <c r="AW125">
        <f t="shared" si="24"/>
        <v>70.330452427644389</v>
      </c>
      <c r="AX125">
        <f t="shared" si="24"/>
        <v>71.321670588045038</v>
      </c>
      <c r="AY125">
        <f t="shared" si="24"/>
        <v>72.312888748445687</v>
      </c>
      <c r="AZ125">
        <f t="shared" si="24"/>
        <v>73.30410690884635</v>
      </c>
      <c r="BA125">
        <f t="shared" si="24"/>
        <v>74.295325069246999</v>
      </c>
      <c r="BB125">
        <f t="shared" si="24"/>
        <v>75.286543229647648</v>
      </c>
      <c r="BC125">
        <f t="shared" si="24"/>
        <v>76.277761390048298</v>
      </c>
      <c r="BD125">
        <f t="shared" si="24"/>
        <v>77.268979550448961</v>
      </c>
      <c r="BE125" t="s">
        <v>146</v>
      </c>
      <c r="BF125" t="s">
        <v>146</v>
      </c>
    </row>
    <row r="126" spans="1:58" ht="15" customHeight="1">
      <c r="A126" s="39" t="s">
        <v>182</v>
      </c>
      <c r="B126" t="s">
        <v>1816</v>
      </c>
      <c r="C126" t="s">
        <v>2059</v>
      </c>
      <c r="D126" t="s">
        <v>2060</v>
      </c>
      <c r="E126" t="s">
        <v>1289</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f t="shared" si="23"/>
        <v>353.56068504046129</v>
      </c>
      <c r="AL126">
        <f t="shared" si="21"/>
        <v>363.78919730725789</v>
      </c>
      <c r="AM126">
        <f t="shared" si="21"/>
        <v>374.01770957405449</v>
      </c>
      <c r="AN126">
        <f t="shared" si="21"/>
        <v>384.24622184085104</v>
      </c>
      <c r="AO126">
        <f t="shared" si="21"/>
        <v>394.47473410764763</v>
      </c>
      <c r="AP126">
        <f t="shared" si="21"/>
        <v>404.70324637444423</v>
      </c>
      <c r="AQ126">
        <f t="shared" si="21"/>
        <v>414.93175864124083</v>
      </c>
      <c r="AR126">
        <f t="shared" si="21"/>
        <v>425.16027090803743</v>
      </c>
      <c r="AS126">
        <f t="shared" si="21"/>
        <v>435.38878317483397</v>
      </c>
      <c r="AT126">
        <f t="shared" si="21"/>
        <v>445.61729544163063</v>
      </c>
      <c r="AU126">
        <f t="shared" si="21"/>
        <v>455.84580770842717</v>
      </c>
      <c r="AV126">
        <f t="shared" si="21"/>
        <v>466.07431997522377</v>
      </c>
      <c r="AW126">
        <f t="shared" si="21"/>
        <v>476.30283224202037</v>
      </c>
      <c r="AX126">
        <f t="shared" si="21"/>
        <v>486.53134450881697</v>
      </c>
      <c r="AY126">
        <f t="shared" si="21"/>
        <v>496.75985677561357</v>
      </c>
      <c r="AZ126">
        <f t="shared" si="21"/>
        <v>506.98836904241011</v>
      </c>
      <c r="BA126">
        <f t="shared" si="21"/>
        <v>517.21688130920677</v>
      </c>
      <c r="BB126">
        <f t="shared" si="21"/>
        <v>527.44539357600331</v>
      </c>
      <c r="BC126">
        <f t="shared" si="21"/>
        <v>537.67390584279997</v>
      </c>
      <c r="BD126">
        <f t="shared" si="21"/>
        <v>547.90241810959651</v>
      </c>
      <c r="BE126" t="s">
        <v>146</v>
      </c>
      <c r="BF126" t="s">
        <v>146</v>
      </c>
    </row>
    <row r="127" spans="1:58" ht="15" customHeight="1">
      <c r="A127" s="39" t="s">
        <v>181</v>
      </c>
      <c r="B127" t="s">
        <v>1825</v>
      </c>
      <c r="C127" t="s">
        <v>2061</v>
      </c>
      <c r="D127" t="s">
        <v>2062</v>
      </c>
      <c r="E127" t="s">
        <v>1289</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f t="shared" si="23"/>
        <v>186.82929263095178</v>
      </c>
      <c r="AL127">
        <f t="shared" si="21"/>
        <v>191.7647310456498</v>
      </c>
      <c r="AM127">
        <f t="shared" si="21"/>
        <v>196.70016946034781</v>
      </c>
      <c r="AN127">
        <f t="shared" si="21"/>
        <v>201.63560787504582</v>
      </c>
      <c r="AO127">
        <f t="shared" si="21"/>
        <v>206.57104628974383</v>
      </c>
      <c r="AP127">
        <f t="shared" si="21"/>
        <v>211.50648470444185</v>
      </c>
      <c r="AQ127">
        <f t="shared" si="21"/>
        <v>216.44192311913983</v>
      </c>
      <c r="AR127">
        <f t="shared" si="21"/>
        <v>221.37736153383784</v>
      </c>
      <c r="AS127">
        <f t="shared" si="21"/>
        <v>226.31279994853585</v>
      </c>
      <c r="AT127">
        <f t="shared" si="21"/>
        <v>231.24823836323387</v>
      </c>
      <c r="AU127">
        <f t="shared" si="21"/>
        <v>236.18367677793188</v>
      </c>
      <c r="AV127">
        <f t="shared" si="21"/>
        <v>241.11911519262989</v>
      </c>
      <c r="AW127">
        <f t="shared" si="21"/>
        <v>246.0545536073279</v>
      </c>
      <c r="AX127">
        <f t="shared" si="21"/>
        <v>250.98999202202589</v>
      </c>
      <c r="AY127">
        <f t="shared" si="21"/>
        <v>255.9254304367239</v>
      </c>
      <c r="AZ127">
        <f t="shared" si="21"/>
        <v>260.86086885142191</v>
      </c>
      <c r="BA127">
        <f t="shared" si="21"/>
        <v>265.79630726611992</v>
      </c>
      <c r="BB127">
        <f t="shared" si="21"/>
        <v>270.73174568081794</v>
      </c>
      <c r="BC127">
        <f t="shared" si="21"/>
        <v>275.66718409551595</v>
      </c>
      <c r="BD127">
        <f t="shared" si="21"/>
        <v>280.60262251021396</v>
      </c>
      <c r="BE127" t="s">
        <v>146</v>
      </c>
      <c r="BF127" t="s">
        <v>146</v>
      </c>
    </row>
    <row r="128" spans="1:58" ht="15" customHeight="1">
      <c r="A128" s="39" t="s">
        <v>180</v>
      </c>
      <c r="B128" t="s">
        <v>1826</v>
      </c>
      <c r="C128" t="s">
        <v>2063</v>
      </c>
      <c r="D128" t="s">
        <v>2064</v>
      </c>
      <c r="E128" t="s">
        <v>1289</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f>_xlfn.FORECAST.ETS(AK$14,$J128:$AJ128, $J$14:$AJ$14)</f>
        <v>150.27450691450025</v>
      </c>
      <c r="AL128">
        <f t="shared" ref="AL128:BD129" si="25">_xlfn.FORECAST.ETS(AL$14,$J128:$AJ128, $J$14:$AJ$14)</f>
        <v>153.81839882522388</v>
      </c>
      <c r="AM128">
        <f t="shared" si="25"/>
        <v>157.36229073594748</v>
      </c>
      <c r="AN128">
        <f t="shared" si="25"/>
        <v>160.90618264667108</v>
      </c>
      <c r="AO128">
        <f t="shared" si="25"/>
        <v>164.45007455739469</v>
      </c>
      <c r="AP128">
        <f t="shared" si="25"/>
        <v>167.99396646811829</v>
      </c>
      <c r="AQ128">
        <f t="shared" si="25"/>
        <v>171.53785837884192</v>
      </c>
      <c r="AR128">
        <f t="shared" si="25"/>
        <v>175.08175028956552</v>
      </c>
      <c r="AS128">
        <f t="shared" si="25"/>
        <v>178.62564220028912</v>
      </c>
      <c r="AT128">
        <f t="shared" si="25"/>
        <v>182.16953411101275</v>
      </c>
      <c r="AU128">
        <f t="shared" si="25"/>
        <v>185.71342602173635</v>
      </c>
      <c r="AV128">
        <f t="shared" si="25"/>
        <v>189.25731793245996</v>
      </c>
      <c r="AW128">
        <f t="shared" si="25"/>
        <v>192.80120984318356</v>
      </c>
      <c r="AX128">
        <f t="shared" si="25"/>
        <v>196.34510175390716</v>
      </c>
      <c r="AY128">
        <f t="shared" si="25"/>
        <v>199.88899366463079</v>
      </c>
      <c r="AZ128">
        <f t="shared" si="25"/>
        <v>203.43288557535439</v>
      </c>
      <c r="BA128">
        <f t="shared" si="25"/>
        <v>206.97677748607799</v>
      </c>
      <c r="BB128">
        <f t="shared" si="25"/>
        <v>210.52066939680162</v>
      </c>
      <c r="BC128">
        <f t="shared" si="25"/>
        <v>214.06456130752522</v>
      </c>
      <c r="BD128">
        <f>_xlfn.FORECAST.ETS(BD$14,$J128:$AJ128, $J$14:$AJ$14)</f>
        <v>217.60845321824883</v>
      </c>
      <c r="BE128" t="s">
        <v>146</v>
      </c>
      <c r="BF128" t="s">
        <v>146</v>
      </c>
    </row>
    <row r="129" spans="1:58" ht="15" customHeight="1">
      <c r="A129" s="39" t="s">
        <v>179</v>
      </c>
      <c r="B129" t="s">
        <v>1827</v>
      </c>
      <c r="C129" t="s">
        <v>2065</v>
      </c>
      <c r="D129" t="s">
        <v>2066</v>
      </c>
      <c r="E129" t="s">
        <v>1289</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f>_xlfn.FORECAST.ETS(AK$14,$J129:$AJ129, $J$14:$AJ$14)</f>
        <v>15.024217971447476</v>
      </c>
      <c r="AL129">
        <f t="shared" si="25"/>
        <v>15.290606107077604</v>
      </c>
      <c r="AM129">
        <f t="shared" si="25"/>
        <v>15.556994242707734</v>
      </c>
      <c r="AN129">
        <f t="shared" si="25"/>
        <v>15.823382378337863</v>
      </c>
      <c r="AO129">
        <f t="shared" si="25"/>
        <v>16.089770513967991</v>
      </c>
      <c r="AP129">
        <f t="shared" si="25"/>
        <v>16.356158649598122</v>
      </c>
      <c r="AQ129">
        <f t="shared" si="25"/>
        <v>16.622546785228248</v>
      </c>
      <c r="AR129">
        <f t="shared" si="25"/>
        <v>16.888934920858379</v>
      </c>
      <c r="AS129">
        <f t="shared" si="25"/>
        <v>17.155323056488509</v>
      </c>
      <c r="AT129">
        <f t="shared" si="25"/>
        <v>17.421711192118636</v>
      </c>
      <c r="AU129">
        <f t="shared" si="25"/>
        <v>17.688099327748766</v>
      </c>
      <c r="AV129">
        <f t="shared" si="25"/>
        <v>17.954487463378896</v>
      </c>
      <c r="AW129">
        <f t="shared" si="25"/>
        <v>18.220875599009023</v>
      </c>
      <c r="AX129">
        <f t="shared" si="25"/>
        <v>18.487263734639154</v>
      </c>
      <c r="AY129">
        <f t="shared" si="25"/>
        <v>18.75365187026928</v>
      </c>
      <c r="AZ129">
        <f t="shared" si="25"/>
        <v>19.020040005899411</v>
      </c>
      <c r="BA129">
        <f t="shared" si="25"/>
        <v>19.286428141529541</v>
      </c>
      <c r="BB129">
        <f t="shared" si="25"/>
        <v>19.552816277159668</v>
      </c>
      <c r="BC129">
        <f t="shared" si="25"/>
        <v>19.819204412789798</v>
      </c>
      <c r="BD129">
        <f t="shared" si="25"/>
        <v>20.085592548419925</v>
      </c>
      <c r="BE129" t="s">
        <v>146</v>
      </c>
      <c r="BF129" t="s">
        <v>146</v>
      </c>
    </row>
    <row r="130" spans="1:58" ht="15" customHeight="1">
      <c r="A130" s="39" t="s">
        <v>178</v>
      </c>
      <c r="B130" t="s">
        <v>1817</v>
      </c>
      <c r="C130" t="s">
        <v>2067</v>
      </c>
      <c r="D130" t="s">
        <v>2068</v>
      </c>
      <c r="E130" t="s">
        <v>1289</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f t="shared" si="23"/>
        <v>127.85797314943009</v>
      </c>
      <c r="AL130">
        <f t="shared" si="21"/>
        <v>129.79871926652035</v>
      </c>
      <c r="AM130">
        <f t="shared" si="21"/>
        <v>131.73946538361062</v>
      </c>
      <c r="AN130">
        <f t="shared" si="21"/>
        <v>133.68021150070086</v>
      </c>
      <c r="AO130">
        <f t="shared" si="21"/>
        <v>135.62095761779113</v>
      </c>
      <c r="AP130">
        <f t="shared" si="21"/>
        <v>137.56170373488138</v>
      </c>
      <c r="AQ130">
        <f t="shared" si="21"/>
        <v>139.50244985197165</v>
      </c>
      <c r="AR130">
        <f t="shared" si="21"/>
        <v>141.44319596906189</v>
      </c>
      <c r="AS130">
        <f t="shared" si="21"/>
        <v>143.38394208615216</v>
      </c>
      <c r="AT130">
        <f t="shared" si="21"/>
        <v>145.32468820324243</v>
      </c>
      <c r="AU130">
        <f t="shared" si="21"/>
        <v>147.26543432033267</v>
      </c>
      <c r="AV130">
        <f t="shared" si="21"/>
        <v>149.20618043742294</v>
      </c>
      <c r="AW130">
        <f t="shared" si="21"/>
        <v>151.14692655451319</v>
      </c>
      <c r="AX130">
        <f t="shared" si="21"/>
        <v>153.08767267160346</v>
      </c>
      <c r="AY130">
        <f t="shared" si="21"/>
        <v>155.0284187886937</v>
      </c>
      <c r="AZ130">
        <f t="shared" si="21"/>
        <v>156.96916490578397</v>
      </c>
      <c r="BA130">
        <f t="shared" si="21"/>
        <v>158.90991102287421</v>
      </c>
      <c r="BB130">
        <f t="shared" si="21"/>
        <v>160.85065713996448</v>
      </c>
      <c r="BC130">
        <f t="shared" si="21"/>
        <v>162.79140325705475</v>
      </c>
      <c r="BD130">
        <f t="shared" si="21"/>
        <v>164.732149374145</v>
      </c>
      <c r="BE130" t="s">
        <v>146</v>
      </c>
      <c r="BF130" t="s">
        <v>146</v>
      </c>
    </row>
    <row r="131" spans="1:58" ht="15" customHeight="1">
      <c r="A131" s="39" t="s">
        <v>177</v>
      </c>
      <c r="B131" t="s">
        <v>1825</v>
      </c>
      <c r="C131" t="s">
        <v>2069</v>
      </c>
      <c r="D131" t="s">
        <v>2070</v>
      </c>
      <c r="E131" t="s">
        <v>1289</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f t="shared" si="23"/>
        <v>97.340414014454865</v>
      </c>
      <c r="AL131">
        <f t="shared" si="21"/>
        <v>98.573659150192597</v>
      </c>
      <c r="AM131">
        <f t="shared" si="21"/>
        <v>99.806904285930329</v>
      </c>
      <c r="AN131">
        <f t="shared" si="21"/>
        <v>101.04014942166806</v>
      </c>
      <c r="AO131">
        <f t="shared" si="21"/>
        <v>102.27339455740579</v>
      </c>
      <c r="AP131">
        <f t="shared" si="21"/>
        <v>103.50663969314353</v>
      </c>
      <c r="AQ131">
        <f t="shared" si="21"/>
        <v>104.73988482888126</v>
      </c>
      <c r="AR131">
        <f t="shared" si="21"/>
        <v>105.97312996461899</v>
      </c>
      <c r="AS131">
        <f t="shared" si="21"/>
        <v>107.20637510035672</v>
      </c>
      <c r="AT131">
        <f t="shared" si="21"/>
        <v>108.43962023609446</v>
      </c>
      <c r="AU131">
        <f t="shared" si="21"/>
        <v>109.67286537183219</v>
      </c>
      <c r="AV131">
        <f t="shared" si="21"/>
        <v>110.90611050756992</v>
      </c>
      <c r="AW131">
        <f t="shared" si="21"/>
        <v>112.13935564330765</v>
      </c>
      <c r="AX131">
        <f t="shared" si="21"/>
        <v>113.37260077904538</v>
      </c>
      <c r="AY131">
        <f t="shared" si="21"/>
        <v>114.60584591478312</v>
      </c>
      <c r="AZ131">
        <f t="shared" si="21"/>
        <v>115.83909105052085</v>
      </c>
      <c r="BA131">
        <f t="shared" si="21"/>
        <v>117.07233618625858</v>
      </c>
      <c r="BB131">
        <f t="shared" si="21"/>
        <v>118.30558132199631</v>
      </c>
      <c r="BC131">
        <f t="shared" si="21"/>
        <v>119.53882645773405</v>
      </c>
      <c r="BD131">
        <f t="shared" si="21"/>
        <v>120.77207159347178</v>
      </c>
      <c r="BE131" t="s">
        <v>146</v>
      </c>
      <c r="BF131" t="s">
        <v>146</v>
      </c>
    </row>
    <row r="132" spans="1:58" ht="15" customHeight="1">
      <c r="A132" s="39" t="s">
        <v>176</v>
      </c>
      <c r="B132" t="s">
        <v>1826</v>
      </c>
      <c r="C132" t="s">
        <v>2071</v>
      </c>
      <c r="D132" t="s">
        <v>2072</v>
      </c>
      <c r="E132" t="s">
        <v>1289</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f>_xlfn.FORECAST.ETS(AK$14,$K132:$AJ132, $K$14:$AJ$14)</f>
        <v>20.717423619973207</v>
      </c>
      <c r="AL132">
        <f t="shared" ref="AL132:BD132" si="26">_xlfn.FORECAST.ETS(AL$14,$K132:$AJ132, $K$14:$AJ$14)</f>
        <v>21.022150477169113</v>
      </c>
      <c r="AM132">
        <f t="shared" si="26"/>
        <v>21.326877334365015</v>
      </c>
      <c r="AN132">
        <f t="shared" si="26"/>
        <v>21.631604191560921</v>
      </c>
      <c r="AO132">
        <f t="shared" si="26"/>
        <v>21.936331048756823</v>
      </c>
      <c r="AP132">
        <f t="shared" si="26"/>
        <v>22.241057905952726</v>
      </c>
      <c r="AQ132">
        <f t="shared" si="26"/>
        <v>22.545784763148632</v>
      </c>
      <c r="AR132">
        <f t="shared" si="26"/>
        <v>22.850511620344534</v>
      </c>
      <c r="AS132">
        <f t="shared" si="26"/>
        <v>23.155238477540436</v>
      </c>
      <c r="AT132">
        <f t="shared" si="26"/>
        <v>23.459965334736342</v>
      </c>
      <c r="AU132">
        <f t="shared" si="26"/>
        <v>23.764692191932244</v>
      </c>
      <c r="AV132">
        <f t="shared" si="26"/>
        <v>24.06941904912815</v>
      </c>
      <c r="AW132">
        <f t="shared" si="26"/>
        <v>24.374145906324053</v>
      </c>
      <c r="AX132">
        <f t="shared" si="26"/>
        <v>24.678872763519955</v>
      </c>
      <c r="AY132">
        <f t="shared" si="26"/>
        <v>24.983599620715861</v>
      </c>
      <c r="AZ132">
        <f t="shared" si="26"/>
        <v>25.288326477911763</v>
      </c>
      <c r="BA132">
        <f t="shared" si="26"/>
        <v>25.593053335107669</v>
      </c>
      <c r="BB132">
        <f t="shared" si="26"/>
        <v>25.897780192303571</v>
      </c>
      <c r="BC132">
        <f t="shared" si="26"/>
        <v>26.202507049499474</v>
      </c>
      <c r="BD132">
        <f t="shared" si="26"/>
        <v>26.507233906695379</v>
      </c>
      <c r="BE132" t="s">
        <v>146</v>
      </c>
      <c r="BF132" t="s">
        <v>146</v>
      </c>
    </row>
    <row r="133" spans="1:58" ht="15" customHeight="1">
      <c r="A133" s="39" t="s">
        <v>175</v>
      </c>
      <c r="B133" t="s">
        <v>1827</v>
      </c>
      <c r="C133" t="s">
        <v>2073</v>
      </c>
      <c r="D133" t="s">
        <v>2074</v>
      </c>
      <c r="E133" t="s">
        <v>1289</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f>_xlfn.FORECAST.ETS(AK$14,$M133:$AJ133, $M$14:$AJ$14)</f>
        <v>9.5209582693432324</v>
      </c>
      <c r="AL133">
        <f t="shared" ref="AL133:BD133" si="27">_xlfn.FORECAST.ETS(AL$14,$M133:$AJ133, $M$14:$AJ$14)</f>
        <v>9.4244204927926827</v>
      </c>
      <c r="AM133">
        <f t="shared" si="27"/>
        <v>9.3278827162421258</v>
      </c>
      <c r="AN133">
        <f t="shared" si="27"/>
        <v>9.2313449396915761</v>
      </c>
      <c r="AO133">
        <f t="shared" si="27"/>
        <v>9.1348071631410193</v>
      </c>
      <c r="AP133">
        <f t="shared" si="27"/>
        <v>9.0382693865904677</v>
      </c>
      <c r="AQ133">
        <f t="shared" si="27"/>
        <v>8.9417316100399109</v>
      </c>
      <c r="AR133">
        <f t="shared" si="27"/>
        <v>8.8451938334893612</v>
      </c>
      <c r="AS133">
        <f t="shared" si="27"/>
        <v>8.7486560569388043</v>
      </c>
      <c r="AT133">
        <f t="shared" si="27"/>
        <v>8.6521182803882546</v>
      </c>
      <c r="AU133">
        <f t="shared" si="27"/>
        <v>8.5555805038376977</v>
      </c>
      <c r="AV133">
        <f t="shared" si="27"/>
        <v>8.459042727287148</v>
      </c>
      <c r="AW133">
        <f t="shared" si="27"/>
        <v>8.3625049507365912</v>
      </c>
      <c r="AX133">
        <f t="shared" si="27"/>
        <v>8.2659671741860414</v>
      </c>
      <c r="AY133">
        <f t="shared" si="27"/>
        <v>8.1694293976354846</v>
      </c>
      <c r="AZ133">
        <f t="shared" si="27"/>
        <v>8.0728916210849331</v>
      </c>
      <c r="BA133">
        <f t="shared" si="27"/>
        <v>7.976353844534378</v>
      </c>
      <c r="BB133">
        <f t="shared" si="27"/>
        <v>7.8798160679838256</v>
      </c>
      <c r="BC133">
        <f t="shared" si="27"/>
        <v>7.7832782914332705</v>
      </c>
      <c r="BD133">
        <f t="shared" si="27"/>
        <v>7.686740514882719</v>
      </c>
      <c r="BE133" t="s">
        <v>146</v>
      </c>
      <c r="BF133" t="s">
        <v>146</v>
      </c>
    </row>
    <row r="134" spans="1:58" ht="15" customHeight="1">
      <c r="A134" s="39" t="s">
        <v>174</v>
      </c>
      <c r="B134" t="s">
        <v>1818</v>
      </c>
      <c r="C134" t="s">
        <v>2075</v>
      </c>
      <c r="D134" t="s">
        <v>2076</v>
      </c>
      <c r="E134" t="s">
        <v>1289</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f t="shared" ref="AK134:AZ135" si="28">_xlfn.FORECAST.ETS(AK$14,$H134:$AJ134, $H$14:$AJ$14)</f>
        <v>730.24455557806527</v>
      </c>
      <c r="AL134">
        <f t="shared" si="28"/>
        <v>735.79868700696306</v>
      </c>
      <c r="AM134">
        <f t="shared" si="28"/>
        <v>741.35281843586074</v>
      </c>
      <c r="AN134">
        <f t="shared" si="28"/>
        <v>746.90694986475842</v>
      </c>
      <c r="AO134">
        <f t="shared" si="28"/>
        <v>752.46108129365621</v>
      </c>
      <c r="AP134">
        <f t="shared" si="28"/>
        <v>758.01521272255388</v>
      </c>
      <c r="AQ134">
        <f t="shared" si="28"/>
        <v>763.56934415145156</v>
      </c>
      <c r="AR134">
        <f t="shared" si="28"/>
        <v>769.12347558034924</v>
      </c>
      <c r="AS134">
        <f t="shared" si="28"/>
        <v>774.67760700924703</v>
      </c>
      <c r="AT134">
        <f t="shared" si="28"/>
        <v>780.2317384381447</v>
      </c>
      <c r="AU134">
        <f t="shared" si="28"/>
        <v>785.78586986704238</v>
      </c>
      <c r="AV134">
        <f t="shared" si="28"/>
        <v>791.34000129594006</v>
      </c>
      <c r="AW134">
        <f t="shared" si="28"/>
        <v>796.89413272483785</v>
      </c>
      <c r="AX134">
        <f t="shared" si="28"/>
        <v>802.44826415373552</v>
      </c>
      <c r="AY134">
        <f t="shared" si="28"/>
        <v>808.0023955826332</v>
      </c>
      <c r="AZ134">
        <f t="shared" si="28"/>
        <v>813.55652701153099</v>
      </c>
      <c r="BA134">
        <f t="shared" ref="BA134:BC135" si="29">_xlfn.FORECAST.ETS(BA$14,$H134:$AJ134, $H$14:$AJ$14)</f>
        <v>819.11065844042867</v>
      </c>
      <c r="BB134">
        <f t="shared" si="29"/>
        <v>824.66478986932634</v>
      </c>
      <c r="BC134">
        <f t="shared" si="29"/>
        <v>830.21892129822413</v>
      </c>
      <c r="BD134">
        <f t="shared" si="19"/>
        <v>835.77305272712181</v>
      </c>
      <c r="BE134" s="107">
        <v>0.13300000000000001</v>
      </c>
      <c r="BF134" s="40">
        <f t="shared" si="9"/>
        <v>8.1102256100973324</v>
      </c>
    </row>
    <row r="135" spans="1:58" ht="15" customHeight="1">
      <c r="A135" s="39" t="s">
        <v>173</v>
      </c>
      <c r="B135" t="s">
        <v>1825</v>
      </c>
      <c r="C135" t="s">
        <v>2077</v>
      </c>
      <c r="D135" t="s">
        <v>2078</v>
      </c>
      <c r="E135" t="s">
        <v>1289</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f t="shared" si="28"/>
        <v>622.79066256956776</v>
      </c>
      <c r="AL135">
        <f t="shared" si="28"/>
        <v>630.81089662577119</v>
      </c>
      <c r="AM135">
        <f t="shared" si="28"/>
        <v>638.83113068197451</v>
      </c>
      <c r="AN135">
        <f t="shared" si="28"/>
        <v>646.85136473817784</v>
      </c>
      <c r="AO135">
        <f t="shared" si="28"/>
        <v>654.87159879438127</v>
      </c>
      <c r="AP135">
        <f t="shared" si="28"/>
        <v>662.89183285058459</v>
      </c>
      <c r="AQ135">
        <f t="shared" si="28"/>
        <v>670.91206690678803</v>
      </c>
      <c r="AR135">
        <f t="shared" si="28"/>
        <v>678.93230096299135</v>
      </c>
      <c r="AS135">
        <f t="shared" si="28"/>
        <v>686.95253501919467</v>
      </c>
      <c r="AT135">
        <f t="shared" si="28"/>
        <v>694.97276907539811</v>
      </c>
      <c r="AU135">
        <f t="shared" si="28"/>
        <v>702.99300313160143</v>
      </c>
      <c r="AV135">
        <f t="shared" si="28"/>
        <v>711.01323718780486</v>
      </c>
      <c r="AW135">
        <f t="shared" si="28"/>
        <v>719.03347124400818</v>
      </c>
      <c r="AX135">
        <f t="shared" si="28"/>
        <v>727.0537053002115</v>
      </c>
      <c r="AY135">
        <f t="shared" si="28"/>
        <v>735.07393935641494</v>
      </c>
      <c r="AZ135">
        <f t="shared" si="28"/>
        <v>743.09417341261826</v>
      </c>
      <c r="BA135">
        <f t="shared" si="29"/>
        <v>751.11440746882158</v>
      </c>
      <c r="BB135">
        <f t="shared" si="29"/>
        <v>759.13464152502502</v>
      </c>
      <c r="BC135">
        <f t="shared" si="29"/>
        <v>767.15487558122834</v>
      </c>
      <c r="BD135">
        <f t="shared" si="19"/>
        <v>775.17510963743166</v>
      </c>
      <c r="BE135" s="107">
        <v>0.17599999999999999</v>
      </c>
      <c r="BF135" s="40">
        <f t="shared" si="9"/>
        <v>10.739678577849855</v>
      </c>
    </row>
    <row r="136" spans="1:58" ht="15" customHeight="1">
      <c r="A136" s="39" t="s">
        <v>172</v>
      </c>
      <c r="B136" t="s">
        <v>1826</v>
      </c>
      <c r="C136" t="s">
        <v>2079</v>
      </c>
      <c r="D136" t="s">
        <v>2080</v>
      </c>
      <c r="E136" t="s">
        <v>1289</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f>_xlfn.FORECAST.ETS(AK$14,$I136:$AJ136, $I$14:$AJ$14)</f>
        <v>101.81568349248069</v>
      </c>
      <c r="AL136">
        <f t="shared" ref="AL136:BD148" si="30">_xlfn.FORECAST.ETS(AL$14,$I136:$AJ136, $I$14:$AJ$14)</f>
        <v>101.97542000059498</v>
      </c>
      <c r="AM136">
        <f t="shared" si="30"/>
        <v>102.13515650870927</v>
      </c>
      <c r="AN136">
        <f t="shared" si="30"/>
        <v>102.29489301682358</v>
      </c>
      <c r="AO136">
        <f t="shared" si="30"/>
        <v>102.45462952493787</v>
      </c>
      <c r="AP136">
        <f t="shared" si="30"/>
        <v>102.61436603305216</v>
      </c>
      <c r="AQ136">
        <f t="shared" si="30"/>
        <v>102.77410254116646</v>
      </c>
      <c r="AR136">
        <f t="shared" si="30"/>
        <v>102.93383904928075</v>
      </c>
      <c r="AS136">
        <f t="shared" si="30"/>
        <v>103.09357555739504</v>
      </c>
      <c r="AT136">
        <f t="shared" si="30"/>
        <v>103.25331206550933</v>
      </c>
      <c r="AU136">
        <f t="shared" si="30"/>
        <v>103.41304857362363</v>
      </c>
      <c r="AV136">
        <f t="shared" si="30"/>
        <v>103.57278508173792</v>
      </c>
      <c r="AW136">
        <f t="shared" si="30"/>
        <v>103.73252158985223</v>
      </c>
      <c r="AX136">
        <f t="shared" si="30"/>
        <v>103.89225809796652</v>
      </c>
      <c r="AY136">
        <f t="shared" si="30"/>
        <v>104.05199460608081</v>
      </c>
      <c r="AZ136">
        <f t="shared" si="30"/>
        <v>104.2117311141951</v>
      </c>
      <c r="BA136">
        <f t="shared" si="30"/>
        <v>104.3714676223094</v>
      </c>
      <c r="BB136">
        <f t="shared" si="30"/>
        <v>104.53120413042369</v>
      </c>
      <c r="BC136">
        <f t="shared" si="30"/>
        <v>104.69094063853798</v>
      </c>
      <c r="BD136">
        <f t="shared" si="30"/>
        <v>104.85067714665229</v>
      </c>
      <c r="BE136" s="107">
        <v>7.2999999999999995E-2</v>
      </c>
      <c r="BF136" s="40">
        <f t="shared" si="9"/>
        <v>4.3943081791566252</v>
      </c>
    </row>
    <row r="137" spans="1:58" ht="15" customHeight="1">
      <c r="A137" s="39" t="s">
        <v>171</v>
      </c>
      <c r="B137" t="s">
        <v>1827</v>
      </c>
      <c r="C137" t="s">
        <v>2081</v>
      </c>
      <c r="D137" t="s">
        <v>2082</v>
      </c>
      <c r="E137" t="s">
        <v>1289</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f>_xlfn.FORECAST.ETS(AK$14,$K137:$AJ137, $K$14:$AJ$14)</f>
        <v>8.2003383819423927</v>
      </c>
      <c r="AL137">
        <f t="shared" ref="AL137:BD137" si="31">_xlfn.FORECAST.ETS(AL$14,$K137:$AJ137, $K$14:$AJ$14)</f>
        <v>7.8004934104556813</v>
      </c>
      <c r="AM137">
        <f t="shared" si="31"/>
        <v>7.4006484389689726</v>
      </c>
      <c r="AN137">
        <f t="shared" si="31"/>
        <v>7.0008034674822595</v>
      </c>
      <c r="AO137">
        <f t="shared" si="31"/>
        <v>6.6009584959955498</v>
      </c>
      <c r="AP137">
        <f t="shared" si="31"/>
        <v>6.2011135245088376</v>
      </c>
      <c r="AQ137">
        <f t="shared" si="31"/>
        <v>5.8012685530221288</v>
      </c>
      <c r="AR137">
        <f t="shared" si="31"/>
        <v>5.4014235815354157</v>
      </c>
      <c r="AS137">
        <f t="shared" si="31"/>
        <v>5.0015786100487061</v>
      </c>
      <c r="AT137">
        <f t="shared" si="31"/>
        <v>4.6017336385619938</v>
      </c>
      <c r="AU137">
        <f t="shared" si="31"/>
        <v>4.2018886670752851</v>
      </c>
      <c r="AV137">
        <f t="shared" si="31"/>
        <v>3.8020436955885724</v>
      </c>
      <c r="AW137">
        <f t="shared" si="31"/>
        <v>3.4021987241018619</v>
      </c>
      <c r="AX137">
        <f t="shared" si="31"/>
        <v>3.0023537526151505</v>
      </c>
      <c r="AY137">
        <f t="shared" si="31"/>
        <v>2.6025087811284409</v>
      </c>
      <c r="AZ137">
        <f t="shared" si="31"/>
        <v>2.2026638096417286</v>
      </c>
      <c r="BA137">
        <f t="shared" si="31"/>
        <v>1.8028188381550183</v>
      </c>
      <c r="BB137">
        <f t="shared" si="31"/>
        <v>1.4029738666683065</v>
      </c>
      <c r="BC137">
        <f t="shared" si="31"/>
        <v>1.0031288951815973</v>
      </c>
      <c r="BD137">
        <f t="shared" si="31"/>
        <v>0.60328392369488459</v>
      </c>
      <c r="BE137" t="s">
        <v>146</v>
      </c>
      <c r="BF137" t="s">
        <v>146</v>
      </c>
    </row>
    <row r="138" spans="1:58" ht="15" customHeight="1">
      <c r="A138" s="39" t="s">
        <v>170</v>
      </c>
      <c r="B138" t="s">
        <v>1819</v>
      </c>
      <c r="C138" t="s">
        <v>2083</v>
      </c>
      <c r="D138" t="s">
        <v>2084</v>
      </c>
      <c r="E138" t="s">
        <v>1289</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f t="shared" ref="AK138:AZ153" si="32">_xlfn.FORECAST.ETS(AK$14,$I138:$AJ138, $I$14:$AJ$14)</f>
        <v>62.359635914614124</v>
      </c>
      <c r="AL138">
        <f t="shared" si="30"/>
        <v>63.348738829228253</v>
      </c>
      <c r="AM138">
        <f t="shared" si="30"/>
        <v>64.337841743842375</v>
      </c>
      <c r="AN138">
        <f t="shared" si="30"/>
        <v>65.326944658456497</v>
      </c>
      <c r="AO138">
        <f t="shared" si="30"/>
        <v>66.31604757307062</v>
      </c>
      <c r="AP138">
        <f t="shared" si="30"/>
        <v>67.305150487684756</v>
      </c>
      <c r="AQ138">
        <f t="shared" si="30"/>
        <v>68.294253402298878</v>
      </c>
      <c r="AR138">
        <f t="shared" si="30"/>
        <v>69.283356316913</v>
      </c>
      <c r="AS138">
        <f t="shared" si="30"/>
        <v>70.272459231527122</v>
      </c>
      <c r="AT138">
        <f t="shared" si="30"/>
        <v>71.261562146141245</v>
      </c>
      <c r="AU138">
        <f t="shared" si="30"/>
        <v>72.250665060755367</v>
      </c>
      <c r="AV138">
        <f t="shared" si="30"/>
        <v>73.239767975369489</v>
      </c>
      <c r="AW138">
        <f t="shared" si="30"/>
        <v>74.228870889983625</v>
      </c>
      <c r="AX138">
        <f t="shared" si="30"/>
        <v>75.217973804597747</v>
      </c>
      <c r="AY138">
        <f t="shared" si="30"/>
        <v>76.207076719211869</v>
      </c>
      <c r="AZ138">
        <f t="shared" si="30"/>
        <v>77.196179633825992</v>
      </c>
      <c r="BA138">
        <f t="shared" si="30"/>
        <v>78.185282548440114</v>
      </c>
      <c r="BB138">
        <f t="shared" si="30"/>
        <v>79.17438546305425</v>
      </c>
      <c r="BC138">
        <f t="shared" si="30"/>
        <v>80.163488377668372</v>
      </c>
      <c r="BD138">
        <f t="shared" si="30"/>
        <v>81.152591292282494</v>
      </c>
      <c r="BE138" t="s">
        <v>146</v>
      </c>
      <c r="BF138" t="s">
        <v>146</v>
      </c>
    </row>
    <row r="139" spans="1:58" ht="15" customHeight="1">
      <c r="A139" s="39" t="s">
        <v>169</v>
      </c>
      <c r="B139" t="s">
        <v>1825</v>
      </c>
      <c r="C139" t="s">
        <v>2085</v>
      </c>
      <c r="D139" t="s">
        <v>2086</v>
      </c>
      <c r="E139" t="s">
        <v>1289</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f t="shared" si="32"/>
        <v>35.134376710454298</v>
      </c>
      <c r="AL139">
        <f t="shared" si="30"/>
        <v>35.602188420908597</v>
      </c>
      <c r="AM139">
        <f t="shared" si="30"/>
        <v>36.070000131362896</v>
      </c>
      <c r="AN139">
        <f t="shared" si="30"/>
        <v>36.537811841817195</v>
      </c>
      <c r="AO139">
        <f t="shared" si="30"/>
        <v>37.005623552271487</v>
      </c>
      <c r="AP139">
        <f t="shared" si="30"/>
        <v>37.473435262725786</v>
      </c>
      <c r="AQ139">
        <f t="shared" si="30"/>
        <v>37.941246973180085</v>
      </c>
      <c r="AR139">
        <f t="shared" si="30"/>
        <v>38.409058683634385</v>
      </c>
      <c r="AS139">
        <f t="shared" si="30"/>
        <v>38.876870394088684</v>
      </c>
      <c r="AT139">
        <f t="shared" si="30"/>
        <v>39.344682104542983</v>
      </c>
      <c r="AU139">
        <f t="shared" si="30"/>
        <v>39.812493814997282</v>
      </c>
      <c r="AV139">
        <f t="shared" si="30"/>
        <v>40.280305525451581</v>
      </c>
      <c r="AW139">
        <f t="shared" si="30"/>
        <v>40.74811723590588</v>
      </c>
      <c r="AX139">
        <f t="shared" si="30"/>
        <v>41.215928946360179</v>
      </c>
      <c r="AY139">
        <f t="shared" si="30"/>
        <v>41.683740656814471</v>
      </c>
      <c r="AZ139">
        <f t="shared" si="30"/>
        <v>42.151552367268771</v>
      </c>
      <c r="BA139">
        <f t="shared" si="30"/>
        <v>42.61936407772307</v>
      </c>
      <c r="BB139">
        <f t="shared" si="30"/>
        <v>43.087175788177369</v>
      </c>
      <c r="BC139">
        <f t="shared" si="30"/>
        <v>43.554987498631668</v>
      </c>
      <c r="BD139">
        <f t="shared" si="30"/>
        <v>44.022799209085967</v>
      </c>
      <c r="BE139" t="s">
        <v>146</v>
      </c>
      <c r="BF139" t="s">
        <v>146</v>
      </c>
    </row>
    <row r="140" spans="1:58" ht="15" customHeight="1">
      <c r="A140" s="39" t="s">
        <v>168</v>
      </c>
      <c r="B140" t="s">
        <v>1826</v>
      </c>
      <c r="C140" t="s">
        <v>2087</v>
      </c>
      <c r="D140" t="s">
        <v>2088</v>
      </c>
      <c r="E140" t="s">
        <v>1289</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f t="shared" si="32"/>
        <v>24.728238859959699</v>
      </c>
      <c r="AL140">
        <f t="shared" si="30"/>
        <v>25.151941286553466</v>
      </c>
      <c r="AM140">
        <f t="shared" si="30"/>
        <v>25.57564371314723</v>
      </c>
      <c r="AN140">
        <f t="shared" si="30"/>
        <v>25.999346139740997</v>
      </c>
      <c r="AO140">
        <f t="shared" si="30"/>
        <v>26.423048566334764</v>
      </c>
      <c r="AP140">
        <f t="shared" si="30"/>
        <v>26.846750992928527</v>
      </c>
      <c r="AQ140">
        <f t="shared" si="30"/>
        <v>27.270453419522294</v>
      </c>
      <c r="AR140">
        <f t="shared" si="30"/>
        <v>27.694155846116061</v>
      </c>
      <c r="AS140">
        <f t="shared" si="30"/>
        <v>28.117858272709828</v>
      </c>
      <c r="AT140">
        <f t="shared" si="30"/>
        <v>28.541560699303595</v>
      </c>
      <c r="AU140">
        <f t="shared" si="30"/>
        <v>28.965263125897359</v>
      </c>
      <c r="AV140">
        <f t="shared" si="30"/>
        <v>29.388965552491126</v>
      </c>
      <c r="AW140">
        <f t="shared" si="30"/>
        <v>29.812667979084893</v>
      </c>
      <c r="AX140">
        <f t="shared" si="30"/>
        <v>30.236370405678656</v>
      </c>
      <c r="AY140">
        <f t="shared" si="30"/>
        <v>30.660072832272423</v>
      </c>
      <c r="AZ140">
        <f t="shared" si="30"/>
        <v>31.08377525886619</v>
      </c>
      <c r="BA140">
        <f t="shared" si="30"/>
        <v>31.507477685459957</v>
      </c>
      <c r="BB140">
        <f t="shared" si="30"/>
        <v>31.931180112053724</v>
      </c>
      <c r="BC140">
        <f t="shared" si="30"/>
        <v>32.354882538647487</v>
      </c>
      <c r="BD140">
        <f t="shared" si="30"/>
        <v>32.778584965241251</v>
      </c>
      <c r="BE140" t="s">
        <v>146</v>
      </c>
      <c r="BF140" t="s">
        <v>146</v>
      </c>
    </row>
    <row r="141" spans="1:58" ht="15" customHeight="1">
      <c r="A141" s="39" t="s">
        <v>167</v>
      </c>
      <c r="B141" t="s">
        <v>1827</v>
      </c>
      <c r="C141" t="s">
        <v>2089</v>
      </c>
      <c r="D141" t="s">
        <v>2090</v>
      </c>
      <c r="E141" t="s">
        <v>1289</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f>AJ141+AJ141*($AI$141-$AH$141)/$AH$141</f>
        <v>2.5185390019472029</v>
      </c>
      <c r="AL141">
        <f t="shared" ref="AL141:BD141" si="33">AK141+AK141*($AI$141-$AH$141)/$AH$141</f>
        <v>2.469989289248355</v>
      </c>
      <c r="AM141">
        <f t="shared" si="33"/>
        <v>2.4223754662066925</v>
      </c>
      <c r="AN141">
        <f t="shared" si="33"/>
        <v>2.3756794917381034</v>
      </c>
      <c r="AO141">
        <f t="shared" si="33"/>
        <v>2.3298836725352814</v>
      </c>
      <c r="AP141">
        <f t="shared" si="33"/>
        <v>2.2849706563636558</v>
      </c>
      <c r="AQ141">
        <f t="shared" si="33"/>
        <v>2.240923425486554</v>
      </c>
      <c r="AR141">
        <f t="shared" si="33"/>
        <v>2.1977252902171083</v>
      </c>
      <c r="AS141">
        <f t="shared" si="33"/>
        <v>2.1553598825944591</v>
      </c>
      <c r="AT141">
        <f t="shared" si="33"/>
        <v>2.1138111501818662</v>
      </c>
      <c r="AU141">
        <f t="shared" si="33"/>
        <v>2.073063349984368</v>
      </c>
      <c r="AV141">
        <f t="shared" si="33"/>
        <v>2.0331010424836951</v>
      </c>
      <c r="AW141">
        <f t="shared" si="33"/>
        <v>1.9939090857881676</v>
      </c>
      <c r="AX141">
        <f t="shared" si="33"/>
        <v>1.9554726298953684</v>
      </c>
      <c r="AY141">
        <f t="shared" si="33"/>
        <v>1.9177771110654118</v>
      </c>
      <c r="AZ141">
        <f t="shared" si="33"/>
        <v>1.8808082463026796</v>
      </c>
      <c r="BA141">
        <f t="shared" si="33"/>
        <v>1.8445520279439325</v>
      </c>
      <c r="BB141">
        <f t="shared" si="33"/>
        <v>1.8089947183507444</v>
      </c>
      <c r="BC141">
        <f t="shared" si="33"/>
        <v>1.7741228447042536</v>
      </c>
      <c r="BD141">
        <f t="shared" si="33"/>
        <v>1.7399231939002515</v>
      </c>
      <c r="BE141" t="s">
        <v>146</v>
      </c>
      <c r="BF141" t="s">
        <v>146</v>
      </c>
    </row>
    <row r="142" spans="1:58" ht="15" customHeight="1">
      <c r="A142" s="39" t="s">
        <v>166</v>
      </c>
      <c r="B142" t="s">
        <v>1820</v>
      </c>
      <c r="C142" t="s">
        <v>2091</v>
      </c>
      <c r="D142" t="s">
        <v>2092</v>
      </c>
      <c r="E142" t="s">
        <v>1289</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f t="shared" si="32"/>
        <v>446.5575989865419</v>
      </c>
      <c r="AL142">
        <f t="shared" si="30"/>
        <v>459.00670376144541</v>
      </c>
      <c r="AM142">
        <f t="shared" si="30"/>
        <v>471.45580853634897</v>
      </c>
      <c r="AN142">
        <f t="shared" si="30"/>
        <v>483.90491331125247</v>
      </c>
      <c r="AO142">
        <f t="shared" si="30"/>
        <v>496.35401808615597</v>
      </c>
      <c r="AP142">
        <f t="shared" si="30"/>
        <v>508.80312286105948</v>
      </c>
      <c r="AQ142">
        <f t="shared" si="30"/>
        <v>521.25222763596298</v>
      </c>
      <c r="AR142">
        <f t="shared" si="30"/>
        <v>533.70133241086648</v>
      </c>
      <c r="AS142">
        <f t="shared" si="30"/>
        <v>546.15043718576999</v>
      </c>
      <c r="AT142">
        <f t="shared" si="30"/>
        <v>558.59954196067349</v>
      </c>
      <c r="AU142">
        <f t="shared" si="30"/>
        <v>571.04864673557699</v>
      </c>
      <c r="AV142">
        <f t="shared" si="30"/>
        <v>583.49775151048061</v>
      </c>
      <c r="AW142">
        <f t="shared" si="30"/>
        <v>595.946856285384</v>
      </c>
      <c r="AX142">
        <f t="shared" si="30"/>
        <v>608.39596106028762</v>
      </c>
      <c r="AY142">
        <f t="shared" si="30"/>
        <v>620.84506583519112</v>
      </c>
      <c r="AZ142">
        <f t="shared" si="30"/>
        <v>633.29417061009462</v>
      </c>
      <c r="BA142">
        <f t="shared" si="30"/>
        <v>645.74327538499813</v>
      </c>
      <c r="BB142">
        <f t="shared" si="30"/>
        <v>658.19238015990163</v>
      </c>
      <c r="BC142">
        <f t="shared" si="30"/>
        <v>670.64148493480513</v>
      </c>
      <c r="BD142">
        <f t="shared" si="30"/>
        <v>683.09058970970864</v>
      </c>
      <c r="BE142" t="s">
        <v>146</v>
      </c>
      <c r="BF142" t="s">
        <v>146</v>
      </c>
    </row>
    <row r="143" spans="1:58" ht="15" customHeight="1">
      <c r="A143" s="39" t="s">
        <v>165</v>
      </c>
      <c r="B143" t="s">
        <v>1825</v>
      </c>
      <c r="C143" t="s">
        <v>2093</v>
      </c>
      <c r="D143" t="s">
        <v>2094</v>
      </c>
      <c r="E143" t="s">
        <v>1289</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f t="shared" si="32"/>
        <v>346.98713551876784</v>
      </c>
      <c r="AL143">
        <f t="shared" si="30"/>
        <v>356.32013721770011</v>
      </c>
      <c r="AM143">
        <f t="shared" si="30"/>
        <v>365.65313891663232</v>
      </c>
      <c r="AN143">
        <f t="shared" si="30"/>
        <v>374.98614061556452</v>
      </c>
      <c r="AO143">
        <f t="shared" si="30"/>
        <v>384.31914231449673</v>
      </c>
      <c r="AP143">
        <f t="shared" si="30"/>
        <v>393.65214401342894</v>
      </c>
      <c r="AQ143">
        <f t="shared" si="30"/>
        <v>402.9851457123612</v>
      </c>
      <c r="AR143">
        <f t="shared" si="30"/>
        <v>412.31814741129341</v>
      </c>
      <c r="AS143">
        <f t="shared" si="30"/>
        <v>421.65114911022562</v>
      </c>
      <c r="AT143">
        <f t="shared" si="30"/>
        <v>430.98415080915788</v>
      </c>
      <c r="AU143">
        <f t="shared" si="30"/>
        <v>440.31715250809009</v>
      </c>
      <c r="AV143">
        <f t="shared" si="30"/>
        <v>449.6501542070223</v>
      </c>
      <c r="AW143">
        <f t="shared" si="30"/>
        <v>458.9831559059545</v>
      </c>
      <c r="AX143">
        <f t="shared" si="30"/>
        <v>468.31615760488671</v>
      </c>
      <c r="AY143">
        <f t="shared" si="30"/>
        <v>477.64915930381898</v>
      </c>
      <c r="AZ143">
        <f t="shared" si="30"/>
        <v>486.98216100275118</v>
      </c>
      <c r="BA143">
        <f t="shared" si="30"/>
        <v>496.31516270168339</v>
      </c>
      <c r="BB143">
        <f t="shared" si="30"/>
        <v>505.64816440061566</v>
      </c>
      <c r="BC143">
        <f t="shared" si="30"/>
        <v>514.98116609954786</v>
      </c>
      <c r="BD143">
        <f t="shared" si="30"/>
        <v>524.31416779848007</v>
      </c>
      <c r="BE143" t="s">
        <v>146</v>
      </c>
      <c r="BF143" t="s">
        <v>146</v>
      </c>
    </row>
    <row r="144" spans="1:58" ht="15" customHeight="1">
      <c r="A144" s="39" t="s">
        <v>164</v>
      </c>
      <c r="B144" t="s">
        <v>1826</v>
      </c>
      <c r="C144" t="s">
        <v>2095</v>
      </c>
      <c r="D144" t="s">
        <v>2096</v>
      </c>
      <c r="E144" t="s">
        <v>1289</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s="130">
        <f>AJ144+AJ144*($AJ$144-$AI$144)/$AI$144</f>
        <v>66.590018885855429</v>
      </c>
      <c r="AL144" s="130">
        <f t="shared" ref="AL144:BD144" si="34">AK144+AK144*($AJ$144-$AI$144)/$AI$144</f>
        <v>66.481971372177739</v>
      </c>
      <c r="AM144" s="130">
        <f t="shared" si="34"/>
        <v>66.374099174041433</v>
      </c>
      <c r="AN144" s="130">
        <f t="shared" si="34"/>
        <v>66.266402006983341</v>
      </c>
      <c r="AO144" s="130">
        <f t="shared" si="34"/>
        <v>66.158879587001834</v>
      </c>
      <c r="AP144" s="130">
        <f t="shared" si="34"/>
        <v>66.051531630556127</v>
      </c>
      <c r="AQ144" s="130">
        <f t="shared" si="34"/>
        <v>65.944357854565482</v>
      </c>
      <c r="AR144" s="130">
        <f t="shared" si="34"/>
        <v>65.837357976408498</v>
      </c>
      <c r="AS144" s="130">
        <f t="shared" si="34"/>
        <v>65.730531713922332</v>
      </c>
      <c r="AT144" s="130">
        <f t="shared" si="34"/>
        <v>65.623878785401985</v>
      </c>
      <c r="AU144" s="130">
        <f t="shared" si="34"/>
        <v>65.517398909599535</v>
      </c>
      <c r="AV144" s="130">
        <f t="shared" si="34"/>
        <v>65.411091805723416</v>
      </c>
      <c r="AW144" s="130">
        <f t="shared" si="34"/>
        <v>65.304957193437659</v>
      </c>
      <c r="AX144" s="130">
        <f t="shared" si="34"/>
        <v>65.198994792861171</v>
      </c>
      <c r="AY144" s="130">
        <f t="shared" si="34"/>
        <v>65.093204324566983</v>
      </c>
      <c r="AZ144" s="130">
        <f t="shared" si="34"/>
        <v>64.987585509581521</v>
      </c>
      <c r="BA144" s="130">
        <f t="shared" si="34"/>
        <v>64.882138069383871</v>
      </c>
      <c r="BB144" s="130">
        <f t="shared" si="34"/>
        <v>64.776861725905036</v>
      </c>
      <c r="BC144" s="130">
        <f t="shared" si="34"/>
        <v>64.671756201527202</v>
      </c>
      <c r="BD144" s="130">
        <f t="shared" si="34"/>
        <v>64.566821219083025</v>
      </c>
      <c r="BE144" t="s">
        <v>146</v>
      </c>
      <c r="BF144" t="s">
        <v>146</v>
      </c>
    </row>
    <row r="145" spans="1:58" ht="15" customHeight="1">
      <c r="A145" s="39" t="s">
        <v>163</v>
      </c>
      <c r="B145" t="s">
        <v>1827</v>
      </c>
      <c r="C145" t="s">
        <v>2097</v>
      </c>
      <c r="D145" t="s">
        <v>2098</v>
      </c>
      <c r="E145" t="s">
        <v>1289</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f>_xlfn.FORECAST.ETS(AK$14,$J145:$AJ145, $J$14:$AJ$14)</f>
        <v>30.005492642857142</v>
      </c>
      <c r="AL145">
        <f t="shared" ref="AL145:BD145" si="35">_xlfn.FORECAST.ETS(AL$14,$J145:$AJ145, $J$14:$AJ$14)</f>
        <v>30.707579285714285</v>
      </c>
      <c r="AM145">
        <f t="shared" si="35"/>
        <v>31.409665928571428</v>
      </c>
      <c r="AN145">
        <f t="shared" si="35"/>
        <v>32.111752571428568</v>
      </c>
      <c r="AO145">
        <f t="shared" si="35"/>
        <v>32.813839214285714</v>
      </c>
      <c r="AP145">
        <f t="shared" si="35"/>
        <v>33.515925857142854</v>
      </c>
      <c r="AQ145">
        <f t="shared" si="35"/>
        <v>34.2180125</v>
      </c>
      <c r="AR145">
        <f t="shared" si="35"/>
        <v>34.92009914285714</v>
      </c>
      <c r="AS145">
        <f t="shared" si="35"/>
        <v>35.622185785714287</v>
      </c>
      <c r="AT145">
        <f t="shared" si="35"/>
        <v>36.324272428571426</v>
      </c>
      <c r="AU145">
        <f t="shared" si="35"/>
        <v>37.026359071428573</v>
      </c>
      <c r="AV145">
        <f t="shared" si="35"/>
        <v>37.728445714285712</v>
      </c>
      <c r="AW145">
        <f t="shared" si="35"/>
        <v>38.430532357142859</v>
      </c>
      <c r="AX145">
        <f t="shared" si="35"/>
        <v>39.132618999999998</v>
      </c>
      <c r="AY145">
        <f t="shared" si="35"/>
        <v>39.834705642857145</v>
      </c>
      <c r="AZ145">
        <f t="shared" si="35"/>
        <v>40.536792285714284</v>
      </c>
      <c r="BA145">
        <f t="shared" si="35"/>
        <v>41.238878928571431</v>
      </c>
      <c r="BB145">
        <f t="shared" si="35"/>
        <v>41.940965571428571</v>
      </c>
      <c r="BC145">
        <f t="shared" si="35"/>
        <v>42.643052214285717</v>
      </c>
      <c r="BD145">
        <f t="shared" si="35"/>
        <v>43.345138857142857</v>
      </c>
      <c r="BE145" t="s">
        <v>146</v>
      </c>
      <c r="BF145" t="s">
        <v>146</v>
      </c>
    </row>
    <row r="146" spans="1:58" ht="15" customHeight="1">
      <c r="A146" s="39" t="s">
        <v>162</v>
      </c>
      <c r="B146" t="s">
        <v>1821</v>
      </c>
      <c r="C146" t="s">
        <v>2099</v>
      </c>
      <c r="D146" t="s">
        <v>2100</v>
      </c>
      <c r="E146" t="s">
        <v>1289</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f t="shared" si="32"/>
        <v>328.10921873573392</v>
      </c>
      <c r="AL146">
        <f t="shared" si="30"/>
        <v>338.25383118103593</v>
      </c>
      <c r="AM146">
        <f t="shared" si="30"/>
        <v>348.39844362633801</v>
      </c>
      <c r="AN146">
        <f t="shared" si="30"/>
        <v>358.54305607164002</v>
      </c>
      <c r="AO146">
        <f t="shared" si="30"/>
        <v>368.6876685169421</v>
      </c>
      <c r="AP146">
        <f t="shared" si="30"/>
        <v>378.83228096224411</v>
      </c>
      <c r="AQ146">
        <f t="shared" si="30"/>
        <v>388.97689340754619</v>
      </c>
      <c r="AR146">
        <f t="shared" si="30"/>
        <v>399.12150585284826</v>
      </c>
      <c r="AS146">
        <f t="shared" si="30"/>
        <v>409.26611829815027</v>
      </c>
      <c r="AT146">
        <f t="shared" si="30"/>
        <v>419.41073074345235</v>
      </c>
      <c r="AU146">
        <f t="shared" si="30"/>
        <v>429.55534318875436</v>
      </c>
      <c r="AV146">
        <f t="shared" si="30"/>
        <v>439.69995563405644</v>
      </c>
      <c r="AW146">
        <f t="shared" si="30"/>
        <v>449.84456807935851</v>
      </c>
      <c r="AX146">
        <f t="shared" si="30"/>
        <v>459.98918052466058</v>
      </c>
      <c r="AY146">
        <f t="shared" si="30"/>
        <v>470.1337929699626</v>
      </c>
      <c r="AZ146">
        <f t="shared" si="30"/>
        <v>480.27840541526461</v>
      </c>
      <c r="BA146">
        <f t="shared" si="30"/>
        <v>490.42301786056669</v>
      </c>
      <c r="BB146">
        <f t="shared" si="30"/>
        <v>500.56763030586876</v>
      </c>
      <c r="BC146">
        <f t="shared" si="30"/>
        <v>510.71224275117083</v>
      </c>
      <c r="BD146">
        <f t="shared" si="30"/>
        <v>520.85685519647291</v>
      </c>
      <c r="BE146" t="s">
        <v>146</v>
      </c>
      <c r="BF146" t="s">
        <v>146</v>
      </c>
    </row>
    <row r="147" spans="1:58" ht="15" customHeight="1">
      <c r="A147" s="39" t="s">
        <v>161</v>
      </c>
      <c r="B147" t="s">
        <v>1825</v>
      </c>
      <c r="C147" t="s">
        <v>2101</v>
      </c>
      <c r="D147" t="s">
        <v>2102</v>
      </c>
      <c r="E147" t="s">
        <v>1289</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f t="shared" si="32"/>
        <v>282.78529372076974</v>
      </c>
      <c r="AL147">
        <f t="shared" si="30"/>
        <v>291.88507391332661</v>
      </c>
      <c r="AM147">
        <f t="shared" si="30"/>
        <v>300.98485410588341</v>
      </c>
      <c r="AN147">
        <f t="shared" si="30"/>
        <v>310.08463429844028</v>
      </c>
      <c r="AO147">
        <f t="shared" si="30"/>
        <v>319.18441449099709</v>
      </c>
      <c r="AP147">
        <f t="shared" si="30"/>
        <v>328.28419468355389</v>
      </c>
      <c r="AQ147">
        <f t="shared" si="30"/>
        <v>337.38397487611076</v>
      </c>
      <c r="AR147">
        <f t="shared" si="30"/>
        <v>346.48375506866756</v>
      </c>
      <c r="AS147">
        <f t="shared" si="30"/>
        <v>355.58353526122437</v>
      </c>
      <c r="AT147">
        <f t="shared" si="30"/>
        <v>364.68331545378123</v>
      </c>
      <c r="AU147">
        <f t="shared" si="30"/>
        <v>373.78309564633804</v>
      </c>
      <c r="AV147">
        <f t="shared" si="30"/>
        <v>382.88287583889485</v>
      </c>
      <c r="AW147">
        <f t="shared" si="30"/>
        <v>391.98265603145171</v>
      </c>
      <c r="AX147">
        <f t="shared" si="30"/>
        <v>401.08243622400852</v>
      </c>
      <c r="AY147">
        <f t="shared" si="30"/>
        <v>410.18221641656532</v>
      </c>
      <c r="AZ147">
        <f t="shared" si="30"/>
        <v>419.28199660912219</v>
      </c>
      <c r="BA147">
        <f t="shared" si="30"/>
        <v>428.38177680167905</v>
      </c>
      <c r="BB147">
        <f t="shared" si="30"/>
        <v>437.48155699423586</v>
      </c>
      <c r="BC147">
        <f t="shared" si="30"/>
        <v>446.58133718679267</v>
      </c>
      <c r="BD147">
        <f t="shared" si="30"/>
        <v>455.68111737934953</v>
      </c>
      <c r="BE147" t="s">
        <v>146</v>
      </c>
      <c r="BF147" t="s">
        <v>146</v>
      </c>
    </row>
    <row r="148" spans="1:58" ht="15" customHeight="1">
      <c r="A148" s="39" t="s">
        <v>160</v>
      </c>
      <c r="B148" t="s">
        <v>1826</v>
      </c>
      <c r="C148" t="s">
        <v>2103</v>
      </c>
      <c r="D148" t="s">
        <v>2104</v>
      </c>
      <c r="E148" t="s">
        <v>1289</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f t="shared" si="32"/>
        <v>29.177096343032296</v>
      </c>
      <c r="AL148">
        <f t="shared" si="30"/>
        <v>29.836257770375319</v>
      </c>
      <c r="AM148">
        <f t="shared" si="30"/>
        <v>30.495419197718341</v>
      </c>
      <c r="AN148">
        <f t="shared" si="30"/>
        <v>31.154580625061367</v>
      </c>
      <c r="AO148">
        <f t="shared" si="30"/>
        <v>31.81374205240439</v>
      </c>
      <c r="AP148">
        <f t="shared" si="30"/>
        <v>32.472903479747416</v>
      </c>
      <c r="AQ148">
        <f t="shared" si="30"/>
        <v>33.132064907090438</v>
      </c>
      <c r="AR148">
        <f t="shared" si="30"/>
        <v>33.79122633443346</v>
      </c>
      <c r="AS148">
        <f t="shared" si="30"/>
        <v>34.450387761776483</v>
      </c>
      <c r="AT148">
        <f t="shared" si="30"/>
        <v>35.109549189119505</v>
      </c>
      <c r="AU148">
        <f t="shared" si="30"/>
        <v>35.768710616462528</v>
      </c>
      <c r="AV148">
        <f t="shared" si="30"/>
        <v>36.42787204380555</v>
      </c>
      <c r="AW148">
        <f t="shared" si="30"/>
        <v>37.087033471148573</v>
      </c>
      <c r="AX148">
        <f t="shared" si="30"/>
        <v>37.746194898491595</v>
      </c>
      <c r="AY148">
        <f t="shared" si="30"/>
        <v>38.405356325834617</v>
      </c>
      <c r="AZ148">
        <f t="shared" si="30"/>
        <v>39.06451775317764</v>
      </c>
      <c r="BA148">
        <f t="shared" si="30"/>
        <v>39.723679180520662</v>
      </c>
      <c r="BB148">
        <f t="shared" si="30"/>
        <v>40.382840607863685</v>
      </c>
      <c r="BC148">
        <f t="shared" si="30"/>
        <v>41.042002035206707</v>
      </c>
      <c r="BD148">
        <f t="shared" si="30"/>
        <v>41.701163462549729</v>
      </c>
      <c r="BE148" t="s">
        <v>146</v>
      </c>
      <c r="BF148" t="s">
        <v>146</v>
      </c>
    </row>
    <row r="149" spans="1:58" ht="15" customHeight="1">
      <c r="A149" s="39" t="s">
        <v>159</v>
      </c>
      <c r="B149" t="s">
        <v>1827</v>
      </c>
      <c r="C149" t="s">
        <v>2105</v>
      </c>
      <c r="D149" t="s">
        <v>2106</v>
      </c>
      <c r="E149" t="s">
        <v>1289</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f>_xlfn.FORECAST.ETS(AK$14,$J149:$AJ149, $J$14:$AJ$14)</f>
        <v>15.871724612382195</v>
      </c>
      <c r="AL149">
        <f t="shared" ref="AL149:BD149" si="36">_xlfn.FORECAST.ETS(AL$14,$J149:$AJ149, $J$14:$AJ$14)</f>
        <v>16.039461306038817</v>
      </c>
      <c r="AM149">
        <f t="shared" si="36"/>
        <v>16.207197999695442</v>
      </c>
      <c r="AN149">
        <f t="shared" si="36"/>
        <v>16.374934693352063</v>
      </c>
      <c r="AO149">
        <f t="shared" si="36"/>
        <v>16.542671387008685</v>
      </c>
      <c r="AP149">
        <f t="shared" si="36"/>
        <v>16.71040808066531</v>
      </c>
      <c r="AQ149">
        <f t="shared" si="36"/>
        <v>16.878144774321932</v>
      </c>
      <c r="AR149">
        <f t="shared" si="36"/>
        <v>17.045881467978553</v>
      </c>
      <c r="AS149">
        <f t="shared" si="36"/>
        <v>17.213618161635178</v>
      </c>
      <c r="AT149">
        <f t="shared" si="36"/>
        <v>17.3813548552918</v>
      </c>
      <c r="AU149">
        <f t="shared" si="36"/>
        <v>17.549091548948425</v>
      </c>
      <c r="AV149">
        <f t="shared" si="36"/>
        <v>17.716828242605047</v>
      </c>
      <c r="AW149">
        <f t="shared" si="36"/>
        <v>17.884564936261668</v>
      </c>
      <c r="AX149">
        <f t="shared" si="36"/>
        <v>18.052301629918293</v>
      </c>
      <c r="AY149">
        <f t="shared" si="36"/>
        <v>18.220038323574915</v>
      </c>
      <c r="AZ149">
        <f t="shared" si="36"/>
        <v>18.38777501723154</v>
      </c>
      <c r="BA149">
        <f t="shared" si="36"/>
        <v>18.555511710888162</v>
      </c>
      <c r="BB149">
        <f t="shared" si="36"/>
        <v>18.723248404544783</v>
      </c>
      <c r="BC149">
        <f t="shared" si="36"/>
        <v>18.890985098201408</v>
      </c>
      <c r="BD149">
        <f t="shared" si="36"/>
        <v>19.05872179185803</v>
      </c>
      <c r="BE149" t="s">
        <v>146</v>
      </c>
      <c r="BF149" t="s">
        <v>146</v>
      </c>
    </row>
    <row r="150" spans="1:58" ht="15" customHeight="1">
      <c r="A150" s="39" t="s">
        <v>158</v>
      </c>
      <c r="B150" t="s">
        <v>1822</v>
      </c>
      <c r="C150" t="s">
        <v>2107</v>
      </c>
      <c r="D150" t="s">
        <v>2108</v>
      </c>
      <c r="E150" t="s">
        <v>1289</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f t="shared" si="32"/>
        <v>78.699246357030034</v>
      </c>
      <c r="AL150">
        <f t="shared" si="32"/>
        <v>80.036646913580853</v>
      </c>
      <c r="AM150">
        <f t="shared" si="32"/>
        <v>81.374047470131657</v>
      </c>
      <c r="AN150">
        <f t="shared" si="32"/>
        <v>82.711448026682461</v>
      </c>
      <c r="AO150">
        <f t="shared" si="32"/>
        <v>84.048848583233266</v>
      </c>
      <c r="AP150">
        <f t="shared" si="32"/>
        <v>85.38624913978407</v>
      </c>
      <c r="AQ150">
        <f t="shared" si="32"/>
        <v>86.723649696334888</v>
      </c>
      <c r="AR150">
        <f t="shared" si="32"/>
        <v>88.061050252885693</v>
      </c>
      <c r="AS150">
        <f t="shared" si="32"/>
        <v>89.398450809436497</v>
      </c>
      <c r="AT150">
        <f t="shared" si="32"/>
        <v>90.735851365987315</v>
      </c>
      <c r="AU150">
        <f t="shared" si="32"/>
        <v>92.07325192253812</v>
      </c>
      <c r="AV150">
        <f t="shared" si="32"/>
        <v>93.410652479088924</v>
      </c>
      <c r="AW150">
        <f t="shared" si="32"/>
        <v>94.748053035639728</v>
      </c>
      <c r="AX150">
        <f t="shared" si="32"/>
        <v>96.085453592190532</v>
      </c>
      <c r="AY150">
        <f t="shared" si="32"/>
        <v>97.422854148741351</v>
      </c>
      <c r="AZ150">
        <f t="shared" si="32"/>
        <v>98.760254705292155</v>
      </c>
      <c r="BA150">
        <f t="shared" ref="BA150:BD153" si="37">_xlfn.FORECAST.ETS(BA$14,$I150:$AJ150, $I$14:$AJ$14)</f>
        <v>100.09765526184296</v>
      </c>
      <c r="BB150">
        <f t="shared" si="37"/>
        <v>101.43505581839378</v>
      </c>
      <c r="BC150">
        <f t="shared" si="37"/>
        <v>102.77245637494458</v>
      </c>
      <c r="BD150">
        <f t="shared" si="37"/>
        <v>104.10985693149539</v>
      </c>
      <c r="BE150" s="107">
        <v>8.6999999999999994E-2</v>
      </c>
      <c r="BF150" s="40">
        <f t="shared" ref="BF150:BF191" si="38">((BD150/F150)^(1/($BD$14-$F$14))-1)*100</f>
        <v>5.7852744464563566</v>
      </c>
    </row>
    <row r="151" spans="1:58" ht="15" customHeight="1">
      <c r="A151" s="39" t="s">
        <v>157</v>
      </c>
      <c r="B151" t="s">
        <v>1825</v>
      </c>
      <c r="C151" t="s">
        <v>2109</v>
      </c>
      <c r="D151" t="s">
        <v>2110</v>
      </c>
      <c r="E151" t="s">
        <v>1289</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f t="shared" si="32"/>
        <v>49.052080657490897</v>
      </c>
      <c r="AL151">
        <f t="shared" si="32"/>
        <v>50.113907570986349</v>
      </c>
      <c r="AM151">
        <f t="shared" si="32"/>
        <v>51.175734484481801</v>
      </c>
      <c r="AN151">
        <f t="shared" si="32"/>
        <v>52.237561397977252</v>
      </c>
      <c r="AO151">
        <f t="shared" si="32"/>
        <v>53.299388311472704</v>
      </c>
      <c r="AP151">
        <f t="shared" si="32"/>
        <v>54.361215224968156</v>
      </c>
      <c r="AQ151">
        <f t="shared" si="32"/>
        <v>55.423042138463607</v>
      </c>
      <c r="AR151">
        <f t="shared" si="32"/>
        <v>56.484869051959059</v>
      </c>
      <c r="AS151">
        <f t="shared" si="32"/>
        <v>57.546695965454511</v>
      </c>
      <c r="AT151">
        <f t="shared" si="32"/>
        <v>58.608522878949962</v>
      </c>
      <c r="AU151">
        <f t="shared" si="32"/>
        <v>59.670349792445414</v>
      </c>
      <c r="AV151">
        <f t="shared" si="32"/>
        <v>60.732176705940859</v>
      </c>
      <c r="AW151">
        <f t="shared" si="32"/>
        <v>61.79400361943631</v>
      </c>
      <c r="AX151">
        <f t="shared" si="32"/>
        <v>62.855830532931762</v>
      </c>
      <c r="AY151">
        <f t="shared" si="32"/>
        <v>63.917657446427214</v>
      </c>
      <c r="AZ151">
        <f t="shared" si="32"/>
        <v>64.979484359922665</v>
      </c>
      <c r="BA151">
        <f t="shared" si="37"/>
        <v>66.041311273418117</v>
      </c>
      <c r="BB151">
        <f t="shared" si="37"/>
        <v>67.103138186913569</v>
      </c>
      <c r="BC151">
        <f t="shared" si="37"/>
        <v>68.16496510040902</v>
      </c>
      <c r="BD151">
        <f t="shared" si="37"/>
        <v>69.226792013904472</v>
      </c>
      <c r="BE151" s="107">
        <v>7.0000000000000007E-2</v>
      </c>
      <c r="BF151" s="40">
        <f t="shared" si="38"/>
        <v>4.9254557465925553</v>
      </c>
    </row>
    <row r="152" spans="1:58" ht="15" customHeight="1">
      <c r="A152" s="39" t="s">
        <v>156</v>
      </c>
      <c r="B152" t="s">
        <v>1826</v>
      </c>
      <c r="C152" t="s">
        <v>2111</v>
      </c>
      <c r="D152" t="s">
        <v>2112</v>
      </c>
      <c r="E152" t="s">
        <v>1289</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f t="shared" si="32"/>
        <v>15.738943932268089</v>
      </c>
      <c r="AL152">
        <f t="shared" si="32"/>
        <v>16.14585962701188</v>
      </c>
      <c r="AM152">
        <f t="shared" si="32"/>
        <v>16.552775321755668</v>
      </c>
      <c r="AN152">
        <f t="shared" si="32"/>
        <v>16.959691016499459</v>
      </c>
      <c r="AO152">
        <f t="shared" si="32"/>
        <v>17.36660671124325</v>
      </c>
      <c r="AP152">
        <f t="shared" si="32"/>
        <v>17.773522405987038</v>
      </c>
      <c r="AQ152">
        <f t="shared" si="32"/>
        <v>18.180438100730829</v>
      </c>
      <c r="AR152">
        <f t="shared" si="32"/>
        <v>18.587353795474616</v>
      </c>
      <c r="AS152">
        <f t="shared" si="32"/>
        <v>18.994269490218407</v>
      </c>
      <c r="AT152">
        <f t="shared" si="32"/>
        <v>19.401185184962195</v>
      </c>
      <c r="AU152">
        <f t="shared" si="32"/>
        <v>19.808100879705986</v>
      </c>
      <c r="AV152">
        <f t="shared" si="32"/>
        <v>20.215016574449777</v>
      </c>
      <c r="AW152">
        <f t="shared" si="32"/>
        <v>20.621932269193564</v>
      </c>
      <c r="AX152">
        <f t="shared" si="32"/>
        <v>21.028847963937356</v>
      </c>
      <c r="AY152">
        <f t="shared" si="32"/>
        <v>21.435763658681147</v>
      </c>
      <c r="AZ152">
        <f t="shared" si="32"/>
        <v>21.842679353424934</v>
      </c>
      <c r="BA152">
        <f t="shared" si="37"/>
        <v>22.249595048168725</v>
      </c>
      <c r="BB152">
        <f t="shared" si="37"/>
        <v>22.656510742912516</v>
      </c>
      <c r="BC152">
        <f t="shared" si="37"/>
        <v>23.063426437656304</v>
      </c>
      <c r="BD152">
        <f t="shared" si="37"/>
        <v>23.470342132400091</v>
      </c>
      <c r="BE152" t="s">
        <v>146</v>
      </c>
      <c r="BF152" t="s">
        <v>146</v>
      </c>
    </row>
    <row r="153" spans="1:58" ht="15" customHeight="1">
      <c r="A153" s="39" t="s">
        <v>155</v>
      </c>
      <c r="B153" t="s">
        <v>1827</v>
      </c>
      <c r="C153" t="s">
        <v>2113</v>
      </c>
      <c r="D153" t="s">
        <v>2114</v>
      </c>
      <c r="E153" t="s">
        <v>1289</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f t="shared" si="32"/>
        <v>15.5725544978357</v>
      </c>
      <c r="AL153">
        <f t="shared" si="32"/>
        <v>15.655634963639084</v>
      </c>
      <c r="AM153">
        <f t="shared" si="32"/>
        <v>15.738715429442477</v>
      </c>
      <c r="AN153">
        <f t="shared" si="32"/>
        <v>15.821795895245861</v>
      </c>
      <c r="AO153">
        <f t="shared" si="32"/>
        <v>15.904876361049254</v>
      </c>
      <c r="AP153">
        <f t="shared" si="32"/>
        <v>15.98795682685264</v>
      </c>
      <c r="AQ153">
        <f t="shared" si="32"/>
        <v>16.07103729265603</v>
      </c>
      <c r="AR153">
        <f t="shared" si="32"/>
        <v>16.154117758459417</v>
      </c>
      <c r="AS153">
        <f t="shared" si="32"/>
        <v>16.237198224262809</v>
      </c>
      <c r="AT153">
        <f t="shared" si="32"/>
        <v>16.320278690066196</v>
      </c>
      <c r="AU153">
        <f t="shared" si="32"/>
        <v>16.403359155869584</v>
      </c>
      <c r="AV153">
        <f t="shared" si="32"/>
        <v>16.486439621672975</v>
      </c>
      <c r="AW153">
        <f t="shared" si="32"/>
        <v>16.569520087476363</v>
      </c>
      <c r="AX153">
        <f t="shared" si="32"/>
        <v>16.652600553279751</v>
      </c>
      <c r="AY153">
        <f t="shared" si="32"/>
        <v>16.735681019083138</v>
      </c>
      <c r="AZ153">
        <f t="shared" si="32"/>
        <v>16.818761484886529</v>
      </c>
      <c r="BA153">
        <f t="shared" si="37"/>
        <v>16.901841950689917</v>
      </c>
      <c r="BB153">
        <f t="shared" si="37"/>
        <v>16.984922416493305</v>
      </c>
      <c r="BC153">
        <f t="shared" si="37"/>
        <v>17.068002882296696</v>
      </c>
      <c r="BD153">
        <f t="shared" si="37"/>
        <v>17.151083348100084</v>
      </c>
      <c r="BE153" t="s">
        <v>146</v>
      </c>
      <c r="BF153" t="s">
        <v>146</v>
      </c>
    </row>
    <row r="154" spans="1:58" ht="15" customHeight="1">
      <c r="A154" s="39" t="s">
        <v>154</v>
      </c>
      <c r="B154" t="s">
        <v>153</v>
      </c>
      <c r="C154" t="s">
        <v>2115</v>
      </c>
      <c r="D154" t="s">
        <v>2116</v>
      </c>
      <c r="E154" t="s">
        <v>1289</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f>_xlfn.FORECAST.ETS(AK$14,$H154:$AJ154, $H$14:$AJ$14)</f>
        <v>4245.6472261334402</v>
      </c>
      <c r="AL154">
        <f t="shared" ref="AL154:BD154" si="39">_xlfn.FORECAST.ETS(AL$14,$H154:$AJ154, $H$14:$AJ$14)</f>
        <v>4354.3251506861989</v>
      </c>
      <c r="AM154">
        <f t="shared" si="39"/>
        <v>4463.0030752389575</v>
      </c>
      <c r="AN154">
        <f t="shared" si="39"/>
        <v>4571.6809997917171</v>
      </c>
      <c r="AO154">
        <f t="shared" si="39"/>
        <v>4680.3589243444767</v>
      </c>
      <c r="AP154">
        <f t="shared" si="39"/>
        <v>4789.0368488972354</v>
      </c>
      <c r="AQ154">
        <f t="shared" si="39"/>
        <v>4897.714773449994</v>
      </c>
      <c r="AR154">
        <f t="shared" si="39"/>
        <v>5006.3926980027536</v>
      </c>
      <c r="AS154">
        <f t="shared" si="39"/>
        <v>5115.0706225555132</v>
      </c>
      <c r="AT154">
        <f t="shared" si="39"/>
        <v>5223.7485471082719</v>
      </c>
      <c r="AU154">
        <f t="shared" si="39"/>
        <v>5332.4264716610305</v>
      </c>
      <c r="AV154">
        <f t="shared" si="39"/>
        <v>5441.1043962137901</v>
      </c>
      <c r="AW154">
        <f t="shared" si="39"/>
        <v>5549.7823207665497</v>
      </c>
      <c r="AX154">
        <f t="shared" si="39"/>
        <v>5658.4602453193083</v>
      </c>
      <c r="AY154">
        <f t="shared" si="39"/>
        <v>5767.138169872067</v>
      </c>
      <c r="AZ154">
        <f t="shared" si="39"/>
        <v>5875.8160944248266</v>
      </c>
      <c r="BA154">
        <f t="shared" si="39"/>
        <v>5984.4940189775862</v>
      </c>
      <c r="BB154">
        <f t="shared" si="39"/>
        <v>6093.1719435303448</v>
      </c>
      <c r="BC154">
        <f t="shared" si="39"/>
        <v>6201.8498680831035</v>
      </c>
      <c r="BD154">
        <f t="shared" si="39"/>
        <v>6310.5277926358631</v>
      </c>
      <c r="BE154" s="107">
        <v>0.17100000000000001</v>
      </c>
      <c r="BF154" s="40">
        <f t="shared" si="38"/>
        <v>10.888388050600861</v>
      </c>
    </row>
    <row r="155" spans="1:58" ht="15" customHeight="1">
      <c r="B155" t="s">
        <v>152</v>
      </c>
      <c r="D155" t="s">
        <v>2117</v>
      </c>
      <c r="BF155" s="40"/>
    </row>
    <row r="156" spans="1:58" ht="15" customHeight="1">
      <c r="A156" s="39" t="s">
        <v>151</v>
      </c>
      <c r="B156" t="s">
        <v>1828</v>
      </c>
      <c r="C156" t="s">
        <v>2118</v>
      </c>
      <c r="D156" t="s">
        <v>2119</v>
      </c>
      <c r="E156" t="s">
        <v>1857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f t="shared" ref="AK156:AZ156" si="40">_xlfn.FORECAST.ETS(AK$14,$H156:$AJ156, $H$14:$AJ$14)</f>
        <v>0</v>
      </c>
      <c r="AL156">
        <f t="shared" si="40"/>
        <v>0</v>
      </c>
      <c r="AM156">
        <f t="shared" si="40"/>
        <v>0</v>
      </c>
      <c r="AN156">
        <f t="shared" si="40"/>
        <v>0</v>
      </c>
      <c r="AO156">
        <f t="shared" si="40"/>
        <v>0</v>
      </c>
      <c r="AP156">
        <f t="shared" si="40"/>
        <v>0</v>
      </c>
      <c r="AQ156">
        <f t="shared" si="40"/>
        <v>0</v>
      </c>
      <c r="AR156">
        <f t="shared" si="40"/>
        <v>0</v>
      </c>
      <c r="AS156">
        <f t="shared" si="40"/>
        <v>0</v>
      </c>
      <c r="AT156">
        <f t="shared" si="40"/>
        <v>0</v>
      </c>
      <c r="AU156">
        <f t="shared" si="40"/>
        <v>0</v>
      </c>
      <c r="AV156">
        <f t="shared" si="40"/>
        <v>0</v>
      </c>
      <c r="AW156">
        <f t="shared" si="40"/>
        <v>0</v>
      </c>
      <c r="AX156">
        <f t="shared" si="40"/>
        <v>0</v>
      </c>
      <c r="AY156">
        <f t="shared" si="40"/>
        <v>0</v>
      </c>
      <c r="AZ156">
        <f t="shared" si="40"/>
        <v>0</v>
      </c>
      <c r="BA156">
        <f t="shared" ref="BA156:BD156" si="41">_xlfn.FORECAST.ETS(BA$14,$H156:$AJ156, $H$14:$AJ$14)</f>
        <v>0</v>
      </c>
      <c r="BB156">
        <f t="shared" si="41"/>
        <v>0</v>
      </c>
      <c r="BC156">
        <f t="shared" si="41"/>
        <v>0</v>
      </c>
      <c r="BD156">
        <f t="shared" si="41"/>
        <v>0</v>
      </c>
      <c r="BE156" t="s">
        <v>146</v>
      </c>
      <c r="BF156" t="s">
        <v>146</v>
      </c>
    </row>
    <row r="157" spans="1:58" ht="15" customHeight="1">
      <c r="A157" s="39" t="s">
        <v>150</v>
      </c>
      <c r="B157" t="s">
        <v>1829</v>
      </c>
      <c r="C157" t="s">
        <v>2120</v>
      </c>
      <c r="D157" t="s">
        <v>2121</v>
      </c>
      <c r="E157" t="s">
        <v>1857</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t="s">
        <v>146</v>
      </c>
      <c r="BF157" t="s">
        <v>146</v>
      </c>
    </row>
    <row r="158" spans="1:58" ht="15" customHeight="1">
      <c r="A158" s="39" t="s">
        <v>149</v>
      </c>
      <c r="B158" t="s">
        <v>1830</v>
      </c>
      <c r="C158" t="s">
        <v>2122</v>
      </c>
      <c r="D158" t="s">
        <v>2123</v>
      </c>
      <c r="E158" t="s">
        <v>1857</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t="s">
        <v>146</v>
      </c>
      <c r="BF158" t="s">
        <v>146</v>
      </c>
    </row>
    <row r="159" spans="1:58" ht="15" customHeight="1">
      <c r="A159" s="39" t="s">
        <v>148</v>
      </c>
      <c r="B159" t="s">
        <v>1831</v>
      </c>
      <c r="C159" t="s">
        <v>2124</v>
      </c>
      <c r="D159" t="s">
        <v>2125</v>
      </c>
      <c r="E159" t="s">
        <v>1857</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t="s">
        <v>146</v>
      </c>
      <c r="BF159" t="s">
        <v>146</v>
      </c>
    </row>
    <row r="160" spans="1:58" ht="15" customHeight="1">
      <c r="A160" s="39" t="s">
        <v>147</v>
      </c>
      <c r="B160" t="s">
        <v>1832</v>
      </c>
      <c r="C160" t="s">
        <v>2126</v>
      </c>
      <c r="D160" t="s">
        <v>2127</v>
      </c>
      <c r="E160" t="s">
        <v>1857</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v>1</v>
      </c>
      <c r="AL160">
        <v>1</v>
      </c>
      <c r="AM160">
        <v>1</v>
      </c>
      <c r="AN160">
        <v>1</v>
      </c>
      <c r="AO160">
        <v>1</v>
      </c>
      <c r="AP160">
        <v>1</v>
      </c>
      <c r="AQ160">
        <v>1</v>
      </c>
      <c r="AR160">
        <v>1</v>
      </c>
      <c r="AS160">
        <v>1</v>
      </c>
      <c r="AT160">
        <v>1</v>
      </c>
      <c r="AU160">
        <v>1</v>
      </c>
      <c r="AV160">
        <v>1</v>
      </c>
      <c r="AW160">
        <v>1</v>
      </c>
      <c r="AX160">
        <v>1</v>
      </c>
      <c r="AY160">
        <v>1</v>
      </c>
      <c r="AZ160">
        <v>1</v>
      </c>
      <c r="BA160">
        <v>1</v>
      </c>
      <c r="BB160">
        <v>1</v>
      </c>
      <c r="BC160">
        <v>1</v>
      </c>
      <c r="BD160">
        <v>1</v>
      </c>
      <c r="BE160" t="s">
        <v>146</v>
      </c>
      <c r="BF160" t="s">
        <v>146</v>
      </c>
    </row>
    <row r="161" spans="1:58" ht="15" customHeight="1">
      <c r="A161" s="39" t="s">
        <v>145</v>
      </c>
      <c r="B161" t="s">
        <v>1833</v>
      </c>
      <c r="C161" t="s">
        <v>2128</v>
      </c>
      <c r="D161" t="s">
        <v>2129</v>
      </c>
      <c r="E161" t="s">
        <v>1857</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f>_xlfn.FORECAST.ETS(AK$14,$AF161:$AJ161, $AF$14:$AJ$14)</f>
        <v>6.2004044748774877E-4</v>
      </c>
      <c r="AL161">
        <f t="shared" ref="AL161:BD161" si="42">_xlfn.FORECAST.ETS(AL$14,$AF161:$AJ161, $AF$14:$AJ$14)</f>
        <v>7.3098568612129755E-4</v>
      </c>
      <c r="AM161">
        <f t="shared" si="42"/>
        <v>8.4193092475484633E-4</v>
      </c>
      <c r="AN161">
        <f t="shared" si="42"/>
        <v>9.5287616338839511E-4</v>
      </c>
      <c r="AO161">
        <f t="shared" si="42"/>
        <v>1.0638214020219439E-3</v>
      </c>
      <c r="AP161">
        <f t="shared" si="42"/>
        <v>1.1747666406554927E-3</v>
      </c>
      <c r="AQ161">
        <f t="shared" si="42"/>
        <v>1.2857118792890415E-3</v>
      </c>
      <c r="AR161">
        <f t="shared" si="42"/>
        <v>1.3966571179225902E-3</v>
      </c>
      <c r="AS161">
        <f t="shared" si="42"/>
        <v>1.507602356556139E-3</v>
      </c>
      <c r="AT161">
        <f t="shared" si="42"/>
        <v>1.6185475951896878E-3</v>
      </c>
      <c r="AU161">
        <f t="shared" si="42"/>
        <v>1.7294928338232366E-3</v>
      </c>
      <c r="AV161">
        <f t="shared" si="42"/>
        <v>1.8404380724567854E-3</v>
      </c>
      <c r="AW161">
        <f t="shared" si="42"/>
        <v>1.9513833110903342E-3</v>
      </c>
      <c r="AX161">
        <f t="shared" si="42"/>
        <v>2.0623285497238832E-3</v>
      </c>
      <c r="AY161">
        <f t="shared" si="42"/>
        <v>2.1732737883574317E-3</v>
      </c>
      <c r="AZ161">
        <f t="shared" si="42"/>
        <v>2.2842190269909803E-3</v>
      </c>
      <c r="BA161">
        <f t="shared" si="42"/>
        <v>2.3951642656245293E-3</v>
      </c>
      <c r="BB161">
        <f t="shared" si="42"/>
        <v>2.5061095042580783E-3</v>
      </c>
      <c r="BC161">
        <f t="shared" si="42"/>
        <v>2.6170547428916264E-3</v>
      </c>
      <c r="BD161">
        <f t="shared" si="42"/>
        <v>2.7279999815251754E-3</v>
      </c>
      <c r="BE161" s="107">
        <v>6.8000000000000005E-2</v>
      </c>
      <c r="BF161" s="40">
        <f t="shared" si="38"/>
        <v>7.4522866540989607</v>
      </c>
    </row>
    <row r="162" spans="1:58" ht="15" customHeight="1">
      <c r="A162" s="39" t="s">
        <v>144</v>
      </c>
      <c r="B162" t="s">
        <v>1834</v>
      </c>
      <c r="C162" t="s">
        <v>2130</v>
      </c>
      <c r="D162" t="s">
        <v>2131</v>
      </c>
      <c r="E162" t="s">
        <v>1857</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f>AJ162+AJ162*($AJ$162-$AI$162)/$AI$162</f>
        <v>0.79524207812655745</v>
      </c>
      <c r="AL162">
        <f t="shared" ref="AL162:BD162" si="43">AK162+AK162*($AJ$162-$AI$162)/$AI$162</f>
        <v>0.92174604696552342</v>
      </c>
      <c r="AM162">
        <f t="shared" si="43"/>
        <v>1.0683737675175662</v>
      </c>
      <c r="AN162">
        <f t="shared" si="43"/>
        <v>1.2383264467228812</v>
      </c>
      <c r="AO162">
        <f t="shared" si="43"/>
        <v>1.4353145268779766</v>
      </c>
      <c r="AP162">
        <f t="shared" si="43"/>
        <v>1.6636386927848399</v>
      </c>
      <c r="AQ162">
        <f t="shared" si="43"/>
        <v>1.9282837651974427</v>
      </c>
      <c r="AR162">
        <f t="shared" si="43"/>
        <v>2.2350275304668661</v>
      </c>
      <c r="AS162">
        <f t="shared" si="43"/>
        <v>2.5905668823765313</v>
      </c>
      <c r="AT162">
        <f t="shared" si="43"/>
        <v>3.0026640301223577</v>
      </c>
      <c r="AU162">
        <f t="shared" si="43"/>
        <v>3.4803159644809321</v>
      </c>
      <c r="AV162">
        <f t="shared" si="43"/>
        <v>4.0339508819863727</v>
      </c>
      <c r="AW162">
        <f t="shared" si="43"/>
        <v>4.6756558554894356</v>
      </c>
      <c r="AX162">
        <f t="shared" si="43"/>
        <v>5.4194407216499423</v>
      </c>
      <c r="AY162">
        <f t="shared" si="43"/>
        <v>6.2815439466092258</v>
      </c>
      <c r="AZ162">
        <f t="shared" si="43"/>
        <v>7.280787147565686</v>
      </c>
      <c r="BA162">
        <f t="shared" si="43"/>
        <v>8.4389860102423349</v>
      </c>
      <c r="BB162">
        <f t="shared" si="43"/>
        <v>9.7814265734820864</v>
      </c>
      <c r="BC162">
        <f t="shared" si="43"/>
        <v>11.337417279315298</v>
      </c>
      <c r="BD162">
        <f t="shared" si="43"/>
        <v>13.140928840971634</v>
      </c>
      <c r="BE162" s="107">
        <v>0.35499999999999998</v>
      </c>
      <c r="BF162" s="40">
        <f t="shared" si="38"/>
        <v>27.3125731871116</v>
      </c>
    </row>
    <row r="163" spans="1:58" ht="15" customHeight="1">
      <c r="A163" s="39" t="s">
        <v>143</v>
      </c>
      <c r="B163" t="s">
        <v>1835</v>
      </c>
      <c r="C163" t="s">
        <v>2132</v>
      </c>
      <c r="D163" t="s">
        <v>2133</v>
      </c>
      <c r="E163" t="s">
        <v>1857</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f t="shared" ref="AK163:AK191" si="44">_xlfn.FORECAST.ETS(AK$14,$F163:$AJ163, $F$14:$AJ$14)</f>
        <v>7.4999999999999993E-5</v>
      </c>
      <c r="AL163">
        <f t="shared" ref="AL163:BD175" si="45">_xlfn.FORECAST.ETS(AL$14,$F163:$AJ163, $F$14:$AJ$14)</f>
        <v>7.4999999999999993E-5</v>
      </c>
      <c r="AM163">
        <f t="shared" si="45"/>
        <v>7.5000000000000007E-5</v>
      </c>
      <c r="AN163">
        <f t="shared" si="45"/>
        <v>7.5000000000000007E-5</v>
      </c>
      <c r="AO163">
        <f t="shared" si="45"/>
        <v>7.5000000000000007E-5</v>
      </c>
      <c r="AP163">
        <f t="shared" si="45"/>
        <v>7.5000000000000007E-5</v>
      </c>
      <c r="AQ163">
        <f t="shared" si="45"/>
        <v>7.5000000000000007E-5</v>
      </c>
      <c r="AR163">
        <f t="shared" si="45"/>
        <v>7.5000000000000021E-5</v>
      </c>
      <c r="AS163">
        <f t="shared" si="45"/>
        <v>7.5000000000000021E-5</v>
      </c>
      <c r="AT163">
        <f t="shared" si="45"/>
        <v>7.5000000000000021E-5</v>
      </c>
      <c r="AU163">
        <f t="shared" si="45"/>
        <v>7.5000000000000021E-5</v>
      </c>
      <c r="AV163">
        <f t="shared" si="45"/>
        <v>7.5000000000000034E-5</v>
      </c>
      <c r="AW163">
        <f t="shared" si="45"/>
        <v>7.5000000000000034E-5</v>
      </c>
      <c r="AX163">
        <f t="shared" si="45"/>
        <v>7.5000000000000034E-5</v>
      </c>
      <c r="AY163">
        <f t="shared" si="45"/>
        <v>7.5000000000000034E-5</v>
      </c>
      <c r="AZ163">
        <f t="shared" si="45"/>
        <v>7.5000000000000034E-5</v>
      </c>
      <c r="BA163">
        <f t="shared" si="45"/>
        <v>7.5000000000000048E-5</v>
      </c>
      <c r="BB163">
        <f t="shared" si="45"/>
        <v>7.5000000000000048E-5</v>
      </c>
      <c r="BC163">
        <f t="shared" si="45"/>
        <v>7.5000000000000048E-5</v>
      </c>
      <c r="BD163">
        <f t="shared" si="45"/>
        <v>7.5000000000000048E-5</v>
      </c>
      <c r="BE163" s="107">
        <v>0</v>
      </c>
      <c r="BF163" s="40">
        <f t="shared" si="38"/>
        <v>0</v>
      </c>
    </row>
    <row r="164" spans="1:58" ht="15" customHeight="1">
      <c r="A164" s="39" t="s">
        <v>142</v>
      </c>
      <c r="B164" t="s">
        <v>1836</v>
      </c>
      <c r="C164" t="s">
        <v>2134</v>
      </c>
      <c r="D164" t="s">
        <v>2135</v>
      </c>
      <c r="E164" t="s">
        <v>1857</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f t="shared" si="44"/>
        <v>7.4999999999999993E-5</v>
      </c>
      <c r="AL164">
        <f t="shared" si="45"/>
        <v>7.4999999999999993E-5</v>
      </c>
      <c r="AM164">
        <f t="shared" si="45"/>
        <v>7.5000000000000007E-5</v>
      </c>
      <c r="AN164">
        <f t="shared" si="45"/>
        <v>7.5000000000000007E-5</v>
      </c>
      <c r="AO164">
        <f t="shared" si="45"/>
        <v>7.5000000000000007E-5</v>
      </c>
      <c r="AP164">
        <f t="shared" si="45"/>
        <v>7.5000000000000007E-5</v>
      </c>
      <c r="AQ164">
        <f t="shared" si="45"/>
        <v>7.5000000000000007E-5</v>
      </c>
      <c r="AR164">
        <f t="shared" si="45"/>
        <v>7.5000000000000021E-5</v>
      </c>
      <c r="AS164">
        <f t="shared" si="45"/>
        <v>7.5000000000000021E-5</v>
      </c>
      <c r="AT164">
        <f t="shared" si="45"/>
        <v>7.5000000000000021E-5</v>
      </c>
      <c r="AU164">
        <f t="shared" si="45"/>
        <v>7.5000000000000021E-5</v>
      </c>
      <c r="AV164">
        <f t="shared" si="45"/>
        <v>7.5000000000000034E-5</v>
      </c>
      <c r="AW164">
        <f t="shared" si="45"/>
        <v>7.5000000000000034E-5</v>
      </c>
      <c r="AX164">
        <f t="shared" si="45"/>
        <v>7.5000000000000034E-5</v>
      </c>
      <c r="AY164">
        <f t="shared" si="45"/>
        <v>7.5000000000000034E-5</v>
      </c>
      <c r="AZ164">
        <f t="shared" si="45"/>
        <v>7.5000000000000034E-5</v>
      </c>
      <c r="BA164">
        <f t="shared" si="45"/>
        <v>7.5000000000000048E-5</v>
      </c>
      <c r="BB164">
        <f t="shared" si="45"/>
        <v>7.5000000000000048E-5</v>
      </c>
      <c r="BC164">
        <f t="shared" si="45"/>
        <v>7.5000000000000048E-5</v>
      </c>
      <c r="BD164">
        <f t="shared" si="45"/>
        <v>7.5000000000000048E-5</v>
      </c>
      <c r="BE164" s="107">
        <v>0</v>
      </c>
      <c r="BF164" s="40">
        <f t="shared" si="38"/>
        <v>0</v>
      </c>
    </row>
    <row r="165" spans="1:58" ht="15" customHeight="1">
      <c r="B165" t="s">
        <v>1837</v>
      </c>
      <c r="D165" t="s">
        <v>2136</v>
      </c>
      <c r="BF165" s="40"/>
    </row>
    <row r="166" spans="1:58" ht="15" customHeight="1">
      <c r="B166" t="s">
        <v>1838</v>
      </c>
      <c r="D166" t="s">
        <v>2137</v>
      </c>
      <c r="BF166" s="40"/>
    </row>
    <row r="167" spans="1:58" ht="15" customHeight="1">
      <c r="A167" s="39" t="s">
        <v>141</v>
      </c>
      <c r="B167" t="s">
        <v>1825</v>
      </c>
      <c r="C167" t="s">
        <v>2138</v>
      </c>
      <c r="D167" t="s">
        <v>2139</v>
      </c>
      <c r="E167" t="s">
        <v>2140</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f t="shared" si="44"/>
        <v>87.36923317338713</v>
      </c>
      <c r="AL167">
        <f t="shared" si="45"/>
        <v>87.904914780917053</v>
      </c>
      <c r="AM167">
        <f t="shared" si="45"/>
        <v>88.440596388446991</v>
      </c>
      <c r="AN167">
        <f t="shared" si="45"/>
        <v>88.976277995976915</v>
      </c>
      <c r="AO167">
        <f t="shared" si="45"/>
        <v>89.511959603506853</v>
      </c>
      <c r="AP167">
        <f t="shared" si="45"/>
        <v>90.04764121103679</v>
      </c>
      <c r="AQ167">
        <f t="shared" si="45"/>
        <v>90.583322818566714</v>
      </c>
      <c r="AR167">
        <f t="shared" si="45"/>
        <v>91.119004426096652</v>
      </c>
      <c r="AS167">
        <f t="shared" si="45"/>
        <v>91.654686033626575</v>
      </c>
      <c r="AT167">
        <f t="shared" si="45"/>
        <v>92.190367641156513</v>
      </c>
      <c r="AU167">
        <f t="shared" si="45"/>
        <v>92.726049248686451</v>
      </c>
      <c r="AV167">
        <f t="shared" si="45"/>
        <v>93.261730856216374</v>
      </c>
      <c r="AW167">
        <f t="shared" si="45"/>
        <v>93.797412463746312</v>
      </c>
      <c r="AX167">
        <f t="shared" si="45"/>
        <v>94.333094071276236</v>
      </c>
      <c r="AY167">
        <f t="shared" si="45"/>
        <v>94.868775678806173</v>
      </c>
      <c r="AZ167">
        <f t="shared" si="45"/>
        <v>95.404457286336111</v>
      </c>
      <c r="BA167">
        <f t="shared" si="45"/>
        <v>95.940138893866035</v>
      </c>
      <c r="BB167">
        <f t="shared" si="45"/>
        <v>96.475820501395972</v>
      </c>
      <c r="BC167">
        <f t="shared" si="45"/>
        <v>97.011502108925896</v>
      </c>
      <c r="BD167">
        <f t="shared" si="45"/>
        <v>97.547183716455834</v>
      </c>
      <c r="BE167" s="107">
        <v>6.0000000000000001E-3</v>
      </c>
      <c r="BF167" s="40">
        <f t="shared" si="38"/>
        <v>0.60561043468125852</v>
      </c>
    </row>
    <row r="168" spans="1:58" ht="15" customHeight="1">
      <c r="A168" s="39" t="s">
        <v>140</v>
      </c>
      <c r="B168" t="s">
        <v>1826</v>
      </c>
      <c r="C168" t="s">
        <v>2141</v>
      </c>
      <c r="D168" t="s">
        <v>2142</v>
      </c>
      <c r="E168" t="s">
        <v>2140</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f t="shared" si="44"/>
        <v>120.92412995461808</v>
      </c>
      <c r="AL168">
        <f t="shared" si="45"/>
        <v>121.78101660698327</v>
      </c>
      <c r="AM168">
        <f t="shared" si="45"/>
        <v>122.63790325934846</v>
      </c>
      <c r="AN168">
        <f t="shared" si="45"/>
        <v>123.49478991171365</v>
      </c>
      <c r="AO168">
        <f t="shared" si="45"/>
        <v>124.35167656407884</v>
      </c>
      <c r="AP168">
        <f t="shared" si="45"/>
        <v>125.20856321644403</v>
      </c>
      <c r="AQ168">
        <f t="shared" si="45"/>
        <v>126.06544986880922</v>
      </c>
      <c r="AR168">
        <f t="shared" si="45"/>
        <v>126.9223365211744</v>
      </c>
      <c r="AS168">
        <f t="shared" si="45"/>
        <v>127.77922317353959</v>
      </c>
      <c r="AT168">
        <f t="shared" si="45"/>
        <v>128.63610982590478</v>
      </c>
      <c r="AU168">
        <f t="shared" si="45"/>
        <v>129.49299647826999</v>
      </c>
      <c r="AV168">
        <f t="shared" si="45"/>
        <v>130.34988313063516</v>
      </c>
      <c r="AW168">
        <f t="shared" si="45"/>
        <v>131.20676978300037</v>
      </c>
      <c r="AX168">
        <f t="shared" si="45"/>
        <v>132.06365643536554</v>
      </c>
      <c r="AY168">
        <f t="shared" si="45"/>
        <v>132.92054308773072</v>
      </c>
      <c r="AZ168">
        <f t="shared" si="45"/>
        <v>133.77742974009593</v>
      </c>
      <c r="BA168">
        <f t="shared" si="45"/>
        <v>134.63431639246113</v>
      </c>
      <c r="BB168">
        <f t="shared" si="45"/>
        <v>135.49120304482631</v>
      </c>
      <c r="BC168">
        <f t="shared" si="45"/>
        <v>136.34808969719148</v>
      </c>
      <c r="BD168">
        <f t="shared" si="45"/>
        <v>137.20497634955669</v>
      </c>
      <c r="BE168" s="107">
        <v>7.0000000000000001E-3</v>
      </c>
      <c r="BF168" s="40">
        <f t="shared" si="38"/>
        <v>0.66125601075024409</v>
      </c>
    </row>
    <row r="169" spans="1:58" ht="15" customHeight="1">
      <c r="A169" s="39" t="s">
        <v>139</v>
      </c>
      <c r="B169" t="s">
        <v>1827</v>
      </c>
      <c r="C169" t="s">
        <v>2143</v>
      </c>
      <c r="D169" t="s">
        <v>2144</v>
      </c>
      <c r="E169" t="s">
        <v>2140</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f t="shared" si="44"/>
        <v>67.5608646458236</v>
      </c>
      <c r="AL169">
        <f t="shared" si="45"/>
        <v>68.10701890295212</v>
      </c>
      <c r="AM169">
        <f t="shared" si="45"/>
        <v>68.653173160080627</v>
      </c>
      <c r="AN169">
        <f t="shared" si="45"/>
        <v>69.199327417209133</v>
      </c>
      <c r="AO169">
        <f t="shared" si="45"/>
        <v>69.74548167433764</v>
      </c>
      <c r="AP169">
        <f t="shared" si="45"/>
        <v>70.291635931466161</v>
      </c>
      <c r="AQ169">
        <f t="shared" si="45"/>
        <v>70.837790188594667</v>
      </c>
      <c r="AR169">
        <f t="shared" si="45"/>
        <v>71.383944445723174</v>
      </c>
      <c r="AS169">
        <f t="shared" si="45"/>
        <v>71.93009870285168</v>
      </c>
      <c r="AT169">
        <f t="shared" si="45"/>
        <v>72.476252959980201</v>
      </c>
      <c r="AU169">
        <f t="shared" si="45"/>
        <v>73.022407217108707</v>
      </c>
      <c r="AV169">
        <f t="shared" si="45"/>
        <v>73.568561474237214</v>
      </c>
      <c r="AW169">
        <f t="shared" si="45"/>
        <v>74.114715731365735</v>
      </c>
      <c r="AX169">
        <f t="shared" si="45"/>
        <v>74.660869988494241</v>
      </c>
      <c r="AY169">
        <f t="shared" si="45"/>
        <v>75.207024245622748</v>
      </c>
      <c r="AZ169">
        <f t="shared" si="45"/>
        <v>75.753178502751254</v>
      </c>
      <c r="BA169">
        <f t="shared" si="45"/>
        <v>76.299332759879775</v>
      </c>
      <c r="BB169">
        <f t="shared" si="45"/>
        <v>76.845487017008281</v>
      </c>
      <c r="BC169">
        <f t="shared" si="45"/>
        <v>77.391641274136788</v>
      </c>
      <c r="BD169">
        <f t="shared" si="45"/>
        <v>77.937795531265294</v>
      </c>
      <c r="BE169" s="107">
        <v>8.0000000000000002E-3</v>
      </c>
      <c r="BF169" s="40">
        <f t="shared" si="38"/>
        <v>0.80068108663424731</v>
      </c>
    </row>
    <row r="170" spans="1:58" ht="15" customHeight="1">
      <c r="A170" s="39" t="s">
        <v>138</v>
      </c>
      <c r="B170" t="s">
        <v>1839</v>
      </c>
      <c r="C170" t="s">
        <v>2145</v>
      </c>
      <c r="D170" t="s">
        <v>2146</v>
      </c>
      <c r="E170" t="s">
        <v>2140</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f t="shared" si="44"/>
        <v>95.086657686826214</v>
      </c>
      <c r="AL170">
        <f t="shared" si="45"/>
        <v>95.684803283837198</v>
      </c>
      <c r="AM170">
        <f t="shared" si="45"/>
        <v>96.282948880848167</v>
      </c>
      <c r="AN170">
        <f t="shared" si="45"/>
        <v>96.881094477859151</v>
      </c>
      <c r="AO170">
        <f t="shared" si="45"/>
        <v>97.47924007487012</v>
      </c>
      <c r="AP170">
        <f t="shared" si="45"/>
        <v>98.077385671881103</v>
      </c>
      <c r="AQ170">
        <f t="shared" si="45"/>
        <v>98.675531268892072</v>
      </c>
      <c r="AR170">
        <f t="shared" si="45"/>
        <v>99.273676865903042</v>
      </c>
      <c r="AS170">
        <f t="shared" si="45"/>
        <v>99.871822462914025</v>
      </c>
      <c r="AT170">
        <f t="shared" si="45"/>
        <v>100.46996805992499</v>
      </c>
      <c r="AU170">
        <f t="shared" si="45"/>
        <v>101.06811365693598</v>
      </c>
      <c r="AV170">
        <f t="shared" si="45"/>
        <v>101.66625925394695</v>
      </c>
      <c r="AW170">
        <f t="shared" si="45"/>
        <v>102.26440485095793</v>
      </c>
      <c r="AX170">
        <f t="shared" si="45"/>
        <v>102.8625504479689</v>
      </c>
      <c r="AY170">
        <f t="shared" si="45"/>
        <v>103.46069604497987</v>
      </c>
      <c r="AZ170">
        <f t="shared" si="45"/>
        <v>104.05884164199085</v>
      </c>
      <c r="BA170">
        <f t="shared" si="45"/>
        <v>104.65698723900182</v>
      </c>
      <c r="BB170">
        <f t="shared" si="45"/>
        <v>105.25513283601281</v>
      </c>
      <c r="BC170">
        <f t="shared" si="45"/>
        <v>105.85327843302377</v>
      </c>
      <c r="BD170">
        <f t="shared" si="45"/>
        <v>106.45142403003476</v>
      </c>
      <c r="BE170" s="107">
        <v>8.9999999999999993E-3</v>
      </c>
      <c r="BF170" s="40">
        <f t="shared" si="38"/>
        <v>0.75927316176163107</v>
      </c>
    </row>
    <row r="171" spans="1:58" ht="15" customHeight="1">
      <c r="B171" t="s">
        <v>467</v>
      </c>
      <c r="D171" t="s">
        <v>2147</v>
      </c>
      <c r="BF171" s="40"/>
    </row>
    <row r="172" spans="1:58" ht="15" customHeight="1">
      <c r="A172" s="39" t="s">
        <v>137</v>
      </c>
      <c r="B172" t="s">
        <v>1825</v>
      </c>
      <c r="C172" t="s">
        <v>2148</v>
      </c>
      <c r="D172" t="s">
        <v>2149</v>
      </c>
      <c r="E172" t="s">
        <v>2140</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f t="shared" si="44"/>
        <v>81.730262928073969</v>
      </c>
      <c r="AL172">
        <f t="shared" si="45"/>
        <v>82.192315798565858</v>
      </c>
      <c r="AM172">
        <f t="shared" si="45"/>
        <v>82.65436866905776</v>
      </c>
      <c r="AN172">
        <f t="shared" si="45"/>
        <v>83.116421539549648</v>
      </c>
      <c r="AO172">
        <f t="shared" si="45"/>
        <v>83.578474410041551</v>
      </c>
      <c r="AP172">
        <f t="shared" si="45"/>
        <v>84.040527280533439</v>
      </c>
      <c r="AQ172">
        <f t="shared" si="45"/>
        <v>84.502580151025342</v>
      </c>
      <c r="AR172">
        <f t="shared" si="45"/>
        <v>84.96463302151723</v>
      </c>
      <c r="AS172">
        <f t="shared" si="45"/>
        <v>85.426685892009132</v>
      </c>
      <c r="AT172">
        <f t="shared" si="45"/>
        <v>85.888738762501021</v>
      </c>
      <c r="AU172">
        <f t="shared" si="45"/>
        <v>86.350791632992923</v>
      </c>
      <c r="AV172">
        <f t="shared" si="45"/>
        <v>86.812844503484811</v>
      </c>
      <c r="AW172">
        <f t="shared" si="45"/>
        <v>87.274897373976714</v>
      </c>
      <c r="AX172">
        <f t="shared" si="45"/>
        <v>87.736950244468602</v>
      </c>
      <c r="AY172">
        <f t="shared" si="45"/>
        <v>88.199003114960504</v>
      </c>
      <c r="AZ172">
        <f t="shared" si="45"/>
        <v>88.661055985452393</v>
      </c>
      <c r="BA172">
        <f t="shared" si="45"/>
        <v>89.123108855944295</v>
      </c>
      <c r="BB172">
        <f t="shared" si="45"/>
        <v>89.585161726436183</v>
      </c>
      <c r="BC172">
        <f t="shared" si="45"/>
        <v>90.047214596928086</v>
      </c>
      <c r="BD172">
        <f t="shared" si="45"/>
        <v>90.509267467419974</v>
      </c>
      <c r="BE172" s="107">
        <v>5.0000000000000001E-3</v>
      </c>
      <c r="BF172" s="40">
        <f t="shared" si="38"/>
        <v>0.50685872606071047</v>
      </c>
    </row>
    <row r="173" spans="1:58" ht="15" customHeight="1">
      <c r="A173" s="39" t="s">
        <v>136</v>
      </c>
      <c r="B173" t="s">
        <v>1826</v>
      </c>
      <c r="C173" t="s">
        <v>2150</v>
      </c>
      <c r="D173" t="s">
        <v>2151</v>
      </c>
      <c r="E173" t="s">
        <v>2140</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f t="shared" si="44"/>
        <v>113.78828421393899</v>
      </c>
      <c r="AL173">
        <f t="shared" si="45"/>
        <v>114.61240296503654</v>
      </c>
      <c r="AM173">
        <f t="shared" si="45"/>
        <v>115.43652171613408</v>
      </c>
      <c r="AN173">
        <f t="shared" si="45"/>
        <v>116.26064046723164</v>
      </c>
      <c r="AO173">
        <f t="shared" si="45"/>
        <v>117.08475921832918</v>
      </c>
      <c r="AP173">
        <f t="shared" si="45"/>
        <v>117.90887796942673</v>
      </c>
      <c r="AQ173">
        <f t="shared" si="45"/>
        <v>118.73299672052427</v>
      </c>
      <c r="AR173">
        <f t="shared" si="45"/>
        <v>119.55711547162181</v>
      </c>
      <c r="AS173">
        <f t="shared" si="45"/>
        <v>120.38123422271936</v>
      </c>
      <c r="AT173">
        <f t="shared" si="45"/>
        <v>121.2053529738169</v>
      </c>
      <c r="AU173">
        <f t="shared" si="45"/>
        <v>122.02947172491444</v>
      </c>
      <c r="AV173">
        <f t="shared" si="45"/>
        <v>122.85359047601199</v>
      </c>
      <c r="AW173">
        <f t="shared" si="45"/>
        <v>123.67770922710955</v>
      </c>
      <c r="AX173">
        <f t="shared" si="45"/>
        <v>124.50182797820709</v>
      </c>
      <c r="AY173">
        <f t="shared" si="45"/>
        <v>125.32594672930463</v>
      </c>
      <c r="AZ173">
        <f t="shared" si="45"/>
        <v>126.15006548040218</v>
      </c>
      <c r="BA173">
        <f t="shared" si="45"/>
        <v>126.97418423149972</v>
      </c>
      <c r="BB173">
        <f t="shared" si="45"/>
        <v>127.79830298259726</v>
      </c>
      <c r="BC173">
        <f t="shared" si="45"/>
        <v>128.62242173369481</v>
      </c>
      <c r="BD173">
        <f t="shared" si="45"/>
        <v>129.44654048479237</v>
      </c>
      <c r="BE173" s="107">
        <v>6.0000000000000001E-3</v>
      </c>
      <c r="BF173" s="40">
        <f t="shared" si="38"/>
        <v>0.6217901795936065</v>
      </c>
    </row>
    <row r="174" spans="1:58" ht="15" customHeight="1">
      <c r="A174" s="39" t="s">
        <v>135</v>
      </c>
      <c r="B174" t="s">
        <v>1827</v>
      </c>
      <c r="C174" t="s">
        <v>2152</v>
      </c>
      <c r="D174" t="s">
        <v>2153</v>
      </c>
      <c r="E174" t="s">
        <v>2140</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f t="shared" si="44"/>
        <v>61.76566677958489</v>
      </c>
      <c r="AL174">
        <f t="shared" si="45"/>
        <v>62.312764530982513</v>
      </c>
      <c r="AM174">
        <f t="shared" si="45"/>
        <v>62.859862282380135</v>
      </c>
      <c r="AN174">
        <f t="shared" si="45"/>
        <v>63.406960033777757</v>
      </c>
      <c r="AO174">
        <f t="shared" si="45"/>
        <v>63.95405778517538</v>
      </c>
      <c r="AP174">
        <f t="shared" si="45"/>
        <v>64.501155536572995</v>
      </c>
      <c r="AQ174">
        <f t="shared" si="45"/>
        <v>65.048253287970624</v>
      </c>
      <c r="AR174">
        <f t="shared" si="45"/>
        <v>65.595351039368239</v>
      </c>
      <c r="AS174">
        <f t="shared" si="45"/>
        <v>66.142448790765869</v>
      </c>
      <c r="AT174">
        <f t="shared" si="45"/>
        <v>66.689546542163484</v>
      </c>
      <c r="AU174">
        <f t="shared" si="45"/>
        <v>67.236644293561113</v>
      </c>
      <c r="AV174">
        <f t="shared" si="45"/>
        <v>67.783742044958728</v>
      </c>
      <c r="AW174">
        <f t="shared" si="45"/>
        <v>68.330839796356358</v>
      </c>
      <c r="AX174">
        <f t="shared" si="45"/>
        <v>68.877937547753973</v>
      </c>
      <c r="AY174">
        <f t="shared" si="45"/>
        <v>69.425035299151602</v>
      </c>
      <c r="AZ174">
        <f t="shared" si="45"/>
        <v>69.972133050549218</v>
      </c>
      <c r="BA174">
        <f t="shared" si="45"/>
        <v>70.519230801946847</v>
      </c>
      <c r="BB174">
        <f t="shared" si="45"/>
        <v>71.066328553344462</v>
      </c>
      <c r="BC174">
        <f t="shared" si="45"/>
        <v>71.613426304742092</v>
      </c>
      <c r="BD174">
        <f t="shared" si="45"/>
        <v>72.160524056139707</v>
      </c>
      <c r="BE174" s="107">
        <v>6.0000000000000001E-3</v>
      </c>
      <c r="BF174" s="40">
        <f t="shared" si="38"/>
        <v>0.68163682323885144</v>
      </c>
    </row>
    <row r="175" spans="1:58" ht="15" customHeight="1">
      <c r="A175" s="39" t="s">
        <v>134</v>
      </c>
      <c r="B175" t="s">
        <v>1839</v>
      </c>
      <c r="C175" t="s">
        <v>2154</v>
      </c>
      <c r="D175" t="s">
        <v>2155</v>
      </c>
      <c r="E175" t="s">
        <v>2140</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f t="shared" si="44"/>
        <v>89.050235894539611</v>
      </c>
      <c r="AL175">
        <f t="shared" si="45"/>
        <v>89.622755376533974</v>
      </c>
      <c r="AM175">
        <f t="shared" si="45"/>
        <v>90.19527485852835</v>
      </c>
      <c r="AN175">
        <f t="shared" si="45"/>
        <v>90.767794340522727</v>
      </c>
      <c r="AO175">
        <f t="shared" si="45"/>
        <v>91.340313822517089</v>
      </c>
      <c r="AP175">
        <f t="shared" si="45"/>
        <v>91.912833304511466</v>
      </c>
      <c r="AQ175">
        <f t="shared" si="45"/>
        <v>92.485352786505842</v>
      </c>
      <c r="AR175">
        <f t="shared" si="45"/>
        <v>93.057872268500205</v>
      </c>
      <c r="AS175">
        <f t="shared" si="45"/>
        <v>93.630391750494582</v>
      </c>
      <c r="AT175">
        <f t="shared" si="45"/>
        <v>94.202911232488958</v>
      </c>
      <c r="AU175">
        <f t="shared" si="45"/>
        <v>94.775430714483335</v>
      </c>
      <c r="AV175">
        <f t="shared" si="45"/>
        <v>95.347950196477697</v>
      </c>
      <c r="AW175">
        <f t="shared" si="45"/>
        <v>95.920469678472074</v>
      </c>
      <c r="AX175">
        <f t="shared" si="45"/>
        <v>96.49298916046645</v>
      </c>
      <c r="AY175">
        <f t="shared" si="45"/>
        <v>97.065508642460813</v>
      </c>
      <c r="AZ175">
        <f t="shared" si="45"/>
        <v>97.63802812445519</v>
      </c>
      <c r="BA175">
        <f t="shared" si="45"/>
        <v>98.210547606449566</v>
      </c>
      <c r="BB175">
        <f t="shared" si="45"/>
        <v>98.783067088443929</v>
      </c>
      <c r="BC175">
        <f t="shared" si="45"/>
        <v>99.355586570438305</v>
      </c>
      <c r="BD175">
        <f t="shared" si="45"/>
        <v>99.928106052432682</v>
      </c>
      <c r="BE175" s="107">
        <v>7.0000000000000001E-3</v>
      </c>
      <c r="BF175" s="40">
        <f t="shared" si="38"/>
        <v>0.68507999682412279</v>
      </c>
    </row>
    <row r="176" spans="1:58" ht="15" customHeight="1">
      <c r="B176" t="s">
        <v>133</v>
      </c>
      <c r="D176" t="s">
        <v>2156</v>
      </c>
      <c r="BF176" s="40"/>
    </row>
    <row r="177" spans="1:58" ht="15" customHeight="1">
      <c r="B177" t="s">
        <v>1840</v>
      </c>
      <c r="D177" t="s">
        <v>2157</v>
      </c>
      <c r="BF177" s="40"/>
    </row>
    <row r="178" spans="1:58" ht="15" customHeight="1">
      <c r="A178" s="39" t="s">
        <v>132</v>
      </c>
      <c r="B178" t="s">
        <v>1810</v>
      </c>
      <c r="C178" t="s">
        <v>2158</v>
      </c>
      <c r="D178" t="s">
        <v>2159</v>
      </c>
      <c r="E178" t="s">
        <v>1294</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f t="shared" si="44"/>
        <v>4080.8462301218201</v>
      </c>
      <c r="AL178">
        <f t="shared" ref="AL178:BD191" si="46">_xlfn.FORECAST.ETS(AL$14,$F178:$AJ178, $F$14:$AJ$14)</f>
        <v>4121.2320830699173</v>
      </c>
      <c r="AM178">
        <f t="shared" si="46"/>
        <v>4161.617936018014</v>
      </c>
      <c r="AN178">
        <f t="shared" si="46"/>
        <v>4202.0037889661107</v>
      </c>
      <c r="AO178">
        <f t="shared" si="46"/>
        <v>4242.3896419142075</v>
      </c>
      <c r="AP178">
        <f t="shared" si="46"/>
        <v>4282.7754948623051</v>
      </c>
      <c r="AQ178">
        <f t="shared" si="46"/>
        <v>4323.1613478104018</v>
      </c>
      <c r="AR178">
        <f t="shared" si="46"/>
        <v>4363.5472007584985</v>
      </c>
      <c r="AS178">
        <f t="shared" si="46"/>
        <v>4403.9330537065953</v>
      </c>
      <c r="AT178">
        <f t="shared" si="46"/>
        <v>4444.318906654692</v>
      </c>
      <c r="AU178">
        <f t="shared" si="46"/>
        <v>4484.7047596027896</v>
      </c>
      <c r="AV178">
        <f t="shared" si="46"/>
        <v>4525.0906125508864</v>
      </c>
      <c r="AW178">
        <f t="shared" si="46"/>
        <v>4565.4764654989831</v>
      </c>
      <c r="AX178">
        <f t="shared" si="46"/>
        <v>4605.8623184470798</v>
      </c>
      <c r="AY178">
        <f t="shared" si="46"/>
        <v>4646.2481713951765</v>
      </c>
      <c r="AZ178">
        <f t="shared" si="46"/>
        <v>4686.6340243432742</v>
      </c>
      <c r="BA178">
        <f t="shared" si="46"/>
        <v>4727.0198772913709</v>
      </c>
      <c r="BB178">
        <f t="shared" si="46"/>
        <v>4767.4057302394676</v>
      </c>
      <c r="BC178">
        <f t="shared" si="46"/>
        <v>4807.7915831875644</v>
      </c>
      <c r="BD178">
        <f t="shared" si="46"/>
        <v>4848.1774361356611</v>
      </c>
      <c r="BE178" s="107">
        <v>2.7E-2</v>
      </c>
      <c r="BF178" s="40">
        <f t="shared" si="38"/>
        <v>1.9587489289741633</v>
      </c>
    </row>
    <row r="179" spans="1:58" ht="15" customHeight="1">
      <c r="A179" s="39" t="s">
        <v>131</v>
      </c>
      <c r="B179" t="s">
        <v>1811</v>
      </c>
      <c r="C179" t="s">
        <v>2160</v>
      </c>
      <c r="D179" t="s">
        <v>2161</v>
      </c>
      <c r="E179" t="s">
        <v>1294</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f t="shared" si="44"/>
        <v>412.89311165691771</v>
      </c>
      <c r="AL179">
        <f t="shared" si="46"/>
        <v>419.20939762681957</v>
      </c>
      <c r="AM179">
        <f t="shared" si="46"/>
        <v>425.52568359672136</v>
      </c>
      <c r="AN179">
        <f t="shared" si="46"/>
        <v>431.84196956662322</v>
      </c>
      <c r="AO179">
        <f t="shared" si="46"/>
        <v>438.15825553652508</v>
      </c>
      <c r="AP179">
        <f t="shared" si="46"/>
        <v>444.47454150642693</v>
      </c>
      <c r="AQ179">
        <f t="shared" si="46"/>
        <v>450.79082747632879</v>
      </c>
      <c r="AR179">
        <f t="shared" si="46"/>
        <v>457.10711344623058</v>
      </c>
      <c r="AS179">
        <f t="shared" si="46"/>
        <v>463.42339941613244</v>
      </c>
      <c r="AT179">
        <f t="shared" si="46"/>
        <v>469.7396853860343</v>
      </c>
      <c r="AU179">
        <f t="shared" si="46"/>
        <v>476.05597135593609</v>
      </c>
      <c r="AV179">
        <f t="shared" si="46"/>
        <v>482.37225732583795</v>
      </c>
      <c r="AW179">
        <f t="shared" si="46"/>
        <v>488.68854329573981</v>
      </c>
      <c r="AX179">
        <f t="shared" si="46"/>
        <v>495.00482926564166</v>
      </c>
      <c r="AY179">
        <f t="shared" si="46"/>
        <v>501.32111523554352</v>
      </c>
      <c r="AZ179">
        <f t="shared" si="46"/>
        <v>507.63740120544537</v>
      </c>
      <c r="BA179">
        <f t="shared" si="46"/>
        <v>513.95368717534723</v>
      </c>
      <c r="BB179">
        <f t="shared" si="46"/>
        <v>520.26997314524897</v>
      </c>
      <c r="BC179">
        <f t="shared" si="46"/>
        <v>526.58625911515082</v>
      </c>
      <c r="BD179">
        <f t="shared" si="46"/>
        <v>532.90254508505268</v>
      </c>
      <c r="BE179" s="107">
        <v>4.3999999999999997E-2</v>
      </c>
      <c r="BF179" s="40">
        <f t="shared" si="38"/>
        <v>3.1651412862212958</v>
      </c>
    </row>
    <row r="180" spans="1:58" ht="15" customHeight="1">
      <c r="A180" s="39" t="s">
        <v>130</v>
      </c>
      <c r="B180" t="s">
        <v>1812</v>
      </c>
      <c r="C180" t="s">
        <v>2162</v>
      </c>
      <c r="D180" t="s">
        <v>2163</v>
      </c>
      <c r="E180" t="s">
        <v>1294</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f t="shared" si="44"/>
        <v>615.62107813311138</v>
      </c>
      <c r="AL180">
        <f t="shared" si="46"/>
        <v>628.95730149290955</v>
      </c>
      <c r="AM180">
        <f t="shared" si="46"/>
        <v>642.29352485270761</v>
      </c>
      <c r="AN180">
        <f t="shared" si="46"/>
        <v>655.62974821250566</v>
      </c>
      <c r="AO180">
        <f t="shared" si="46"/>
        <v>668.96597157230383</v>
      </c>
      <c r="AP180">
        <f t="shared" si="46"/>
        <v>682.30219493210188</v>
      </c>
      <c r="AQ180">
        <f t="shared" si="46"/>
        <v>695.63841829189994</v>
      </c>
      <c r="AR180">
        <f t="shared" si="46"/>
        <v>708.97464165169811</v>
      </c>
      <c r="AS180">
        <f t="shared" si="46"/>
        <v>722.31086501149616</v>
      </c>
      <c r="AT180">
        <f t="shared" si="46"/>
        <v>735.64708837129433</v>
      </c>
      <c r="AU180">
        <f t="shared" si="46"/>
        <v>748.98331173109239</v>
      </c>
      <c r="AV180">
        <f t="shared" si="46"/>
        <v>762.31953509089044</v>
      </c>
      <c r="AW180">
        <f t="shared" si="46"/>
        <v>775.65575845068861</v>
      </c>
      <c r="AX180">
        <f t="shared" si="46"/>
        <v>788.99198181048666</v>
      </c>
      <c r="AY180">
        <f t="shared" si="46"/>
        <v>802.32820517028472</v>
      </c>
      <c r="AZ180">
        <f t="shared" si="46"/>
        <v>815.66442853008289</v>
      </c>
      <c r="BA180">
        <f t="shared" si="46"/>
        <v>829.00065188988094</v>
      </c>
      <c r="BB180">
        <f t="shared" si="46"/>
        <v>842.336875249679</v>
      </c>
      <c r="BC180">
        <f t="shared" si="46"/>
        <v>855.67309860947717</v>
      </c>
      <c r="BD180">
        <f t="shared" si="46"/>
        <v>869.00932196927522</v>
      </c>
      <c r="BE180" s="107">
        <v>5.8000000000000003E-2</v>
      </c>
      <c r="BF180" s="40">
        <f t="shared" si="38"/>
        <v>4.1951439402474477</v>
      </c>
    </row>
    <row r="181" spans="1:58" ht="15" customHeight="1">
      <c r="A181" s="39" t="s">
        <v>129</v>
      </c>
      <c r="B181" t="s">
        <v>1813</v>
      </c>
      <c r="C181" t="s">
        <v>2164</v>
      </c>
      <c r="D181" t="s">
        <v>2165</v>
      </c>
      <c r="E181" t="s">
        <v>1294</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f t="shared" si="44"/>
        <v>1453.8072577828143</v>
      </c>
      <c r="AL181">
        <f t="shared" si="46"/>
        <v>1506.5795906517646</v>
      </c>
      <c r="AM181">
        <f t="shared" si="46"/>
        <v>1559.3519235207152</v>
      </c>
      <c r="AN181">
        <f t="shared" si="46"/>
        <v>1612.1242563896656</v>
      </c>
      <c r="AO181">
        <f t="shared" si="46"/>
        <v>1664.8965892586159</v>
      </c>
      <c r="AP181">
        <f t="shared" si="46"/>
        <v>1717.6689221275662</v>
      </c>
      <c r="AQ181">
        <f t="shared" si="46"/>
        <v>1770.4412549965168</v>
      </c>
      <c r="AR181">
        <f t="shared" si="46"/>
        <v>1823.2135878654672</v>
      </c>
      <c r="AS181">
        <f t="shared" si="46"/>
        <v>1875.9859207344175</v>
      </c>
      <c r="AT181">
        <f t="shared" si="46"/>
        <v>1928.7582536033678</v>
      </c>
      <c r="AU181">
        <f t="shared" si="46"/>
        <v>1981.5305864723182</v>
      </c>
      <c r="AV181">
        <f t="shared" si="46"/>
        <v>2034.3029193412685</v>
      </c>
      <c r="AW181">
        <f t="shared" si="46"/>
        <v>2087.0752522102193</v>
      </c>
      <c r="AX181">
        <f t="shared" si="46"/>
        <v>2139.8475850791692</v>
      </c>
      <c r="AY181">
        <f t="shared" si="46"/>
        <v>2192.61991794812</v>
      </c>
      <c r="AZ181">
        <f t="shared" si="46"/>
        <v>2245.3922508170704</v>
      </c>
      <c r="BA181">
        <f t="shared" si="46"/>
        <v>2298.1645836860207</v>
      </c>
      <c r="BB181">
        <f t="shared" si="46"/>
        <v>2350.936916554971</v>
      </c>
      <c r="BC181">
        <f t="shared" si="46"/>
        <v>2403.7092494239214</v>
      </c>
      <c r="BD181">
        <f t="shared" si="46"/>
        <v>2456.4815822928717</v>
      </c>
      <c r="BE181" s="107">
        <v>5.6000000000000001E-2</v>
      </c>
      <c r="BF181" s="40">
        <f t="shared" si="38"/>
        <v>4.5055930139900724</v>
      </c>
    </row>
    <row r="182" spans="1:58" ht="15" customHeight="1">
      <c r="A182" s="39" t="s">
        <v>128</v>
      </c>
      <c r="B182" t="s">
        <v>1814</v>
      </c>
      <c r="C182" t="s">
        <v>2166</v>
      </c>
      <c r="D182" t="s">
        <v>2167</v>
      </c>
      <c r="E182" t="s">
        <v>1294</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f t="shared" si="44"/>
        <v>5196.1103232372734</v>
      </c>
      <c r="AL182">
        <f t="shared" si="46"/>
        <v>5294.7581358082143</v>
      </c>
      <c r="AM182">
        <f t="shared" si="46"/>
        <v>5393.4059483791543</v>
      </c>
      <c r="AN182">
        <f t="shared" si="46"/>
        <v>5492.0537609500952</v>
      </c>
      <c r="AO182">
        <f t="shared" si="46"/>
        <v>5590.7015735210352</v>
      </c>
      <c r="AP182">
        <f t="shared" si="46"/>
        <v>5689.3493860919752</v>
      </c>
      <c r="AQ182">
        <f t="shared" si="46"/>
        <v>5787.9971986629162</v>
      </c>
      <c r="AR182">
        <f t="shared" si="46"/>
        <v>5886.6450112338562</v>
      </c>
      <c r="AS182">
        <f t="shared" si="46"/>
        <v>5985.2928238047971</v>
      </c>
      <c r="AT182">
        <f t="shared" si="46"/>
        <v>6083.9406363757371</v>
      </c>
      <c r="AU182">
        <f t="shared" si="46"/>
        <v>6182.5884489466771</v>
      </c>
      <c r="AV182">
        <f t="shared" si="46"/>
        <v>6281.236261517618</v>
      </c>
      <c r="AW182">
        <f t="shared" si="46"/>
        <v>6379.884074088558</v>
      </c>
      <c r="AX182">
        <f t="shared" si="46"/>
        <v>6478.5318866594989</v>
      </c>
      <c r="AY182">
        <f t="shared" si="46"/>
        <v>6577.1796992304389</v>
      </c>
      <c r="AZ182">
        <f t="shared" si="46"/>
        <v>6675.8275118013789</v>
      </c>
      <c r="BA182">
        <f t="shared" si="46"/>
        <v>6774.4753243723198</v>
      </c>
      <c r="BB182">
        <f t="shared" si="46"/>
        <v>6873.1231369432599</v>
      </c>
      <c r="BC182">
        <f t="shared" si="46"/>
        <v>6971.7709495142008</v>
      </c>
      <c r="BD182">
        <f t="shared" si="46"/>
        <v>7070.4187620851408</v>
      </c>
      <c r="BE182" s="107">
        <v>0.04</v>
      </c>
      <c r="BF182" s="40">
        <f t="shared" si="38"/>
        <v>3.0542864841966111</v>
      </c>
    </row>
    <row r="183" spans="1:58" ht="15" customHeight="1">
      <c r="A183" s="39" t="s">
        <v>127</v>
      </c>
      <c r="B183" t="s">
        <v>1815</v>
      </c>
      <c r="C183" t="s">
        <v>2168</v>
      </c>
      <c r="D183" t="s">
        <v>2169</v>
      </c>
      <c r="E183" t="s">
        <v>1294</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f t="shared" si="44"/>
        <v>1116.5535406611946</v>
      </c>
      <c r="AL183">
        <f t="shared" si="46"/>
        <v>1162.2835389253953</v>
      </c>
      <c r="AM183">
        <f t="shared" si="46"/>
        <v>1208.0135371895963</v>
      </c>
      <c r="AN183">
        <f t="shared" si="46"/>
        <v>1253.743535453797</v>
      </c>
      <c r="AO183">
        <f t="shared" si="46"/>
        <v>1299.473533717998</v>
      </c>
      <c r="AP183">
        <f t="shared" si="46"/>
        <v>1345.2035319821989</v>
      </c>
      <c r="AQ183">
        <f t="shared" si="46"/>
        <v>1390.9335302463996</v>
      </c>
      <c r="AR183">
        <f t="shared" si="46"/>
        <v>1436.6635285106006</v>
      </c>
      <c r="AS183">
        <f t="shared" si="46"/>
        <v>1482.3935267748016</v>
      </c>
      <c r="AT183">
        <f t="shared" si="46"/>
        <v>1528.1235250390023</v>
      </c>
      <c r="AU183">
        <f t="shared" si="46"/>
        <v>1573.8535233032032</v>
      </c>
      <c r="AV183">
        <f t="shared" si="46"/>
        <v>1619.5835215674042</v>
      </c>
      <c r="AW183">
        <f t="shared" si="46"/>
        <v>1665.3135198316049</v>
      </c>
      <c r="AX183">
        <f t="shared" si="46"/>
        <v>1711.0435180958059</v>
      </c>
      <c r="AY183">
        <f t="shared" si="46"/>
        <v>1756.7735163600069</v>
      </c>
      <c r="AZ183">
        <f t="shared" si="46"/>
        <v>1802.5035146242076</v>
      </c>
      <c r="BA183">
        <f t="shared" si="46"/>
        <v>1848.2335128884083</v>
      </c>
      <c r="BB183">
        <f t="shared" si="46"/>
        <v>1893.9635111526093</v>
      </c>
      <c r="BC183">
        <f t="shared" si="46"/>
        <v>1939.6935094168102</v>
      </c>
      <c r="BD183">
        <f t="shared" si="46"/>
        <v>1985.423507681011</v>
      </c>
      <c r="BE183" s="107">
        <v>6.7000000000000004E-2</v>
      </c>
      <c r="BF183" s="40">
        <f t="shared" si="38"/>
        <v>5.2740356640116781</v>
      </c>
    </row>
    <row r="184" spans="1:58" ht="15" customHeight="1">
      <c r="A184" s="39" t="s">
        <v>126</v>
      </c>
      <c r="B184" t="s">
        <v>1816</v>
      </c>
      <c r="C184" t="s">
        <v>2170</v>
      </c>
      <c r="D184" t="s">
        <v>2171</v>
      </c>
      <c r="E184" t="s">
        <v>1294</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f t="shared" si="44"/>
        <v>2200.6421688811815</v>
      </c>
      <c r="AL184">
        <f t="shared" si="46"/>
        <v>2247.0347388009091</v>
      </c>
      <c r="AM184">
        <f t="shared" si="46"/>
        <v>2293.427308720637</v>
      </c>
      <c r="AN184">
        <f t="shared" si="46"/>
        <v>2339.8198786403645</v>
      </c>
      <c r="AO184">
        <f t="shared" si="46"/>
        <v>2386.2124485600925</v>
      </c>
      <c r="AP184">
        <f t="shared" si="46"/>
        <v>2432.6050184798205</v>
      </c>
      <c r="AQ184">
        <f t="shared" si="46"/>
        <v>2478.997588399548</v>
      </c>
      <c r="AR184">
        <f t="shared" si="46"/>
        <v>2525.390158319276</v>
      </c>
      <c r="AS184">
        <f t="shared" si="46"/>
        <v>2571.7827282390035</v>
      </c>
      <c r="AT184">
        <f t="shared" si="46"/>
        <v>2618.1752981587315</v>
      </c>
      <c r="AU184">
        <f t="shared" si="46"/>
        <v>2664.5678680784595</v>
      </c>
      <c r="AV184">
        <f t="shared" si="46"/>
        <v>2710.960437998187</v>
      </c>
      <c r="AW184">
        <f t="shared" si="46"/>
        <v>2757.353007917915</v>
      </c>
      <c r="AX184">
        <f t="shared" si="46"/>
        <v>2803.7455778376425</v>
      </c>
      <c r="AY184">
        <f t="shared" si="46"/>
        <v>2850.1381477573705</v>
      </c>
      <c r="AZ184">
        <f t="shared" si="46"/>
        <v>2896.5307176770984</v>
      </c>
      <c r="BA184">
        <f t="shared" si="46"/>
        <v>2942.923287596826</v>
      </c>
      <c r="BB184">
        <f t="shared" si="46"/>
        <v>2989.3158575165539</v>
      </c>
      <c r="BC184">
        <f t="shared" si="46"/>
        <v>3035.7084274362815</v>
      </c>
      <c r="BD184">
        <f t="shared" si="46"/>
        <v>3082.1009973560094</v>
      </c>
      <c r="BE184" s="107">
        <v>4.8000000000000001E-2</v>
      </c>
      <c r="BF184" s="40">
        <f t="shared" si="38"/>
        <v>3.5976255598523021</v>
      </c>
    </row>
    <row r="185" spans="1:58" ht="15" customHeight="1">
      <c r="A185" s="39" t="s">
        <v>125</v>
      </c>
      <c r="B185" t="s">
        <v>1817</v>
      </c>
      <c r="C185" t="s">
        <v>2172</v>
      </c>
      <c r="D185" t="s">
        <v>2173</v>
      </c>
      <c r="E185" t="s">
        <v>1294</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f t="shared" si="44"/>
        <v>925.03516221642872</v>
      </c>
      <c r="AL185">
        <f t="shared" si="46"/>
        <v>939.63817346157884</v>
      </c>
      <c r="AM185">
        <f t="shared" si="46"/>
        <v>954.24118470672897</v>
      </c>
      <c r="AN185">
        <f t="shared" si="46"/>
        <v>968.8441959518791</v>
      </c>
      <c r="AO185">
        <f t="shared" si="46"/>
        <v>983.44720719702923</v>
      </c>
      <c r="AP185">
        <f t="shared" si="46"/>
        <v>998.05021844217936</v>
      </c>
      <c r="AQ185">
        <f t="shared" si="46"/>
        <v>1012.6532296873295</v>
      </c>
      <c r="AR185">
        <f t="shared" si="46"/>
        <v>1027.2562409324796</v>
      </c>
      <c r="AS185">
        <f t="shared" si="46"/>
        <v>1041.8592521776297</v>
      </c>
      <c r="AT185">
        <f t="shared" si="46"/>
        <v>1056.4622634227799</v>
      </c>
      <c r="AU185">
        <f t="shared" si="46"/>
        <v>1071.06527466793</v>
      </c>
      <c r="AV185">
        <f t="shared" si="46"/>
        <v>1085.6682859130801</v>
      </c>
      <c r="AW185">
        <f t="shared" si="46"/>
        <v>1100.2712971582303</v>
      </c>
      <c r="AX185">
        <f t="shared" si="46"/>
        <v>1114.8743084033804</v>
      </c>
      <c r="AY185">
        <f t="shared" si="46"/>
        <v>1129.4773196485305</v>
      </c>
      <c r="AZ185">
        <f t="shared" si="46"/>
        <v>1144.0803308936806</v>
      </c>
      <c r="BA185">
        <f t="shared" si="46"/>
        <v>1158.6833421388308</v>
      </c>
      <c r="BB185">
        <f t="shared" si="46"/>
        <v>1173.2863533839809</v>
      </c>
      <c r="BC185">
        <f t="shared" si="46"/>
        <v>1187.8893646291308</v>
      </c>
      <c r="BD185">
        <f t="shared" si="46"/>
        <v>1202.4923758742812</v>
      </c>
      <c r="BE185" s="107">
        <v>2.9000000000000001E-2</v>
      </c>
      <c r="BF185" s="40">
        <f t="shared" si="38"/>
        <v>2.3250408962716573</v>
      </c>
    </row>
    <row r="186" spans="1:58" ht="15" customHeight="1">
      <c r="A186" s="39" t="s">
        <v>124</v>
      </c>
      <c r="B186" t="s">
        <v>1818</v>
      </c>
      <c r="C186" t="s">
        <v>2174</v>
      </c>
      <c r="D186" t="s">
        <v>2175</v>
      </c>
      <c r="E186" t="s">
        <v>1294</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f t="shared" si="44"/>
        <v>4861.0410985795897</v>
      </c>
      <c r="AL186">
        <f t="shared" si="46"/>
        <v>4950.8055861023931</v>
      </c>
      <c r="AM186">
        <f t="shared" si="46"/>
        <v>5040.5700736251965</v>
      </c>
      <c r="AN186">
        <f t="shared" si="46"/>
        <v>5130.3345611479999</v>
      </c>
      <c r="AO186">
        <f t="shared" si="46"/>
        <v>5220.0990486708033</v>
      </c>
      <c r="AP186">
        <f t="shared" si="46"/>
        <v>5309.8635361936067</v>
      </c>
      <c r="AQ186">
        <f t="shared" si="46"/>
        <v>5399.6280237164101</v>
      </c>
      <c r="AR186">
        <f t="shared" si="46"/>
        <v>5489.3925112392135</v>
      </c>
      <c r="AS186">
        <f t="shared" si="46"/>
        <v>5579.1569987620169</v>
      </c>
      <c r="AT186">
        <f t="shared" si="46"/>
        <v>5668.9214862848212</v>
      </c>
      <c r="AU186">
        <f t="shared" si="46"/>
        <v>5758.6859738076246</v>
      </c>
      <c r="AV186">
        <f t="shared" si="46"/>
        <v>5848.450461330428</v>
      </c>
      <c r="AW186">
        <f t="shared" si="46"/>
        <v>5938.2149488532314</v>
      </c>
      <c r="AX186">
        <f t="shared" si="46"/>
        <v>6027.9794363760348</v>
      </c>
      <c r="AY186">
        <f t="shared" si="46"/>
        <v>6117.7439238988381</v>
      </c>
      <c r="AZ186">
        <f t="shared" si="46"/>
        <v>6207.5084114216415</v>
      </c>
      <c r="BA186">
        <f t="shared" si="46"/>
        <v>6297.2728989444449</v>
      </c>
      <c r="BB186">
        <f t="shared" si="46"/>
        <v>6387.0373864672483</v>
      </c>
      <c r="BC186">
        <f t="shared" si="46"/>
        <v>6476.8018739900517</v>
      </c>
      <c r="BD186">
        <f t="shared" si="46"/>
        <v>6566.5663615128551</v>
      </c>
      <c r="BE186" s="107">
        <v>3.6999999999999998E-2</v>
      </c>
      <c r="BF186" s="40">
        <f t="shared" si="38"/>
        <v>2.8404856729923544</v>
      </c>
    </row>
    <row r="187" spans="1:58" ht="15" customHeight="1">
      <c r="A187" s="39" t="s">
        <v>123</v>
      </c>
      <c r="B187" t="s">
        <v>1819</v>
      </c>
      <c r="C187" t="s">
        <v>2176</v>
      </c>
      <c r="D187" t="s">
        <v>2177</v>
      </c>
      <c r="E187" t="s">
        <v>1294</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f t="shared" si="44"/>
        <v>790.75215273842093</v>
      </c>
      <c r="AL187">
        <f t="shared" si="46"/>
        <v>791.00515738736249</v>
      </c>
      <c r="AM187">
        <f t="shared" si="46"/>
        <v>791.25816203630416</v>
      </c>
      <c r="AN187">
        <f t="shared" si="46"/>
        <v>791.51116668524571</v>
      </c>
      <c r="AO187">
        <f t="shared" si="46"/>
        <v>791.76417133418738</v>
      </c>
      <c r="AP187">
        <f t="shared" si="46"/>
        <v>792.01717598312894</v>
      </c>
      <c r="AQ187">
        <f t="shared" si="46"/>
        <v>792.27018063207061</v>
      </c>
      <c r="AR187">
        <f t="shared" si="46"/>
        <v>792.52318528101216</v>
      </c>
      <c r="AS187">
        <f t="shared" si="46"/>
        <v>792.77618992995383</v>
      </c>
      <c r="AT187">
        <f t="shared" si="46"/>
        <v>793.02919457889539</v>
      </c>
      <c r="AU187">
        <f t="shared" si="46"/>
        <v>793.28219922783705</v>
      </c>
      <c r="AV187">
        <f t="shared" si="46"/>
        <v>793.53520387677861</v>
      </c>
      <c r="AW187">
        <f t="shared" si="46"/>
        <v>793.78820852572028</v>
      </c>
      <c r="AX187">
        <f t="shared" si="46"/>
        <v>794.04121317466183</v>
      </c>
      <c r="AY187">
        <f t="shared" si="46"/>
        <v>794.2942178236035</v>
      </c>
      <c r="AZ187">
        <f t="shared" si="46"/>
        <v>794.54722247254517</v>
      </c>
      <c r="BA187">
        <f t="shared" si="46"/>
        <v>794.80022712148673</v>
      </c>
      <c r="BB187">
        <f t="shared" si="46"/>
        <v>795.0532317704284</v>
      </c>
      <c r="BC187">
        <f t="shared" si="46"/>
        <v>795.30623641936995</v>
      </c>
      <c r="BD187">
        <f t="shared" si="46"/>
        <v>795.55924106831162</v>
      </c>
      <c r="BE187" s="107">
        <v>2.1000000000000001E-2</v>
      </c>
      <c r="BF187" s="40">
        <f t="shared" si="38"/>
        <v>1.2759367189600246</v>
      </c>
    </row>
    <row r="188" spans="1:58" ht="15" customHeight="1">
      <c r="A188" s="39" t="s">
        <v>122</v>
      </c>
      <c r="B188" t="s">
        <v>1820</v>
      </c>
      <c r="C188" t="s">
        <v>2178</v>
      </c>
      <c r="D188" t="s">
        <v>2179</v>
      </c>
      <c r="E188" t="s">
        <v>1294</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f t="shared" si="44"/>
        <v>3266.4244873529883</v>
      </c>
      <c r="AL188">
        <f t="shared" si="46"/>
        <v>3344.6685018364324</v>
      </c>
      <c r="AM188">
        <f t="shared" si="46"/>
        <v>3422.912516319876</v>
      </c>
      <c r="AN188">
        <f t="shared" si="46"/>
        <v>3501.15653080332</v>
      </c>
      <c r="AO188">
        <f t="shared" si="46"/>
        <v>3579.4005452867636</v>
      </c>
      <c r="AP188">
        <f t="shared" si="46"/>
        <v>3657.6445597702077</v>
      </c>
      <c r="AQ188">
        <f t="shared" si="46"/>
        <v>3735.8885742536513</v>
      </c>
      <c r="AR188">
        <f t="shared" si="46"/>
        <v>3814.1325887370949</v>
      </c>
      <c r="AS188">
        <f t="shared" si="46"/>
        <v>3892.376603220539</v>
      </c>
      <c r="AT188">
        <f t="shared" si="46"/>
        <v>3970.620617703983</v>
      </c>
      <c r="AU188">
        <f t="shared" si="46"/>
        <v>4048.8646321874267</v>
      </c>
      <c r="AV188">
        <f t="shared" si="46"/>
        <v>4127.1086466708703</v>
      </c>
      <c r="AW188">
        <f t="shared" si="46"/>
        <v>4205.3526611543139</v>
      </c>
      <c r="AX188">
        <f t="shared" si="46"/>
        <v>4283.5966756377584</v>
      </c>
      <c r="AY188">
        <f t="shared" si="46"/>
        <v>4361.840690121202</v>
      </c>
      <c r="AZ188">
        <f t="shared" si="46"/>
        <v>4440.0847046046456</v>
      </c>
      <c r="BA188">
        <f t="shared" si="46"/>
        <v>4518.3287190880892</v>
      </c>
      <c r="BB188">
        <f t="shared" si="46"/>
        <v>4596.5727335715328</v>
      </c>
      <c r="BC188">
        <f t="shared" si="46"/>
        <v>4674.8167480549773</v>
      </c>
      <c r="BD188">
        <f t="shared" si="46"/>
        <v>4753.0607625384209</v>
      </c>
      <c r="BE188" s="107">
        <v>5.8999999999999997E-2</v>
      </c>
      <c r="BF188" s="40">
        <f t="shared" si="38"/>
        <v>4.3206040588458006</v>
      </c>
    </row>
    <row r="189" spans="1:58" ht="15" customHeight="1">
      <c r="A189" s="39" t="s">
        <v>121</v>
      </c>
      <c r="B189" t="s">
        <v>1821</v>
      </c>
      <c r="C189" t="s">
        <v>2180</v>
      </c>
      <c r="D189" t="s">
        <v>2181</v>
      </c>
      <c r="E189" t="s">
        <v>1294</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f t="shared" si="44"/>
        <v>1763.9260402658595</v>
      </c>
      <c r="AL189">
        <f t="shared" si="46"/>
        <v>1828.5177265194054</v>
      </c>
      <c r="AM189">
        <f t="shared" si="46"/>
        <v>1893.1094127729514</v>
      </c>
      <c r="AN189">
        <f t="shared" si="46"/>
        <v>1957.7010990264976</v>
      </c>
      <c r="AO189">
        <f t="shared" si="46"/>
        <v>2022.2927852800435</v>
      </c>
      <c r="AP189">
        <f t="shared" si="46"/>
        <v>2086.8844715335895</v>
      </c>
      <c r="AQ189">
        <f t="shared" si="46"/>
        <v>2151.4761577871354</v>
      </c>
      <c r="AR189">
        <f t="shared" si="46"/>
        <v>2216.0678440406814</v>
      </c>
      <c r="AS189">
        <f t="shared" si="46"/>
        <v>2280.6595302942274</v>
      </c>
      <c r="AT189">
        <f t="shared" si="46"/>
        <v>2345.2512165477733</v>
      </c>
      <c r="AU189">
        <f t="shared" si="46"/>
        <v>2409.8429028013193</v>
      </c>
      <c r="AV189">
        <f t="shared" si="46"/>
        <v>2474.4345890548652</v>
      </c>
      <c r="AW189">
        <f t="shared" si="46"/>
        <v>2539.0262753084112</v>
      </c>
      <c r="AX189">
        <f t="shared" si="46"/>
        <v>2603.6179615619576</v>
      </c>
      <c r="AY189">
        <f t="shared" si="46"/>
        <v>2668.2096478155036</v>
      </c>
      <c r="AZ189">
        <f t="shared" si="46"/>
        <v>2732.8013340690495</v>
      </c>
      <c r="BA189">
        <f t="shared" si="46"/>
        <v>2797.3930203225955</v>
      </c>
      <c r="BB189">
        <f t="shared" si="46"/>
        <v>2861.9847065761414</v>
      </c>
      <c r="BC189">
        <f t="shared" si="46"/>
        <v>2926.5763928296874</v>
      </c>
      <c r="BD189">
        <f t="shared" si="46"/>
        <v>2991.1680790832334</v>
      </c>
      <c r="BE189" s="107">
        <v>7.1999999999999995E-2</v>
      </c>
      <c r="BF189" s="40">
        <f t="shared" si="38"/>
        <v>5.4403919021027702</v>
      </c>
    </row>
    <row r="190" spans="1:58" ht="15" customHeight="1">
      <c r="A190" s="39" t="s">
        <v>120</v>
      </c>
      <c r="B190" t="s">
        <v>1822</v>
      </c>
      <c r="C190" t="s">
        <v>2182</v>
      </c>
      <c r="D190" t="s">
        <v>2183</v>
      </c>
      <c r="E190" t="s">
        <v>1294</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f t="shared" si="44"/>
        <v>812.31635818733378</v>
      </c>
      <c r="AL190">
        <f t="shared" si="46"/>
        <v>828.27723293249483</v>
      </c>
      <c r="AM190">
        <f t="shared" si="46"/>
        <v>844.23810767765599</v>
      </c>
      <c r="AN190">
        <f t="shared" si="46"/>
        <v>860.19898242281704</v>
      </c>
      <c r="AO190">
        <f t="shared" si="46"/>
        <v>876.1598571679782</v>
      </c>
      <c r="AP190">
        <f t="shared" si="46"/>
        <v>892.12073191313925</v>
      </c>
      <c r="AQ190">
        <f t="shared" si="46"/>
        <v>908.08160665830042</v>
      </c>
      <c r="AR190">
        <f t="shared" si="46"/>
        <v>924.04248140346147</v>
      </c>
      <c r="AS190">
        <f t="shared" si="46"/>
        <v>940.00335614862263</v>
      </c>
      <c r="AT190">
        <f t="shared" si="46"/>
        <v>955.96423089378368</v>
      </c>
      <c r="AU190">
        <f t="shared" si="46"/>
        <v>971.92510563894484</v>
      </c>
      <c r="AV190">
        <f t="shared" si="46"/>
        <v>987.88598038410589</v>
      </c>
      <c r="AW190">
        <f t="shared" si="46"/>
        <v>1003.8468551292671</v>
      </c>
      <c r="AX190">
        <f t="shared" si="46"/>
        <v>1019.8077298744281</v>
      </c>
      <c r="AY190">
        <f t="shared" si="46"/>
        <v>1035.7686046195893</v>
      </c>
      <c r="AZ190">
        <f t="shared" si="46"/>
        <v>1051.7294793647504</v>
      </c>
      <c r="BA190">
        <f t="shared" si="46"/>
        <v>1067.6903541099114</v>
      </c>
      <c r="BB190">
        <f t="shared" si="46"/>
        <v>1083.6512288550725</v>
      </c>
      <c r="BC190">
        <f t="shared" si="46"/>
        <v>1099.6121036002337</v>
      </c>
      <c r="BD190">
        <f t="shared" si="46"/>
        <v>1115.5729783453949</v>
      </c>
      <c r="BE190" s="107">
        <v>5.0999999999999997E-2</v>
      </c>
      <c r="BF190" s="40">
        <f t="shared" si="38"/>
        <v>3.7202317766110493</v>
      </c>
    </row>
    <row r="191" spans="1:58" ht="15" customHeight="1">
      <c r="A191" s="39" t="s">
        <v>119</v>
      </c>
      <c r="B191" t="s">
        <v>153</v>
      </c>
      <c r="C191" t="s">
        <v>2184</v>
      </c>
      <c r="D191" t="s">
        <v>2185</v>
      </c>
      <c r="E191" t="s">
        <v>1294</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f t="shared" si="44"/>
        <v>27483.340773406475</v>
      </c>
      <c r="AL191">
        <f t="shared" si="46"/>
        <v>28035.05644505762</v>
      </c>
      <c r="AM191">
        <f t="shared" si="46"/>
        <v>28586.772116708762</v>
      </c>
      <c r="AN191">
        <f t="shared" si="46"/>
        <v>29138.487788359904</v>
      </c>
      <c r="AO191">
        <f t="shared" si="46"/>
        <v>29690.203460011049</v>
      </c>
      <c r="AP191">
        <f t="shared" si="46"/>
        <v>30241.919131662191</v>
      </c>
      <c r="AQ191">
        <f t="shared" si="46"/>
        <v>30793.634803313336</v>
      </c>
      <c r="AR191">
        <f t="shared" si="46"/>
        <v>31345.350474964478</v>
      </c>
      <c r="AS191">
        <f t="shared" si="46"/>
        <v>31897.066146615623</v>
      </c>
      <c r="AT191">
        <f t="shared" ref="AT191:BD191" si="47">_xlfn.FORECAST.ETS(AT$14,$F191:$AJ191, $F$14:$AJ$14)</f>
        <v>32448.781818266765</v>
      </c>
      <c r="AU191">
        <f t="shared" si="47"/>
        <v>33000.497489917907</v>
      </c>
      <c r="AV191">
        <f t="shared" si="47"/>
        <v>33552.213161569052</v>
      </c>
      <c r="AW191">
        <f t="shared" si="47"/>
        <v>34103.928833220198</v>
      </c>
      <c r="AX191">
        <f t="shared" si="47"/>
        <v>34655.644504871336</v>
      </c>
      <c r="AY191">
        <f t="shared" si="47"/>
        <v>35207.360176522481</v>
      </c>
      <c r="AZ191">
        <f t="shared" si="47"/>
        <v>35759.075848173627</v>
      </c>
      <c r="BA191">
        <f t="shared" si="47"/>
        <v>36310.791519824765</v>
      </c>
      <c r="BB191">
        <f t="shared" si="47"/>
        <v>36862.50719147591</v>
      </c>
      <c r="BC191">
        <f t="shared" si="47"/>
        <v>37414.222863127055</v>
      </c>
      <c r="BD191">
        <f t="shared" si="47"/>
        <v>37965.938534778194</v>
      </c>
      <c r="BE191" s="107">
        <v>4.1000000000000002E-2</v>
      </c>
      <c r="BF191" s="40">
        <f t="shared" si="38"/>
        <v>3.171671395835518</v>
      </c>
    </row>
    <row r="192" spans="1:58" ht="15" customHeight="1">
      <c r="A192" s="39" t="s">
        <v>118</v>
      </c>
      <c r="B192" t="s">
        <v>1841</v>
      </c>
      <c r="C192" t="s">
        <v>2186</v>
      </c>
      <c r="D192" t="s">
        <v>2187</v>
      </c>
      <c r="E192" t="s">
        <v>2188</v>
      </c>
      <c r="F192">
        <v>0</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f>_xlfn.FORECAST.ETS(AK$14,$G192:$AJ192, $G$14:$AJ$14)</f>
        <v>22.358299161106086</v>
      </c>
      <c r="AL192">
        <f t="shared" ref="AL192:BD193" si="48">_xlfn.FORECAST.ETS(AL$14,$G192:$AJ192, $G$14:$AJ$14)</f>
        <v>22.358217358806293</v>
      </c>
      <c r="AM192">
        <f t="shared" si="48"/>
        <v>22.358135556506497</v>
      </c>
      <c r="AN192">
        <f t="shared" si="48"/>
        <v>22.358053754206701</v>
      </c>
      <c r="AO192">
        <f t="shared" si="48"/>
        <v>22.357971951906908</v>
      </c>
      <c r="AP192">
        <f t="shared" si="48"/>
        <v>22.357890149607112</v>
      </c>
      <c r="AQ192">
        <f t="shared" si="48"/>
        <v>22.357808347307319</v>
      </c>
      <c r="AR192">
        <f t="shared" si="48"/>
        <v>22.357726545007523</v>
      </c>
      <c r="AS192">
        <f t="shared" si="48"/>
        <v>22.357644742707727</v>
      </c>
      <c r="AT192">
        <f t="shared" si="48"/>
        <v>22.357562940407934</v>
      </c>
      <c r="AU192">
        <f t="shared" si="48"/>
        <v>22.357481138108138</v>
      </c>
      <c r="AV192">
        <f t="shared" si="48"/>
        <v>22.357399335808342</v>
      </c>
      <c r="AW192">
        <f t="shared" si="48"/>
        <v>22.357317533508549</v>
      </c>
      <c r="AX192">
        <f t="shared" si="48"/>
        <v>22.357235731208753</v>
      </c>
      <c r="AY192">
        <f t="shared" si="48"/>
        <v>22.357153928908957</v>
      </c>
      <c r="AZ192">
        <f t="shared" si="48"/>
        <v>22.357072126609165</v>
      </c>
      <c r="BA192">
        <f t="shared" si="48"/>
        <v>22.356990324309368</v>
      </c>
      <c r="BB192">
        <f t="shared" si="48"/>
        <v>22.356908522009572</v>
      </c>
      <c r="BC192">
        <f t="shared" si="48"/>
        <v>22.35682671970978</v>
      </c>
      <c r="BD192">
        <f t="shared" si="48"/>
        <v>22.356744917409983</v>
      </c>
      <c r="BE192" t="s">
        <v>146</v>
      </c>
      <c r="BF192" t="s">
        <v>146</v>
      </c>
    </row>
    <row r="193" spans="1:58" ht="15" customHeight="1">
      <c r="A193" s="39" t="s">
        <v>117</v>
      </c>
      <c r="B193" t="s">
        <v>1842</v>
      </c>
      <c r="C193" t="s">
        <v>2186</v>
      </c>
      <c r="D193" t="s">
        <v>2189</v>
      </c>
      <c r="E193" t="s">
        <v>2190</v>
      </c>
      <c r="F193">
        <v>0</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f>_xlfn.FORECAST.ETS(AK$14,$G193:$AJ193, $G$14:$AJ$14)</f>
        <v>404.52838839133943</v>
      </c>
      <c r="AL193">
        <f t="shared" si="48"/>
        <v>405.26350140074635</v>
      </c>
      <c r="AM193">
        <f t="shared" si="48"/>
        <v>405.99861441015321</v>
      </c>
      <c r="AN193">
        <f t="shared" si="48"/>
        <v>406.73372741956013</v>
      </c>
      <c r="AO193">
        <f t="shared" si="48"/>
        <v>407.46884042896698</v>
      </c>
      <c r="AP193">
        <f t="shared" si="48"/>
        <v>408.20395343837384</v>
      </c>
      <c r="AQ193">
        <f t="shared" si="48"/>
        <v>408.93906644778076</v>
      </c>
      <c r="AR193">
        <f t="shared" si="48"/>
        <v>409.67417945718762</v>
      </c>
      <c r="AS193">
        <f t="shared" si="48"/>
        <v>410.40929246659454</v>
      </c>
      <c r="AT193">
        <f t="shared" si="48"/>
        <v>411.1444054760014</v>
      </c>
      <c r="AU193">
        <f t="shared" si="48"/>
        <v>411.87951848540825</v>
      </c>
      <c r="AV193">
        <f t="shared" si="48"/>
        <v>412.61463149481517</v>
      </c>
      <c r="AW193">
        <f t="shared" si="48"/>
        <v>413.34974450422203</v>
      </c>
      <c r="AX193">
        <f t="shared" si="48"/>
        <v>414.08485751362895</v>
      </c>
      <c r="AY193">
        <f t="shared" si="48"/>
        <v>414.81997052303581</v>
      </c>
      <c r="AZ193">
        <f t="shared" si="48"/>
        <v>415.55508353244267</v>
      </c>
      <c r="BA193">
        <f t="shared" si="48"/>
        <v>416.29019654184958</v>
      </c>
      <c r="BB193">
        <f t="shared" si="48"/>
        <v>417.02530955125644</v>
      </c>
      <c r="BC193">
        <f t="shared" si="48"/>
        <v>417.76042256066336</v>
      </c>
      <c r="BD193">
        <f t="shared" si="48"/>
        <v>418.49553557007022</v>
      </c>
      <c r="BE193" t="s">
        <v>146</v>
      </c>
      <c r="BF193" t="s">
        <v>146</v>
      </c>
    </row>
    <row r="194" spans="1:58" ht="15" customHeight="1" thickBot="1"/>
    <row r="195" spans="1:58" ht="15" customHeight="1">
      <c r="AL195" s="62"/>
      <c r="AM195" s="62"/>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F192"/>
  <sheetViews>
    <sheetView topLeftCell="V118" zoomScale="66" zoomScaleNormal="400" workbookViewId="0">
      <selection activeCell="AK154" sqref="AK154"/>
    </sheetView>
  </sheetViews>
  <sheetFormatPr defaultRowHeight="15" customHeight="1"/>
  <cols>
    <col min="1" max="1" width="14.33203125" style="39" customWidth="1"/>
  </cols>
  <sheetData>
    <row r="1" spans="1:58" ht="15" customHeight="1">
      <c r="A1" s="39" t="s">
        <v>1347</v>
      </c>
      <c r="B1" s="52"/>
      <c r="C1" s="52"/>
      <c r="D1" s="52"/>
      <c r="E1" s="52"/>
      <c r="F1" s="52">
        <v>2020</v>
      </c>
      <c r="G1" s="52">
        <v>2021</v>
      </c>
      <c r="H1" s="52">
        <v>2022</v>
      </c>
      <c r="I1" s="52">
        <v>2023</v>
      </c>
      <c r="J1" s="52">
        <v>2024</v>
      </c>
      <c r="K1" s="52">
        <v>2025</v>
      </c>
      <c r="L1" s="52">
        <v>2026</v>
      </c>
      <c r="M1" s="52">
        <v>2027</v>
      </c>
      <c r="N1" s="52">
        <v>2028</v>
      </c>
      <c r="O1" s="52">
        <v>2029</v>
      </c>
      <c r="P1" s="52">
        <v>2030</v>
      </c>
      <c r="Q1" s="52">
        <v>2031</v>
      </c>
      <c r="R1" s="52">
        <v>2032</v>
      </c>
      <c r="S1" s="52">
        <v>2033</v>
      </c>
      <c r="T1" s="52">
        <v>2034</v>
      </c>
      <c r="U1" s="52">
        <v>2035</v>
      </c>
      <c r="V1" s="52">
        <v>2036</v>
      </c>
      <c r="W1" s="52">
        <v>2037</v>
      </c>
      <c r="X1" s="52">
        <v>2038</v>
      </c>
      <c r="Y1" s="52">
        <v>2039</v>
      </c>
      <c r="Z1" s="52">
        <v>2040</v>
      </c>
      <c r="AA1" s="52">
        <v>2041</v>
      </c>
      <c r="AB1" s="52">
        <v>2042</v>
      </c>
      <c r="AC1" s="52">
        <v>2043</v>
      </c>
      <c r="AD1" s="52">
        <v>2044</v>
      </c>
      <c r="AE1" s="52">
        <v>2045</v>
      </c>
      <c r="AF1" s="52">
        <v>2046</v>
      </c>
      <c r="AG1" s="52">
        <v>2047</v>
      </c>
      <c r="AH1" s="52">
        <v>2048</v>
      </c>
      <c r="AI1" s="52">
        <v>2049</v>
      </c>
      <c r="AJ1" s="52">
        <v>2050</v>
      </c>
      <c r="AK1" s="52">
        <v>2051</v>
      </c>
      <c r="AL1" s="52">
        <v>2052</v>
      </c>
      <c r="AM1" s="52">
        <v>2053</v>
      </c>
      <c r="AN1" s="52">
        <v>2054</v>
      </c>
      <c r="AO1" s="52">
        <v>2055</v>
      </c>
      <c r="AP1" s="52">
        <v>2056</v>
      </c>
      <c r="AQ1" s="52">
        <v>2057</v>
      </c>
      <c r="AR1" s="52">
        <v>2058</v>
      </c>
      <c r="AS1" s="52">
        <v>2059</v>
      </c>
      <c r="AT1" s="52">
        <v>2060</v>
      </c>
      <c r="AU1" s="52">
        <v>2061</v>
      </c>
      <c r="AV1" s="52">
        <v>2062</v>
      </c>
      <c r="AW1" s="52">
        <v>2063</v>
      </c>
      <c r="AX1" s="52">
        <v>2064</v>
      </c>
      <c r="AY1" s="52">
        <v>2065</v>
      </c>
      <c r="AZ1" s="52">
        <v>2066</v>
      </c>
      <c r="BA1" s="52">
        <v>2067</v>
      </c>
      <c r="BB1" s="52">
        <v>2068</v>
      </c>
      <c r="BC1" s="52">
        <v>2069</v>
      </c>
      <c r="BD1" s="52">
        <v>2070</v>
      </c>
      <c r="BE1" t="s">
        <v>1290</v>
      </c>
      <c r="BF1" t="s">
        <v>3419</v>
      </c>
    </row>
    <row r="2" spans="1:58" ht="15" customHeight="1">
      <c r="A2" s="110"/>
    </row>
    <row r="3" spans="1:58" ht="15" customHeight="1">
      <c r="A3" s="110"/>
    </row>
    <row r="4" spans="1:58" ht="15" customHeight="1">
      <c r="A4" s="110"/>
    </row>
    <row r="5" spans="1:58" ht="15" customHeight="1">
      <c r="A5" s="110"/>
    </row>
    <row r="6" spans="1:58" ht="15" customHeight="1">
      <c r="A6" s="110"/>
    </row>
    <row r="10" spans="1:58" ht="15" customHeight="1">
      <c r="A10" s="53" t="s">
        <v>468</v>
      </c>
      <c r="B10" t="s">
        <v>2191</v>
      </c>
    </row>
    <row r="11" spans="1:58" ht="15" customHeight="1">
      <c r="A11" s="110"/>
      <c r="B11" t="s">
        <v>2192</v>
      </c>
    </row>
    <row r="12" spans="1:58" ht="15" customHeight="1">
      <c r="A12" s="110"/>
      <c r="B12" t="s">
        <v>2193</v>
      </c>
      <c r="AL12" s="5"/>
      <c r="AM12" s="5"/>
    </row>
    <row r="13" spans="1:58" ht="15" customHeight="1" thickBot="1">
      <c r="A13" s="110"/>
      <c r="B13" t="s">
        <v>1198</v>
      </c>
      <c r="AL13" s="22"/>
      <c r="AM13" s="22"/>
    </row>
    <row r="14" spans="1:58" ht="15" customHeight="1" thickTop="1">
      <c r="A14" s="110"/>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v>2051</v>
      </c>
      <c r="AL14">
        <v>2052</v>
      </c>
      <c r="AM14">
        <v>2053</v>
      </c>
      <c r="AN14">
        <v>2054</v>
      </c>
      <c r="AO14">
        <v>2055</v>
      </c>
      <c r="AP14">
        <v>2056</v>
      </c>
      <c r="AQ14">
        <v>2057</v>
      </c>
      <c r="AR14">
        <v>2058</v>
      </c>
      <c r="AS14">
        <v>2059</v>
      </c>
      <c r="AT14">
        <v>2060</v>
      </c>
      <c r="AU14">
        <v>2061</v>
      </c>
      <c r="AV14">
        <v>2062</v>
      </c>
      <c r="AW14">
        <v>2063</v>
      </c>
      <c r="AX14">
        <v>2064</v>
      </c>
      <c r="AY14">
        <v>2065</v>
      </c>
      <c r="AZ14">
        <v>2066</v>
      </c>
      <c r="BA14">
        <v>2067</v>
      </c>
      <c r="BB14">
        <v>2068</v>
      </c>
      <c r="BC14">
        <v>2069</v>
      </c>
      <c r="BD14">
        <v>2070</v>
      </c>
      <c r="BE14" t="s">
        <v>1290</v>
      </c>
      <c r="BF14" t="s">
        <v>3419</v>
      </c>
    </row>
    <row r="15" spans="1:58" ht="15" customHeight="1">
      <c r="A15" s="110"/>
      <c r="B15" t="s">
        <v>467</v>
      </c>
      <c r="D15" t="s">
        <v>2194</v>
      </c>
    </row>
    <row r="16" spans="1:58" ht="15" customHeight="1">
      <c r="A16" s="53" t="s">
        <v>466</v>
      </c>
      <c r="B16" t="s">
        <v>1810</v>
      </c>
      <c r="C16" t="s">
        <v>2195</v>
      </c>
      <c r="D16" t="s">
        <v>2196</v>
      </c>
      <c r="E16" t="s">
        <v>1289</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f>_xlfn.FORECAST.ETS(AK$14,$F16:$AJ16,$F$14:$AJ$14)</f>
        <v>11619.13924773942</v>
      </c>
      <c r="AL16">
        <f t="shared" ref="AL16:BD29" si="0">_xlfn.FORECAST.ETS(AL$14,$F16:$AJ16,$F$14:$AJ$14)</f>
        <v>11797.140950824025</v>
      </c>
      <c r="AM16">
        <f t="shared" si="0"/>
        <v>11975.142653908631</v>
      </c>
      <c r="AN16">
        <f t="shared" si="0"/>
        <v>12153.144356993238</v>
      </c>
      <c r="AO16">
        <f t="shared" si="0"/>
        <v>12331.146060077843</v>
      </c>
      <c r="AP16">
        <f t="shared" si="0"/>
        <v>12509.147763162449</v>
      </c>
      <c r="AQ16">
        <f t="shared" si="0"/>
        <v>12687.149466247056</v>
      </c>
      <c r="AR16">
        <f t="shared" si="0"/>
        <v>12865.151169331661</v>
      </c>
      <c r="AS16">
        <f t="shared" si="0"/>
        <v>13043.152872416267</v>
      </c>
      <c r="AT16">
        <f t="shared" si="0"/>
        <v>13221.154575500874</v>
      </c>
      <c r="AU16">
        <f t="shared" si="0"/>
        <v>13399.156278585479</v>
      </c>
      <c r="AV16">
        <f t="shared" si="0"/>
        <v>13577.157981670085</v>
      </c>
      <c r="AW16">
        <f t="shared" si="0"/>
        <v>13755.15968475469</v>
      </c>
      <c r="AX16">
        <f t="shared" si="0"/>
        <v>13933.161387839296</v>
      </c>
      <c r="AY16">
        <f t="shared" si="0"/>
        <v>14111.163090923903</v>
      </c>
      <c r="AZ16">
        <f t="shared" si="0"/>
        <v>14289.164794008509</v>
      </c>
      <c r="BA16">
        <f t="shared" si="0"/>
        <v>14467.166497093114</v>
      </c>
      <c r="BB16">
        <f t="shared" si="0"/>
        <v>14645.168200177721</v>
      </c>
      <c r="BC16">
        <f t="shared" si="0"/>
        <v>14823.169903262326</v>
      </c>
      <c r="BD16">
        <f t="shared" si="0"/>
        <v>15001.171606346932</v>
      </c>
      <c r="BE16" s="107">
        <v>1.0999999999999999E-2</v>
      </c>
      <c r="BF16" s="40">
        <f>((BD16/F16)^(1/($BD$14-$F$14))-1)*100</f>
        <v>1.2306921208356414</v>
      </c>
    </row>
    <row r="17" spans="1:58" ht="15" customHeight="1">
      <c r="A17" s="53" t="s">
        <v>465</v>
      </c>
      <c r="B17" t="s">
        <v>1825</v>
      </c>
      <c r="C17" t="s">
        <v>2197</v>
      </c>
      <c r="D17" t="s">
        <v>2198</v>
      </c>
      <c r="E17" t="s">
        <v>1289</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f>_xlfn.FORECAST.ETS(AK$14,$F17:$AJ17,$F$14:$AJ$14)</f>
        <v>7892.6682877350613</v>
      </c>
      <c r="AL17">
        <f t="shared" si="0"/>
        <v>8052.2812930403479</v>
      </c>
      <c r="AM17">
        <f t="shared" si="0"/>
        <v>8211.8942983456345</v>
      </c>
      <c r="AN17">
        <f t="shared" si="0"/>
        <v>8371.5073036509202</v>
      </c>
      <c r="AO17">
        <f t="shared" si="0"/>
        <v>8531.1203089562077</v>
      </c>
      <c r="AP17">
        <f t="shared" si="0"/>
        <v>8690.7333142614953</v>
      </c>
      <c r="AQ17">
        <f t="shared" si="0"/>
        <v>8850.3463195667809</v>
      </c>
      <c r="AR17">
        <f t="shared" si="0"/>
        <v>9009.9593248720666</v>
      </c>
      <c r="AS17">
        <f t="shared" si="0"/>
        <v>9169.5723301773542</v>
      </c>
      <c r="AT17">
        <f t="shared" si="0"/>
        <v>9329.1853354826417</v>
      </c>
      <c r="AU17">
        <f t="shared" si="0"/>
        <v>9488.7983407879274</v>
      </c>
      <c r="AV17">
        <f t="shared" si="0"/>
        <v>9648.4113460932131</v>
      </c>
      <c r="AW17">
        <f t="shared" si="0"/>
        <v>9808.0243513985006</v>
      </c>
      <c r="AX17">
        <f t="shared" si="0"/>
        <v>9967.6373567037881</v>
      </c>
      <c r="AY17">
        <f t="shared" si="0"/>
        <v>10127.250362009074</v>
      </c>
      <c r="AZ17">
        <f t="shared" si="0"/>
        <v>10286.863367314359</v>
      </c>
      <c r="BA17">
        <f t="shared" si="0"/>
        <v>10446.476372619647</v>
      </c>
      <c r="BB17">
        <f t="shared" si="0"/>
        <v>10606.089377924935</v>
      </c>
      <c r="BC17">
        <f t="shared" si="0"/>
        <v>10765.70238323022</v>
      </c>
      <c r="BD17">
        <f t="shared" si="0"/>
        <v>10925.315388535506</v>
      </c>
      <c r="BE17" s="107">
        <v>0.02</v>
      </c>
      <c r="BF17" s="40">
        <f t="shared" ref="BF17:BF80" si="1">((BD17/F17)^(1/($BD$14-$F$14))-1)*100</f>
        <v>1.8810218370787446</v>
      </c>
    </row>
    <row r="18" spans="1:58" ht="15" customHeight="1">
      <c r="A18" s="53" t="s">
        <v>464</v>
      </c>
      <c r="B18" t="s">
        <v>1826</v>
      </c>
      <c r="C18" t="s">
        <v>2199</v>
      </c>
      <c r="D18" t="s">
        <v>2200</v>
      </c>
      <c r="E18" t="s">
        <v>1289</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f t="shared" ref="AK18:AZ45" si="2">_xlfn.FORECAST.ETS(AK$14,$F18:$AJ18,$F$14:$AJ$14)</f>
        <v>2136.1018481271412</v>
      </c>
      <c r="AL18">
        <f t="shared" si="0"/>
        <v>2176.4601192486998</v>
      </c>
      <c r="AM18">
        <f t="shared" si="0"/>
        <v>2216.8183903702588</v>
      </c>
      <c r="AN18">
        <f t="shared" si="0"/>
        <v>2257.1766614918174</v>
      </c>
      <c r="AO18">
        <f t="shared" si="0"/>
        <v>2297.5349326133764</v>
      </c>
      <c r="AP18">
        <f t="shared" si="0"/>
        <v>2337.893203734935</v>
      </c>
      <c r="AQ18">
        <f t="shared" si="0"/>
        <v>2378.251474856494</v>
      </c>
      <c r="AR18">
        <f t="shared" si="0"/>
        <v>2418.6097459780526</v>
      </c>
      <c r="AS18">
        <f t="shared" si="0"/>
        <v>2458.9680170996116</v>
      </c>
      <c r="AT18">
        <f t="shared" si="0"/>
        <v>2499.3262882211702</v>
      </c>
      <c r="AU18">
        <f t="shared" si="0"/>
        <v>2539.6845593427292</v>
      </c>
      <c r="AV18">
        <f t="shared" si="0"/>
        <v>2580.0428304642878</v>
      </c>
      <c r="AW18">
        <f t="shared" si="0"/>
        <v>2620.4011015858468</v>
      </c>
      <c r="AX18">
        <f t="shared" si="0"/>
        <v>2660.7593727074054</v>
      </c>
      <c r="AY18">
        <f t="shared" si="0"/>
        <v>2701.1176438289644</v>
      </c>
      <c r="AZ18">
        <f t="shared" si="0"/>
        <v>2741.4759149505235</v>
      </c>
      <c r="BA18">
        <f t="shared" si="0"/>
        <v>2781.834186072082</v>
      </c>
      <c r="BB18">
        <f t="shared" si="0"/>
        <v>2822.1924571936406</v>
      </c>
      <c r="BC18">
        <f t="shared" si="0"/>
        <v>2862.5507283151996</v>
      </c>
      <c r="BD18">
        <f t="shared" si="0"/>
        <v>2902.9089994367587</v>
      </c>
      <c r="BE18" s="107">
        <v>1.7000000000000001E-2</v>
      </c>
      <c r="BF18" s="40">
        <f t="shared" si="1"/>
        <v>1.7017828629720899</v>
      </c>
    </row>
    <row r="19" spans="1:58" ht="15" customHeight="1">
      <c r="A19" s="53" t="s">
        <v>463</v>
      </c>
      <c r="B19" t="s">
        <v>1827</v>
      </c>
      <c r="C19" t="s">
        <v>2201</v>
      </c>
      <c r="D19" t="s">
        <v>2202</v>
      </c>
      <c r="E19" t="s">
        <v>1289</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f t="shared" si="2"/>
        <v>1589.9694614862042</v>
      </c>
      <c r="AL19">
        <f t="shared" si="0"/>
        <v>1567.9494163711706</v>
      </c>
      <c r="AM19">
        <f t="shared" si="0"/>
        <v>1545.9293712561371</v>
      </c>
      <c r="AN19">
        <f t="shared" si="0"/>
        <v>1523.9093261411037</v>
      </c>
      <c r="AO19">
        <f t="shared" si="0"/>
        <v>1501.8892810260704</v>
      </c>
      <c r="AP19">
        <f t="shared" si="0"/>
        <v>1479.8692359110369</v>
      </c>
      <c r="AQ19">
        <f t="shared" si="0"/>
        <v>1457.8491907960033</v>
      </c>
      <c r="AR19">
        <f t="shared" si="0"/>
        <v>1435.82914568097</v>
      </c>
      <c r="AS19">
        <f t="shared" si="0"/>
        <v>1413.8091005659367</v>
      </c>
      <c r="AT19">
        <f t="shared" si="0"/>
        <v>1391.7890554509031</v>
      </c>
      <c r="AU19">
        <f t="shared" si="0"/>
        <v>1369.7690103358696</v>
      </c>
      <c r="AV19">
        <f t="shared" si="0"/>
        <v>1347.7489652208362</v>
      </c>
      <c r="AW19">
        <f t="shared" si="0"/>
        <v>1325.7289201058029</v>
      </c>
      <c r="AX19">
        <f t="shared" si="0"/>
        <v>1303.7088749907693</v>
      </c>
      <c r="AY19">
        <f t="shared" si="0"/>
        <v>1281.6888298757358</v>
      </c>
      <c r="AZ19">
        <f t="shared" si="0"/>
        <v>1259.6687847607025</v>
      </c>
      <c r="BA19">
        <f t="shared" si="0"/>
        <v>1237.6487396456691</v>
      </c>
      <c r="BB19">
        <f t="shared" si="0"/>
        <v>1215.6286945306356</v>
      </c>
      <c r="BC19">
        <f t="shared" si="0"/>
        <v>1193.608649415602</v>
      </c>
      <c r="BD19">
        <f t="shared" si="0"/>
        <v>1171.5886043005687</v>
      </c>
      <c r="BE19" s="107">
        <v>-1.6E-2</v>
      </c>
      <c r="BF19" s="40">
        <f t="shared" si="1"/>
        <v>-1.5713505512378267</v>
      </c>
    </row>
    <row r="20" spans="1:58" ht="15" customHeight="1">
      <c r="A20" s="53" t="s">
        <v>462</v>
      </c>
      <c r="B20" t="s">
        <v>1811</v>
      </c>
      <c r="C20" t="s">
        <v>2203</v>
      </c>
      <c r="D20" t="s">
        <v>2204</v>
      </c>
      <c r="E20" t="s">
        <v>1289</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f t="shared" si="2"/>
        <v>1443.1460807477931</v>
      </c>
      <c r="AL20">
        <f t="shared" si="0"/>
        <v>1468.5064539368132</v>
      </c>
      <c r="AM20">
        <f t="shared" si="0"/>
        <v>1493.8668271258334</v>
      </c>
      <c r="AN20">
        <f t="shared" si="0"/>
        <v>1519.2272003148537</v>
      </c>
      <c r="AO20">
        <f t="shared" si="0"/>
        <v>1544.5875735038737</v>
      </c>
      <c r="AP20">
        <f t="shared" si="0"/>
        <v>1569.947946692894</v>
      </c>
      <c r="AQ20">
        <f t="shared" si="0"/>
        <v>1595.3083198819143</v>
      </c>
      <c r="AR20">
        <f t="shared" si="0"/>
        <v>1620.6686930709343</v>
      </c>
      <c r="AS20">
        <f t="shared" si="0"/>
        <v>1646.0290662599546</v>
      </c>
      <c r="AT20">
        <f t="shared" si="0"/>
        <v>1671.3894394489748</v>
      </c>
      <c r="AU20">
        <f t="shared" si="0"/>
        <v>1696.7498126379951</v>
      </c>
      <c r="AV20">
        <f t="shared" si="0"/>
        <v>1722.1101858270151</v>
      </c>
      <c r="AW20">
        <f t="shared" si="0"/>
        <v>1747.4705590160354</v>
      </c>
      <c r="AX20">
        <f t="shared" si="0"/>
        <v>1772.8309322050554</v>
      </c>
      <c r="AY20">
        <f t="shared" si="0"/>
        <v>1798.1913053940757</v>
      </c>
      <c r="AZ20">
        <f t="shared" si="0"/>
        <v>1823.551678583096</v>
      </c>
      <c r="BA20">
        <f t="shared" si="0"/>
        <v>1848.9120517721162</v>
      </c>
      <c r="BB20">
        <f t="shared" si="0"/>
        <v>1874.2724249611363</v>
      </c>
      <c r="BC20">
        <f t="shared" si="0"/>
        <v>1899.6327981501565</v>
      </c>
      <c r="BD20">
        <f t="shared" si="0"/>
        <v>1924.9931713391766</v>
      </c>
      <c r="BE20" s="107">
        <v>1.2999999999999999E-2</v>
      </c>
      <c r="BF20" s="40">
        <f t="shared" si="1"/>
        <v>1.4066671148324161</v>
      </c>
    </row>
    <row r="21" spans="1:58" ht="15" customHeight="1">
      <c r="A21" s="53" t="s">
        <v>461</v>
      </c>
      <c r="B21" t="s">
        <v>1825</v>
      </c>
      <c r="C21" t="s">
        <v>2205</v>
      </c>
      <c r="D21" t="s">
        <v>2206</v>
      </c>
      <c r="E21" t="s">
        <v>1289</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f t="shared" si="2"/>
        <v>800.05560567927898</v>
      </c>
      <c r="AL21">
        <f t="shared" si="0"/>
        <v>820.37724839279099</v>
      </c>
      <c r="AM21">
        <f t="shared" si="0"/>
        <v>840.69889110630299</v>
      </c>
      <c r="AN21">
        <f t="shared" si="0"/>
        <v>861.020533819815</v>
      </c>
      <c r="AO21">
        <f t="shared" si="0"/>
        <v>881.34217653332701</v>
      </c>
      <c r="AP21">
        <f t="shared" si="0"/>
        <v>901.66381924683901</v>
      </c>
      <c r="AQ21">
        <f t="shared" si="0"/>
        <v>921.9854619603509</v>
      </c>
      <c r="AR21">
        <f t="shared" si="0"/>
        <v>942.30710467386302</v>
      </c>
      <c r="AS21">
        <f t="shared" si="0"/>
        <v>962.62874738737491</v>
      </c>
      <c r="AT21">
        <f t="shared" si="0"/>
        <v>982.95039010088703</v>
      </c>
      <c r="AU21">
        <f t="shared" si="0"/>
        <v>1003.2720328143989</v>
      </c>
      <c r="AV21">
        <f t="shared" si="0"/>
        <v>1023.5936755279109</v>
      </c>
      <c r="AW21">
        <f t="shared" si="0"/>
        <v>1043.9153182414229</v>
      </c>
      <c r="AX21">
        <f t="shared" si="0"/>
        <v>1064.2369609549351</v>
      </c>
      <c r="AY21">
        <f t="shared" si="0"/>
        <v>1084.5586036684469</v>
      </c>
      <c r="AZ21">
        <f t="shared" si="0"/>
        <v>1104.8802463819588</v>
      </c>
      <c r="BA21">
        <f t="shared" si="0"/>
        <v>1125.201889095471</v>
      </c>
      <c r="BB21">
        <f t="shared" si="0"/>
        <v>1145.5235318089831</v>
      </c>
      <c r="BC21">
        <f t="shared" si="0"/>
        <v>1165.845174522495</v>
      </c>
      <c r="BD21">
        <f t="shared" si="0"/>
        <v>1186.1668172360069</v>
      </c>
      <c r="BE21" s="107">
        <v>2.7E-2</v>
      </c>
      <c r="BF21" s="40">
        <f t="shared" si="1"/>
        <v>2.4452015131069871</v>
      </c>
    </row>
    <row r="22" spans="1:58" ht="15" customHeight="1">
      <c r="A22" s="53" t="s">
        <v>460</v>
      </c>
      <c r="B22" t="s">
        <v>1826</v>
      </c>
      <c r="C22" t="s">
        <v>2207</v>
      </c>
      <c r="D22" t="s">
        <v>2208</v>
      </c>
      <c r="E22" t="s">
        <v>1289</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f t="shared" si="2"/>
        <v>256.79271698792184</v>
      </c>
      <c r="AL22">
        <f t="shared" si="0"/>
        <v>261.97867188704015</v>
      </c>
      <c r="AM22">
        <f t="shared" si="0"/>
        <v>267.16462678615852</v>
      </c>
      <c r="AN22">
        <f t="shared" si="0"/>
        <v>272.35058168527689</v>
      </c>
      <c r="AO22">
        <f t="shared" si="0"/>
        <v>277.53653658439526</v>
      </c>
      <c r="AP22">
        <f t="shared" si="0"/>
        <v>282.72249148351358</v>
      </c>
      <c r="AQ22">
        <f t="shared" si="0"/>
        <v>287.90844638263195</v>
      </c>
      <c r="AR22">
        <f t="shared" si="0"/>
        <v>293.09440128175032</v>
      </c>
      <c r="AS22">
        <f t="shared" si="0"/>
        <v>298.28035618086869</v>
      </c>
      <c r="AT22">
        <f t="shared" si="0"/>
        <v>303.46631107998701</v>
      </c>
      <c r="AU22">
        <f t="shared" si="0"/>
        <v>308.65226597910538</v>
      </c>
      <c r="AV22">
        <f t="shared" si="0"/>
        <v>313.83822087822375</v>
      </c>
      <c r="AW22">
        <f t="shared" si="0"/>
        <v>319.02417577734207</v>
      </c>
      <c r="AX22">
        <f t="shared" si="0"/>
        <v>324.21013067646044</v>
      </c>
      <c r="AY22">
        <f t="shared" si="0"/>
        <v>329.39608557557881</v>
      </c>
      <c r="AZ22">
        <f t="shared" si="0"/>
        <v>334.58204047469712</v>
      </c>
      <c r="BA22">
        <f t="shared" si="0"/>
        <v>339.76799537381549</v>
      </c>
      <c r="BB22">
        <f t="shared" si="0"/>
        <v>344.95395027293387</v>
      </c>
      <c r="BC22">
        <f t="shared" si="0"/>
        <v>350.13990517205224</v>
      </c>
      <c r="BD22">
        <f t="shared" si="0"/>
        <v>355.32586007117061</v>
      </c>
      <c r="BE22" s="107">
        <v>1.9E-2</v>
      </c>
      <c r="BF22" s="40">
        <f t="shared" si="1"/>
        <v>1.8173370844773773</v>
      </c>
    </row>
    <row r="23" spans="1:58" ht="15" customHeight="1">
      <c r="A23" s="53" t="s">
        <v>459</v>
      </c>
      <c r="B23" t="s">
        <v>1827</v>
      </c>
      <c r="C23" t="s">
        <v>2209</v>
      </c>
      <c r="D23" t="s">
        <v>2210</v>
      </c>
      <c r="E23" t="s">
        <v>1289</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f t="shared" si="2"/>
        <v>386.29121261426758</v>
      </c>
      <c r="AL23">
        <f t="shared" si="0"/>
        <v>386.18017380976141</v>
      </c>
      <c r="AM23">
        <f t="shared" si="0"/>
        <v>386.06913500525519</v>
      </c>
      <c r="AN23">
        <f t="shared" si="0"/>
        <v>385.95809620074903</v>
      </c>
      <c r="AO23">
        <f t="shared" si="0"/>
        <v>385.8470573962428</v>
      </c>
      <c r="AP23">
        <f t="shared" si="0"/>
        <v>385.73601859173664</v>
      </c>
      <c r="AQ23">
        <f t="shared" si="0"/>
        <v>385.62497978723042</v>
      </c>
      <c r="AR23">
        <f t="shared" si="0"/>
        <v>385.51394098272425</v>
      </c>
      <c r="AS23">
        <f t="shared" si="0"/>
        <v>385.40290217821803</v>
      </c>
      <c r="AT23">
        <f t="shared" si="0"/>
        <v>385.29186337371186</v>
      </c>
      <c r="AU23">
        <f t="shared" si="0"/>
        <v>385.18082456920564</v>
      </c>
      <c r="AV23">
        <f t="shared" si="0"/>
        <v>385.06978576469947</v>
      </c>
      <c r="AW23">
        <f t="shared" si="0"/>
        <v>384.95874696019325</v>
      </c>
      <c r="AX23">
        <f t="shared" si="0"/>
        <v>384.84770815568709</v>
      </c>
      <c r="AY23">
        <f t="shared" si="0"/>
        <v>384.73666935118086</v>
      </c>
      <c r="AZ23">
        <f t="shared" si="0"/>
        <v>384.6256305466747</v>
      </c>
      <c r="BA23">
        <f t="shared" si="0"/>
        <v>384.51459174216848</v>
      </c>
      <c r="BB23">
        <f t="shared" si="0"/>
        <v>384.40355293766231</v>
      </c>
      <c r="BC23">
        <f t="shared" si="0"/>
        <v>384.29251413315609</v>
      </c>
      <c r="BD23">
        <f t="shared" si="0"/>
        <v>384.18147532864992</v>
      </c>
      <c r="BE23" s="107">
        <v>-6.0000000000000001E-3</v>
      </c>
      <c r="BF23" s="40">
        <f t="shared" si="1"/>
        <v>-0.35338662134738463</v>
      </c>
    </row>
    <row r="24" spans="1:58" ht="15" customHeight="1">
      <c r="A24" s="53" t="s">
        <v>458</v>
      </c>
      <c r="B24" t="s">
        <v>1812</v>
      </c>
      <c r="C24" t="s">
        <v>2211</v>
      </c>
      <c r="D24" t="s">
        <v>2212</v>
      </c>
      <c r="E24" t="s">
        <v>1289</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f t="shared" si="2"/>
        <v>1550.5997551749804</v>
      </c>
      <c r="AL24">
        <f t="shared" si="0"/>
        <v>1593.9768910170394</v>
      </c>
      <c r="AM24">
        <f t="shared" si="0"/>
        <v>1637.3540268590982</v>
      </c>
      <c r="AN24">
        <f t="shared" si="0"/>
        <v>1680.7311627011572</v>
      </c>
      <c r="AO24">
        <f t="shared" si="0"/>
        <v>1724.1082985432161</v>
      </c>
      <c r="AP24">
        <f t="shared" si="0"/>
        <v>1767.4854343852751</v>
      </c>
      <c r="AQ24">
        <f t="shared" si="0"/>
        <v>1810.8625702273339</v>
      </c>
      <c r="AR24">
        <f t="shared" si="0"/>
        <v>1854.2397060693929</v>
      </c>
      <c r="AS24">
        <f t="shared" si="0"/>
        <v>1897.6168419114517</v>
      </c>
      <c r="AT24">
        <f t="shared" si="0"/>
        <v>1940.9939777535108</v>
      </c>
      <c r="AU24">
        <f t="shared" si="0"/>
        <v>1984.3711135955696</v>
      </c>
      <c r="AV24">
        <f t="shared" si="0"/>
        <v>2027.7482494376286</v>
      </c>
      <c r="AW24">
        <f t="shared" si="0"/>
        <v>2071.1253852796872</v>
      </c>
      <c r="AX24">
        <f t="shared" si="0"/>
        <v>2114.5025211217462</v>
      </c>
      <c r="AY24">
        <f t="shared" si="0"/>
        <v>2157.8796569638052</v>
      </c>
      <c r="AZ24">
        <f t="shared" si="0"/>
        <v>2201.2567928058643</v>
      </c>
      <c r="BA24">
        <f t="shared" si="0"/>
        <v>2244.6339286479233</v>
      </c>
      <c r="BB24">
        <f t="shared" si="0"/>
        <v>2288.0110644899819</v>
      </c>
      <c r="BC24">
        <f t="shared" si="0"/>
        <v>2331.3882003320409</v>
      </c>
      <c r="BD24">
        <f t="shared" si="0"/>
        <v>2374.7653361741</v>
      </c>
      <c r="BE24" s="107">
        <v>2.1999999999999999E-2</v>
      </c>
      <c r="BF24" s="40">
        <f t="shared" si="1"/>
        <v>2.2658656356595586</v>
      </c>
    </row>
    <row r="25" spans="1:58" ht="15" customHeight="1">
      <c r="A25" s="53" t="s">
        <v>457</v>
      </c>
      <c r="B25" t="s">
        <v>1825</v>
      </c>
      <c r="C25" t="s">
        <v>2213</v>
      </c>
      <c r="D25" t="s">
        <v>2214</v>
      </c>
      <c r="E25" t="s">
        <v>1289</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f t="shared" si="2"/>
        <v>1169.6497974252561</v>
      </c>
      <c r="AL25">
        <f t="shared" si="0"/>
        <v>1207.8506656766272</v>
      </c>
      <c r="AM25">
        <f t="shared" si="0"/>
        <v>1246.051533927998</v>
      </c>
      <c r="AN25">
        <f t="shared" si="0"/>
        <v>1284.252402179369</v>
      </c>
      <c r="AO25">
        <f t="shared" si="0"/>
        <v>1322.4532704307401</v>
      </c>
      <c r="AP25">
        <f t="shared" si="0"/>
        <v>1360.6541386821111</v>
      </c>
      <c r="AQ25">
        <f t="shared" si="0"/>
        <v>1398.8550069334819</v>
      </c>
      <c r="AR25">
        <f t="shared" si="0"/>
        <v>1437.055875184853</v>
      </c>
      <c r="AS25">
        <f t="shared" si="0"/>
        <v>1475.256743436224</v>
      </c>
      <c r="AT25">
        <f t="shared" si="0"/>
        <v>1513.4576116875951</v>
      </c>
      <c r="AU25">
        <f t="shared" si="0"/>
        <v>1551.6584799389661</v>
      </c>
      <c r="AV25">
        <f t="shared" si="0"/>
        <v>1589.8593481903372</v>
      </c>
      <c r="AW25">
        <f t="shared" si="0"/>
        <v>1628.060216441708</v>
      </c>
      <c r="AX25">
        <f t="shared" si="0"/>
        <v>1666.2610846930791</v>
      </c>
      <c r="AY25">
        <f t="shared" si="0"/>
        <v>1704.4619529444499</v>
      </c>
      <c r="AZ25">
        <f t="shared" si="0"/>
        <v>1742.6628211958209</v>
      </c>
      <c r="BA25">
        <f t="shared" si="0"/>
        <v>1780.863689447192</v>
      </c>
      <c r="BB25">
        <f t="shared" si="0"/>
        <v>1819.064557698563</v>
      </c>
      <c r="BC25">
        <f t="shared" si="0"/>
        <v>1857.2654259499341</v>
      </c>
      <c r="BD25">
        <f t="shared" si="0"/>
        <v>1895.4662942013051</v>
      </c>
      <c r="BE25" s="107">
        <v>3.1E-2</v>
      </c>
      <c r="BF25" s="40">
        <f t="shared" si="1"/>
        <v>2.8895772516037477</v>
      </c>
    </row>
    <row r="26" spans="1:58" ht="15" customHeight="1">
      <c r="A26" s="53" t="s">
        <v>456</v>
      </c>
      <c r="B26" t="s">
        <v>1826</v>
      </c>
      <c r="C26" t="s">
        <v>2215</v>
      </c>
      <c r="D26" t="s">
        <v>2216</v>
      </c>
      <c r="E26" t="s">
        <v>1289</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f t="shared" si="2"/>
        <v>103.537058530615</v>
      </c>
      <c r="AL26">
        <f t="shared" si="0"/>
        <v>106.53437578654734</v>
      </c>
      <c r="AM26">
        <f t="shared" si="0"/>
        <v>109.53169304247969</v>
      </c>
      <c r="AN26">
        <f t="shared" si="0"/>
        <v>112.52901029841203</v>
      </c>
      <c r="AO26">
        <f t="shared" si="0"/>
        <v>115.52632755434439</v>
      </c>
      <c r="AP26">
        <f t="shared" si="0"/>
        <v>118.52364481027672</v>
      </c>
      <c r="AQ26">
        <f t="shared" si="0"/>
        <v>121.52096206620908</v>
      </c>
      <c r="AR26">
        <f t="shared" si="0"/>
        <v>124.51827932214142</v>
      </c>
      <c r="AS26">
        <f t="shared" si="0"/>
        <v>127.51559657807377</v>
      </c>
      <c r="AT26">
        <f t="shared" si="0"/>
        <v>130.5129138340061</v>
      </c>
      <c r="AU26">
        <f t="shared" si="0"/>
        <v>133.51023108993846</v>
      </c>
      <c r="AV26">
        <f t="shared" si="0"/>
        <v>136.50754834587082</v>
      </c>
      <c r="AW26">
        <f t="shared" si="0"/>
        <v>139.50486560180315</v>
      </c>
      <c r="AX26">
        <f t="shared" si="0"/>
        <v>142.50218285773551</v>
      </c>
      <c r="AY26">
        <f t="shared" si="0"/>
        <v>145.49950011366784</v>
      </c>
      <c r="AZ26">
        <f t="shared" si="0"/>
        <v>148.49681736960019</v>
      </c>
      <c r="BA26">
        <f t="shared" si="0"/>
        <v>151.49413462553252</v>
      </c>
      <c r="BB26">
        <f t="shared" si="0"/>
        <v>154.49145188146488</v>
      </c>
      <c r="BC26">
        <f t="shared" si="0"/>
        <v>157.48876913739724</v>
      </c>
      <c r="BD26">
        <f t="shared" si="0"/>
        <v>160.48608639332957</v>
      </c>
      <c r="BE26" s="107">
        <v>2.5000000000000001E-2</v>
      </c>
      <c r="BF26" s="40">
        <f t="shared" si="1"/>
        <v>2.4728432438132719</v>
      </c>
    </row>
    <row r="27" spans="1:58" ht="15" customHeight="1">
      <c r="A27" s="53" t="s">
        <v>455</v>
      </c>
      <c r="B27" t="s">
        <v>1827</v>
      </c>
      <c r="C27" t="s">
        <v>2217</v>
      </c>
      <c r="D27" t="s">
        <v>2218</v>
      </c>
      <c r="E27" t="s">
        <v>1289</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f t="shared" si="2"/>
        <v>273.22121076677064</v>
      </c>
      <c r="AL27">
        <f t="shared" si="0"/>
        <v>275.36855277928424</v>
      </c>
      <c r="AM27">
        <f t="shared" si="0"/>
        <v>277.51589479179779</v>
      </c>
      <c r="AN27">
        <f t="shared" si="0"/>
        <v>279.6632368043114</v>
      </c>
      <c r="AO27">
        <f t="shared" si="0"/>
        <v>281.810578816825</v>
      </c>
      <c r="AP27">
        <f t="shared" si="0"/>
        <v>283.9579208293386</v>
      </c>
      <c r="AQ27">
        <f t="shared" si="0"/>
        <v>286.10526284185221</v>
      </c>
      <c r="AR27">
        <f t="shared" si="0"/>
        <v>288.25260485436581</v>
      </c>
      <c r="AS27">
        <f t="shared" si="0"/>
        <v>290.39994686687936</v>
      </c>
      <c r="AT27">
        <f t="shared" si="0"/>
        <v>292.54728887939297</v>
      </c>
      <c r="AU27">
        <f t="shared" si="0"/>
        <v>294.69463089190657</v>
      </c>
      <c r="AV27">
        <f t="shared" si="0"/>
        <v>296.84197290442017</v>
      </c>
      <c r="AW27">
        <f t="shared" si="0"/>
        <v>298.98931491693378</v>
      </c>
      <c r="AX27">
        <f t="shared" si="0"/>
        <v>301.13665692944733</v>
      </c>
      <c r="AY27">
        <f t="shared" si="0"/>
        <v>303.28399894196093</v>
      </c>
      <c r="AZ27">
        <f t="shared" si="0"/>
        <v>305.43134095447454</v>
      </c>
      <c r="BA27">
        <f t="shared" si="0"/>
        <v>307.57868296698814</v>
      </c>
      <c r="BB27">
        <f t="shared" si="0"/>
        <v>309.72602497950174</v>
      </c>
      <c r="BC27">
        <f t="shared" si="0"/>
        <v>311.87336699201535</v>
      </c>
      <c r="BD27">
        <f t="shared" si="0"/>
        <v>314.0207090045289</v>
      </c>
      <c r="BE27" s="107">
        <v>0</v>
      </c>
      <c r="BF27" s="40">
        <f t="shared" si="1"/>
        <v>0.29431084398561236</v>
      </c>
    </row>
    <row r="28" spans="1:58" ht="15" customHeight="1">
      <c r="A28" s="53" t="s">
        <v>454</v>
      </c>
      <c r="B28" t="s">
        <v>1813</v>
      </c>
      <c r="C28" t="s">
        <v>2219</v>
      </c>
      <c r="D28" t="s">
        <v>2220</v>
      </c>
      <c r="E28" t="s">
        <v>1289</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f t="shared" si="2"/>
        <v>4604.1387335920572</v>
      </c>
      <c r="AL28">
        <f t="shared" si="0"/>
        <v>4797.8356312786227</v>
      </c>
      <c r="AM28">
        <f t="shared" si="0"/>
        <v>4991.5325289651873</v>
      </c>
      <c r="AN28">
        <f t="shared" si="0"/>
        <v>5185.229426651752</v>
      </c>
      <c r="AO28">
        <f t="shared" si="0"/>
        <v>5378.9263243383175</v>
      </c>
      <c r="AP28">
        <f t="shared" si="0"/>
        <v>5572.6232220248821</v>
      </c>
      <c r="AQ28">
        <f t="shared" si="0"/>
        <v>5766.3201197114468</v>
      </c>
      <c r="AR28">
        <f t="shared" si="0"/>
        <v>5960.0170173980123</v>
      </c>
      <c r="AS28">
        <f t="shared" si="0"/>
        <v>6153.7139150845769</v>
      </c>
      <c r="AT28">
        <f t="shared" si="0"/>
        <v>6347.4108127711424</v>
      </c>
      <c r="AU28">
        <f t="shared" si="0"/>
        <v>6541.1077104577071</v>
      </c>
      <c r="AV28">
        <f t="shared" si="0"/>
        <v>6734.8046081442717</v>
      </c>
      <c r="AW28">
        <f t="shared" si="0"/>
        <v>6928.5015058308363</v>
      </c>
      <c r="AX28">
        <f t="shared" si="0"/>
        <v>7122.1984035174019</v>
      </c>
      <c r="AY28">
        <f t="shared" si="0"/>
        <v>7315.8953012039665</v>
      </c>
      <c r="AZ28">
        <f t="shared" si="0"/>
        <v>7509.592198890532</v>
      </c>
      <c r="BA28">
        <f t="shared" si="0"/>
        <v>7703.2890965770966</v>
      </c>
      <c r="BB28">
        <f t="shared" si="0"/>
        <v>7896.9859942636613</v>
      </c>
      <c r="BC28">
        <f t="shared" si="0"/>
        <v>8090.6828919502259</v>
      </c>
      <c r="BD28">
        <f t="shared" si="0"/>
        <v>8284.3797896367905</v>
      </c>
      <c r="BE28" s="107">
        <v>0.04</v>
      </c>
      <c r="BF28" s="40">
        <f t="shared" si="1"/>
        <v>3.6592163226465857</v>
      </c>
    </row>
    <row r="29" spans="1:58" ht="15" customHeight="1">
      <c r="A29" s="53" t="s">
        <v>453</v>
      </c>
      <c r="B29" t="s">
        <v>1825</v>
      </c>
      <c r="C29" t="s">
        <v>2221</v>
      </c>
      <c r="D29" t="s">
        <v>2222</v>
      </c>
      <c r="E29" t="s">
        <v>1289</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f t="shared" si="2"/>
        <v>3641.6702220941106</v>
      </c>
      <c r="AL29">
        <f t="shared" si="0"/>
        <v>3811.8804102177819</v>
      </c>
      <c r="AM29">
        <f t="shared" si="0"/>
        <v>3982.0905983414527</v>
      </c>
      <c r="AN29">
        <f t="shared" si="0"/>
        <v>4152.3007864651236</v>
      </c>
      <c r="AO29">
        <f t="shared" si="0"/>
        <v>4322.5109745887949</v>
      </c>
      <c r="AP29">
        <f t="shared" si="0"/>
        <v>4492.7211627124652</v>
      </c>
      <c r="AQ29">
        <f t="shared" si="0"/>
        <v>4662.9313508361365</v>
      </c>
      <c r="AR29">
        <f t="shared" si="0"/>
        <v>4833.1415389598078</v>
      </c>
      <c r="AS29">
        <f t="shared" si="0"/>
        <v>5003.3517270834782</v>
      </c>
      <c r="AT29">
        <f t="shared" ref="AT29:BD60" si="3">_xlfn.FORECAST.ETS(AT$14,$F29:$AJ29,$F$14:$AJ$14)</f>
        <v>5173.5619152071495</v>
      </c>
      <c r="AU29">
        <f t="shared" si="3"/>
        <v>5343.7721033308208</v>
      </c>
      <c r="AV29">
        <f t="shared" si="3"/>
        <v>5513.9822914544911</v>
      </c>
      <c r="AW29">
        <f t="shared" si="3"/>
        <v>5684.1924795781615</v>
      </c>
      <c r="AX29">
        <f t="shared" si="3"/>
        <v>5854.4026677018337</v>
      </c>
      <c r="AY29">
        <f t="shared" si="3"/>
        <v>6024.6128558255041</v>
      </c>
      <c r="AZ29">
        <f t="shared" si="3"/>
        <v>6194.8230439491745</v>
      </c>
      <c r="BA29">
        <f t="shared" si="3"/>
        <v>6365.0332320728457</v>
      </c>
      <c r="BB29">
        <f t="shared" si="3"/>
        <v>6535.243420196517</v>
      </c>
      <c r="BC29">
        <f t="shared" si="3"/>
        <v>6705.4536083201874</v>
      </c>
      <c r="BD29">
        <f t="shared" si="3"/>
        <v>6875.6637964438587</v>
      </c>
      <c r="BE29" s="107">
        <v>4.8000000000000001E-2</v>
      </c>
      <c r="BF29" s="40">
        <f t="shared" si="1"/>
        <v>4.2806764833138278</v>
      </c>
    </row>
    <row r="30" spans="1:58" ht="15" customHeight="1">
      <c r="A30" s="53" t="s">
        <v>452</v>
      </c>
      <c r="B30" t="s">
        <v>1826</v>
      </c>
      <c r="C30" t="s">
        <v>2223</v>
      </c>
      <c r="D30" t="s">
        <v>2224</v>
      </c>
      <c r="E30" t="s">
        <v>1289</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f t="shared" si="2"/>
        <v>397.46798667114535</v>
      </c>
      <c r="AL30">
        <f t="shared" si="2"/>
        <v>410.80274666498548</v>
      </c>
      <c r="AM30">
        <f t="shared" si="2"/>
        <v>424.13750665882554</v>
      </c>
      <c r="AN30">
        <f t="shared" si="2"/>
        <v>437.47226665266561</v>
      </c>
      <c r="AO30">
        <f t="shared" si="2"/>
        <v>450.80702664650573</v>
      </c>
      <c r="AP30">
        <f t="shared" si="2"/>
        <v>464.1417866403458</v>
      </c>
      <c r="AQ30">
        <f t="shared" si="2"/>
        <v>477.47654663418587</v>
      </c>
      <c r="AR30">
        <f t="shared" si="2"/>
        <v>490.81130662802599</v>
      </c>
      <c r="AS30">
        <f t="shared" si="2"/>
        <v>504.14606662186605</v>
      </c>
      <c r="AT30">
        <f t="shared" si="2"/>
        <v>517.48082661570618</v>
      </c>
      <c r="AU30">
        <f t="shared" si="2"/>
        <v>530.81558660954624</v>
      </c>
      <c r="AV30">
        <f t="shared" si="2"/>
        <v>544.15034660338631</v>
      </c>
      <c r="AW30">
        <f t="shared" si="2"/>
        <v>557.48510659722638</v>
      </c>
      <c r="AX30">
        <f t="shared" si="2"/>
        <v>570.81986659106656</v>
      </c>
      <c r="AY30">
        <f t="shared" si="2"/>
        <v>584.15462658490651</v>
      </c>
      <c r="AZ30">
        <f t="shared" si="2"/>
        <v>597.48938657874669</v>
      </c>
      <c r="BA30">
        <f t="shared" si="3"/>
        <v>610.82414657258676</v>
      </c>
      <c r="BB30">
        <f t="shared" si="3"/>
        <v>624.15890656642682</v>
      </c>
      <c r="BC30">
        <f t="shared" si="3"/>
        <v>637.49366656026689</v>
      </c>
      <c r="BD30">
        <f t="shared" si="3"/>
        <v>650.82842655410695</v>
      </c>
      <c r="BE30" s="107">
        <v>2.9000000000000001E-2</v>
      </c>
      <c r="BF30" s="40">
        <f t="shared" si="1"/>
        <v>2.8136748323376537</v>
      </c>
    </row>
    <row r="31" spans="1:58" ht="15" customHeight="1">
      <c r="A31" s="53" t="s">
        <v>451</v>
      </c>
      <c r="B31" t="s">
        <v>1827</v>
      </c>
      <c r="C31" t="s">
        <v>2225</v>
      </c>
      <c r="D31" t="s">
        <v>2226</v>
      </c>
      <c r="E31" t="s">
        <v>1289</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f t="shared" si="2"/>
        <v>563.1073350447781</v>
      </c>
      <c r="AL31">
        <f t="shared" si="2"/>
        <v>573.2112627090828</v>
      </c>
      <c r="AM31">
        <f t="shared" si="2"/>
        <v>583.31519037338751</v>
      </c>
      <c r="AN31">
        <f t="shared" si="2"/>
        <v>593.41911803769221</v>
      </c>
      <c r="AO31">
        <f t="shared" si="2"/>
        <v>603.52304570199692</v>
      </c>
      <c r="AP31">
        <f t="shared" si="2"/>
        <v>613.62697336630163</v>
      </c>
      <c r="AQ31">
        <f t="shared" si="2"/>
        <v>623.73090103060633</v>
      </c>
      <c r="AR31">
        <f t="shared" si="2"/>
        <v>633.83482869491104</v>
      </c>
      <c r="AS31">
        <f t="shared" si="2"/>
        <v>643.93875635921574</v>
      </c>
      <c r="AT31">
        <f t="shared" si="2"/>
        <v>654.04268402352045</v>
      </c>
      <c r="AU31">
        <f t="shared" si="2"/>
        <v>664.14661168782527</v>
      </c>
      <c r="AV31">
        <f t="shared" si="2"/>
        <v>674.25053935212986</v>
      </c>
      <c r="AW31">
        <f t="shared" si="2"/>
        <v>684.35446701643468</v>
      </c>
      <c r="AX31">
        <f t="shared" si="2"/>
        <v>694.45839468073939</v>
      </c>
      <c r="AY31">
        <f t="shared" si="2"/>
        <v>704.56232234504409</v>
      </c>
      <c r="AZ31">
        <f t="shared" si="2"/>
        <v>714.6662500093488</v>
      </c>
      <c r="BA31">
        <f t="shared" si="3"/>
        <v>724.77017767365351</v>
      </c>
      <c r="BB31">
        <f t="shared" si="3"/>
        <v>734.87410533795821</v>
      </c>
      <c r="BC31">
        <f t="shared" si="3"/>
        <v>744.97803300226292</v>
      </c>
      <c r="BD31">
        <f t="shared" si="3"/>
        <v>755.08196066656762</v>
      </c>
      <c r="BE31" s="107">
        <v>1.4E-2</v>
      </c>
      <c r="BF31" s="40">
        <f t="shared" si="1"/>
        <v>1.4613210914725228</v>
      </c>
    </row>
    <row r="32" spans="1:58" ht="15" customHeight="1">
      <c r="A32" s="53" t="s">
        <v>450</v>
      </c>
      <c r="B32" t="s">
        <v>1814</v>
      </c>
      <c r="C32" t="s">
        <v>2227</v>
      </c>
      <c r="D32" t="s">
        <v>2228</v>
      </c>
      <c r="E32" t="s">
        <v>1289</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f t="shared" si="2"/>
        <v>14027.956645027103</v>
      </c>
      <c r="AL32">
        <f t="shared" si="2"/>
        <v>14437.865196575041</v>
      </c>
      <c r="AM32">
        <f t="shared" si="2"/>
        <v>14847.77374812298</v>
      </c>
      <c r="AN32">
        <f t="shared" si="2"/>
        <v>15257.682299670918</v>
      </c>
      <c r="AO32">
        <f t="shared" si="2"/>
        <v>15667.590851218856</v>
      </c>
      <c r="AP32">
        <f t="shared" si="2"/>
        <v>16077.499402766793</v>
      </c>
      <c r="AQ32">
        <f t="shared" si="2"/>
        <v>16487.407954314731</v>
      </c>
      <c r="AR32">
        <f t="shared" si="2"/>
        <v>16897.316505862669</v>
      </c>
      <c r="AS32">
        <f t="shared" si="2"/>
        <v>17307.225057410607</v>
      </c>
      <c r="AT32">
        <f t="shared" si="2"/>
        <v>17717.133608958546</v>
      </c>
      <c r="AU32">
        <f t="shared" si="2"/>
        <v>18127.042160506484</v>
      </c>
      <c r="AV32">
        <f t="shared" si="2"/>
        <v>18536.950712054422</v>
      </c>
      <c r="AW32">
        <f t="shared" si="2"/>
        <v>18946.85926360236</v>
      </c>
      <c r="AX32">
        <f t="shared" si="2"/>
        <v>19356.767815150299</v>
      </c>
      <c r="AY32">
        <f t="shared" si="2"/>
        <v>19766.676366698237</v>
      </c>
      <c r="AZ32">
        <f t="shared" si="2"/>
        <v>20176.584918246175</v>
      </c>
      <c r="BA32">
        <f t="shared" si="3"/>
        <v>20586.493469794113</v>
      </c>
      <c r="BB32">
        <f t="shared" si="3"/>
        <v>20996.402021342052</v>
      </c>
      <c r="BC32">
        <f t="shared" si="3"/>
        <v>21406.31057288999</v>
      </c>
      <c r="BD32">
        <f t="shared" si="3"/>
        <v>21816.219124437928</v>
      </c>
      <c r="BE32" s="107">
        <v>2.4E-2</v>
      </c>
      <c r="BF32" s="40">
        <f t="shared" si="1"/>
        <v>2.4090225145064537</v>
      </c>
    </row>
    <row r="33" spans="1:58" ht="15" customHeight="1">
      <c r="A33" s="53" t="s">
        <v>449</v>
      </c>
      <c r="B33" t="s">
        <v>1825</v>
      </c>
      <c r="C33" t="s">
        <v>2229</v>
      </c>
      <c r="D33" t="s">
        <v>2230</v>
      </c>
      <c r="E33" t="s">
        <v>1289</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f t="shared" si="2"/>
        <v>10399.871703235276</v>
      </c>
      <c r="AL33">
        <f t="shared" si="2"/>
        <v>10735.053699137146</v>
      </c>
      <c r="AM33">
        <f t="shared" si="2"/>
        <v>11070.235695039017</v>
      </c>
      <c r="AN33">
        <f t="shared" si="2"/>
        <v>11405.417690940887</v>
      </c>
      <c r="AO33">
        <f t="shared" si="2"/>
        <v>11740.599686842757</v>
      </c>
      <c r="AP33">
        <f t="shared" si="2"/>
        <v>12075.781682744628</v>
      </c>
      <c r="AQ33">
        <f t="shared" si="2"/>
        <v>12410.963678646498</v>
      </c>
      <c r="AR33">
        <f t="shared" si="2"/>
        <v>12746.14567454837</v>
      </c>
      <c r="AS33">
        <f t="shared" si="2"/>
        <v>13081.327670450239</v>
      </c>
      <c r="AT33">
        <f t="shared" si="2"/>
        <v>13416.509666352111</v>
      </c>
      <c r="AU33">
        <f t="shared" si="2"/>
        <v>13751.691662253981</v>
      </c>
      <c r="AV33">
        <f t="shared" si="2"/>
        <v>14086.873658155851</v>
      </c>
      <c r="AW33">
        <f t="shared" si="2"/>
        <v>14422.055654057722</v>
      </c>
      <c r="AX33">
        <f t="shared" si="2"/>
        <v>14757.237649959592</v>
      </c>
      <c r="AY33">
        <f t="shared" si="2"/>
        <v>15092.419645861462</v>
      </c>
      <c r="AZ33">
        <f t="shared" si="2"/>
        <v>15427.601641763333</v>
      </c>
      <c r="BA33">
        <f t="shared" si="3"/>
        <v>15762.783637665203</v>
      </c>
      <c r="BB33">
        <f t="shared" si="3"/>
        <v>16097.965633567073</v>
      </c>
      <c r="BC33">
        <f t="shared" si="3"/>
        <v>16433.147629468942</v>
      </c>
      <c r="BD33">
        <f t="shared" si="3"/>
        <v>16768.329625370814</v>
      </c>
      <c r="BE33" s="107">
        <v>3.2000000000000001E-2</v>
      </c>
      <c r="BF33" s="40">
        <f t="shared" si="1"/>
        <v>2.9348181270577145</v>
      </c>
    </row>
    <row r="34" spans="1:58" ht="15" customHeight="1">
      <c r="A34" s="53" t="s">
        <v>448</v>
      </c>
      <c r="B34" t="s">
        <v>1826</v>
      </c>
      <c r="C34" t="s">
        <v>2231</v>
      </c>
      <c r="D34" t="s">
        <v>2232</v>
      </c>
      <c r="E34" t="s">
        <v>1289</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f t="shared" si="2"/>
        <v>2402.2183049731598</v>
      </c>
      <c r="AL34">
        <f t="shared" si="2"/>
        <v>2467.5313915151191</v>
      </c>
      <c r="AM34">
        <f t="shared" si="2"/>
        <v>2532.844478057078</v>
      </c>
      <c r="AN34">
        <f t="shared" si="2"/>
        <v>2598.157564599037</v>
      </c>
      <c r="AO34">
        <f t="shared" si="2"/>
        <v>2663.4706511409959</v>
      </c>
      <c r="AP34">
        <f t="shared" si="2"/>
        <v>2728.7837376829552</v>
      </c>
      <c r="AQ34">
        <f t="shared" si="2"/>
        <v>2794.0968242249141</v>
      </c>
      <c r="AR34">
        <f t="shared" si="2"/>
        <v>2859.4099107668731</v>
      </c>
      <c r="AS34">
        <f t="shared" si="2"/>
        <v>2924.7229973088324</v>
      </c>
      <c r="AT34">
        <f t="shared" si="2"/>
        <v>2990.0360838507913</v>
      </c>
      <c r="AU34">
        <f t="shared" si="2"/>
        <v>3055.3491703927502</v>
      </c>
      <c r="AV34">
        <f t="shared" si="2"/>
        <v>3120.6622569347091</v>
      </c>
      <c r="AW34">
        <f t="shared" si="2"/>
        <v>3185.9753434766685</v>
      </c>
      <c r="AX34">
        <f t="shared" si="2"/>
        <v>3251.2884300186274</v>
      </c>
      <c r="AY34">
        <f t="shared" si="2"/>
        <v>3316.6015165605863</v>
      </c>
      <c r="AZ34">
        <f t="shared" si="2"/>
        <v>3381.9146031025457</v>
      </c>
      <c r="BA34">
        <f t="shared" si="3"/>
        <v>3447.2276896445046</v>
      </c>
      <c r="BB34">
        <f t="shared" si="3"/>
        <v>3512.5407761864635</v>
      </c>
      <c r="BC34">
        <f t="shared" si="3"/>
        <v>3577.8538627284224</v>
      </c>
      <c r="BD34">
        <f t="shared" si="3"/>
        <v>3643.1669492703813</v>
      </c>
      <c r="BE34" s="107">
        <v>2.1999999999999999E-2</v>
      </c>
      <c r="BF34" s="40">
        <f t="shared" si="1"/>
        <v>2.2466008642209934</v>
      </c>
    </row>
    <row r="35" spans="1:58" ht="15" customHeight="1">
      <c r="A35" s="53" t="s">
        <v>447</v>
      </c>
      <c r="B35" t="s">
        <v>1827</v>
      </c>
      <c r="C35" t="s">
        <v>2233</v>
      </c>
      <c r="D35" t="s">
        <v>2234</v>
      </c>
      <c r="E35" t="s">
        <v>1289</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f t="shared" si="2"/>
        <v>1207.9003478096774</v>
      </c>
      <c r="AL35">
        <f t="shared" si="2"/>
        <v>1199.1213746193548</v>
      </c>
      <c r="AM35">
        <f t="shared" si="2"/>
        <v>1190.3424014290322</v>
      </c>
      <c r="AN35">
        <f t="shared" si="2"/>
        <v>1181.5634282387095</v>
      </c>
      <c r="AO35">
        <f t="shared" si="2"/>
        <v>1172.7844550483869</v>
      </c>
      <c r="AP35">
        <f t="shared" si="2"/>
        <v>1164.0054818580643</v>
      </c>
      <c r="AQ35">
        <f t="shared" si="2"/>
        <v>1155.2265086677414</v>
      </c>
      <c r="AR35">
        <f t="shared" si="2"/>
        <v>1146.4475354774188</v>
      </c>
      <c r="AS35">
        <f t="shared" si="2"/>
        <v>1137.6685622870962</v>
      </c>
      <c r="AT35">
        <f t="shared" si="2"/>
        <v>1128.8895890967735</v>
      </c>
      <c r="AU35">
        <f t="shared" si="2"/>
        <v>1120.1106159064509</v>
      </c>
      <c r="AV35">
        <f t="shared" si="2"/>
        <v>1111.3316427161283</v>
      </c>
      <c r="AW35">
        <f t="shared" si="2"/>
        <v>1102.5526695258056</v>
      </c>
      <c r="AX35">
        <f t="shared" si="2"/>
        <v>1093.773696335483</v>
      </c>
      <c r="AY35">
        <f t="shared" si="2"/>
        <v>1084.9947231451604</v>
      </c>
      <c r="AZ35">
        <f t="shared" si="2"/>
        <v>1076.2157499548377</v>
      </c>
      <c r="BA35">
        <f t="shared" si="3"/>
        <v>1067.4367767645149</v>
      </c>
      <c r="BB35">
        <f t="shared" si="3"/>
        <v>1058.6578035741923</v>
      </c>
      <c r="BC35">
        <f t="shared" si="3"/>
        <v>1049.8788303838696</v>
      </c>
      <c r="BD35">
        <f t="shared" si="3"/>
        <v>1041.099857193547</v>
      </c>
      <c r="BE35" s="107">
        <v>-7.0000000000000001E-3</v>
      </c>
      <c r="BF35" s="40">
        <f t="shared" si="1"/>
        <v>-0.71155988596830477</v>
      </c>
    </row>
    <row r="36" spans="1:58" ht="15" customHeight="1">
      <c r="A36" s="53" t="s">
        <v>446</v>
      </c>
      <c r="B36" t="s">
        <v>1815</v>
      </c>
      <c r="C36" t="s">
        <v>2235</v>
      </c>
      <c r="D36" t="s">
        <v>2236</v>
      </c>
      <c r="E36" t="s">
        <v>1289</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f t="shared" si="2"/>
        <v>3909.0063509285355</v>
      </c>
      <c r="AL36">
        <f t="shared" si="2"/>
        <v>4079.9359107656346</v>
      </c>
      <c r="AM36">
        <f t="shared" si="2"/>
        <v>4250.8654706027337</v>
      </c>
      <c r="AN36">
        <f t="shared" si="2"/>
        <v>4421.7950304398328</v>
      </c>
      <c r="AO36">
        <f t="shared" si="2"/>
        <v>4592.7245902769318</v>
      </c>
      <c r="AP36">
        <f t="shared" si="2"/>
        <v>4763.6541501140309</v>
      </c>
      <c r="AQ36">
        <f t="shared" si="2"/>
        <v>4934.58370995113</v>
      </c>
      <c r="AR36">
        <f t="shared" si="2"/>
        <v>5105.5132697882291</v>
      </c>
      <c r="AS36">
        <f t="shared" si="2"/>
        <v>5276.4428296253282</v>
      </c>
      <c r="AT36">
        <f t="shared" si="2"/>
        <v>5447.3723894624272</v>
      </c>
      <c r="AU36">
        <f t="shared" si="2"/>
        <v>5618.3019492995254</v>
      </c>
      <c r="AV36">
        <f t="shared" si="2"/>
        <v>5789.2315091366245</v>
      </c>
      <c r="AW36">
        <f t="shared" si="2"/>
        <v>5960.1610689737236</v>
      </c>
      <c r="AX36">
        <f t="shared" si="2"/>
        <v>6131.0906288108226</v>
      </c>
      <c r="AY36">
        <f t="shared" si="2"/>
        <v>6302.0201886479217</v>
      </c>
      <c r="AZ36">
        <f t="shared" si="2"/>
        <v>6472.9497484850208</v>
      </c>
      <c r="BA36">
        <f t="shared" si="3"/>
        <v>6643.8793083221199</v>
      </c>
      <c r="BB36">
        <f t="shared" si="3"/>
        <v>6814.8088681592189</v>
      </c>
      <c r="BC36">
        <f t="shared" si="3"/>
        <v>6985.738427996318</v>
      </c>
      <c r="BD36">
        <f t="shared" si="3"/>
        <v>7156.6679878334171</v>
      </c>
      <c r="BE36" s="107">
        <v>3.4000000000000002E-2</v>
      </c>
      <c r="BF36" s="40">
        <f t="shared" si="1"/>
        <v>3.3875411307992431</v>
      </c>
    </row>
    <row r="37" spans="1:58" ht="15" customHeight="1">
      <c r="A37" s="53" t="s">
        <v>445</v>
      </c>
      <c r="B37" t="s">
        <v>1825</v>
      </c>
      <c r="C37" t="s">
        <v>2237</v>
      </c>
      <c r="D37" t="s">
        <v>2238</v>
      </c>
      <c r="E37" t="s">
        <v>1289</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f t="shared" si="2"/>
        <v>2338.5568612532793</v>
      </c>
      <c r="AL37">
        <f t="shared" si="2"/>
        <v>2459.7193257387935</v>
      </c>
      <c r="AM37">
        <f t="shared" si="2"/>
        <v>2580.8817902243072</v>
      </c>
      <c r="AN37">
        <f t="shared" si="2"/>
        <v>2702.0442547098214</v>
      </c>
      <c r="AO37">
        <f t="shared" si="2"/>
        <v>2823.2067191953352</v>
      </c>
      <c r="AP37">
        <f t="shared" si="2"/>
        <v>2944.3691836808493</v>
      </c>
      <c r="AQ37">
        <f t="shared" si="2"/>
        <v>3065.5316481663631</v>
      </c>
      <c r="AR37">
        <f t="shared" si="2"/>
        <v>3186.6941126518773</v>
      </c>
      <c r="AS37">
        <f t="shared" si="2"/>
        <v>3307.856577137391</v>
      </c>
      <c r="AT37">
        <f t="shared" si="2"/>
        <v>3429.0190416229052</v>
      </c>
      <c r="AU37">
        <f t="shared" si="2"/>
        <v>3550.1815061084189</v>
      </c>
      <c r="AV37">
        <f t="shared" si="2"/>
        <v>3671.3439705939327</v>
      </c>
      <c r="AW37">
        <f t="shared" si="2"/>
        <v>3792.5064350794469</v>
      </c>
      <c r="AX37">
        <f t="shared" si="2"/>
        <v>3913.6688995649611</v>
      </c>
      <c r="AY37">
        <f t="shared" si="2"/>
        <v>4034.8313640504748</v>
      </c>
      <c r="AZ37">
        <f t="shared" si="2"/>
        <v>4155.9938285359885</v>
      </c>
      <c r="BA37">
        <f t="shared" si="3"/>
        <v>4277.1562930215023</v>
      </c>
      <c r="BB37">
        <f t="shared" si="3"/>
        <v>4398.3187575070169</v>
      </c>
      <c r="BC37">
        <f t="shared" si="3"/>
        <v>4519.4812219925307</v>
      </c>
      <c r="BD37">
        <f t="shared" si="3"/>
        <v>4640.6436864780444</v>
      </c>
      <c r="BE37" s="107">
        <v>4.7E-2</v>
      </c>
      <c r="BF37" s="40">
        <f t="shared" si="1"/>
        <v>4.2985374964193523</v>
      </c>
    </row>
    <row r="38" spans="1:58" ht="15" customHeight="1">
      <c r="A38" s="53" t="s">
        <v>444</v>
      </c>
      <c r="B38" t="s">
        <v>1826</v>
      </c>
      <c r="C38" t="s">
        <v>2239</v>
      </c>
      <c r="D38" t="s">
        <v>2240</v>
      </c>
      <c r="E38" t="s">
        <v>1289</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f t="shared" si="2"/>
        <v>546.24920896392246</v>
      </c>
      <c r="AL38">
        <f t="shared" si="2"/>
        <v>568.78740399924584</v>
      </c>
      <c r="AM38">
        <f t="shared" si="2"/>
        <v>591.32559903456922</v>
      </c>
      <c r="AN38">
        <f t="shared" si="2"/>
        <v>613.86379406989272</v>
      </c>
      <c r="AO38">
        <f t="shared" si="2"/>
        <v>636.4019891052161</v>
      </c>
      <c r="AP38">
        <f t="shared" si="2"/>
        <v>658.94018414053949</v>
      </c>
      <c r="AQ38">
        <f t="shared" si="2"/>
        <v>681.47837917586287</v>
      </c>
      <c r="AR38">
        <f t="shared" si="2"/>
        <v>704.01657421118625</v>
      </c>
      <c r="AS38">
        <f t="shared" si="2"/>
        <v>726.55476924650975</v>
      </c>
      <c r="AT38">
        <f t="shared" si="2"/>
        <v>749.09296428183302</v>
      </c>
      <c r="AU38">
        <f t="shared" si="2"/>
        <v>771.63115931715652</v>
      </c>
      <c r="AV38">
        <f t="shared" si="2"/>
        <v>794.1693543524799</v>
      </c>
      <c r="AW38">
        <f t="shared" si="2"/>
        <v>816.70754938780328</v>
      </c>
      <c r="AX38">
        <f t="shared" si="2"/>
        <v>839.24574442312667</v>
      </c>
      <c r="AY38">
        <f t="shared" si="2"/>
        <v>861.78393945845005</v>
      </c>
      <c r="AZ38">
        <f t="shared" si="2"/>
        <v>884.32213449377355</v>
      </c>
      <c r="BA38">
        <f t="shared" si="3"/>
        <v>906.86032952909682</v>
      </c>
      <c r="BB38">
        <f t="shared" si="3"/>
        <v>929.39852456442031</v>
      </c>
      <c r="BC38">
        <f t="shared" si="3"/>
        <v>951.9367195997437</v>
      </c>
      <c r="BD38">
        <f t="shared" si="3"/>
        <v>974.47491463506708</v>
      </c>
      <c r="BE38" s="107">
        <v>3.3000000000000002E-2</v>
      </c>
      <c r="BF38" s="40">
        <f t="shared" si="1"/>
        <v>3.2530131760057257</v>
      </c>
    </row>
    <row r="39" spans="1:58" ht="15" customHeight="1">
      <c r="A39" s="53" t="s">
        <v>443</v>
      </c>
      <c r="B39" t="s">
        <v>1827</v>
      </c>
      <c r="C39" t="s">
        <v>2241</v>
      </c>
      <c r="D39" t="s">
        <v>2242</v>
      </c>
      <c r="E39" t="s">
        <v>1289</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f t="shared" si="2"/>
        <v>1023.1988235418638</v>
      </c>
      <c r="AL39">
        <f t="shared" si="2"/>
        <v>1050.3713630484076</v>
      </c>
      <c r="AM39">
        <f t="shared" si="2"/>
        <v>1077.5439025549515</v>
      </c>
      <c r="AN39">
        <f t="shared" si="2"/>
        <v>1104.7164420614952</v>
      </c>
      <c r="AO39">
        <f t="shared" si="2"/>
        <v>1131.8889815680391</v>
      </c>
      <c r="AP39">
        <f t="shared" si="2"/>
        <v>1159.0615210745827</v>
      </c>
      <c r="AQ39">
        <f t="shared" si="2"/>
        <v>1186.2340605811266</v>
      </c>
      <c r="AR39">
        <f t="shared" si="2"/>
        <v>1213.4066000876703</v>
      </c>
      <c r="AS39">
        <f t="shared" si="2"/>
        <v>1240.5791395942142</v>
      </c>
      <c r="AT39">
        <f t="shared" si="2"/>
        <v>1267.7516791007579</v>
      </c>
      <c r="AU39">
        <f t="shared" si="2"/>
        <v>1294.9242186073018</v>
      </c>
      <c r="AV39">
        <f t="shared" si="2"/>
        <v>1322.0967581138457</v>
      </c>
      <c r="AW39">
        <f t="shared" si="2"/>
        <v>1349.2692976203894</v>
      </c>
      <c r="AX39">
        <f t="shared" si="2"/>
        <v>1376.4418371269333</v>
      </c>
      <c r="AY39">
        <f t="shared" si="2"/>
        <v>1403.6143766334769</v>
      </c>
      <c r="AZ39">
        <f t="shared" si="2"/>
        <v>1430.7869161400208</v>
      </c>
      <c r="BA39">
        <f t="shared" si="3"/>
        <v>1457.9594556465645</v>
      </c>
      <c r="BB39">
        <f t="shared" si="3"/>
        <v>1485.1319951531084</v>
      </c>
      <c r="BC39">
        <f t="shared" si="3"/>
        <v>1512.3045346596523</v>
      </c>
      <c r="BD39">
        <f t="shared" si="3"/>
        <v>1539.477074166196</v>
      </c>
      <c r="BE39" s="107">
        <v>1.7999999999999999E-2</v>
      </c>
      <c r="BF39" s="40">
        <f t="shared" si="1"/>
        <v>1.9346621313594881</v>
      </c>
    </row>
    <row r="40" spans="1:58" ht="15" customHeight="1">
      <c r="A40" s="53" t="s">
        <v>442</v>
      </c>
      <c r="B40" t="s">
        <v>1816</v>
      </c>
      <c r="C40" t="s">
        <v>2243</v>
      </c>
      <c r="D40" t="s">
        <v>2244</v>
      </c>
      <c r="E40" t="s">
        <v>1289</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f t="shared" si="2"/>
        <v>5573.5287247314682</v>
      </c>
      <c r="AL40">
        <f t="shared" si="2"/>
        <v>5782.5377948853811</v>
      </c>
      <c r="AM40">
        <f t="shared" si="2"/>
        <v>5991.5468650392941</v>
      </c>
      <c r="AN40">
        <f t="shared" si="2"/>
        <v>6200.5559351932079</v>
      </c>
      <c r="AO40">
        <f t="shared" si="2"/>
        <v>6409.5650053471209</v>
      </c>
      <c r="AP40">
        <f t="shared" si="2"/>
        <v>6618.5740755010338</v>
      </c>
      <c r="AQ40">
        <f t="shared" si="2"/>
        <v>6827.5831456549467</v>
      </c>
      <c r="AR40">
        <f t="shared" si="2"/>
        <v>7036.5922158088597</v>
      </c>
      <c r="AS40">
        <f t="shared" si="2"/>
        <v>7245.6012859627735</v>
      </c>
      <c r="AT40">
        <f t="shared" si="2"/>
        <v>7454.6103561166856</v>
      </c>
      <c r="AU40">
        <f t="shared" si="2"/>
        <v>7663.6194262705994</v>
      </c>
      <c r="AV40">
        <f t="shared" si="2"/>
        <v>7872.6284964245124</v>
      </c>
      <c r="AW40">
        <f t="shared" si="2"/>
        <v>8081.6375665784253</v>
      </c>
      <c r="AX40">
        <f t="shared" si="2"/>
        <v>8290.6466367323374</v>
      </c>
      <c r="AY40">
        <f t="shared" si="2"/>
        <v>8499.6557068862512</v>
      </c>
      <c r="AZ40">
        <f t="shared" si="2"/>
        <v>8708.6647770401651</v>
      </c>
      <c r="BA40">
        <f t="shared" si="3"/>
        <v>8917.6738471940771</v>
      </c>
      <c r="BB40">
        <f t="shared" si="3"/>
        <v>9126.682917347991</v>
      </c>
      <c r="BC40">
        <f t="shared" si="3"/>
        <v>9335.6919875019048</v>
      </c>
      <c r="BD40">
        <f t="shared" si="3"/>
        <v>9544.7010576558168</v>
      </c>
      <c r="BE40" s="107">
        <v>3.4000000000000002E-2</v>
      </c>
      <c r="BF40" s="40">
        <f t="shared" si="1"/>
        <v>3.1934767999958869</v>
      </c>
    </row>
    <row r="41" spans="1:58" ht="15" customHeight="1">
      <c r="A41" s="53" t="s">
        <v>441</v>
      </c>
      <c r="B41" t="s">
        <v>1825</v>
      </c>
      <c r="C41" t="s">
        <v>2245</v>
      </c>
      <c r="D41" t="s">
        <v>2246</v>
      </c>
      <c r="E41" t="s">
        <v>1289</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f t="shared" si="2"/>
        <v>2807.1803319308688</v>
      </c>
      <c r="AL41">
        <f t="shared" si="2"/>
        <v>2920.9966368410687</v>
      </c>
      <c r="AM41">
        <f t="shared" si="2"/>
        <v>3034.8129417512687</v>
      </c>
      <c r="AN41">
        <f t="shared" si="2"/>
        <v>3148.6292466614686</v>
      </c>
      <c r="AO41">
        <f t="shared" si="2"/>
        <v>3262.4455515716686</v>
      </c>
      <c r="AP41">
        <f t="shared" si="2"/>
        <v>3376.2618564818686</v>
      </c>
      <c r="AQ41">
        <f t="shared" si="2"/>
        <v>3490.078161392069</v>
      </c>
      <c r="AR41">
        <f t="shared" si="2"/>
        <v>3603.8944663022685</v>
      </c>
      <c r="AS41">
        <f t="shared" si="2"/>
        <v>3717.7107712124689</v>
      </c>
      <c r="AT41">
        <f t="shared" si="2"/>
        <v>3831.5270761226684</v>
      </c>
      <c r="AU41">
        <f t="shared" si="2"/>
        <v>3945.3433810328688</v>
      </c>
      <c r="AV41">
        <f t="shared" si="2"/>
        <v>4059.1596859430688</v>
      </c>
      <c r="AW41">
        <f t="shared" si="2"/>
        <v>4172.9759908532687</v>
      </c>
      <c r="AX41">
        <f t="shared" si="2"/>
        <v>4286.7922957634692</v>
      </c>
      <c r="AY41">
        <f t="shared" si="2"/>
        <v>4400.6086006736687</v>
      </c>
      <c r="AZ41">
        <f t="shared" si="2"/>
        <v>4514.4249055838682</v>
      </c>
      <c r="BA41">
        <f t="shared" si="3"/>
        <v>4628.2412104940686</v>
      </c>
      <c r="BB41">
        <f t="shared" si="3"/>
        <v>4742.057515404269</v>
      </c>
      <c r="BC41">
        <f t="shared" si="3"/>
        <v>4855.8738203144685</v>
      </c>
      <c r="BD41">
        <f t="shared" si="3"/>
        <v>4969.690125224668</v>
      </c>
      <c r="BE41" s="107">
        <v>4.1000000000000002E-2</v>
      </c>
      <c r="BF41" s="40">
        <f t="shared" si="1"/>
        <v>3.6734606089656729</v>
      </c>
    </row>
    <row r="42" spans="1:58" ht="15" customHeight="1">
      <c r="A42" s="53" t="s">
        <v>440</v>
      </c>
      <c r="B42" t="s">
        <v>1826</v>
      </c>
      <c r="C42" t="s">
        <v>2247</v>
      </c>
      <c r="D42" t="s">
        <v>2248</v>
      </c>
      <c r="E42" t="s">
        <v>1289</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f t="shared" si="2"/>
        <v>2464.9727180549812</v>
      </c>
      <c r="AL42">
        <f t="shared" si="2"/>
        <v>2553.7542325885029</v>
      </c>
      <c r="AM42">
        <f t="shared" si="2"/>
        <v>2642.5357471220241</v>
      </c>
      <c r="AN42">
        <f t="shared" si="2"/>
        <v>2731.3172616555457</v>
      </c>
      <c r="AO42">
        <f t="shared" si="2"/>
        <v>2820.0987761890669</v>
      </c>
      <c r="AP42">
        <f t="shared" si="2"/>
        <v>2908.8802907225881</v>
      </c>
      <c r="AQ42">
        <f t="shared" si="2"/>
        <v>2997.6618052561098</v>
      </c>
      <c r="AR42">
        <f t="shared" si="2"/>
        <v>3086.4433197896315</v>
      </c>
      <c r="AS42">
        <f t="shared" si="2"/>
        <v>3175.2248343231527</v>
      </c>
      <c r="AT42">
        <f t="shared" si="2"/>
        <v>3264.0063488566739</v>
      </c>
      <c r="AU42">
        <f t="shared" si="2"/>
        <v>3352.7878633901955</v>
      </c>
      <c r="AV42">
        <f t="shared" si="2"/>
        <v>3441.5693779237167</v>
      </c>
      <c r="AW42">
        <f t="shared" si="2"/>
        <v>3530.3508924572379</v>
      </c>
      <c r="AX42">
        <f t="shared" si="2"/>
        <v>3619.1324069907596</v>
      </c>
      <c r="AY42">
        <f t="shared" si="2"/>
        <v>3707.9139215242812</v>
      </c>
      <c r="AZ42">
        <f t="shared" si="2"/>
        <v>3796.6954360578025</v>
      </c>
      <c r="BA42">
        <f t="shared" si="3"/>
        <v>3885.4769505913237</v>
      </c>
      <c r="BB42">
        <f t="shared" si="3"/>
        <v>3974.2584651248453</v>
      </c>
      <c r="BC42">
        <f t="shared" si="3"/>
        <v>4063.039979658367</v>
      </c>
      <c r="BD42">
        <f t="shared" si="3"/>
        <v>4151.8214941918886</v>
      </c>
      <c r="BE42" s="107">
        <v>3.1E-2</v>
      </c>
      <c r="BF42" s="40">
        <f t="shared" si="1"/>
        <v>2.9881998498307416</v>
      </c>
    </row>
    <row r="43" spans="1:58" ht="15" customHeight="1">
      <c r="A43" s="53" t="s">
        <v>439</v>
      </c>
      <c r="B43" t="s">
        <v>1827</v>
      </c>
      <c r="C43" t="s">
        <v>2249</v>
      </c>
      <c r="D43" t="s">
        <v>2250</v>
      </c>
      <c r="E43" t="s">
        <v>1289</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f t="shared" si="2"/>
        <v>302.53006613576804</v>
      </c>
      <c r="AL43">
        <f t="shared" si="2"/>
        <v>308.98735935392295</v>
      </c>
      <c r="AM43">
        <f t="shared" si="2"/>
        <v>315.44465257207787</v>
      </c>
      <c r="AN43">
        <f t="shared" si="2"/>
        <v>321.90194579023279</v>
      </c>
      <c r="AO43">
        <f t="shared" si="2"/>
        <v>328.3592390083877</v>
      </c>
      <c r="AP43">
        <f t="shared" si="2"/>
        <v>334.81653222654256</v>
      </c>
      <c r="AQ43">
        <f t="shared" si="2"/>
        <v>341.27382544469748</v>
      </c>
      <c r="AR43">
        <f t="shared" si="2"/>
        <v>347.7311186628524</v>
      </c>
      <c r="AS43">
        <f t="shared" si="2"/>
        <v>354.18841188100731</v>
      </c>
      <c r="AT43">
        <f t="shared" si="2"/>
        <v>360.64570509916223</v>
      </c>
      <c r="AU43">
        <f t="shared" si="2"/>
        <v>367.10299831731714</v>
      </c>
      <c r="AV43">
        <f t="shared" si="2"/>
        <v>373.56029153547206</v>
      </c>
      <c r="AW43">
        <f t="shared" si="2"/>
        <v>380.01758475362698</v>
      </c>
      <c r="AX43">
        <f t="shared" si="2"/>
        <v>386.47487797178189</v>
      </c>
      <c r="AY43">
        <f t="shared" si="2"/>
        <v>392.93217118993675</v>
      </c>
      <c r="AZ43">
        <f t="shared" si="2"/>
        <v>399.38946440809173</v>
      </c>
      <c r="BA43">
        <f t="shared" si="3"/>
        <v>405.84675762624659</v>
      </c>
      <c r="BB43">
        <f t="shared" si="3"/>
        <v>412.3040508444015</v>
      </c>
      <c r="BC43">
        <f t="shared" si="3"/>
        <v>418.76134406255642</v>
      </c>
      <c r="BD43">
        <f t="shared" si="3"/>
        <v>425.21863728071133</v>
      </c>
      <c r="BE43" s="107">
        <v>1.0999999999999999E-2</v>
      </c>
      <c r="BF43" s="40">
        <f t="shared" si="1"/>
        <v>1.4080774526858963</v>
      </c>
    </row>
    <row r="44" spans="1:58" ht="15" customHeight="1">
      <c r="A44" s="53" t="s">
        <v>438</v>
      </c>
      <c r="B44" t="s">
        <v>1817</v>
      </c>
      <c r="C44" t="s">
        <v>2251</v>
      </c>
      <c r="D44" t="s">
        <v>2252</v>
      </c>
      <c r="E44" t="s">
        <v>1289</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f t="shared" si="2"/>
        <v>2692.5736475918561</v>
      </c>
      <c r="AL44">
        <f t="shared" si="2"/>
        <v>2738.8750892361277</v>
      </c>
      <c r="AM44">
        <f t="shared" si="2"/>
        <v>2785.1765308803992</v>
      </c>
      <c r="AN44">
        <f t="shared" si="2"/>
        <v>2831.4779725246708</v>
      </c>
      <c r="AO44">
        <f t="shared" si="2"/>
        <v>2877.7794141689424</v>
      </c>
      <c r="AP44">
        <f t="shared" si="2"/>
        <v>2924.0808558132139</v>
      </c>
      <c r="AQ44">
        <f t="shared" si="2"/>
        <v>2970.3822974574855</v>
      </c>
      <c r="AR44">
        <f t="shared" si="2"/>
        <v>3016.6837391017571</v>
      </c>
      <c r="AS44">
        <f t="shared" si="2"/>
        <v>3062.9851807460286</v>
      </c>
      <c r="AT44">
        <f t="shared" si="2"/>
        <v>3109.2866223903002</v>
      </c>
      <c r="AU44">
        <f t="shared" si="2"/>
        <v>3155.5880640345717</v>
      </c>
      <c r="AV44">
        <f t="shared" si="2"/>
        <v>3201.8895056788433</v>
      </c>
      <c r="AW44">
        <f t="shared" si="2"/>
        <v>3248.1909473231153</v>
      </c>
      <c r="AX44">
        <f t="shared" si="2"/>
        <v>3294.4923889673864</v>
      </c>
      <c r="AY44">
        <f t="shared" si="2"/>
        <v>3340.7938306116584</v>
      </c>
      <c r="AZ44">
        <f t="shared" si="2"/>
        <v>3387.0952722559296</v>
      </c>
      <c r="BA44">
        <f t="shared" si="3"/>
        <v>3433.3967139002016</v>
      </c>
      <c r="BB44">
        <f t="shared" si="3"/>
        <v>3479.6981555444727</v>
      </c>
      <c r="BC44">
        <f t="shared" si="3"/>
        <v>3525.9995971887447</v>
      </c>
      <c r="BD44">
        <f t="shared" si="3"/>
        <v>3572.3010388330158</v>
      </c>
      <c r="BE44" s="107">
        <v>1.2999999999999999E-2</v>
      </c>
      <c r="BF44" s="40">
        <f t="shared" si="1"/>
        <v>1.3987421908962183</v>
      </c>
    </row>
    <row r="45" spans="1:58" ht="15" customHeight="1">
      <c r="A45" s="53" t="s">
        <v>437</v>
      </c>
      <c r="B45" t="s">
        <v>1825</v>
      </c>
      <c r="C45" t="s">
        <v>2253</v>
      </c>
      <c r="D45" t="s">
        <v>2254</v>
      </c>
      <c r="E45" t="s">
        <v>1289</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f t="shared" si="2"/>
        <v>1918.6646592492361</v>
      </c>
      <c r="AL45">
        <f t="shared" si="2"/>
        <v>1955.5644088362412</v>
      </c>
      <c r="AM45">
        <f t="shared" si="2"/>
        <v>1992.4641584232465</v>
      </c>
      <c r="AN45">
        <f t="shared" ref="AN45:BC60" si="4">_xlfn.FORECAST.ETS(AN$14,$F45:$AJ45,$F$14:$AJ$14)</f>
        <v>2029.3639080102516</v>
      </c>
      <c r="AO45">
        <f t="shared" si="4"/>
        <v>2066.263657597257</v>
      </c>
      <c r="AP45">
        <f t="shared" si="4"/>
        <v>2103.1634071842623</v>
      </c>
      <c r="AQ45">
        <f t="shared" si="4"/>
        <v>2140.0631567712676</v>
      </c>
      <c r="AR45">
        <f t="shared" si="4"/>
        <v>2176.9629063582724</v>
      </c>
      <c r="AS45">
        <f t="shared" si="4"/>
        <v>2213.8626559452778</v>
      </c>
      <c r="AT45">
        <f t="shared" si="4"/>
        <v>2250.7624055322831</v>
      </c>
      <c r="AU45">
        <f t="shared" si="4"/>
        <v>2287.6621551192884</v>
      </c>
      <c r="AV45">
        <f t="shared" si="4"/>
        <v>2324.5619047062937</v>
      </c>
      <c r="AW45">
        <f t="shared" si="4"/>
        <v>2361.461654293299</v>
      </c>
      <c r="AX45">
        <f t="shared" si="4"/>
        <v>2398.3614038803044</v>
      </c>
      <c r="AY45">
        <f t="shared" si="4"/>
        <v>2435.2611534673092</v>
      </c>
      <c r="AZ45">
        <f t="shared" si="4"/>
        <v>2472.1609030543145</v>
      </c>
      <c r="BA45">
        <f t="shared" si="4"/>
        <v>2509.0606526413198</v>
      </c>
      <c r="BB45">
        <f t="shared" si="4"/>
        <v>2545.9604022283247</v>
      </c>
      <c r="BC45">
        <f t="shared" si="4"/>
        <v>2582.86015181533</v>
      </c>
      <c r="BD45">
        <f t="shared" si="3"/>
        <v>2619.7599014023353</v>
      </c>
      <c r="BE45" s="107">
        <v>1.7999999999999999E-2</v>
      </c>
      <c r="BF45" s="40">
        <f t="shared" si="1"/>
        <v>1.753160682195376</v>
      </c>
    </row>
    <row r="46" spans="1:58" ht="15" customHeight="1">
      <c r="A46" s="53" t="s">
        <v>436</v>
      </c>
      <c r="B46" t="s">
        <v>1826</v>
      </c>
      <c r="C46" t="s">
        <v>2255</v>
      </c>
      <c r="D46" t="s">
        <v>2256</v>
      </c>
      <c r="E46" t="s">
        <v>1289</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f t="shared" ref="AK46:AZ61" si="5">_xlfn.FORECAST.ETS(AK$14,$F46:$AJ46,$F$14:$AJ$14)</f>
        <v>422.28711847169245</v>
      </c>
      <c r="AL46">
        <f t="shared" si="5"/>
        <v>432.7448574399229</v>
      </c>
      <c r="AM46">
        <f t="shared" si="5"/>
        <v>443.2025964081534</v>
      </c>
      <c r="AN46">
        <f t="shared" si="5"/>
        <v>453.66033537638384</v>
      </c>
      <c r="AO46">
        <f t="shared" si="5"/>
        <v>464.11807434461429</v>
      </c>
      <c r="AP46">
        <f t="shared" si="5"/>
        <v>474.57581331284473</v>
      </c>
      <c r="AQ46">
        <f t="shared" si="5"/>
        <v>485.03355228107517</v>
      </c>
      <c r="AR46">
        <f t="shared" si="5"/>
        <v>495.49129124930562</v>
      </c>
      <c r="AS46">
        <f t="shared" si="5"/>
        <v>505.94903021753612</v>
      </c>
      <c r="AT46">
        <f t="shared" si="5"/>
        <v>516.40676918576651</v>
      </c>
      <c r="AU46">
        <f t="shared" si="5"/>
        <v>526.86450815399701</v>
      </c>
      <c r="AV46">
        <f t="shared" si="5"/>
        <v>537.32224712222751</v>
      </c>
      <c r="AW46">
        <f t="shared" si="5"/>
        <v>547.7799860904579</v>
      </c>
      <c r="AX46">
        <f t="shared" si="5"/>
        <v>558.2377250586884</v>
      </c>
      <c r="AY46">
        <f t="shared" si="5"/>
        <v>568.6954640269189</v>
      </c>
      <c r="AZ46">
        <f t="shared" si="5"/>
        <v>579.15320299514929</v>
      </c>
      <c r="BA46">
        <f t="shared" si="4"/>
        <v>589.61094196337967</v>
      </c>
      <c r="BB46">
        <f t="shared" si="4"/>
        <v>600.06868093161017</v>
      </c>
      <c r="BC46">
        <f t="shared" si="4"/>
        <v>610.52641989984068</v>
      </c>
      <c r="BD46">
        <f t="shared" si="3"/>
        <v>620.98415886807106</v>
      </c>
      <c r="BE46" s="107">
        <v>2.1000000000000001E-2</v>
      </c>
      <c r="BF46" s="40">
        <f t="shared" si="1"/>
        <v>2.0950388919467322</v>
      </c>
    </row>
    <row r="47" spans="1:58" ht="15" customHeight="1">
      <c r="A47" s="53" t="s">
        <v>435</v>
      </c>
      <c r="B47" t="s">
        <v>1827</v>
      </c>
      <c r="C47" t="s">
        <v>2257</v>
      </c>
      <c r="D47" t="s">
        <v>2258</v>
      </c>
      <c r="E47" t="s">
        <v>1289</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f t="shared" si="5"/>
        <v>351.23666239778242</v>
      </c>
      <c r="AL47">
        <f t="shared" si="5"/>
        <v>349.96352294443045</v>
      </c>
      <c r="AM47">
        <f t="shared" si="5"/>
        <v>348.69038349107842</v>
      </c>
      <c r="AN47">
        <f t="shared" si="5"/>
        <v>347.41724403772639</v>
      </c>
      <c r="AO47">
        <f t="shared" si="5"/>
        <v>346.14410458437442</v>
      </c>
      <c r="AP47">
        <f t="shared" si="5"/>
        <v>344.87096513102239</v>
      </c>
      <c r="AQ47">
        <f t="shared" si="5"/>
        <v>343.59782567767036</v>
      </c>
      <c r="AR47">
        <f t="shared" si="5"/>
        <v>342.32468622431838</v>
      </c>
      <c r="AS47">
        <f t="shared" si="5"/>
        <v>341.05154677096635</v>
      </c>
      <c r="AT47">
        <f t="shared" si="5"/>
        <v>339.77840731761432</v>
      </c>
      <c r="AU47">
        <f t="shared" si="5"/>
        <v>338.50526786426229</v>
      </c>
      <c r="AV47">
        <f t="shared" si="5"/>
        <v>337.23212841091032</v>
      </c>
      <c r="AW47">
        <f t="shared" si="5"/>
        <v>335.95898895755829</v>
      </c>
      <c r="AX47">
        <f t="shared" si="5"/>
        <v>334.68584950420626</v>
      </c>
      <c r="AY47">
        <f t="shared" si="5"/>
        <v>333.41271005085429</v>
      </c>
      <c r="AZ47">
        <f t="shared" si="5"/>
        <v>332.13957059750226</v>
      </c>
      <c r="BA47">
        <f t="shared" si="4"/>
        <v>330.86643114415023</v>
      </c>
      <c r="BB47">
        <f t="shared" si="4"/>
        <v>329.59329169079825</v>
      </c>
      <c r="BC47">
        <f t="shared" si="4"/>
        <v>328.32015223744622</v>
      </c>
      <c r="BD47">
        <f t="shared" si="3"/>
        <v>327.04701278409419</v>
      </c>
      <c r="BE47" s="107">
        <v>-8.9999999999999993E-3</v>
      </c>
      <c r="BF47" s="40">
        <f t="shared" si="1"/>
        <v>-0.70057665618904474</v>
      </c>
    </row>
    <row r="48" spans="1:58" ht="15" customHeight="1">
      <c r="A48" s="53" t="s">
        <v>434</v>
      </c>
      <c r="B48" t="s">
        <v>1818</v>
      </c>
      <c r="C48" t="s">
        <v>2259</v>
      </c>
      <c r="D48" t="s">
        <v>2260</v>
      </c>
      <c r="E48" t="s">
        <v>1289</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f t="shared" si="5"/>
        <v>13388.985024657051</v>
      </c>
      <c r="AL48">
        <f t="shared" si="5"/>
        <v>13744.765300764206</v>
      </c>
      <c r="AM48">
        <f t="shared" si="5"/>
        <v>14100.545576871362</v>
      </c>
      <c r="AN48">
        <f t="shared" si="5"/>
        <v>14456.325852978518</v>
      </c>
      <c r="AO48">
        <f t="shared" si="5"/>
        <v>14812.106129085672</v>
      </c>
      <c r="AP48">
        <f t="shared" si="5"/>
        <v>15167.886405192829</v>
      </c>
      <c r="AQ48">
        <f t="shared" si="5"/>
        <v>15523.666681299983</v>
      </c>
      <c r="AR48">
        <f t="shared" si="5"/>
        <v>15879.446957407139</v>
      </c>
      <c r="AS48">
        <f t="shared" si="5"/>
        <v>16235.227233514295</v>
      </c>
      <c r="AT48">
        <f t="shared" si="5"/>
        <v>16591.00750962145</v>
      </c>
      <c r="AU48">
        <f t="shared" si="5"/>
        <v>16946.787785728608</v>
      </c>
      <c r="AV48">
        <f t="shared" si="5"/>
        <v>17302.568061835762</v>
      </c>
      <c r="AW48">
        <f t="shared" si="5"/>
        <v>17658.348337942916</v>
      </c>
      <c r="AX48">
        <f t="shared" si="5"/>
        <v>18014.128614050074</v>
      </c>
      <c r="AY48">
        <f t="shared" si="5"/>
        <v>18369.908890157229</v>
      </c>
      <c r="AZ48">
        <f t="shared" si="5"/>
        <v>18725.689166264383</v>
      </c>
      <c r="BA48">
        <f t="shared" si="4"/>
        <v>19081.469442371541</v>
      </c>
      <c r="BB48">
        <f t="shared" si="4"/>
        <v>19437.249718478695</v>
      </c>
      <c r="BC48">
        <f t="shared" si="4"/>
        <v>19793.02999458585</v>
      </c>
      <c r="BD48">
        <f t="shared" si="3"/>
        <v>20148.810270693008</v>
      </c>
      <c r="BE48" s="107">
        <v>3.6999999999999998E-2</v>
      </c>
      <c r="BF48" s="40">
        <f t="shared" si="1"/>
        <v>3.109670577197976</v>
      </c>
    </row>
    <row r="49" spans="1:58" ht="15" customHeight="1">
      <c r="A49" s="53" t="s">
        <v>433</v>
      </c>
      <c r="B49" t="s">
        <v>1825</v>
      </c>
      <c r="C49" t="s">
        <v>2261</v>
      </c>
      <c r="D49" t="s">
        <v>2262</v>
      </c>
      <c r="E49" t="s">
        <v>1289</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f t="shared" si="5"/>
        <v>11206.285572133231</v>
      </c>
      <c r="AL49">
        <f t="shared" si="5"/>
        <v>11511.675284489624</v>
      </c>
      <c r="AM49">
        <f t="shared" si="5"/>
        <v>11817.064996846017</v>
      </c>
      <c r="AN49">
        <f t="shared" si="5"/>
        <v>12122.454709202411</v>
      </c>
      <c r="AO49">
        <f t="shared" si="5"/>
        <v>12427.844421558806</v>
      </c>
      <c r="AP49">
        <f t="shared" si="5"/>
        <v>12733.234133915199</v>
      </c>
      <c r="AQ49">
        <f t="shared" si="5"/>
        <v>13038.623846271592</v>
      </c>
      <c r="AR49">
        <f t="shared" si="5"/>
        <v>13344.013558627987</v>
      </c>
      <c r="AS49">
        <f t="shared" si="5"/>
        <v>13649.403270984381</v>
      </c>
      <c r="AT49">
        <f t="shared" si="5"/>
        <v>13954.792983340774</v>
      </c>
      <c r="AU49">
        <f t="shared" si="5"/>
        <v>14260.182695697167</v>
      </c>
      <c r="AV49">
        <f t="shared" si="5"/>
        <v>14565.572408053562</v>
      </c>
      <c r="AW49">
        <f t="shared" si="5"/>
        <v>14870.962120409957</v>
      </c>
      <c r="AX49">
        <f t="shared" si="5"/>
        <v>15176.35183276635</v>
      </c>
      <c r="AY49">
        <f t="shared" si="5"/>
        <v>15481.741545122743</v>
      </c>
      <c r="AZ49">
        <f t="shared" si="5"/>
        <v>15787.131257479137</v>
      </c>
      <c r="BA49">
        <f t="shared" si="4"/>
        <v>16092.520969835532</v>
      </c>
      <c r="BB49">
        <f t="shared" si="4"/>
        <v>16397.910682191927</v>
      </c>
      <c r="BC49">
        <f t="shared" si="4"/>
        <v>16703.300394548318</v>
      </c>
      <c r="BD49">
        <f t="shared" si="3"/>
        <v>17008.690106904713</v>
      </c>
      <c r="BE49" s="107">
        <v>0.04</v>
      </c>
      <c r="BF49" s="40">
        <f t="shared" si="1"/>
        <v>3.3029753072231216</v>
      </c>
    </row>
    <row r="50" spans="1:58" ht="15" customHeight="1">
      <c r="A50" s="53" t="s">
        <v>432</v>
      </c>
      <c r="B50" t="s">
        <v>1826</v>
      </c>
      <c r="C50" t="s">
        <v>2263</v>
      </c>
      <c r="D50" t="s">
        <v>2264</v>
      </c>
      <c r="E50" t="s">
        <v>1289</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f t="shared" si="5"/>
        <v>1934.2175445963633</v>
      </c>
      <c r="AL50">
        <f t="shared" si="5"/>
        <v>1985.5326797963519</v>
      </c>
      <c r="AM50">
        <f t="shared" si="5"/>
        <v>2036.8478149963405</v>
      </c>
      <c r="AN50">
        <f t="shared" si="5"/>
        <v>2088.1629501963289</v>
      </c>
      <c r="AO50">
        <f t="shared" si="5"/>
        <v>2139.4780853963175</v>
      </c>
      <c r="AP50">
        <f t="shared" si="5"/>
        <v>2190.7932205963061</v>
      </c>
      <c r="AQ50">
        <f t="shared" si="5"/>
        <v>2242.1083557962947</v>
      </c>
      <c r="AR50">
        <f t="shared" si="5"/>
        <v>2293.4234909962834</v>
      </c>
      <c r="AS50">
        <f t="shared" si="5"/>
        <v>2344.738626196272</v>
      </c>
      <c r="AT50">
        <f t="shared" si="5"/>
        <v>2396.0537613962606</v>
      </c>
      <c r="AU50">
        <f t="shared" si="5"/>
        <v>2447.3688965962492</v>
      </c>
      <c r="AV50">
        <f t="shared" si="5"/>
        <v>2498.6840317962378</v>
      </c>
      <c r="AW50">
        <f t="shared" si="5"/>
        <v>2549.9991669962264</v>
      </c>
      <c r="AX50">
        <f t="shared" si="5"/>
        <v>2601.3143021962151</v>
      </c>
      <c r="AY50">
        <f t="shared" si="5"/>
        <v>2652.6294373962037</v>
      </c>
      <c r="AZ50">
        <f t="shared" si="5"/>
        <v>2703.9445725961923</v>
      </c>
      <c r="BA50">
        <f t="shared" si="4"/>
        <v>2755.2597077961809</v>
      </c>
      <c r="BB50">
        <f t="shared" si="4"/>
        <v>2806.5748429961695</v>
      </c>
      <c r="BC50">
        <f t="shared" si="4"/>
        <v>2857.8899781961577</v>
      </c>
      <c r="BD50">
        <f t="shared" si="3"/>
        <v>2909.2051133961468</v>
      </c>
      <c r="BE50" s="107">
        <v>3.1E-2</v>
      </c>
      <c r="BF50" s="40">
        <f t="shared" si="1"/>
        <v>2.7121062768151738</v>
      </c>
    </row>
    <row r="51" spans="1:58" ht="15" customHeight="1">
      <c r="A51" s="53" t="s">
        <v>431</v>
      </c>
      <c r="B51" t="s">
        <v>1827</v>
      </c>
      <c r="C51" t="s">
        <v>2265</v>
      </c>
      <c r="D51" t="s">
        <v>2266</v>
      </c>
      <c r="E51" t="s">
        <v>1289</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f t="shared" si="5"/>
        <v>249.94445437258062</v>
      </c>
      <c r="AL51">
        <f t="shared" si="5"/>
        <v>250.54050474516126</v>
      </c>
      <c r="AM51">
        <f t="shared" si="5"/>
        <v>251.13655511774186</v>
      </c>
      <c r="AN51">
        <f t="shared" si="5"/>
        <v>251.7326054903225</v>
      </c>
      <c r="AO51">
        <f t="shared" si="5"/>
        <v>252.32865586290313</v>
      </c>
      <c r="AP51">
        <f t="shared" si="5"/>
        <v>252.92470623548377</v>
      </c>
      <c r="AQ51">
        <f t="shared" si="5"/>
        <v>253.5207566080644</v>
      </c>
      <c r="AR51">
        <f t="shared" si="5"/>
        <v>254.11680698064504</v>
      </c>
      <c r="AS51">
        <f t="shared" si="5"/>
        <v>254.71285735322564</v>
      </c>
      <c r="AT51">
        <f t="shared" si="5"/>
        <v>255.30890772580628</v>
      </c>
      <c r="AU51">
        <f t="shared" si="5"/>
        <v>255.90495809838691</v>
      </c>
      <c r="AV51">
        <f t="shared" si="5"/>
        <v>256.50100847096752</v>
      </c>
      <c r="AW51">
        <f t="shared" si="5"/>
        <v>257.09705884354815</v>
      </c>
      <c r="AX51">
        <f t="shared" si="5"/>
        <v>257.69310921612879</v>
      </c>
      <c r="AY51">
        <f t="shared" si="5"/>
        <v>258.28915958870942</v>
      </c>
      <c r="AZ51">
        <f t="shared" si="5"/>
        <v>258.88520996129006</v>
      </c>
      <c r="BA51">
        <f t="shared" si="4"/>
        <v>259.48126033387069</v>
      </c>
      <c r="BB51">
        <f t="shared" si="4"/>
        <v>260.07731070645133</v>
      </c>
      <c r="BC51">
        <f t="shared" si="4"/>
        <v>260.67336107903196</v>
      </c>
      <c r="BD51">
        <f t="shared" si="3"/>
        <v>261.2694114516126</v>
      </c>
      <c r="BE51" s="107">
        <v>1E-3</v>
      </c>
      <c r="BF51" s="40">
        <f t="shared" si="1"/>
        <v>0.13074983260865647</v>
      </c>
    </row>
    <row r="52" spans="1:58" ht="15" customHeight="1">
      <c r="A52" s="53" t="s">
        <v>430</v>
      </c>
      <c r="B52" t="s">
        <v>1819</v>
      </c>
      <c r="C52" t="s">
        <v>2267</v>
      </c>
      <c r="D52" t="s">
        <v>2268</v>
      </c>
      <c r="E52" t="s">
        <v>1289</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f t="shared" si="5"/>
        <v>1412.9861209805624</v>
      </c>
      <c r="AL52">
        <f t="shared" si="5"/>
        <v>1422.3162555591202</v>
      </c>
      <c r="AM52">
        <f t="shared" si="5"/>
        <v>1431.6463901376778</v>
      </c>
      <c r="AN52">
        <f t="shared" si="5"/>
        <v>1440.9765247162356</v>
      </c>
      <c r="AO52">
        <f t="shared" si="5"/>
        <v>1450.3066592947935</v>
      </c>
      <c r="AP52">
        <f t="shared" si="5"/>
        <v>1459.6367938733513</v>
      </c>
      <c r="AQ52">
        <f t="shared" si="5"/>
        <v>1468.9669284519091</v>
      </c>
      <c r="AR52">
        <f t="shared" si="5"/>
        <v>1478.2970630304669</v>
      </c>
      <c r="AS52">
        <f t="shared" si="5"/>
        <v>1487.6271976090245</v>
      </c>
      <c r="AT52">
        <f t="shared" si="5"/>
        <v>1496.9573321875823</v>
      </c>
      <c r="AU52">
        <f t="shared" si="5"/>
        <v>1506.2874667661401</v>
      </c>
      <c r="AV52">
        <f t="shared" si="5"/>
        <v>1515.617601344698</v>
      </c>
      <c r="AW52">
        <f t="shared" si="5"/>
        <v>1524.9477359232558</v>
      </c>
      <c r="AX52">
        <f t="shared" si="5"/>
        <v>1534.2778705018136</v>
      </c>
      <c r="AY52">
        <f t="shared" si="5"/>
        <v>1543.6080050803712</v>
      </c>
      <c r="AZ52">
        <f t="shared" si="5"/>
        <v>1552.938139658929</v>
      </c>
      <c r="BA52">
        <f t="shared" si="4"/>
        <v>1562.2682742374868</v>
      </c>
      <c r="BB52">
        <f t="shared" si="4"/>
        <v>1571.5984088160446</v>
      </c>
      <c r="BC52">
        <f t="shared" si="4"/>
        <v>1580.9285433946025</v>
      </c>
      <c r="BD52">
        <f t="shared" si="3"/>
        <v>1590.25867797316</v>
      </c>
      <c r="BE52" s="107">
        <v>8.0000000000000002E-3</v>
      </c>
      <c r="BF52" s="40">
        <f t="shared" si="1"/>
        <v>0.74026758158922679</v>
      </c>
    </row>
    <row r="53" spans="1:58" ht="15" customHeight="1">
      <c r="A53" s="53" t="s">
        <v>429</v>
      </c>
      <c r="B53" t="s">
        <v>1825</v>
      </c>
      <c r="C53" t="s">
        <v>2269</v>
      </c>
      <c r="D53" t="s">
        <v>2270</v>
      </c>
      <c r="E53" t="s">
        <v>1289</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f t="shared" si="5"/>
        <v>765.82610814713814</v>
      </c>
      <c r="AL53">
        <f t="shared" si="5"/>
        <v>773.87412879380508</v>
      </c>
      <c r="AM53">
        <f t="shared" si="5"/>
        <v>781.92214944047203</v>
      </c>
      <c r="AN53">
        <f t="shared" si="5"/>
        <v>789.97017008713897</v>
      </c>
      <c r="AO53">
        <f t="shared" si="5"/>
        <v>798.01819073380591</v>
      </c>
      <c r="AP53">
        <f t="shared" si="5"/>
        <v>806.06621138047285</v>
      </c>
      <c r="AQ53">
        <f t="shared" si="5"/>
        <v>814.11423202713979</v>
      </c>
      <c r="AR53">
        <f t="shared" si="5"/>
        <v>822.16225267380673</v>
      </c>
      <c r="AS53">
        <f t="shared" si="5"/>
        <v>830.21027332047368</v>
      </c>
      <c r="AT53">
        <f t="shared" si="5"/>
        <v>838.25829396714062</v>
      </c>
      <c r="AU53">
        <f t="shared" si="5"/>
        <v>846.30631461380744</v>
      </c>
      <c r="AV53">
        <f t="shared" si="5"/>
        <v>854.3543352604745</v>
      </c>
      <c r="AW53">
        <f t="shared" si="5"/>
        <v>862.40235590714133</v>
      </c>
      <c r="AX53">
        <f t="shared" si="5"/>
        <v>870.45037655380827</v>
      </c>
      <c r="AY53">
        <f t="shared" si="5"/>
        <v>878.49839720047521</v>
      </c>
      <c r="AZ53">
        <f t="shared" si="5"/>
        <v>886.54641784714215</v>
      </c>
      <c r="BA53">
        <f t="shared" si="4"/>
        <v>894.59443849380909</v>
      </c>
      <c r="BB53">
        <f t="shared" si="4"/>
        <v>902.64245914047603</v>
      </c>
      <c r="BC53">
        <f t="shared" si="4"/>
        <v>910.69047978714298</v>
      </c>
      <c r="BD53">
        <f t="shared" si="3"/>
        <v>918.73850043380992</v>
      </c>
      <c r="BE53" s="107">
        <v>1.4E-2</v>
      </c>
      <c r="BF53" s="40">
        <f t="shared" si="1"/>
        <v>1.2098165167681696</v>
      </c>
    </row>
    <row r="54" spans="1:58" ht="15" customHeight="1">
      <c r="A54" s="53" t="s">
        <v>428</v>
      </c>
      <c r="B54" t="s">
        <v>1826</v>
      </c>
      <c r="C54" t="s">
        <v>2271</v>
      </c>
      <c r="D54" t="s">
        <v>2272</v>
      </c>
      <c r="E54" t="s">
        <v>1289</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f t="shared" si="5"/>
        <v>587.27363117064658</v>
      </c>
      <c r="AL54">
        <f t="shared" si="5"/>
        <v>591.75279426729742</v>
      </c>
      <c r="AM54">
        <f t="shared" si="5"/>
        <v>596.23195736394837</v>
      </c>
      <c r="AN54">
        <f t="shared" si="5"/>
        <v>600.71112046059932</v>
      </c>
      <c r="AO54">
        <f t="shared" si="5"/>
        <v>605.19028355725015</v>
      </c>
      <c r="AP54">
        <f t="shared" si="5"/>
        <v>609.6694466539011</v>
      </c>
      <c r="AQ54">
        <f t="shared" si="5"/>
        <v>614.14860975055205</v>
      </c>
      <c r="AR54">
        <f t="shared" si="5"/>
        <v>618.62777284720289</v>
      </c>
      <c r="AS54">
        <f t="shared" si="5"/>
        <v>623.10693594385384</v>
      </c>
      <c r="AT54">
        <f t="shared" si="5"/>
        <v>627.58609904050479</v>
      </c>
      <c r="AU54">
        <f t="shared" si="5"/>
        <v>632.06526213715563</v>
      </c>
      <c r="AV54">
        <f t="shared" si="5"/>
        <v>636.54442523380658</v>
      </c>
      <c r="AW54">
        <f t="shared" si="5"/>
        <v>641.02358833045753</v>
      </c>
      <c r="AX54">
        <f t="shared" si="5"/>
        <v>645.50275142710836</v>
      </c>
      <c r="AY54">
        <f t="shared" si="5"/>
        <v>649.98191452375931</v>
      </c>
      <c r="AZ54">
        <f t="shared" si="5"/>
        <v>654.46107762041026</v>
      </c>
      <c r="BA54">
        <f t="shared" si="4"/>
        <v>658.9402407170611</v>
      </c>
      <c r="BB54">
        <f t="shared" si="4"/>
        <v>663.41940381371205</v>
      </c>
      <c r="BC54">
        <f t="shared" si="4"/>
        <v>667.898566910363</v>
      </c>
      <c r="BD54">
        <f t="shared" si="3"/>
        <v>672.37773000701384</v>
      </c>
      <c r="BE54" s="107">
        <v>6.0000000000000001E-3</v>
      </c>
      <c r="BF54" s="40">
        <f t="shared" si="1"/>
        <v>0.65466739570232413</v>
      </c>
    </row>
    <row r="55" spans="1:58" ht="15" customHeight="1">
      <c r="A55" s="53" t="s">
        <v>427</v>
      </c>
      <c r="B55" t="s">
        <v>1827</v>
      </c>
      <c r="C55" t="s">
        <v>2273</v>
      </c>
      <c r="D55" t="s">
        <v>2274</v>
      </c>
      <c r="E55" t="s">
        <v>1289</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f t="shared" si="5"/>
        <v>62.20733019381484</v>
      </c>
      <c r="AL55">
        <f t="shared" si="5"/>
        <v>61.311153889743721</v>
      </c>
      <c r="AM55">
        <f t="shared" si="5"/>
        <v>60.414977585672602</v>
      </c>
      <c r="AN55">
        <f t="shared" si="5"/>
        <v>59.518801281601476</v>
      </c>
      <c r="AO55">
        <f t="shared" si="5"/>
        <v>58.622624977530357</v>
      </c>
      <c r="AP55">
        <f t="shared" si="5"/>
        <v>57.726448673459238</v>
      </c>
      <c r="AQ55">
        <f t="shared" si="5"/>
        <v>56.830272369388119</v>
      </c>
      <c r="AR55">
        <f t="shared" si="5"/>
        <v>55.934096065317</v>
      </c>
      <c r="AS55">
        <f t="shared" si="5"/>
        <v>55.037919761245874</v>
      </c>
      <c r="AT55">
        <f t="shared" si="5"/>
        <v>54.141743457174755</v>
      </c>
      <c r="AU55">
        <f t="shared" si="5"/>
        <v>53.245567153103636</v>
      </c>
      <c r="AV55">
        <f t="shared" si="5"/>
        <v>52.349390849032517</v>
      </c>
      <c r="AW55">
        <f t="shared" si="5"/>
        <v>51.453214544961398</v>
      </c>
      <c r="AX55">
        <f t="shared" si="5"/>
        <v>50.557038240890279</v>
      </c>
      <c r="AY55">
        <f t="shared" si="5"/>
        <v>49.66086193681916</v>
      </c>
      <c r="AZ55">
        <f t="shared" si="5"/>
        <v>48.764685632748041</v>
      </c>
      <c r="BA55">
        <f t="shared" si="4"/>
        <v>47.868509328676915</v>
      </c>
      <c r="BB55">
        <f t="shared" si="4"/>
        <v>46.972333024605796</v>
      </c>
      <c r="BC55">
        <f t="shared" si="4"/>
        <v>46.076156720534676</v>
      </c>
      <c r="BD55">
        <f t="shared" si="3"/>
        <v>45.179980416463557</v>
      </c>
      <c r="BE55" s="107">
        <v>-1.9E-2</v>
      </c>
      <c r="BF55" s="40">
        <f t="shared" si="1"/>
        <v>-1.7822393291758831</v>
      </c>
    </row>
    <row r="56" spans="1:58" ht="15" customHeight="1">
      <c r="A56" s="53" t="s">
        <v>426</v>
      </c>
      <c r="B56" t="s">
        <v>1820</v>
      </c>
      <c r="C56" t="s">
        <v>2275</v>
      </c>
      <c r="D56" t="s">
        <v>2276</v>
      </c>
      <c r="E56" t="s">
        <v>1289</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f t="shared" si="5"/>
        <v>7292.2368941214627</v>
      </c>
      <c r="AL56">
        <f t="shared" si="5"/>
        <v>7536.9753616774506</v>
      </c>
      <c r="AM56">
        <f t="shared" si="5"/>
        <v>7781.7138292334384</v>
      </c>
      <c r="AN56">
        <f t="shared" si="5"/>
        <v>8026.4522967894263</v>
      </c>
      <c r="AO56">
        <f t="shared" si="5"/>
        <v>8271.1907643454142</v>
      </c>
      <c r="AP56">
        <f t="shared" si="5"/>
        <v>8515.9292319014021</v>
      </c>
      <c r="AQ56">
        <f t="shared" si="5"/>
        <v>8760.66769945739</v>
      </c>
      <c r="AR56">
        <f t="shared" si="5"/>
        <v>9005.4061670133779</v>
      </c>
      <c r="AS56">
        <f t="shared" si="5"/>
        <v>9250.1446345693657</v>
      </c>
      <c r="AT56">
        <f t="shared" si="5"/>
        <v>9494.8831021253536</v>
      </c>
      <c r="AU56">
        <f t="shared" si="5"/>
        <v>9739.6215696813415</v>
      </c>
      <c r="AV56">
        <f t="shared" si="5"/>
        <v>9984.3600372373294</v>
      </c>
      <c r="AW56">
        <f t="shared" si="5"/>
        <v>10229.098504793317</v>
      </c>
      <c r="AX56">
        <f t="shared" si="5"/>
        <v>10473.836972349305</v>
      </c>
      <c r="AY56">
        <f t="shared" si="5"/>
        <v>10718.575439905293</v>
      </c>
      <c r="AZ56">
        <f t="shared" si="5"/>
        <v>10963.313907461281</v>
      </c>
      <c r="BA56">
        <f t="shared" si="4"/>
        <v>11208.052375017269</v>
      </c>
      <c r="BB56">
        <f t="shared" si="4"/>
        <v>11452.790842573257</v>
      </c>
      <c r="BC56">
        <f t="shared" si="4"/>
        <v>11697.529310129245</v>
      </c>
      <c r="BD56">
        <f t="shared" si="3"/>
        <v>11942.267777685232</v>
      </c>
      <c r="BE56" s="107">
        <v>3.5999999999999997E-2</v>
      </c>
      <c r="BF56" s="40">
        <f t="shared" si="1"/>
        <v>3.2502821312344166</v>
      </c>
    </row>
    <row r="57" spans="1:58" ht="15" customHeight="1">
      <c r="A57" s="53" t="s">
        <v>425</v>
      </c>
      <c r="B57" t="s">
        <v>1825</v>
      </c>
      <c r="C57" t="s">
        <v>2277</v>
      </c>
      <c r="D57" t="s">
        <v>2278</v>
      </c>
      <c r="E57" t="s">
        <v>1289</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f t="shared" si="5"/>
        <v>5314.7697759681178</v>
      </c>
      <c r="AL57">
        <f t="shared" si="5"/>
        <v>5520.6599999842574</v>
      </c>
      <c r="AM57">
        <f t="shared" si="5"/>
        <v>5726.5502240003962</v>
      </c>
      <c r="AN57">
        <f t="shared" si="5"/>
        <v>5932.4404480165358</v>
      </c>
      <c r="AO57">
        <f t="shared" si="5"/>
        <v>6138.3306720326755</v>
      </c>
      <c r="AP57">
        <f t="shared" si="5"/>
        <v>6344.2208960488151</v>
      </c>
      <c r="AQ57">
        <f t="shared" si="5"/>
        <v>6550.1111200649539</v>
      </c>
      <c r="AR57">
        <f t="shared" si="5"/>
        <v>6756.0013440810935</v>
      </c>
      <c r="AS57">
        <f t="shared" si="5"/>
        <v>6961.8915680972332</v>
      </c>
      <c r="AT57">
        <f t="shared" si="5"/>
        <v>7167.7817921133728</v>
      </c>
      <c r="AU57">
        <f t="shared" si="5"/>
        <v>7373.6720161295125</v>
      </c>
      <c r="AV57">
        <f t="shared" si="5"/>
        <v>7579.5622401456512</v>
      </c>
      <c r="AW57">
        <f t="shared" si="5"/>
        <v>7785.4524641617909</v>
      </c>
      <c r="AX57">
        <f t="shared" si="5"/>
        <v>7991.3426881779305</v>
      </c>
      <c r="AY57">
        <f t="shared" si="5"/>
        <v>8197.2329121940693</v>
      </c>
      <c r="AZ57">
        <f t="shared" si="5"/>
        <v>8403.1231362102099</v>
      </c>
      <c r="BA57">
        <f t="shared" si="4"/>
        <v>8609.0133602263486</v>
      </c>
      <c r="BB57">
        <f t="shared" si="4"/>
        <v>8814.9035842424892</v>
      </c>
      <c r="BC57">
        <f t="shared" si="4"/>
        <v>9020.7938082586279</v>
      </c>
      <c r="BD57">
        <f t="shared" si="3"/>
        <v>9226.6840322747667</v>
      </c>
      <c r="BE57" s="107">
        <v>4.4999999999999998E-2</v>
      </c>
      <c r="BF57" s="40">
        <f t="shared" si="1"/>
        <v>3.9163951337763958</v>
      </c>
    </row>
    <row r="58" spans="1:58" ht="15" customHeight="1">
      <c r="A58" s="53" t="s">
        <v>424</v>
      </c>
      <c r="B58" t="s">
        <v>1826</v>
      </c>
      <c r="C58" t="s">
        <v>2279</v>
      </c>
      <c r="D58" t="s">
        <v>2280</v>
      </c>
      <c r="E58" t="s">
        <v>1289</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f t="shared" si="5"/>
        <v>1299.7396647260191</v>
      </c>
      <c r="AL58">
        <f t="shared" si="5"/>
        <v>1322.2891509245028</v>
      </c>
      <c r="AM58">
        <f t="shared" si="5"/>
        <v>1344.8386371229867</v>
      </c>
      <c r="AN58">
        <f t="shared" si="5"/>
        <v>1367.3881233214706</v>
      </c>
      <c r="AO58">
        <f t="shared" si="5"/>
        <v>1389.9376095199543</v>
      </c>
      <c r="AP58">
        <f t="shared" si="5"/>
        <v>1412.4870957184382</v>
      </c>
      <c r="AQ58">
        <f t="shared" si="5"/>
        <v>1435.0365819169222</v>
      </c>
      <c r="AR58">
        <f t="shared" si="5"/>
        <v>1457.5860681154059</v>
      </c>
      <c r="AS58">
        <f t="shared" si="5"/>
        <v>1480.1355543138898</v>
      </c>
      <c r="AT58">
        <f t="shared" si="5"/>
        <v>1502.6850405123737</v>
      </c>
      <c r="AU58">
        <f t="shared" si="5"/>
        <v>1525.2345267108574</v>
      </c>
      <c r="AV58">
        <f t="shared" si="5"/>
        <v>1547.7840129093413</v>
      </c>
      <c r="AW58">
        <f t="shared" si="5"/>
        <v>1570.333499107825</v>
      </c>
      <c r="AX58">
        <f t="shared" si="5"/>
        <v>1592.8829853063089</v>
      </c>
      <c r="AY58">
        <f t="shared" si="5"/>
        <v>1615.4324715047928</v>
      </c>
      <c r="AZ58">
        <f t="shared" si="5"/>
        <v>1637.9819577032767</v>
      </c>
      <c r="BA58">
        <f t="shared" si="4"/>
        <v>1660.5314439017604</v>
      </c>
      <c r="BB58">
        <f t="shared" si="4"/>
        <v>1683.0809301002444</v>
      </c>
      <c r="BC58">
        <f t="shared" si="4"/>
        <v>1705.6304162987281</v>
      </c>
      <c r="BD58">
        <f t="shared" si="3"/>
        <v>1728.179902497212</v>
      </c>
      <c r="BE58" s="107">
        <v>2.5000000000000001E-2</v>
      </c>
      <c r="BF58" s="40">
        <f t="shared" si="1"/>
        <v>2.0923757730154646</v>
      </c>
    </row>
    <row r="59" spans="1:58" ht="15" customHeight="1">
      <c r="A59" s="53" t="s">
        <v>423</v>
      </c>
      <c r="B59" t="s">
        <v>1827</v>
      </c>
      <c r="C59" t="s">
        <v>2281</v>
      </c>
      <c r="D59" t="s">
        <v>2282</v>
      </c>
      <c r="E59" t="s">
        <v>1289</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f t="shared" si="5"/>
        <v>668.89389313365859</v>
      </c>
      <c r="AL59">
        <f t="shared" si="5"/>
        <v>677.16935834882088</v>
      </c>
      <c r="AM59">
        <f t="shared" si="5"/>
        <v>685.44482356398328</v>
      </c>
      <c r="AN59">
        <f t="shared" si="5"/>
        <v>693.72028877914556</v>
      </c>
      <c r="AO59">
        <f t="shared" si="5"/>
        <v>701.99575399430796</v>
      </c>
      <c r="AP59">
        <f t="shared" si="5"/>
        <v>710.27121920947025</v>
      </c>
      <c r="AQ59">
        <f t="shared" si="5"/>
        <v>718.54668442463264</v>
      </c>
      <c r="AR59">
        <f t="shared" si="5"/>
        <v>726.82214963979493</v>
      </c>
      <c r="AS59">
        <f t="shared" si="5"/>
        <v>735.09761485495733</v>
      </c>
      <c r="AT59">
        <f t="shared" si="5"/>
        <v>743.37308007011961</v>
      </c>
      <c r="AU59">
        <f t="shared" si="5"/>
        <v>751.64854528528201</v>
      </c>
      <c r="AV59">
        <f t="shared" si="5"/>
        <v>759.92401050044441</v>
      </c>
      <c r="AW59">
        <f t="shared" si="5"/>
        <v>768.1994757156067</v>
      </c>
      <c r="AX59">
        <f t="shared" si="5"/>
        <v>776.47494093076909</v>
      </c>
      <c r="AY59">
        <f t="shared" si="5"/>
        <v>784.75040614593138</v>
      </c>
      <c r="AZ59">
        <f t="shared" si="5"/>
        <v>793.02587136109378</v>
      </c>
      <c r="BA59">
        <f t="shared" si="4"/>
        <v>801.30133657625606</v>
      </c>
      <c r="BB59">
        <f t="shared" si="4"/>
        <v>809.57680179141846</v>
      </c>
      <c r="BC59">
        <f t="shared" si="4"/>
        <v>817.85226700658086</v>
      </c>
      <c r="BD59">
        <f t="shared" si="3"/>
        <v>826.12773222174314</v>
      </c>
      <c r="BE59" s="107">
        <v>1.2999999999999999E-2</v>
      </c>
      <c r="BF59" s="40">
        <f t="shared" si="1"/>
        <v>1.233319012656775</v>
      </c>
    </row>
    <row r="60" spans="1:58" ht="15" customHeight="1">
      <c r="A60" s="53" t="s">
        <v>422</v>
      </c>
      <c r="B60" t="s">
        <v>1821</v>
      </c>
      <c r="C60" t="s">
        <v>2283</v>
      </c>
      <c r="D60" t="s">
        <v>2284</v>
      </c>
      <c r="E60" t="s">
        <v>1289</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f t="shared" si="5"/>
        <v>4762.985140208415</v>
      </c>
      <c r="AL60">
        <f t="shared" si="5"/>
        <v>4972.2347934421241</v>
      </c>
      <c r="AM60">
        <f t="shared" si="5"/>
        <v>5181.4844466758332</v>
      </c>
      <c r="AN60">
        <f t="shared" si="5"/>
        <v>5390.7340999095431</v>
      </c>
      <c r="AO60">
        <f t="shared" si="5"/>
        <v>5599.9837531432522</v>
      </c>
      <c r="AP60">
        <f t="shared" si="5"/>
        <v>5809.2334063769613</v>
      </c>
      <c r="AQ60">
        <f t="shared" si="5"/>
        <v>6018.4830596106704</v>
      </c>
      <c r="AR60">
        <f t="shared" si="5"/>
        <v>6227.7327128443794</v>
      </c>
      <c r="AS60">
        <f t="shared" si="5"/>
        <v>6436.9823660780894</v>
      </c>
      <c r="AT60">
        <f t="shared" si="5"/>
        <v>6646.2320193117985</v>
      </c>
      <c r="AU60">
        <f t="shared" si="5"/>
        <v>6855.4816725455075</v>
      </c>
      <c r="AV60">
        <f t="shared" si="5"/>
        <v>7064.7313257792166</v>
      </c>
      <c r="AW60">
        <f t="shared" si="5"/>
        <v>7273.9809790129257</v>
      </c>
      <c r="AX60">
        <f t="shared" si="5"/>
        <v>7483.2306322466357</v>
      </c>
      <c r="AY60">
        <f t="shared" si="5"/>
        <v>7692.4802854803447</v>
      </c>
      <c r="AZ60">
        <f t="shared" si="5"/>
        <v>7901.7299387140538</v>
      </c>
      <c r="BA60">
        <f t="shared" si="4"/>
        <v>8110.9795919477629</v>
      </c>
      <c r="BB60">
        <f t="shared" si="4"/>
        <v>8320.2292451814719</v>
      </c>
      <c r="BC60">
        <f t="shared" si="4"/>
        <v>8529.4788984151819</v>
      </c>
      <c r="BD60">
        <f t="shared" si="3"/>
        <v>8738.7285516488919</v>
      </c>
      <c r="BE60" s="107">
        <v>5.3999999999999999E-2</v>
      </c>
      <c r="BF60" s="40">
        <f t="shared" si="1"/>
        <v>4.5404450489444637</v>
      </c>
    </row>
    <row r="61" spans="1:58" ht="15" customHeight="1">
      <c r="A61" s="53" t="s">
        <v>421</v>
      </c>
      <c r="B61" t="s">
        <v>1825</v>
      </c>
      <c r="C61" t="s">
        <v>2285</v>
      </c>
      <c r="D61" t="s">
        <v>2286</v>
      </c>
      <c r="E61" t="s">
        <v>1289</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f t="shared" si="5"/>
        <v>3965.880635747722</v>
      </c>
      <c r="AL61">
        <f t="shared" si="5"/>
        <v>4150.9890180946695</v>
      </c>
      <c r="AM61">
        <f t="shared" si="5"/>
        <v>4336.0974004416175</v>
      </c>
      <c r="AN61">
        <f t="shared" si="5"/>
        <v>4521.2057827885656</v>
      </c>
      <c r="AO61">
        <f t="shared" si="5"/>
        <v>4706.3141651355136</v>
      </c>
      <c r="AP61">
        <f t="shared" si="5"/>
        <v>4891.4225474824616</v>
      </c>
      <c r="AQ61">
        <f t="shared" si="5"/>
        <v>5076.5309298294087</v>
      </c>
      <c r="AR61">
        <f t="shared" si="5"/>
        <v>5261.6393121763576</v>
      </c>
      <c r="AS61">
        <f t="shared" si="5"/>
        <v>5446.7476945233047</v>
      </c>
      <c r="AT61">
        <f t="shared" si="5"/>
        <v>5631.8560768702528</v>
      </c>
      <c r="AU61">
        <f t="shared" si="5"/>
        <v>5816.9644592172008</v>
      </c>
      <c r="AV61">
        <f t="shared" si="5"/>
        <v>6002.0728415641488</v>
      </c>
      <c r="AW61">
        <f t="shared" si="5"/>
        <v>6187.1812239110968</v>
      </c>
      <c r="AX61">
        <f t="shared" si="5"/>
        <v>6372.2896062580439</v>
      </c>
      <c r="AY61">
        <f t="shared" si="5"/>
        <v>6557.3979886049929</v>
      </c>
      <c r="AZ61">
        <f t="shared" ref="AZ61:BD76" si="6">_xlfn.FORECAST.ETS(AZ$14,$F61:$AJ61,$F$14:$AJ$14)</f>
        <v>6742.50637095194</v>
      </c>
      <c r="BA61">
        <f t="shared" si="6"/>
        <v>6927.6147532988889</v>
      </c>
      <c r="BB61">
        <f t="shared" si="6"/>
        <v>7112.723135645836</v>
      </c>
      <c r="BC61">
        <f t="shared" si="6"/>
        <v>7297.831517992784</v>
      </c>
      <c r="BD61">
        <f t="shared" si="6"/>
        <v>7482.939900339732</v>
      </c>
      <c r="BE61" s="107">
        <v>0.06</v>
      </c>
      <c r="BF61" s="40">
        <f t="shared" si="1"/>
        <v>4.9725098422581437</v>
      </c>
    </row>
    <row r="62" spans="1:58" ht="15" customHeight="1">
      <c r="A62" s="53" t="s">
        <v>420</v>
      </c>
      <c r="B62" t="s">
        <v>1826</v>
      </c>
      <c r="C62" t="s">
        <v>2287</v>
      </c>
      <c r="D62" t="s">
        <v>2288</v>
      </c>
      <c r="E62" t="s">
        <v>1289</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f t="shared" ref="AK62:AZ77" si="7">_xlfn.FORECAST.ETS(AK$14,$F62:$AJ62,$F$14:$AJ$14)</f>
        <v>476.17429825807847</v>
      </c>
      <c r="AL62">
        <f t="shared" si="7"/>
        <v>494.51496986590683</v>
      </c>
      <c r="AM62">
        <f t="shared" si="7"/>
        <v>512.8556414737352</v>
      </c>
      <c r="AN62">
        <f t="shared" si="7"/>
        <v>531.19631308156363</v>
      </c>
      <c r="AO62">
        <f t="shared" si="7"/>
        <v>549.53698468939206</v>
      </c>
      <c r="AP62">
        <f t="shared" si="7"/>
        <v>567.87765629722048</v>
      </c>
      <c r="AQ62">
        <f t="shared" si="7"/>
        <v>586.21832790504891</v>
      </c>
      <c r="AR62">
        <f t="shared" si="7"/>
        <v>604.55899951287734</v>
      </c>
      <c r="AS62">
        <f t="shared" si="7"/>
        <v>622.89967112070565</v>
      </c>
      <c r="AT62">
        <f t="shared" si="7"/>
        <v>641.24034272853407</v>
      </c>
      <c r="AU62">
        <f t="shared" si="7"/>
        <v>659.5810143363625</v>
      </c>
      <c r="AV62">
        <f t="shared" si="7"/>
        <v>677.92168594419093</v>
      </c>
      <c r="AW62">
        <f t="shared" si="7"/>
        <v>696.26235755201924</v>
      </c>
      <c r="AX62">
        <f t="shared" si="7"/>
        <v>714.60302915984767</v>
      </c>
      <c r="AY62">
        <f t="shared" si="7"/>
        <v>732.94370076767609</v>
      </c>
      <c r="AZ62">
        <f t="shared" si="7"/>
        <v>751.28437237550452</v>
      </c>
      <c r="BA62">
        <f t="shared" si="6"/>
        <v>769.62504398333294</v>
      </c>
      <c r="BB62">
        <f t="shared" si="6"/>
        <v>787.96571559116137</v>
      </c>
      <c r="BC62">
        <f t="shared" si="6"/>
        <v>806.3063871989898</v>
      </c>
      <c r="BD62">
        <f t="shared" si="6"/>
        <v>824.64705880681811</v>
      </c>
      <c r="BE62" s="107">
        <v>4.2999999999999997E-2</v>
      </c>
      <c r="BF62" s="40">
        <f t="shared" si="1"/>
        <v>3.7514758922345681</v>
      </c>
    </row>
    <row r="63" spans="1:58" ht="15" customHeight="1">
      <c r="A63" s="53" t="s">
        <v>419</v>
      </c>
      <c r="B63" t="s">
        <v>1827</v>
      </c>
      <c r="C63" t="s">
        <v>2289</v>
      </c>
      <c r="D63" t="s">
        <v>2290</v>
      </c>
      <c r="E63" t="s">
        <v>1289</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f t="shared" si="7"/>
        <v>320.93053566740332</v>
      </c>
      <c r="AL63">
        <f t="shared" si="7"/>
        <v>326.73125279966462</v>
      </c>
      <c r="AM63">
        <f t="shared" si="7"/>
        <v>332.53196993192597</v>
      </c>
      <c r="AN63">
        <f t="shared" si="7"/>
        <v>338.33268706418727</v>
      </c>
      <c r="AO63">
        <f t="shared" si="7"/>
        <v>344.13340419644857</v>
      </c>
      <c r="AP63">
        <f t="shared" si="7"/>
        <v>349.93412132870986</v>
      </c>
      <c r="AQ63">
        <f t="shared" si="7"/>
        <v>355.73483846097122</v>
      </c>
      <c r="AR63">
        <f t="shared" si="7"/>
        <v>361.53555559323252</v>
      </c>
      <c r="AS63">
        <f t="shared" si="7"/>
        <v>367.33627272549381</v>
      </c>
      <c r="AT63">
        <f t="shared" si="7"/>
        <v>373.13698985775511</v>
      </c>
      <c r="AU63">
        <f t="shared" si="7"/>
        <v>378.93770699001647</v>
      </c>
      <c r="AV63">
        <f t="shared" si="7"/>
        <v>384.73842412227776</v>
      </c>
      <c r="AW63">
        <f t="shared" si="7"/>
        <v>390.53914125453906</v>
      </c>
      <c r="AX63">
        <f t="shared" si="7"/>
        <v>396.33985838680036</v>
      </c>
      <c r="AY63">
        <f t="shared" si="7"/>
        <v>402.14057551906171</v>
      </c>
      <c r="AZ63">
        <f t="shared" si="7"/>
        <v>407.94129265132301</v>
      </c>
      <c r="BA63">
        <f t="shared" si="6"/>
        <v>413.74200978358431</v>
      </c>
      <c r="BB63">
        <f t="shared" si="6"/>
        <v>419.54272691584561</v>
      </c>
      <c r="BC63">
        <f t="shared" si="6"/>
        <v>425.3434440481069</v>
      </c>
      <c r="BD63">
        <f t="shared" si="6"/>
        <v>431.14416118036826</v>
      </c>
      <c r="BE63" s="107">
        <v>2.3E-2</v>
      </c>
      <c r="BF63" s="40">
        <f t="shared" si="1"/>
        <v>2.0409466782787655</v>
      </c>
    </row>
    <row r="64" spans="1:58" ht="15" customHeight="1">
      <c r="A64" s="53" t="s">
        <v>418</v>
      </c>
      <c r="B64" t="s">
        <v>1822</v>
      </c>
      <c r="C64" t="s">
        <v>2291</v>
      </c>
      <c r="D64" t="s">
        <v>2292</v>
      </c>
      <c r="E64" t="s">
        <v>1289</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f t="shared" si="7"/>
        <v>1510.5021706707678</v>
      </c>
      <c r="AL64">
        <f t="shared" si="7"/>
        <v>1544.9407801950742</v>
      </c>
      <c r="AM64">
        <f t="shared" si="7"/>
        <v>1579.3793897193805</v>
      </c>
      <c r="AN64">
        <f t="shared" si="7"/>
        <v>1613.8179992436869</v>
      </c>
      <c r="AO64">
        <f t="shared" si="7"/>
        <v>1648.2566087679932</v>
      </c>
      <c r="AP64">
        <f t="shared" si="7"/>
        <v>1682.6952182922996</v>
      </c>
      <c r="AQ64">
        <f t="shared" si="7"/>
        <v>1717.1338278166058</v>
      </c>
      <c r="AR64">
        <f t="shared" si="7"/>
        <v>1751.5724373409121</v>
      </c>
      <c r="AS64">
        <f t="shared" si="7"/>
        <v>1786.0110468652185</v>
      </c>
      <c r="AT64">
        <f t="shared" si="7"/>
        <v>1820.449656389525</v>
      </c>
      <c r="AU64">
        <f t="shared" si="7"/>
        <v>1854.8882659138312</v>
      </c>
      <c r="AV64">
        <f t="shared" si="7"/>
        <v>1889.3268754381374</v>
      </c>
      <c r="AW64">
        <f t="shared" si="7"/>
        <v>1923.7654849624439</v>
      </c>
      <c r="AX64">
        <f t="shared" si="7"/>
        <v>1958.2040944867501</v>
      </c>
      <c r="AY64">
        <f t="shared" si="7"/>
        <v>1992.6427040110566</v>
      </c>
      <c r="AZ64">
        <f t="shared" si="7"/>
        <v>2027.0813135353628</v>
      </c>
      <c r="BA64">
        <f t="shared" si="6"/>
        <v>2061.5199230596691</v>
      </c>
      <c r="BB64">
        <f t="shared" si="6"/>
        <v>2095.9585325839753</v>
      </c>
      <c r="BC64">
        <f t="shared" si="6"/>
        <v>2130.397142108282</v>
      </c>
      <c r="BD64">
        <f t="shared" si="6"/>
        <v>2164.8357516325882</v>
      </c>
      <c r="BE64" s="107">
        <v>1.9E-2</v>
      </c>
      <c r="BF64" s="40">
        <f t="shared" si="1"/>
        <v>1.9312105701312143</v>
      </c>
    </row>
    <row r="65" spans="1:58" ht="15" customHeight="1">
      <c r="A65" s="53" t="s">
        <v>417</v>
      </c>
      <c r="B65" t="s">
        <v>1825</v>
      </c>
      <c r="C65" t="s">
        <v>2293</v>
      </c>
      <c r="D65" t="s">
        <v>2294</v>
      </c>
      <c r="E65" t="s">
        <v>1289</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f t="shared" si="7"/>
        <v>848.60092620576029</v>
      </c>
      <c r="AL65">
        <f t="shared" si="7"/>
        <v>874.393156251611</v>
      </c>
      <c r="AM65">
        <f t="shared" si="7"/>
        <v>900.1853862974616</v>
      </c>
      <c r="AN65">
        <f t="shared" si="7"/>
        <v>925.97761634331232</v>
      </c>
      <c r="AO65">
        <f t="shared" si="7"/>
        <v>951.76984638916304</v>
      </c>
      <c r="AP65">
        <f t="shared" si="7"/>
        <v>977.56207643501375</v>
      </c>
      <c r="AQ65">
        <f t="shared" si="7"/>
        <v>1003.3543064808644</v>
      </c>
      <c r="AR65">
        <f t="shared" si="7"/>
        <v>1029.1465365267152</v>
      </c>
      <c r="AS65">
        <f t="shared" si="7"/>
        <v>1054.9387665725658</v>
      </c>
      <c r="AT65">
        <f t="shared" si="7"/>
        <v>1080.7309966184166</v>
      </c>
      <c r="AU65">
        <f t="shared" si="7"/>
        <v>1106.5232266642672</v>
      </c>
      <c r="AV65">
        <f t="shared" si="7"/>
        <v>1132.3154567101178</v>
      </c>
      <c r="AW65">
        <f t="shared" si="7"/>
        <v>1158.1076867559686</v>
      </c>
      <c r="AX65">
        <f t="shared" si="7"/>
        <v>1183.8999168018192</v>
      </c>
      <c r="AY65">
        <f t="shared" si="7"/>
        <v>1209.6921468476698</v>
      </c>
      <c r="AZ65">
        <f t="shared" si="7"/>
        <v>1235.4843768935207</v>
      </c>
      <c r="BA65">
        <f t="shared" si="6"/>
        <v>1261.2766069393713</v>
      </c>
      <c r="BB65">
        <f t="shared" si="6"/>
        <v>1287.0688369852219</v>
      </c>
      <c r="BC65">
        <f t="shared" si="6"/>
        <v>1312.8610670310727</v>
      </c>
      <c r="BD65">
        <f t="shared" si="6"/>
        <v>1338.6532970769235</v>
      </c>
      <c r="BE65" s="107">
        <v>3.2000000000000001E-2</v>
      </c>
      <c r="BF65" s="40">
        <f t="shared" si="1"/>
        <v>2.9243414121435052</v>
      </c>
    </row>
    <row r="66" spans="1:58" ht="15" customHeight="1">
      <c r="A66" s="53" t="s">
        <v>416</v>
      </c>
      <c r="B66" t="s">
        <v>1826</v>
      </c>
      <c r="C66" t="s">
        <v>2295</v>
      </c>
      <c r="D66" t="s">
        <v>2296</v>
      </c>
      <c r="E66" t="s">
        <v>1289</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f t="shared" si="7"/>
        <v>276.6339427422792</v>
      </c>
      <c r="AL66">
        <f t="shared" si="7"/>
        <v>282.53586467084921</v>
      </c>
      <c r="AM66">
        <f t="shared" si="7"/>
        <v>288.43778659941916</v>
      </c>
      <c r="AN66">
        <f t="shared" si="7"/>
        <v>294.3397085279891</v>
      </c>
      <c r="AO66">
        <f t="shared" si="7"/>
        <v>300.24163045655905</v>
      </c>
      <c r="AP66">
        <f t="shared" si="7"/>
        <v>306.14355238512906</v>
      </c>
      <c r="AQ66">
        <f t="shared" si="7"/>
        <v>312.045474313699</v>
      </c>
      <c r="AR66">
        <f t="shared" si="7"/>
        <v>317.94739624226895</v>
      </c>
      <c r="AS66">
        <f t="shared" si="7"/>
        <v>323.84931817083896</v>
      </c>
      <c r="AT66">
        <f t="shared" si="7"/>
        <v>329.7512400994089</v>
      </c>
      <c r="AU66">
        <f t="shared" si="7"/>
        <v>335.65316202797885</v>
      </c>
      <c r="AV66">
        <f t="shared" si="7"/>
        <v>341.55508395654886</v>
      </c>
      <c r="AW66">
        <f t="shared" si="7"/>
        <v>347.4570058851188</v>
      </c>
      <c r="AX66">
        <f t="shared" si="7"/>
        <v>353.35892781368875</v>
      </c>
      <c r="AY66">
        <f t="shared" si="7"/>
        <v>359.26084974225876</v>
      </c>
      <c r="AZ66">
        <f t="shared" si="7"/>
        <v>365.1627716708287</v>
      </c>
      <c r="BA66">
        <f t="shared" si="6"/>
        <v>371.06469359939865</v>
      </c>
      <c r="BB66">
        <f t="shared" si="6"/>
        <v>376.9666155279686</v>
      </c>
      <c r="BC66">
        <f t="shared" si="6"/>
        <v>382.8685374565386</v>
      </c>
      <c r="BD66">
        <f t="shared" si="6"/>
        <v>388.77045938510855</v>
      </c>
      <c r="BE66" s="107">
        <v>2.5000000000000001E-2</v>
      </c>
      <c r="BF66" s="40">
        <f t="shared" si="1"/>
        <v>2.2030817156386107</v>
      </c>
    </row>
    <row r="67" spans="1:58" ht="15" customHeight="1">
      <c r="A67" s="53" t="s">
        <v>415</v>
      </c>
      <c r="B67" t="s">
        <v>1827</v>
      </c>
      <c r="C67" t="s">
        <v>2297</v>
      </c>
      <c r="D67" t="s">
        <v>2298</v>
      </c>
      <c r="E67" t="s">
        <v>1289</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f t="shared" si="7"/>
        <v>383.01310707591051</v>
      </c>
      <c r="AL67">
        <f t="shared" si="7"/>
        <v>386.06969412372877</v>
      </c>
      <c r="AM67">
        <f t="shared" si="7"/>
        <v>389.12628117154708</v>
      </c>
      <c r="AN67">
        <f t="shared" si="7"/>
        <v>392.18286821936533</v>
      </c>
      <c r="AO67">
        <f t="shared" si="7"/>
        <v>395.23945526718364</v>
      </c>
      <c r="AP67">
        <f t="shared" si="7"/>
        <v>398.2960423150019</v>
      </c>
      <c r="AQ67">
        <f t="shared" si="7"/>
        <v>401.35262936282021</v>
      </c>
      <c r="AR67">
        <f t="shared" si="7"/>
        <v>404.40921641063846</v>
      </c>
      <c r="AS67">
        <f t="shared" si="7"/>
        <v>407.46580345845678</v>
      </c>
      <c r="AT67">
        <f t="shared" si="7"/>
        <v>410.52239050627503</v>
      </c>
      <c r="AU67">
        <f t="shared" si="7"/>
        <v>413.57897755409334</v>
      </c>
      <c r="AV67">
        <f t="shared" si="7"/>
        <v>416.6355646019116</v>
      </c>
      <c r="AW67">
        <f t="shared" si="7"/>
        <v>419.69215164972991</v>
      </c>
      <c r="AX67">
        <f t="shared" si="7"/>
        <v>422.74873869754816</v>
      </c>
      <c r="AY67">
        <f t="shared" si="7"/>
        <v>425.80532574536647</v>
      </c>
      <c r="AZ67">
        <f t="shared" si="7"/>
        <v>428.86191279318473</v>
      </c>
      <c r="BA67">
        <f t="shared" si="6"/>
        <v>431.91849984100304</v>
      </c>
      <c r="BB67">
        <f t="shared" si="6"/>
        <v>434.97508688882129</v>
      </c>
      <c r="BC67">
        <f t="shared" si="6"/>
        <v>438.03167393663961</v>
      </c>
      <c r="BD67">
        <f t="shared" si="6"/>
        <v>441.08826098445786</v>
      </c>
      <c r="BE67" s="107">
        <v>0</v>
      </c>
      <c r="BF67" s="40">
        <f t="shared" si="1"/>
        <v>0.27581340684832423</v>
      </c>
    </row>
    <row r="68" spans="1:58" ht="15" customHeight="1">
      <c r="A68" s="53" t="s">
        <v>414</v>
      </c>
      <c r="B68" t="s">
        <v>153</v>
      </c>
      <c r="C68" t="s">
        <v>2299</v>
      </c>
      <c r="D68" t="s">
        <v>2300</v>
      </c>
      <c r="E68" t="s">
        <v>1289</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f t="shared" si="7"/>
        <v>73793.366667636175</v>
      </c>
      <c r="AL68">
        <f t="shared" si="7"/>
        <v>75927.583341689126</v>
      </c>
      <c r="AM68">
        <f t="shared" si="7"/>
        <v>78061.80001574209</v>
      </c>
      <c r="AN68">
        <f t="shared" si="7"/>
        <v>80196.01668979504</v>
      </c>
      <c r="AO68">
        <f t="shared" si="7"/>
        <v>82330.23336384799</v>
      </c>
      <c r="AP68">
        <f t="shared" si="7"/>
        <v>84464.450037900941</v>
      </c>
      <c r="AQ68">
        <f t="shared" si="7"/>
        <v>86598.666711953891</v>
      </c>
      <c r="AR68">
        <f t="shared" si="7"/>
        <v>88732.883386006841</v>
      </c>
      <c r="AS68">
        <f t="shared" si="7"/>
        <v>90867.100060059805</v>
      </c>
      <c r="AT68">
        <f t="shared" si="7"/>
        <v>93001.316734112756</v>
      </c>
      <c r="AU68">
        <f t="shared" si="7"/>
        <v>95135.533408165706</v>
      </c>
      <c r="AV68">
        <f t="shared" si="7"/>
        <v>97269.750082218656</v>
      </c>
      <c r="AW68">
        <f t="shared" si="7"/>
        <v>99403.966756271606</v>
      </c>
      <c r="AX68">
        <f t="shared" si="7"/>
        <v>101538.18343032457</v>
      </c>
      <c r="AY68">
        <f t="shared" si="7"/>
        <v>103672.40010437752</v>
      </c>
      <c r="AZ68">
        <f t="shared" si="7"/>
        <v>105806.61677843047</v>
      </c>
      <c r="BA68">
        <f t="shared" si="6"/>
        <v>107940.83345248342</v>
      </c>
      <c r="BB68">
        <f t="shared" si="6"/>
        <v>110075.05012653637</v>
      </c>
      <c r="BC68">
        <f t="shared" si="6"/>
        <v>112209.26680058934</v>
      </c>
      <c r="BD68">
        <f t="shared" si="6"/>
        <v>114343.48347464229</v>
      </c>
      <c r="BE68" s="107">
        <v>2.7E-2</v>
      </c>
      <c r="BF68" s="40">
        <f t="shared" si="1"/>
        <v>2.5384522944600141</v>
      </c>
    </row>
    <row r="69" spans="1:58" ht="15" customHeight="1">
      <c r="A69" s="110"/>
      <c r="B69" t="s">
        <v>413</v>
      </c>
      <c r="D69" t="s">
        <v>2301</v>
      </c>
      <c r="BF69" s="40"/>
    </row>
    <row r="70" spans="1:58" ht="15" customHeight="1">
      <c r="A70" s="53" t="s">
        <v>412</v>
      </c>
      <c r="B70" t="s">
        <v>1810</v>
      </c>
      <c r="C70" t="s">
        <v>2302</v>
      </c>
      <c r="D70" t="s">
        <v>2303</v>
      </c>
      <c r="E70" t="s">
        <v>1289</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f t="shared" si="7"/>
        <v>9524.216218599704</v>
      </c>
      <c r="AL70">
        <f t="shared" si="7"/>
        <v>9665.0513332934624</v>
      </c>
      <c r="AM70">
        <f t="shared" si="7"/>
        <v>9805.8864479872227</v>
      </c>
      <c r="AN70">
        <f t="shared" si="7"/>
        <v>9946.7215626809812</v>
      </c>
      <c r="AO70">
        <f t="shared" si="7"/>
        <v>10087.556677374741</v>
      </c>
      <c r="AP70">
        <f t="shared" si="7"/>
        <v>10228.391792068502</v>
      </c>
      <c r="AQ70">
        <f t="shared" si="7"/>
        <v>10369.22690676226</v>
      </c>
      <c r="AR70">
        <f t="shared" si="7"/>
        <v>10510.06202145602</v>
      </c>
      <c r="AS70">
        <f t="shared" si="7"/>
        <v>10650.897136149779</v>
      </c>
      <c r="AT70">
        <f t="shared" si="7"/>
        <v>10791.732250843539</v>
      </c>
      <c r="AU70">
        <f t="shared" si="7"/>
        <v>10932.567365537298</v>
      </c>
      <c r="AV70">
        <f t="shared" si="7"/>
        <v>11073.402480231058</v>
      </c>
      <c r="AW70">
        <f t="shared" si="7"/>
        <v>11214.237594924816</v>
      </c>
      <c r="AX70">
        <f t="shared" si="7"/>
        <v>11355.072709618576</v>
      </c>
      <c r="AY70">
        <f t="shared" si="7"/>
        <v>11495.907824312337</v>
      </c>
      <c r="AZ70">
        <f t="shared" si="7"/>
        <v>11636.742939006095</v>
      </c>
      <c r="BA70">
        <f t="shared" si="6"/>
        <v>11777.578053699855</v>
      </c>
      <c r="BB70">
        <f t="shared" si="6"/>
        <v>11918.413168393614</v>
      </c>
      <c r="BC70">
        <f t="shared" si="6"/>
        <v>12059.248283087374</v>
      </c>
      <c r="BD70">
        <f t="shared" si="6"/>
        <v>12200.083397781134</v>
      </c>
      <c r="BE70" s="107">
        <v>5.0999999999999997E-2</v>
      </c>
      <c r="BF70" s="40">
        <f t="shared" si="1"/>
        <v>3.561351264939483</v>
      </c>
    </row>
    <row r="71" spans="1:58" ht="15" customHeight="1">
      <c r="A71" s="53" t="s">
        <v>411</v>
      </c>
      <c r="B71" t="s">
        <v>1825</v>
      </c>
      <c r="C71" t="s">
        <v>2304</v>
      </c>
      <c r="D71" t="s">
        <v>2305</v>
      </c>
      <c r="E71" t="s">
        <v>1289</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f t="shared" si="7"/>
        <v>7354.2890554838114</v>
      </c>
      <c r="AL71">
        <f t="shared" si="7"/>
        <v>7490.0441990301515</v>
      </c>
      <c r="AM71">
        <f t="shared" si="7"/>
        <v>7625.7993425764907</v>
      </c>
      <c r="AN71">
        <f t="shared" si="7"/>
        <v>7761.5544861228309</v>
      </c>
      <c r="AO71">
        <f t="shared" si="7"/>
        <v>7897.3096296691701</v>
      </c>
      <c r="AP71">
        <f t="shared" si="7"/>
        <v>8033.0647732155103</v>
      </c>
      <c r="AQ71">
        <f t="shared" si="7"/>
        <v>8168.8199167618495</v>
      </c>
      <c r="AR71">
        <f t="shared" si="7"/>
        <v>8304.5750603081888</v>
      </c>
      <c r="AS71">
        <f t="shared" si="7"/>
        <v>8440.3302038545298</v>
      </c>
      <c r="AT71">
        <f t="shared" si="7"/>
        <v>8576.0853474008691</v>
      </c>
      <c r="AU71">
        <f t="shared" si="7"/>
        <v>8711.8404909472083</v>
      </c>
      <c r="AV71">
        <f t="shared" si="7"/>
        <v>8847.5956344935475</v>
      </c>
      <c r="AW71">
        <f t="shared" si="7"/>
        <v>8983.3507780398868</v>
      </c>
      <c r="AX71">
        <f t="shared" si="7"/>
        <v>9119.105921586226</v>
      </c>
      <c r="AY71">
        <f t="shared" si="7"/>
        <v>9254.8610651325671</v>
      </c>
      <c r="AZ71">
        <f t="shared" si="7"/>
        <v>9390.6162086789063</v>
      </c>
      <c r="BA71">
        <f t="shared" si="6"/>
        <v>9526.3713522252456</v>
      </c>
      <c r="BB71">
        <f t="shared" si="6"/>
        <v>9662.1264957715866</v>
      </c>
      <c r="BC71">
        <f t="shared" si="6"/>
        <v>9797.8816393179259</v>
      </c>
      <c r="BD71">
        <f t="shared" si="6"/>
        <v>9933.6367828642651</v>
      </c>
      <c r="BE71" s="107">
        <v>5.6000000000000001E-2</v>
      </c>
      <c r="BF71" s="40">
        <f t="shared" si="1"/>
        <v>3.9599280310449014</v>
      </c>
    </row>
    <row r="72" spans="1:58" ht="15" customHeight="1">
      <c r="A72" s="53" t="s">
        <v>410</v>
      </c>
      <c r="B72" t="s">
        <v>1826</v>
      </c>
      <c r="C72" t="s">
        <v>2306</v>
      </c>
      <c r="D72" t="s">
        <v>2307</v>
      </c>
      <c r="E72" t="s">
        <v>1289</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f t="shared" si="7"/>
        <v>883.40184940455822</v>
      </c>
      <c r="AL72">
        <f t="shared" si="7"/>
        <v>898.78346200398823</v>
      </c>
      <c r="AM72">
        <f t="shared" si="7"/>
        <v>914.16507460341836</v>
      </c>
      <c r="AN72">
        <f t="shared" si="7"/>
        <v>929.54668720284849</v>
      </c>
      <c r="AO72">
        <f t="shared" si="7"/>
        <v>944.92829980227862</v>
      </c>
      <c r="AP72">
        <f t="shared" si="7"/>
        <v>960.30991240170874</v>
      </c>
      <c r="AQ72">
        <f t="shared" si="7"/>
        <v>975.69152500113876</v>
      </c>
      <c r="AR72">
        <f t="shared" si="7"/>
        <v>991.07313760056888</v>
      </c>
      <c r="AS72">
        <f t="shared" si="7"/>
        <v>1006.454750199999</v>
      </c>
      <c r="AT72">
        <f t="shared" si="7"/>
        <v>1021.836362799429</v>
      </c>
      <c r="AU72">
        <f t="shared" si="7"/>
        <v>1037.2179753988592</v>
      </c>
      <c r="AV72">
        <f t="shared" si="7"/>
        <v>1052.5995879982893</v>
      </c>
      <c r="AW72">
        <f t="shared" si="7"/>
        <v>1067.9812005977194</v>
      </c>
      <c r="AX72">
        <f t="shared" si="7"/>
        <v>1083.3628131971495</v>
      </c>
      <c r="AY72">
        <f t="shared" si="7"/>
        <v>1098.7444257965797</v>
      </c>
      <c r="AZ72">
        <f t="shared" si="7"/>
        <v>1114.1260383960098</v>
      </c>
      <c r="BA72">
        <f t="shared" si="6"/>
        <v>1129.5076509954397</v>
      </c>
      <c r="BB72">
        <f t="shared" si="6"/>
        <v>1144.8892635948698</v>
      </c>
      <c r="BC72">
        <f t="shared" si="6"/>
        <v>1160.2708761942999</v>
      </c>
      <c r="BD72">
        <f t="shared" si="6"/>
        <v>1175.6524887937301</v>
      </c>
      <c r="BE72" s="107">
        <v>5.0999999999999997E-2</v>
      </c>
      <c r="BF72" s="40">
        <f t="shared" si="1"/>
        <v>3.677419620244371</v>
      </c>
    </row>
    <row r="73" spans="1:58" ht="15" customHeight="1">
      <c r="A73" s="53" t="s">
        <v>409</v>
      </c>
      <c r="B73" t="s">
        <v>1827</v>
      </c>
      <c r="C73" t="s">
        <v>2308</v>
      </c>
      <c r="D73" t="s">
        <v>2309</v>
      </c>
      <c r="E73" t="s">
        <v>1289</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f t="shared" si="7"/>
        <v>1285.8564820436552</v>
      </c>
      <c r="AL73">
        <f t="shared" si="7"/>
        <v>1274.945898605851</v>
      </c>
      <c r="AM73">
        <f t="shared" si="7"/>
        <v>1264.0353151680479</v>
      </c>
      <c r="AN73">
        <f t="shared" si="7"/>
        <v>1253.1247317302436</v>
      </c>
      <c r="AO73">
        <f t="shared" si="7"/>
        <v>1242.2141482924403</v>
      </c>
      <c r="AP73">
        <f t="shared" si="7"/>
        <v>1231.3035648546361</v>
      </c>
      <c r="AQ73">
        <f t="shared" si="7"/>
        <v>1220.3929814168328</v>
      </c>
      <c r="AR73">
        <f t="shared" si="7"/>
        <v>1209.4823979790287</v>
      </c>
      <c r="AS73">
        <f t="shared" si="7"/>
        <v>1198.5718145412254</v>
      </c>
      <c r="AT73">
        <f t="shared" si="7"/>
        <v>1187.6612311034212</v>
      </c>
      <c r="AU73">
        <f t="shared" si="7"/>
        <v>1176.7506476656179</v>
      </c>
      <c r="AV73">
        <f t="shared" si="7"/>
        <v>1165.8400642278136</v>
      </c>
      <c r="AW73">
        <f t="shared" si="7"/>
        <v>1154.9294807900103</v>
      </c>
      <c r="AX73">
        <f t="shared" si="7"/>
        <v>1144.0188973522063</v>
      </c>
      <c r="AY73">
        <f t="shared" si="7"/>
        <v>1133.108313914403</v>
      </c>
      <c r="AZ73">
        <f t="shared" si="7"/>
        <v>1122.1977304765987</v>
      </c>
      <c r="BA73">
        <f t="shared" si="6"/>
        <v>1111.2871470387954</v>
      </c>
      <c r="BB73">
        <f t="shared" si="6"/>
        <v>1100.3765636009914</v>
      </c>
      <c r="BC73">
        <f t="shared" si="6"/>
        <v>1089.4659801631881</v>
      </c>
      <c r="BD73">
        <f t="shared" si="6"/>
        <v>1078.5553967253838</v>
      </c>
      <c r="BE73" s="107">
        <v>3.2000000000000001E-2</v>
      </c>
      <c r="BF73" s="40">
        <f t="shared" si="1"/>
        <v>1.5393729282759061</v>
      </c>
    </row>
    <row r="74" spans="1:58" ht="15" customHeight="1">
      <c r="A74" s="53" t="s">
        <v>408</v>
      </c>
      <c r="B74" t="s">
        <v>1811</v>
      </c>
      <c r="C74" t="s">
        <v>2310</v>
      </c>
      <c r="D74" t="s">
        <v>2311</v>
      </c>
      <c r="E74" t="s">
        <v>1289</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f t="shared" si="7"/>
        <v>1339.0842743873011</v>
      </c>
      <c r="AL74">
        <f t="shared" si="7"/>
        <v>1362.1213382936207</v>
      </c>
      <c r="AM74">
        <f t="shared" si="7"/>
        <v>1385.1584021999404</v>
      </c>
      <c r="AN74">
        <f t="shared" si="7"/>
        <v>1408.19546610626</v>
      </c>
      <c r="AO74">
        <f t="shared" si="7"/>
        <v>1431.2325300125797</v>
      </c>
      <c r="AP74">
        <f t="shared" si="7"/>
        <v>1454.2695939188993</v>
      </c>
      <c r="AQ74">
        <f t="shared" si="7"/>
        <v>1477.306657825219</v>
      </c>
      <c r="AR74">
        <f t="shared" si="7"/>
        <v>1500.3437217315386</v>
      </c>
      <c r="AS74">
        <f t="shared" si="7"/>
        <v>1523.3807856378583</v>
      </c>
      <c r="AT74">
        <f t="shared" si="7"/>
        <v>1546.4178495441779</v>
      </c>
      <c r="AU74">
        <f t="shared" si="7"/>
        <v>1569.4549134504975</v>
      </c>
      <c r="AV74">
        <f t="shared" si="7"/>
        <v>1592.4919773568172</v>
      </c>
      <c r="AW74">
        <f t="shared" si="7"/>
        <v>1615.5290412631368</v>
      </c>
      <c r="AX74">
        <f t="shared" si="7"/>
        <v>1638.5661051694565</v>
      </c>
      <c r="AY74">
        <f t="shared" si="7"/>
        <v>1661.6031690757761</v>
      </c>
      <c r="AZ74">
        <f t="shared" si="7"/>
        <v>1684.6402329820958</v>
      </c>
      <c r="BA74">
        <f t="shared" si="6"/>
        <v>1707.6772968884154</v>
      </c>
      <c r="BB74">
        <f t="shared" si="6"/>
        <v>1730.7143607947351</v>
      </c>
      <c r="BC74">
        <f t="shared" si="6"/>
        <v>1753.7514247010547</v>
      </c>
      <c r="BD74">
        <f t="shared" si="6"/>
        <v>1776.7884886073743</v>
      </c>
      <c r="BE74" s="107">
        <v>5.8000000000000003E-2</v>
      </c>
      <c r="BF74" s="40">
        <f t="shared" si="1"/>
        <v>4.0465499957090589</v>
      </c>
    </row>
    <row r="75" spans="1:58" ht="15" customHeight="1">
      <c r="A75" s="53" t="s">
        <v>407</v>
      </c>
      <c r="B75" t="s">
        <v>1825</v>
      </c>
      <c r="C75" t="s">
        <v>2312</v>
      </c>
      <c r="D75" t="s">
        <v>2313</v>
      </c>
      <c r="E75" t="s">
        <v>1289</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f t="shared" si="7"/>
        <v>762.20301976549729</v>
      </c>
      <c r="AL75">
        <f t="shared" si="7"/>
        <v>780.24970554135211</v>
      </c>
      <c r="AM75">
        <f t="shared" si="7"/>
        <v>798.29639131720683</v>
      </c>
      <c r="AN75">
        <f t="shared" si="7"/>
        <v>816.34307709306165</v>
      </c>
      <c r="AO75">
        <f t="shared" si="7"/>
        <v>834.38976286891636</v>
      </c>
      <c r="AP75">
        <f t="shared" si="7"/>
        <v>852.43644864477119</v>
      </c>
      <c r="AQ75">
        <f t="shared" si="7"/>
        <v>870.4831344206259</v>
      </c>
      <c r="AR75">
        <f t="shared" si="7"/>
        <v>888.52982019648073</v>
      </c>
      <c r="AS75">
        <f t="shared" si="7"/>
        <v>906.57650597233544</v>
      </c>
      <c r="AT75">
        <f t="shared" si="7"/>
        <v>924.62319174819027</v>
      </c>
      <c r="AU75">
        <f t="shared" si="7"/>
        <v>942.66987752404498</v>
      </c>
      <c r="AV75">
        <f t="shared" si="7"/>
        <v>960.71656329989969</v>
      </c>
      <c r="AW75">
        <f t="shared" si="7"/>
        <v>978.76324907575452</v>
      </c>
      <c r="AX75">
        <f t="shared" si="7"/>
        <v>996.80993485160934</v>
      </c>
      <c r="AY75">
        <f t="shared" si="7"/>
        <v>1014.8566206274641</v>
      </c>
      <c r="AZ75">
        <f t="shared" si="7"/>
        <v>1032.9033064033188</v>
      </c>
      <c r="BA75">
        <f t="shared" si="6"/>
        <v>1050.9499921791735</v>
      </c>
      <c r="BB75">
        <f t="shared" si="6"/>
        <v>1068.9966779550284</v>
      </c>
      <c r="BC75">
        <f t="shared" si="6"/>
        <v>1087.0433637308831</v>
      </c>
      <c r="BD75">
        <f t="shared" si="6"/>
        <v>1105.0900495067378</v>
      </c>
      <c r="BE75" s="107">
        <v>6.7000000000000004E-2</v>
      </c>
      <c r="BF75" s="40">
        <f t="shared" si="1"/>
        <v>4.769210899015075</v>
      </c>
    </row>
    <row r="76" spans="1:58" ht="15" customHeight="1">
      <c r="A76" s="53" t="s">
        <v>406</v>
      </c>
      <c r="B76" t="s">
        <v>1826</v>
      </c>
      <c r="C76" t="s">
        <v>2314</v>
      </c>
      <c r="D76" t="s">
        <v>2315</v>
      </c>
      <c r="E76" t="s">
        <v>1289</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f t="shared" si="7"/>
        <v>234.85263625964174</v>
      </c>
      <c r="AL76">
        <f t="shared" si="7"/>
        <v>239.77853661822897</v>
      </c>
      <c r="AM76">
        <f t="shared" si="7"/>
        <v>244.70443697681617</v>
      </c>
      <c r="AN76">
        <f t="shared" si="7"/>
        <v>249.6303373354034</v>
      </c>
      <c r="AO76">
        <f t="shared" si="7"/>
        <v>254.55623769399062</v>
      </c>
      <c r="AP76">
        <f t="shared" si="7"/>
        <v>259.48213805257785</v>
      </c>
      <c r="AQ76">
        <f t="shared" si="7"/>
        <v>264.40803841116508</v>
      </c>
      <c r="AR76">
        <f t="shared" si="7"/>
        <v>269.33393876975231</v>
      </c>
      <c r="AS76">
        <f t="shared" si="7"/>
        <v>274.25983912833954</v>
      </c>
      <c r="AT76">
        <f t="shared" si="7"/>
        <v>279.18573948692671</v>
      </c>
      <c r="AU76">
        <f t="shared" si="7"/>
        <v>284.11163984551393</v>
      </c>
      <c r="AV76">
        <f t="shared" si="7"/>
        <v>289.03754020410116</v>
      </c>
      <c r="AW76">
        <f t="shared" si="7"/>
        <v>293.96344056268839</v>
      </c>
      <c r="AX76">
        <f t="shared" si="7"/>
        <v>298.88934092127562</v>
      </c>
      <c r="AY76">
        <f t="shared" si="7"/>
        <v>303.81524127986285</v>
      </c>
      <c r="AZ76">
        <f t="shared" si="7"/>
        <v>308.74114163845007</v>
      </c>
      <c r="BA76">
        <f t="shared" si="6"/>
        <v>313.6670419970373</v>
      </c>
      <c r="BB76">
        <f t="shared" si="6"/>
        <v>318.59294235562447</v>
      </c>
      <c r="BC76">
        <f t="shared" si="6"/>
        <v>323.5188427142117</v>
      </c>
      <c r="BD76">
        <f t="shared" si="6"/>
        <v>328.44474307279893</v>
      </c>
      <c r="BE76" s="107">
        <v>5.1999999999999998E-2</v>
      </c>
      <c r="BF76" s="40">
        <f t="shared" si="1"/>
        <v>3.8021141802802028</v>
      </c>
    </row>
    <row r="77" spans="1:58" ht="15" customHeight="1">
      <c r="A77" s="53" t="s">
        <v>405</v>
      </c>
      <c r="B77" t="s">
        <v>1827</v>
      </c>
      <c r="C77" t="s">
        <v>2316</v>
      </c>
      <c r="D77" t="s">
        <v>2317</v>
      </c>
      <c r="E77" t="s">
        <v>1289</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f t="shared" si="7"/>
        <v>344.16863788367448</v>
      </c>
      <c r="AL77">
        <f t="shared" si="7"/>
        <v>345.98139317569229</v>
      </c>
      <c r="AM77">
        <f t="shared" si="7"/>
        <v>347.79414846771016</v>
      </c>
      <c r="AN77">
        <f t="shared" si="7"/>
        <v>349.60690375972797</v>
      </c>
      <c r="AO77">
        <f t="shared" si="7"/>
        <v>351.41965905174584</v>
      </c>
      <c r="AP77">
        <f t="shared" si="7"/>
        <v>353.23241434376365</v>
      </c>
      <c r="AQ77">
        <f t="shared" si="7"/>
        <v>355.04516963578152</v>
      </c>
      <c r="AR77">
        <f t="shared" si="7"/>
        <v>356.85792492779939</v>
      </c>
      <c r="AS77">
        <f t="shared" si="7"/>
        <v>358.6706802198172</v>
      </c>
      <c r="AT77">
        <f t="shared" si="7"/>
        <v>360.48343551183507</v>
      </c>
      <c r="AU77">
        <f t="shared" si="7"/>
        <v>362.29619080385288</v>
      </c>
      <c r="AV77">
        <f t="shared" si="7"/>
        <v>364.10894609587075</v>
      </c>
      <c r="AW77">
        <f t="shared" si="7"/>
        <v>365.92170138788856</v>
      </c>
      <c r="AX77">
        <f t="shared" si="7"/>
        <v>367.73445667990643</v>
      </c>
      <c r="AY77">
        <f t="shared" si="7"/>
        <v>369.5472119719243</v>
      </c>
      <c r="AZ77">
        <f t="shared" ref="AZ77:BD92" si="8">_xlfn.FORECAST.ETS(AZ$14,$F77:$AJ77,$F$14:$AJ$14)</f>
        <v>371.35996726394211</v>
      </c>
      <c r="BA77">
        <f t="shared" si="8"/>
        <v>373.17272255595998</v>
      </c>
      <c r="BB77">
        <f t="shared" si="8"/>
        <v>374.98547784797779</v>
      </c>
      <c r="BC77">
        <f t="shared" si="8"/>
        <v>376.79823313999566</v>
      </c>
      <c r="BD77">
        <f t="shared" si="8"/>
        <v>378.61098843201347</v>
      </c>
      <c r="BE77" s="107">
        <v>4.7E-2</v>
      </c>
      <c r="BF77" s="40">
        <f t="shared" si="1"/>
        <v>3.0068975723372526</v>
      </c>
    </row>
    <row r="78" spans="1:58" ht="15" customHeight="1">
      <c r="A78" s="53" t="s">
        <v>404</v>
      </c>
      <c r="B78" t="s">
        <v>1812</v>
      </c>
      <c r="C78" t="s">
        <v>2318</v>
      </c>
      <c r="D78" t="s">
        <v>2319</v>
      </c>
      <c r="E78" t="s">
        <v>1289</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f t="shared" ref="AK78:AZ93" si="9">_xlfn.FORECAST.ETS(AK$14,$F78:$AJ78,$F$14:$AJ$14)</f>
        <v>1439.4185773805339</v>
      </c>
      <c r="AL78">
        <f t="shared" si="9"/>
        <v>1474.4964841718106</v>
      </c>
      <c r="AM78">
        <f t="shared" si="9"/>
        <v>1509.5743909630876</v>
      </c>
      <c r="AN78">
        <f t="shared" si="9"/>
        <v>1544.6522977543643</v>
      </c>
      <c r="AO78">
        <f t="shared" si="9"/>
        <v>1579.7302045456411</v>
      </c>
      <c r="AP78">
        <f t="shared" si="9"/>
        <v>1614.808111336918</v>
      </c>
      <c r="AQ78">
        <f t="shared" si="9"/>
        <v>1649.8860181281948</v>
      </c>
      <c r="AR78">
        <f t="shared" si="9"/>
        <v>1684.9639249194715</v>
      </c>
      <c r="AS78">
        <f t="shared" si="9"/>
        <v>1720.0418317107483</v>
      </c>
      <c r="AT78">
        <f t="shared" si="9"/>
        <v>1755.119738502025</v>
      </c>
      <c r="AU78">
        <f t="shared" si="9"/>
        <v>1790.197645293302</v>
      </c>
      <c r="AV78">
        <f t="shared" si="9"/>
        <v>1825.2755520845787</v>
      </c>
      <c r="AW78">
        <f t="shared" si="9"/>
        <v>1860.3534588758555</v>
      </c>
      <c r="AX78">
        <f t="shared" si="9"/>
        <v>1895.4313656671325</v>
      </c>
      <c r="AY78">
        <f t="shared" si="9"/>
        <v>1930.5092724584092</v>
      </c>
      <c r="AZ78">
        <f t="shared" si="9"/>
        <v>1965.587179249686</v>
      </c>
      <c r="BA78">
        <f t="shared" si="8"/>
        <v>2000.6650860409627</v>
      </c>
      <c r="BB78">
        <f t="shared" si="8"/>
        <v>2035.7429928322395</v>
      </c>
      <c r="BC78">
        <f t="shared" si="8"/>
        <v>2070.8208996235162</v>
      </c>
      <c r="BD78">
        <f t="shared" si="8"/>
        <v>2105.8988064147934</v>
      </c>
      <c r="BE78" s="107">
        <v>0.05</v>
      </c>
      <c r="BF78" s="40">
        <f t="shared" si="1"/>
        <v>3.8131547404690824</v>
      </c>
    </row>
    <row r="79" spans="1:58" ht="15" customHeight="1">
      <c r="A79" s="53" t="s">
        <v>403</v>
      </c>
      <c r="B79" t="s">
        <v>1825</v>
      </c>
      <c r="C79" t="s">
        <v>2320</v>
      </c>
      <c r="D79" t="s">
        <v>2321</v>
      </c>
      <c r="E79" t="s">
        <v>1289</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f t="shared" si="9"/>
        <v>1108.5662737452299</v>
      </c>
      <c r="AL79">
        <f t="shared" si="9"/>
        <v>1145.250247212984</v>
      </c>
      <c r="AM79">
        <f t="shared" si="9"/>
        <v>1181.9342206807382</v>
      </c>
      <c r="AN79">
        <f t="shared" si="9"/>
        <v>1218.6181941484924</v>
      </c>
      <c r="AO79">
        <f t="shared" si="9"/>
        <v>1255.3021676162466</v>
      </c>
      <c r="AP79">
        <f t="shared" si="9"/>
        <v>1291.9861410840008</v>
      </c>
      <c r="AQ79">
        <f t="shared" si="9"/>
        <v>1328.670114551755</v>
      </c>
      <c r="AR79">
        <f t="shared" si="9"/>
        <v>1365.3540880195092</v>
      </c>
      <c r="AS79">
        <f t="shared" si="9"/>
        <v>1402.0380614872633</v>
      </c>
      <c r="AT79">
        <f t="shared" si="9"/>
        <v>1438.7220349550175</v>
      </c>
      <c r="AU79">
        <f t="shared" si="9"/>
        <v>1475.4060084227717</v>
      </c>
      <c r="AV79">
        <f t="shared" si="9"/>
        <v>1512.0899818905259</v>
      </c>
      <c r="AW79">
        <f t="shared" si="9"/>
        <v>1548.7739553582801</v>
      </c>
      <c r="AX79">
        <f t="shared" si="9"/>
        <v>1585.4579288260343</v>
      </c>
      <c r="AY79">
        <f t="shared" si="9"/>
        <v>1622.1419022937885</v>
      </c>
      <c r="AZ79">
        <f t="shared" si="9"/>
        <v>1658.8258757615426</v>
      </c>
      <c r="BA79">
        <f t="shared" si="8"/>
        <v>1695.5098492292968</v>
      </c>
      <c r="BB79">
        <f t="shared" si="8"/>
        <v>1732.193822697051</v>
      </c>
      <c r="BC79">
        <f t="shared" si="8"/>
        <v>1768.8777961648052</v>
      </c>
      <c r="BD79">
        <f t="shared" si="8"/>
        <v>1805.5617696325594</v>
      </c>
      <c r="BE79" s="107">
        <v>5.3999999999999999E-2</v>
      </c>
      <c r="BF79" s="40">
        <f t="shared" si="1"/>
        <v>4.2762769542619372</v>
      </c>
    </row>
    <row r="80" spans="1:58" ht="15" customHeight="1">
      <c r="A80" s="53" t="s">
        <v>402</v>
      </c>
      <c r="B80" t="s">
        <v>1826</v>
      </c>
      <c r="C80" t="s">
        <v>2322</v>
      </c>
      <c r="D80" t="s">
        <v>2323</v>
      </c>
      <c r="E80" t="s">
        <v>1289</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f t="shared" si="9"/>
        <v>84.867526035007799</v>
      </c>
      <c r="AL80">
        <f t="shared" si="9"/>
        <v>87.433251356708524</v>
      </c>
      <c r="AM80">
        <f t="shared" si="9"/>
        <v>89.998976678409264</v>
      </c>
      <c r="AN80">
        <f t="shared" si="9"/>
        <v>92.564702000109989</v>
      </c>
      <c r="AO80">
        <f t="shared" si="9"/>
        <v>95.130427321810728</v>
      </c>
      <c r="AP80">
        <f t="shared" si="9"/>
        <v>97.696152643511454</v>
      </c>
      <c r="AQ80">
        <f t="shared" si="9"/>
        <v>100.26187796521219</v>
      </c>
      <c r="AR80">
        <f t="shared" si="9"/>
        <v>102.82760328691293</v>
      </c>
      <c r="AS80">
        <f t="shared" si="9"/>
        <v>105.39332860861366</v>
      </c>
      <c r="AT80">
        <f t="shared" si="9"/>
        <v>107.9590539303144</v>
      </c>
      <c r="AU80">
        <f t="shared" si="9"/>
        <v>110.52477925201512</v>
      </c>
      <c r="AV80">
        <f t="shared" si="9"/>
        <v>113.09050457371586</v>
      </c>
      <c r="AW80">
        <f t="shared" si="9"/>
        <v>115.6562298954166</v>
      </c>
      <c r="AX80">
        <f t="shared" si="9"/>
        <v>118.22195521711734</v>
      </c>
      <c r="AY80">
        <f t="shared" si="9"/>
        <v>120.78768053881807</v>
      </c>
      <c r="AZ80">
        <f t="shared" si="9"/>
        <v>123.35340586051879</v>
      </c>
      <c r="BA80">
        <f t="shared" si="8"/>
        <v>125.91913118221953</v>
      </c>
      <c r="BB80">
        <f t="shared" si="8"/>
        <v>128.48485650392027</v>
      </c>
      <c r="BC80">
        <f t="shared" si="8"/>
        <v>131.05058182562101</v>
      </c>
      <c r="BD80">
        <f t="shared" si="8"/>
        <v>133.61630714732172</v>
      </c>
      <c r="BE80" s="107">
        <v>4.4999999999999998E-2</v>
      </c>
      <c r="BF80" s="40">
        <f t="shared" si="1"/>
        <v>3.6576408033648811</v>
      </c>
    </row>
    <row r="81" spans="1:58" ht="15" customHeight="1">
      <c r="A81" s="53" t="s">
        <v>401</v>
      </c>
      <c r="B81" t="s">
        <v>1827</v>
      </c>
      <c r="C81" t="s">
        <v>2324</v>
      </c>
      <c r="D81" t="s">
        <v>2325</v>
      </c>
      <c r="E81" t="s">
        <v>1289</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f t="shared" si="9"/>
        <v>252.35369179409207</v>
      </c>
      <c r="AL81">
        <f t="shared" si="9"/>
        <v>254.82373305113748</v>
      </c>
      <c r="AM81">
        <f t="shared" si="9"/>
        <v>257.29377430818289</v>
      </c>
      <c r="AN81">
        <f t="shared" si="9"/>
        <v>259.7638155652283</v>
      </c>
      <c r="AO81">
        <f t="shared" si="9"/>
        <v>262.23385682227371</v>
      </c>
      <c r="AP81">
        <f t="shared" si="9"/>
        <v>264.70389807931912</v>
      </c>
      <c r="AQ81">
        <f t="shared" si="9"/>
        <v>267.17393933636453</v>
      </c>
      <c r="AR81">
        <f t="shared" si="9"/>
        <v>269.64398059340994</v>
      </c>
      <c r="AS81">
        <f t="shared" si="9"/>
        <v>272.11402185045534</v>
      </c>
      <c r="AT81">
        <f t="shared" si="9"/>
        <v>274.58406310750075</v>
      </c>
      <c r="AU81">
        <f t="shared" si="9"/>
        <v>277.05410436454616</v>
      </c>
      <c r="AV81">
        <f t="shared" si="9"/>
        <v>279.52414562159163</v>
      </c>
      <c r="AW81">
        <f t="shared" si="9"/>
        <v>281.99418687863704</v>
      </c>
      <c r="AX81">
        <f t="shared" si="9"/>
        <v>284.46422813568245</v>
      </c>
      <c r="AY81">
        <f t="shared" si="9"/>
        <v>286.93426939272786</v>
      </c>
      <c r="AZ81">
        <f t="shared" si="9"/>
        <v>289.40431064977327</v>
      </c>
      <c r="BA81">
        <f t="shared" si="8"/>
        <v>291.87435190681867</v>
      </c>
      <c r="BB81">
        <f t="shared" si="8"/>
        <v>294.34439316386408</v>
      </c>
      <c r="BC81">
        <f t="shared" si="8"/>
        <v>296.81443442090949</v>
      </c>
      <c r="BD81">
        <f t="shared" si="8"/>
        <v>299.2844756779549</v>
      </c>
      <c r="BE81" s="107">
        <v>3.9E-2</v>
      </c>
      <c r="BF81" s="40">
        <f t="shared" ref="BF81:BF144" si="10">((BD81/F81)^(1/($BD$14-$F$14))-1)*100</f>
        <v>2.685984611998804</v>
      </c>
    </row>
    <row r="82" spans="1:58" ht="15" customHeight="1">
      <c r="A82" s="53" t="s">
        <v>400</v>
      </c>
      <c r="B82" t="s">
        <v>1813</v>
      </c>
      <c r="C82" t="s">
        <v>2326</v>
      </c>
      <c r="D82" t="s">
        <v>2327</v>
      </c>
      <c r="E82" t="s">
        <v>1289</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f t="shared" si="9"/>
        <v>4428.2990275842803</v>
      </c>
      <c r="AL82">
        <f t="shared" si="9"/>
        <v>4622.1064622436597</v>
      </c>
      <c r="AM82">
        <f t="shared" si="9"/>
        <v>4815.9138969030382</v>
      </c>
      <c r="AN82">
        <f t="shared" si="9"/>
        <v>5009.7213315624176</v>
      </c>
      <c r="AO82">
        <f t="shared" si="9"/>
        <v>5203.5287662217961</v>
      </c>
      <c r="AP82">
        <f t="shared" si="9"/>
        <v>5397.3362008811755</v>
      </c>
      <c r="AQ82">
        <f t="shared" si="9"/>
        <v>5591.143635540554</v>
      </c>
      <c r="AR82">
        <f t="shared" si="9"/>
        <v>5784.9510701999334</v>
      </c>
      <c r="AS82">
        <f t="shared" si="9"/>
        <v>5978.7585048593119</v>
      </c>
      <c r="AT82">
        <f t="shared" si="9"/>
        <v>6172.5659395186913</v>
      </c>
      <c r="AU82">
        <f t="shared" si="9"/>
        <v>6366.3733741780698</v>
      </c>
      <c r="AV82">
        <f t="shared" si="9"/>
        <v>6560.1808088374491</v>
      </c>
      <c r="AW82">
        <f t="shared" si="9"/>
        <v>6753.9882434968276</v>
      </c>
      <c r="AX82">
        <f t="shared" si="9"/>
        <v>6947.7956781562061</v>
      </c>
      <c r="AY82">
        <f t="shared" si="9"/>
        <v>7141.6031128155855</v>
      </c>
      <c r="AZ82">
        <f t="shared" si="9"/>
        <v>7335.4105474749649</v>
      </c>
      <c r="BA82">
        <f t="shared" si="8"/>
        <v>7529.2179821343434</v>
      </c>
      <c r="BB82">
        <f t="shared" si="8"/>
        <v>7723.0254167937219</v>
      </c>
      <c r="BC82">
        <f t="shared" si="8"/>
        <v>7916.8328514531013</v>
      </c>
      <c r="BD82">
        <f t="shared" si="8"/>
        <v>8110.6402861124807</v>
      </c>
      <c r="BE82" s="107">
        <v>7.1999999999999995E-2</v>
      </c>
      <c r="BF82" s="40">
        <f t="shared" si="10"/>
        <v>5.6514335751186584</v>
      </c>
    </row>
    <row r="83" spans="1:58" ht="15" customHeight="1">
      <c r="A83" s="53" t="s">
        <v>399</v>
      </c>
      <c r="B83" t="s">
        <v>1825</v>
      </c>
      <c r="C83" t="s">
        <v>2328</v>
      </c>
      <c r="D83" t="s">
        <v>2329</v>
      </c>
      <c r="E83" t="s">
        <v>1289</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f t="shared" si="9"/>
        <v>3577.1613243756306</v>
      </c>
      <c r="AL83">
        <f t="shared" si="9"/>
        <v>3747.7168149895801</v>
      </c>
      <c r="AM83">
        <f t="shared" si="9"/>
        <v>3918.2723056035293</v>
      </c>
      <c r="AN83">
        <f t="shared" si="9"/>
        <v>4088.8277962174789</v>
      </c>
      <c r="AO83">
        <f t="shared" si="9"/>
        <v>4259.3832868314284</v>
      </c>
      <c r="AP83">
        <f t="shared" si="9"/>
        <v>4429.938777445378</v>
      </c>
      <c r="AQ83">
        <f t="shared" si="9"/>
        <v>4600.4942680593276</v>
      </c>
      <c r="AR83">
        <f t="shared" si="9"/>
        <v>4771.0497586732772</v>
      </c>
      <c r="AS83">
        <f t="shared" si="9"/>
        <v>4941.6052492872268</v>
      </c>
      <c r="AT83">
        <f t="shared" si="9"/>
        <v>5112.1607399011755</v>
      </c>
      <c r="AU83">
        <f t="shared" si="9"/>
        <v>5282.7162305151251</v>
      </c>
      <c r="AV83">
        <f t="shared" si="9"/>
        <v>5453.2717211290746</v>
      </c>
      <c r="AW83">
        <f t="shared" si="9"/>
        <v>5623.8272117430242</v>
      </c>
      <c r="AX83">
        <f t="shared" si="9"/>
        <v>5794.3827023569738</v>
      </c>
      <c r="AY83">
        <f t="shared" si="9"/>
        <v>5964.9381929709234</v>
      </c>
      <c r="AZ83">
        <f t="shared" si="9"/>
        <v>6135.493683584873</v>
      </c>
      <c r="BA83">
        <f t="shared" si="8"/>
        <v>6306.0491741988226</v>
      </c>
      <c r="BB83">
        <f t="shared" si="8"/>
        <v>6476.6046648127722</v>
      </c>
      <c r="BC83">
        <f t="shared" si="8"/>
        <v>6647.1601554267218</v>
      </c>
      <c r="BD83">
        <f t="shared" si="8"/>
        <v>6817.7156460406713</v>
      </c>
      <c r="BE83" s="107">
        <v>8.2000000000000003E-2</v>
      </c>
      <c r="BF83" s="40">
        <f t="shared" si="10"/>
        <v>6.3233224418365541</v>
      </c>
    </row>
    <row r="84" spans="1:58" ht="15" customHeight="1">
      <c r="A84" s="53" t="s">
        <v>398</v>
      </c>
      <c r="B84" t="s">
        <v>1826</v>
      </c>
      <c r="C84" t="s">
        <v>2330</v>
      </c>
      <c r="D84" t="s">
        <v>2331</v>
      </c>
      <c r="E84" t="s">
        <v>1289</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f t="shared" si="9"/>
        <v>362.95948832464092</v>
      </c>
      <c r="AL84">
        <f t="shared" si="9"/>
        <v>375.74630407130917</v>
      </c>
      <c r="AM84">
        <f t="shared" si="9"/>
        <v>388.53311981797742</v>
      </c>
      <c r="AN84">
        <f t="shared" si="9"/>
        <v>401.31993556464568</v>
      </c>
      <c r="AO84">
        <f t="shared" si="9"/>
        <v>414.10675131131393</v>
      </c>
      <c r="AP84">
        <f t="shared" si="9"/>
        <v>426.89356705798218</v>
      </c>
      <c r="AQ84">
        <f t="shared" si="9"/>
        <v>439.68038280465049</v>
      </c>
      <c r="AR84">
        <f t="shared" si="9"/>
        <v>452.46719855131875</v>
      </c>
      <c r="AS84">
        <f t="shared" si="9"/>
        <v>465.254014297987</v>
      </c>
      <c r="AT84">
        <f t="shared" si="9"/>
        <v>478.04083004465525</v>
      </c>
      <c r="AU84">
        <f t="shared" si="9"/>
        <v>490.8276457913235</v>
      </c>
      <c r="AV84">
        <f t="shared" si="9"/>
        <v>503.61446153799176</v>
      </c>
      <c r="AW84">
        <f t="shared" si="9"/>
        <v>516.40127728465995</v>
      </c>
      <c r="AX84">
        <f t="shared" si="9"/>
        <v>529.18809303132832</v>
      </c>
      <c r="AY84">
        <f t="shared" si="9"/>
        <v>541.97490877799657</v>
      </c>
      <c r="AZ84">
        <f t="shared" si="9"/>
        <v>554.76172452466483</v>
      </c>
      <c r="BA84">
        <f t="shared" si="8"/>
        <v>567.54854027133308</v>
      </c>
      <c r="BB84">
        <f t="shared" si="8"/>
        <v>580.33535601800133</v>
      </c>
      <c r="BC84">
        <f t="shared" si="8"/>
        <v>593.12217176466959</v>
      </c>
      <c r="BD84">
        <f t="shared" si="8"/>
        <v>605.90898751133784</v>
      </c>
      <c r="BE84" s="107">
        <v>5.0999999999999997E-2</v>
      </c>
      <c r="BF84" s="40">
        <f t="shared" si="10"/>
        <v>4.1400787456514321</v>
      </c>
    </row>
    <row r="85" spans="1:58" ht="15" customHeight="1">
      <c r="A85" s="53" t="s">
        <v>397</v>
      </c>
      <c r="B85" t="s">
        <v>1827</v>
      </c>
      <c r="C85" t="s">
        <v>2332</v>
      </c>
      <c r="D85" t="s">
        <v>2333</v>
      </c>
      <c r="E85" t="s">
        <v>1289</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f t="shared" si="9"/>
        <v>485.94954619309692</v>
      </c>
      <c r="AL85">
        <f t="shared" si="9"/>
        <v>494.30799254845101</v>
      </c>
      <c r="AM85">
        <f t="shared" si="9"/>
        <v>502.66643890380516</v>
      </c>
      <c r="AN85">
        <f t="shared" si="9"/>
        <v>511.02488525915925</v>
      </c>
      <c r="AO85">
        <f t="shared" si="9"/>
        <v>519.38333161451339</v>
      </c>
      <c r="AP85">
        <f t="shared" si="9"/>
        <v>527.74177796986748</v>
      </c>
      <c r="AQ85">
        <f t="shared" si="9"/>
        <v>536.10022432522157</v>
      </c>
      <c r="AR85">
        <f t="shared" si="9"/>
        <v>544.45867068057566</v>
      </c>
      <c r="AS85">
        <f t="shared" si="9"/>
        <v>552.81711703592975</v>
      </c>
      <c r="AT85">
        <f t="shared" si="9"/>
        <v>561.17556339128384</v>
      </c>
      <c r="AU85">
        <f t="shared" si="9"/>
        <v>569.53400974663793</v>
      </c>
      <c r="AV85">
        <f t="shared" si="9"/>
        <v>577.89245610199202</v>
      </c>
      <c r="AW85">
        <f t="shared" si="9"/>
        <v>586.25090245734611</v>
      </c>
      <c r="AX85">
        <f t="shared" si="9"/>
        <v>594.60934881270032</v>
      </c>
      <c r="AY85">
        <f t="shared" si="9"/>
        <v>602.96779516805441</v>
      </c>
      <c r="AZ85">
        <f t="shared" si="9"/>
        <v>611.3262415234085</v>
      </c>
      <c r="BA85">
        <f t="shared" si="8"/>
        <v>619.68468787876259</v>
      </c>
      <c r="BB85">
        <f t="shared" si="8"/>
        <v>628.04313423411668</v>
      </c>
      <c r="BC85">
        <f t="shared" si="8"/>
        <v>636.40158058947077</v>
      </c>
      <c r="BD85">
        <f t="shared" si="8"/>
        <v>644.76002694482486</v>
      </c>
      <c r="BE85" s="107">
        <v>4.7E-2</v>
      </c>
      <c r="BF85" s="40">
        <f t="shared" si="10"/>
        <v>3.3927516265298774</v>
      </c>
    </row>
    <row r="86" spans="1:58" ht="15" customHeight="1">
      <c r="A86" s="53" t="s">
        <v>396</v>
      </c>
      <c r="B86" t="s">
        <v>1814</v>
      </c>
      <c r="C86" t="s">
        <v>2334</v>
      </c>
      <c r="D86" t="s">
        <v>2335</v>
      </c>
      <c r="E86" t="s">
        <v>1289</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f t="shared" si="9"/>
        <v>13359.081296848972</v>
      </c>
      <c r="AL86">
        <f t="shared" si="9"/>
        <v>13692.020316187227</v>
      </c>
      <c r="AM86">
        <f t="shared" si="9"/>
        <v>14024.959335525484</v>
      </c>
      <c r="AN86">
        <f t="shared" si="9"/>
        <v>14357.898354863739</v>
      </c>
      <c r="AO86">
        <f t="shared" si="9"/>
        <v>14690.837374201996</v>
      </c>
      <c r="AP86">
        <f t="shared" si="9"/>
        <v>15023.776393540251</v>
      </c>
      <c r="AQ86">
        <f t="shared" si="9"/>
        <v>15356.715412878508</v>
      </c>
      <c r="AR86">
        <f t="shared" si="9"/>
        <v>15689.654432216765</v>
      </c>
      <c r="AS86">
        <f t="shared" si="9"/>
        <v>16022.59345155502</v>
      </c>
      <c r="AT86">
        <f t="shared" si="9"/>
        <v>16355.532470893275</v>
      </c>
      <c r="AU86">
        <f t="shared" si="9"/>
        <v>16688.471490231532</v>
      </c>
      <c r="AV86">
        <f t="shared" si="9"/>
        <v>17021.410509569789</v>
      </c>
      <c r="AW86">
        <f t="shared" si="9"/>
        <v>17354.349528908046</v>
      </c>
      <c r="AX86">
        <f t="shared" si="9"/>
        <v>17687.288548246303</v>
      </c>
      <c r="AY86">
        <f t="shared" si="9"/>
        <v>18020.227567584556</v>
      </c>
      <c r="AZ86">
        <f t="shared" si="9"/>
        <v>18353.166586922813</v>
      </c>
      <c r="BA86">
        <f t="shared" si="8"/>
        <v>18686.10560626107</v>
      </c>
      <c r="BB86">
        <f t="shared" si="8"/>
        <v>19019.044625599323</v>
      </c>
      <c r="BC86">
        <f t="shared" si="8"/>
        <v>19351.98364493758</v>
      </c>
      <c r="BD86">
        <f t="shared" si="8"/>
        <v>19684.922664275837</v>
      </c>
      <c r="BE86" s="107">
        <v>6.0999999999999999E-2</v>
      </c>
      <c r="BF86" s="40">
        <f t="shared" si="10"/>
        <v>4.4888875510743498</v>
      </c>
    </row>
    <row r="87" spans="1:58" ht="15" customHeight="1">
      <c r="A87" s="53" t="s">
        <v>395</v>
      </c>
      <c r="B87" t="s">
        <v>1825</v>
      </c>
      <c r="C87" t="s">
        <v>2336</v>
      </c>
      <c r="D87" t="s">
        <v>2337</v>
      </c>
      <c r="E87" t="s">
        <v>1289</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f t="shared" si="9"/>
        <v>10062.783452383257</v>
      </c>
      <c r="AL87">
        <f t="shared" si="9"/>
        <v>10292.341763583532</v>
      </c>
      <c r="AM87">
        <f t="shared" si="9"/>
        <v>10521.900074783807</v>
      </c>
      <c r="AN87">
        <f t="shared" si="9"/>
        <v>10751.458385984082</v>
      </c>
      <c r="AO87">
        <f t="shared" si="9"/>
        <v>10981.016697184357</v>
      </c>
      <c r="AP87">
        <f t="shared" si="9"/>
        <v>11210.575008384632</v>
      </c>
      <c r="AQ87">
        <f t="shared" si="9"/>
        <v>11440.133319584907</v>
      </c>
      <c r="AR87">
        <f t="shared" si="9"/>
        <v>11669.691630785182</v>
      </c>
      <c r="AS87">
        <f t="shared" si="9"/>
        <v>11899.249941985458</v>
      </c>
      <c r="AT87">
        <f t="shared" si="9"/>
        <v>12128.808253185733</v>
      </c>
      <c r="AU87">
        <f t="shared" si="9"/>
        <v>12358.366564386008</v>
      </c>
      <c r="AV87">
        <f t="shared" si="9"/>
        <v>12587.924875586283</v>
      </c>
      <c r="AW87">
        <f t="shared" si="9"/>
        <v>12817.483186786558</v>
      </c>
      <c r="AX87">
        <f t="shared" si="9"/>
        <v>13047.041497986835</v>
      </c>
      <c r="AY87">
        <f t="shared" si="9"/>
        <v>13276.59980918711</v>
      </c>
      <c r="AZ87">
        <f t="shared" si="9"/>
        <v>13506.158120387385</v>
      </c>
      <c r="BA87">
        <f t="shared" si="8"/>
        <v>13735.71643158766</v>
      </c>
      <c r="BB87">
        <f t="shared" si="8"/>
        <v>13965.274742787935</v>
      </c>
      <c r="BC87">
        <f t="shared" si="8"/>
        <v>14194.83305398821</v>
      </c>
      <c r="BD87">
        <f t="shared" si="8"/>
        <v>14424.391365188485</v>
      </c>
      <c r="BE87" s="107">
        <v>6.5000000000000002E-2</v>
      </c>
      <c r="BF87" s="40">
        <f t="shared" si="10"/>
        <v>4.6744449587647452</v>
      </c>
    </row>
    <row r="88" spans="1:58" ht="15" customHeight="1">
      <c r="A88" s="53" t="s">
        <v>394</v>
      </c>
      <c r="B88" t="s">
        <v>1826</v>
      </c>
      <c r="C88" t="s">
        <v>2338</v>
      </c>
      <c r="D88" t="s">
        <v>2339</v>
      </c>
      <c r="E88" t="s">
        <v>1289</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f t="shared" si="9"/>
        <v>2154.4592928943689</v>
      </c>
      <c r="AL88">
        <f t="shared" si="9"/>
        <v>2216.9134219673761</v>
      </c>
      <c r="AM88">
        <f t="shared" si="9"/>
        <v>2279.3675510403828</v>
      </c>
      <c r="AN88">
        <f t="shared" si="9"/>
        <v>2341.8216801133894</v>
      </c>
      <c r="AO88">
        <f t="shared" si="9"/>
        <v>2404.2758091863961</v>
      </c>
      <c r="AP88">
        <f t="shared" si="9"/>
        <v>2466.7299382594033</v>
      </c>
      <c r="AQ88">
        <f t="shared" si="9"/>
        <v>2529.18406733241</v>
      </c>
      <c r="AR88">
        <f t="shared" si="9"/>
        <v>2591.6381964054171</v>
      </c>
      <c r="AS88">
        <f t="shared" si="9"/>
        <v>2654.0923254784238</v>
      </c>
      <c r="AT88">
        <f t="shared" si="9"/>
        <v>2716.5464545514305</v>
      </c>
      <c r="AU88">
        <f t="shared" si="9"/>
        <v>2779.0005836244372</v>
      </c>
      <c r="AV88">
        <f t="shared" si="9"/>
        <v>2841.4547126974444</v>
      </c>
      <c r="AW88">
        <f t="shared" si="9"/>
        <v>2903.9088417704511</v>
      </c>
      <c r="AX88">
        <f t="shared" si="9"/>
        <v>2966.3629708434582</v>
      </c>
      <c r="AY88">
        <f t="shared" si="9"/>
        <v>3028.8170999164649</v>
      </c>
      <c r="AZ88">
        <f t="shared" si="9"/>
        <v>3091.2712289894716</v>
      </c>
      <c r="BA88">
        <f t="shared" si="8"/>
        <v>3153.7253580624783</v>
      </c>
      <c r="BB88">
        <f t="shared" si="8"/>
        <v>3216.179487135485</v>
      </c>
      <c r="BC88">
        <f t="shared" si="8"/>
        <v>3278.6336162084922</v>
      </c>
      <c r="BD88">
        <f t="shared" si="8"/>
        <v>3341.0877452814989</v>
      </c>
      <c r="BE88" s="107">
        <v>5.6000000000000001E-2</v>
      </c>
      <c r="BF88" s="40">
        <f t="shared" si="10"/>
        <v>4.2948681461595362</v>
      </c>
    </row>
    <row r="89" spans="1:58" ht="15" customHeight="1">
      <c r="A89" s="53" t="s">
        <v>393</v>
      </c>
      <c r="B89" t="s">
        <v>1827</v>
      </c>
      <c r="C89" t="s">
        <v>2340</v>
      </c>
      <c r="D89" t="s">
        <v>2341</v>
      </c>
      <c r="E89" t="s">
        <v>1289</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f t="shared" si="9"/>
        <v>1096.003909508062</v>
      </c>
      <c r="AL89">
        <f t="shared" si="9"/>
        <v>1102.3542020242623</v>
      </c>
      <c r="AM89">
        <f t="shared" si="9"/>
        <v>1108.704494540463</v>
      </c>
      <c r="AN89">
        <f t="shared" si="9"/>
        <v>1115.0547870566634</v>
      </c>
      <c r="AO89">
        <f t="shared" si="9"/>
        <v>1121.405079572864</v>
      </c>
      <c r="AP89">
        <f t="shared" si="9"/>
        <v>1127.7553720890646</v>
      </c>
      <c r="AQ89">
        <f t="shared" si="9"/>
        <v>1134.105664605265</v>
      </c>
      <c r="AR89">
        <f t="shared" si="9"/>
        <v>1140.4559571214656</v>
      </c>
      <c r="AS89">
        <f t="shared" si="9"/>
        <v>1146.806249637666</v>
      </c>
      <c r="AT89">
        <f t="shared" si="9"/>
        <v>1153.1565421538667</v>
      </c>
      <c r="AU89">
        <f t="shared" si="9"/>
        <v>1159.5068346700673</v>
      </c>
      <c r="AV89">
        <f t="shared" si="9"/>
        <v>1165.8571271862677</v>
      </c>
      <c r="AW89">
        <f t="shared" si="9"/>
        <v>1172.2074197024683</v>
      </c>
      <c r="AX89">
        <f t="shared" si="9"/>
        <v>1178.5577122186687</v>
      </c>
      <c r="AY89">
        <f t="shared" si="9"/>
        <v>1184.9080047348693</v>
      </c>
      <c r="AZ89">
        <f t="shared" si="9"/>
        <v>1191.25829725107</v>
      </c>
      <c r="BA89">
        <f t="shared" si="8"/>
        <v>1197.6085897672704</v>
      </c>
      <c r="BB89">
        <f t="shared" si="8"/>
        <v>1203.958882283471</v>
      </c>
      <c r="BC89">
        <f t="shared" si="8"/>
        <v>1210.3091747996716</v>
      </c>
      <c r="BD89">
        <f t="shared" si="8"/>
        <v>1216.659467315872</v>
      </c>
      <c r="BE89" s="107">
        <v>4.2000000000000003E-2</v>
      </c>
      <c r="BF89" s="40">
        <f t="shared" si="10"/>
        <v>2.7478641417451044</v>
      </c>
    </row>
    <row r="90" spans="1:58" ht="15" customHeight="1">
      <c r="A90" s="53" t="s">
        <v>392</v>
      </c>
      <c r="B90" t="s">
        <v>1815</v>
      </c>
      <c r="C90" t="s">
        <v>2342</v>
      </c>
      <c r="D90" t="s">
        <v>2343</v>
      </c>
      <c r="E90" t="s">
        <v>1289</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f t="shared" si="9"/>
        <v>3718.3738370055344</v>
      </c>
      <c r="AL90">
        <f t="shared" si="9"/>
        <v>3887.2037058308306</v>
      </c>
      <c r="AM90">
        <f t="shared" si="9"/>
        <v>4056.0335746561268</v>
      </c>
      <c r="AN90">
        <f t="shared" si="9"/>
        <v>4224.863443481423</v>
      </c>
      <c r="AO90">
        <f t="shared" si="9"/>
        <v>4393.6933123067201</v>
      </c>
      <c r="AP90">
        <f t="shared" si="9"/>
        <v>4562.5231811320164</v>
      </c>
      <c r="AQ90">
        <f t="shared" si="9"/>
        <v>4731.3530499573126</v>
      </c>
      <c r="AR90">
        <f t="shared" si="9"/>
        <v>4900.1829187826097</v>
      </c>
      <c r="AS90">
        <f t="shared" si="9"/>
        <v>5069.0127876079059</v>
      </c>
      <c r="AT90">
        <f t="shared" si="9"/>
        <v>5237.8426564332021</v>
      </c>
      <c r="AU90">
        <f t="shared" si="9"/>
        <v>5406.6725252584984</v>
      </c>
      <c r="AV90">
        <f t="shared" si="9"/>
        <v>5575.5023940837946</v>
      </c>
      <c r="AW90">
        <f t="shared" si="9"/>
        <v>5744.3322629090908</v>
      </c>
      <c r="AX90">
        <f t="shared" si="9"/>
        <v>5913.1621317343879</v>
      </c>
      <c r="AY90">
        <f t="shared" si="9"/>
        <v>6081.992000559685</v>
      </c>
      <c r="AZ90">
        <f t="shared" si="9"/>
        <v>6250.8218693849813</v>
      </c>
      <c r="BA90">
        <f t="shared" si="8"/>
        <v>6419.6517382102775</v>
      </c>
      <c r="BB90">
        <f t="shared" si="8"/>
        <v>6588.4816070355737</v>
      </c>
      <c r="BC90">
        <f t="shared" si="8"/>
        <v>6757.3114758608699</v>
      </c>
      <c r="BD90">
        <f t="shared" si="8"/>
        <v>6926.1413446861661</v>
      </c>
      <c r="BE90" s="107">
        <v>8.7999999999999995E-2</v>
      </c>
      <c r="BF90" s="40">
        <f t="shared" si="10"/>
        <v>6.5839572735513885</v>
      </c>
    </row>
    <row r="91" spans="1:58" ht="15" customHeight="1">
      <c r="A91" s="53" t="s">
        <v>391</v>
      </c>
      <c r="B91" t="s">
        <v>1825</v>
      </c>
      <c r="C91" t="s">
        <v>2344</v>
      </c>
      <c r="D91" t="s">
        <v>2345</v>
      </c>
      <c r="E91" t="s">
        <v>1289</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f t="shared" si="9"/>
        <v>2234.6871425273516</v>
      </c>
      <c r="AL91">
        <f t="shared" si="9"/>
        <v>2352.7962811718457</v>
      </c>
      <c r="AM91">
        <f t="shared" si="9"/>
        <v>2470.9054198163399</v>
      </c>
      <c r="AN91">
        <f t="shared" si="9"/>
        <v>2589.0145584608345</v>
      </c>
      <c r="AO91">
        <f t="shared" si="9"/>
        <v>2707.1236971053286</v>
      </c>
      <c r="AP91">
        <f t="shared" si="9"/>
        <v>2825.2328357498227</v>
      </c>
      <c r="AQ91">
        <f t="shared" si="9"/>
        <v>2943.3419743943168</v>
      </c>
      <c r="AR91">
        <f t="shared" si="9"/>
        <v>3061.4511130388109</v>
      </c>
      <c r="AS91">
        <f t="shared" si="9"/>
        <v>3179.5602516833051</v>
      </c>
      <c r="AT91">
        <f t="shared" si="9"/>
        <v>3297.6693903277992</v>
      </c>
      <c r="AU91">
        <f t="shared" si="9"/>
        <v>3415.7785289722933</v>
      </c>
      <c r="AV91">
        <f t="shared" si="9"/>
        <v>3533.8876676167874</v>
      </c>
      <c r="AW91">
        <f t="shared" si="9"/>
        <v>3651.9968062612816</v>
      </c>
      <c r="AX91">
        <f t="shared" si="9"/>
        <v>3770.1059449057761</v>
      </c>
      <c r="AY91">
        <f t="shared" si="9"/>
        <v>3888.2150835502703</v>
      </c>
      <c r="AZ91">
        <f t="shared" si="9"/>
        <v>4006.3242221947644</v>
      </c>
      <c r="BA91">
        <f t="shared" si="8"/>
        <v>4124.433360839259</v>
      </c>
      <c r="BB91">
        <f t="shared" si="8"/>
        <v>4242.5424994837522</v>
      </c>
      <c r="BC91">
        <f t="shared" si="8"/>
        <v>4360.6516381282472</v>
      </c>
      <c r="BD91">
        <f t="shared" si="8"/>
        <v>4478.7607767727404</v>
      </c>
      <c r="BE91" s="107">
        <v>0.10199999999999999</v>
      </c>
      <c r="BF91" s="40">
        <f t="shared" si="10"/>
        <v>7.6092525332086325</v>
      </c>
    </row>
    <row r="92" spans="1:58" ht="15" customHeight="1">
      <c r="A92" s="53" t="s">
        <v>390</v>
      </c>
      <c r="B92" t="s">
        <v>1826</v>
      </c>
      <c r="C92" t="s">
        <v>2346</v>
      </c>
      <c r="D92" t="s">
        <v>2347</v>
      </c>
      <c r="E92" t="s">
        <v>1289</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f t="shared" si="9"/>
        <v>506.32535362305509</v>
      </c>
      <c r="AL92">
        <f t="shared" si="9"/>
        <v>527.73711843247918</v>
      </c>
      <c r="AM92">
        <f t="shared" si="9"/>
        <v>549.14888324190315</v>
      </c>
      <c r="AN92">
        <f t="shared" si="9"/>
        <v>570.56064805132723</v>
      </c>
      <c r="AO92">
        <f t="shared" si="9"/>
        <v>591.97241286075121</v>
      </c>
      <c r="AP92">
        <f t="shared" si="9"/>
        <v>613.38417767017529</v>
      </c>
      <c r="AQ92">
        <f t="shared" si="9"/>
        <v>634.79594247959926</v>
      </c>
      <c r="AR92">
        <f t="shared" si="9"/>
        <v>656.20770728902335</v>
      </c>
      <c r="AS92">
        <f t="shared" si="9"/>
        <v>677.61947209844743</v>
      </c>
      <c r="AT92">
        <f t="shared" si="9"/>
        <v>699.0312369078714</v>
      </c>
      <c r="AU92">
        <f t="shared" si="9"/>
        <v>720.44300171729549</v>
      </c>
      <c r="AV92">
        <f t="shared" si="9"/>
        <v>741.85476652671946</v>
      </c>
      <c r="AW92">
        <f t="shared" si="9"/>
        <v>763.26653133614354</v>
      </c>
      <c r="AX92">
        <f t="shared" si="9"/>
        <v>784.67829614556763</v>
      </c>
      <c r="AY92">
        <f t="shared" si="9"/>
        <v>806.0900609549916</v>
      </c>
      <c r="AZ92">
        <f t="shared" si="9"/>
        <v>827.50182576441557</v>
      </c>
      <c r="BA92">
        <f t="shared" si="8"/>
        <v>848.91359057383966</v>
      </c>
      <c r="BB92">
        <f t="shared" si="8"/>
        <v>870.32535538326374</v>
      </c>
      <c r="BC92">
        <f t="shared" si="8"/>
        <v>891.73712019268771</v>
      </c>
      <c r="BD92">
        <f t="shared" si="8"/>
        <v>913.14888500211168</v>
      </c>
      <c r="BE92" s="107">
        <v>5.8999999999999997E-2</v>
      </c>
      <c r="BF92" s="40">
        <f t="shared" si="10"/>
        <v>4.7923132668753698</v>
      </c>
    </row>
    <row r="93" spans="1:58" ht="15" customHeight="1">
      <c r="A93" s="53" t="s">
        <v>389</v>
      </c>
      <c r="B93" t="s">
        <v>1827</v>
      </c>
      <c r="C93" t="s">
        <v>2348</v>
      </c>
      <c r="D93" t="s">
        <v>2349</v>
      </c>
      <c r="E93" t="s">
        <v>1289</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f t="shared" si="9"/>
        <v>966.18001257612934</v>
      </c>
      <c r="AL93">
        <f t="shared" si="9"/>
        <v>985.83113108418343</v>
      </c>
      <c r="AM93">
        <f t="shared" si="9"/>
        <v>1005.4822495922374</v>
      </c>
      <c r="AN93">
        <f t="shared" si="9"/>
        <v>1025.1333681002914</v>
      </c>
      <c r="AO93">
        <f t="shared" si="9"/>
        <v>1044.7844866083453</v>
      </c>
      <c r="AP93">
        <f t="shared" si="9"/>
        <v>1064.4356051163995</v>
      </c>
      <c r="AQ93">
        <f t="shared" si="9"/>
        <v>1084.0867236244535</v>
      </c>
      <c r="AR93">
        <f t="shared" si="9"/>
        <v>1103.7378421325075</v>
      </c>
      <c r="AS93">
        <f t="shared" si="9"/>
        <v>1123.3889606405614</v>
      </c>
      <c r="AT93">
        <f t="shared" si="9"/>
        <v>1143.0400791486154</v>
      </c>
      <c r="AU93">
        <f t="shared" si="9"/>
        <v>1162.6911976566694</v>
      </c>
      <c r="AV93">
        <f t="shared" si="9"/>
        <v>1182.3423161647236</v>
      </c>
      <c r="AW93">
        <f t="shared" si="9"/>
        <v>1201.9934346727775</v>
      </c>
      <c r="AX93">
        <f t="shared" si="9"/>
        <v>1221.6445531808315</v>
      </c>
      <c r="AY93">
        <f t="shared" si="9"/>
        <v>1241.2956716888855</v>
      </c>
      <c r="AZ93">
        <f t="shared" ref="AZ93:BD108" si="11">_xlfn.FORECAST.ETS(AZ$14,$F93:$AJ93,$F$14:$AJ$14)</f>
        <v>1260.9467901969397</v>
      </c>
      <c r="BA93">
        <f t="shared" si="11"/>
        <v>1280.5979087049936</v>
      </c>
      <c r="BB93">
        <f t="shared" si="11"/>
        <v>1300.2490272130476</v>
      </c>
      <c r="BC93">
        <f t="shared" si="11"/>
        <v>1319.9001457211016</v>
      </c>
      <c r="BD93">
        <f t="shared" si="11"/>
        <v>1339.5512642291555</v>
      </c>
      <c r="BE93" s="107">
        <v>8.4000000000000005E-2</v>
      </c>
      <c r="BF93" s="40">
        <f t="shared" si="10"/>
        <v>5.7122273905734877</v>
      </c>
    </row>
    <row r="94" spans="1:58" ht="15" customHeight="1">
      <c r="A94" s="53" t="s">
        <v>388</v>
      </c>
      <c r="B94" t="s">
        <v>1816</v>
      </c>
      <c r="C94" t="s">
        <v>2350</v>
      </c>
      <c r="D94" t="s">
        <v>2351</v>
      </c>
      <c r="E94" t="s">
        <v>1289</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f t="shared" ref="AK94:AZ109" si="12">_xlfn.FORECAST.ETS(AK$14,$F94:$AJ94,$F$14:$AJ$14)</f>
        <v>5306.7903284090826</v>
      </c>
      <c r="AL94">
        <f t="shared" si="12"/>
        <v>5514.1784092552261</v>
      </c>
      <c r="AM94">
        <f t="shared" si="12"/>
        <v>5721.5664901013697</v>
      </c>
      <c r="AN94">
        <f t="shared" si="12"/>
        <v>5928.9545709475133</v>
      </c>
      <c r="AO94">
        <f t="shared" si="12"/>
        <v>6136.3426517936568</v>
      </c>
      <c r="AP94">
        <f t="shared" si="12"/>
        <v>6343.7307326398004</v>
      </c>
      <c r="AQ94">
        <f t="shared" si="12"/>
        <v>6551.118813485944</v>
      </c>
      <c r="AR94">
        <f t="shared" si="12"/>
        <v>6758.5068943320875</v>
      </c>
      <c r="AS94">
        <f t="shared" si="12"/>
        <v>6965.8949751782311</v>
      </c>
      <c r="AT94">
        <f t="shared" si="12"/>
        <v>7173.2830560243747</v>
      </c>
      <c r="AU94">
        <f t="shared" si="12"/>
        <v>7380.6711368705182</v>
      </c>
      <c r="AV94">
        <f t="shared" si="12"/>
        <v>7588.0592177166627</v>
      </c>
      <c r="AW94">
        <f t="shared" si="12"/>
        <v>7795.4472985628063</v>
      </c>
      <c r="AX94">
        <f t="shared" si="12"/>
        <v>8002.8353794089498</v>
      </c>
      <c r="AY94">
        <f t="shared" si="12"/>
        <v>8210.2234602550925</v>
      </c>
      <c r="AZ94">
        <f t="shared" si="12"/>
        <v>8417.6115411012361</v>
      </c>
      <c r="BA94">
        <f t="shared" si="11"/>
        <v>8624.9996219473796</v>
      </c>
      <c r="BB94">
        <f t="shared" si="11"/>
        <v>8832.3877027935232</v>
      </c>
      <c r="BC94">
        <f t="shared" si="11"/>
        <v>9039.7757836396668</v>
      </c>
      <c r="BD94">
        <f t="shared" si="11"/>
        <v>9247.1638644858103</v>
      </c>
      <c r="BE94" s="107">
        <v>6.2E-2</v>
      </c>
      <c r="BF94" s="40">
        <f t="shared" si="10"/>
        <v>4.9063637289197715</v>
      </c>
    </row>
    <row r="95" spans="1:58" ht="15" customHeight="1">
      <c r="A95" s="53" t="s">
        <v>387</v>
      </c>
      <c r="B95" t="s">
        <v>1825</v>
      </c>
      <c r="C95" t="s">
        <v>2352</v>
      </c>
      <c r="D95" t="s">
        <v>2353</v>
      </c>
      <c r="E95" t="s">
        <v>1289</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f t="shared" si="12"/>
        <v>2738.6741269404765</v>
      </c>
      <c r="AL95">
        <f t="shared" si="12"/>
        <v>2854.5127097969748</v>
      </c>
      <c r="AM95">
        <f t="shared" si="12"/>
        <v>2970.3512926534727</v>
      </c>
      <c r="AN95">
        <f t="shared" si="12"/>
        <v>3086.189875509971</v>
      </c>
      <c r="AO95">
        <f t="shared" si="12"/>
        <v>3202.0284583664688</v>
      </c>
      <c r="AP95">
        <f t="shared" si="12"/>
        <v>3317.8670412229667</v>
      </c>
      <c r="AQ95">
        <f t="shared" si="12"/>
        <v>3433.705624079465</v>
      </c>
      <c r="AR95">
        <f t="shared" si="12"/>
        <v>3549.5442069359628</v>
      </c>
      <c r="AS95">
        <f t="shared" si="12"/>
        <v>3665.3827897924612</v>
      </c>
      <c r="AT95">
        <f t="shared" si="12"/>
        <v>3781.221372648959</v>
      </c>
      <c r="AU95">
        <f t="shared" si="12"/>
        <v>3897.0599555054569</v>
      </c>
      <c r="AV95">
        <f t="shared" si="12"/>
        <v>4012.8985383619552</v>
      </c>
      <c r="AW95">
        <f t="shared" si="12"/>
        <v>4128.7371212184535</v>
      </c>
      <c r="AX95">
        <f t="shared" si="12"/>
        <v>4244.5757040749513</v>
      </c>
      <c r="AY95">
        <f t="shared" si="12"/>
        <v>4360.4142869314492</v>
      </c>
      <c r="AZ95">
        <f t="shared" si="12"/>
        <v>4476.252869787947</v>
      </c>
      <c r="BA95">
        <f t="shared" si="11"/>
        <v>4592.0914526444449</v>
      </c>
      <c r="BB95">
        <f t="shared" si="11"/>
        <v>4707.9300355009436</v>
      </c>
      <c r="BC95">
        <f t="shared" si="11"/>
        <v>4823.7686183574415</v>
      </c>
      <c r="BD95">
        <f t="shared" si="11"/>
        <v>4939.6072012139393</v>
      </c>
      <c r="BE95" s="107">
        <v>7.2999999999999995E-2</v>
      </c>
      <c r="BF95" s="40">
        <f t="shared" si="10"/>
        <v>5.6287756890359919</v>
      </c>
    </row>
    <row r="96" spans="1:58" ht="15" customHeight="1">
      <c r="A96" s="53" t="s">
        <v>386</v>
      </c>
      <c r="B96" t="s">
        <v>1826</v>
      </c>
      <c r="C96" t="s">
        <v>2354</v>
      </c>
      <c r="D96" t="s">
        <v>2355</v>
      </c>
      <c r="E96" t="s">
        <v>1289</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f t="shared" si="12"/>
        <v>2294.8752945431565</v>
      </c>
      <c r="AL96">
        <f t="shared" si="12"/>
        <v>2379.8034679752768</v>
      </c>
      <c r="AM96">
        <f t="shared" si="12"/>
        <v>2464.7316414073971</v>
      </c>
      <c r="AN96">
        <f t="shared" si="12"/>
        <v>2549.6598148395174</v>
      </c>
      <c r="AO96">
        <f t="shared" si="12"/>
        <v>2634.5879882716381</v>
      </c>
      <c r="AP96">
        <f t="shared" si="12"/>
        <v>2719.5161617037584</v>
      </c>
      <c r="AQ96">
        <f t="shared" si="12"/>
        <v>2804.4443351358786</v>
      </c>
      <c r="AR96">
        <f t="shared" si="12"/>
        <v>2889.3725085679989</v>
      </c>
      <c r="AS96">
        <f t="shared" si="12"/>
        <v>2974.3006820001192</v>
      </c>
      <c r="AT96">
        <f t="shared" si="12"/>
        <v>3059.2288554322395</v>
      </c>
      <c r="AU96">
        <f t="shared" si="12"/>
        <v>3144.1570288643597</v>
      </c>
      <c r="AV96">
        <f t="shared" si="12"/>
        <v>3229.08520229648</v>
      </c>
      <c r="AW96">
        <f t="shared" si="12"/>
        <v>3314.0133757286003</v>
      </c>
      <c r="AX96">
        <f t="shared" si="12"/>
        <v>3398.9415491607206</v>
      </c>
      <c r="AY96">
        <f t="shared" si="12"/>
        <v>3483.8697225928408</v>
      </c>
      <c r="AZ96">
        <f t="shared" si="12"/>
        <v>3568.7978960249611</v>
      </c>
      <c r="BA96">
        <f t="shared" si="11"/>
        <v>3653.7260694570814</v>
      </c>
      <c r="BB96">
        <f t="shared" si="11"/>
        <v>3738.6542428892017</v>
      </c>
      <c r="BC96">
        <f t="shared" si="11"/>
        <v>3823.5824163213224</v>
      </c>
      <c r="BD96">
        <f t="shared" si="11"/>
        <v>3908.5105897534427</v>
      </c>
      <c r="BE96" s="107">
        <v>5.1999999999999998E-2</v>
      </c>
      <c r="BF96" s="40">
        <f t="shared" si="10"/>
        <v>4.246548395755112</v>
      </c>
    </row>
    <row r="97" spans="1:58" ht="15" customHeight="1">
      <c r="A97" s="53" t="s">
        <v>385</v>
      </c>
      <c r="B97" t="s">
        <v>1827</v>
      </c>
      <c r="C97" t="s">
        <v>2356</v>
      </c>
      <c r="D97" t="s">
        <v>2357</v>
      </c>
      <c r="E97" t="s">
        <v>1289</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f t="shared" si="12"/>
        <v>270.45497505392149</v>
      </c>
      <c r="AL97">
        <f t="shared" si="12"/>
        <v>275.15838476359613</v>
      </c>
      <c r="AM97">
        <f t="shared" si="12"/>
        <v>279.86179447327078</v>
      </c>
      <c r="AN97">
        <f t="shared" si="12"/>
        <v>284.56520418294542</v>
      </c>
      <c r="AO97">
        <f t="shared" si="12"/>
        <v>289.26861389262007</v>
      </c>
      <c r="AP97">
        <f t="shared" si="12"/>
        <v>293.97202360229471</v>
      </c>
      <c r="AQ97">
        <f t="shared" si="12"/>
        <v>298.67543331196941</v>
      </c>
      <c r="AR97">
        <f t="shared" si="12"/>
        <v>303.378843021644</v>
      </c>
      <c r="AS97">
        <f t="shared" si="12"/>
        <v>308.0822527313187</v>
      </c>
      <c r="AT97">
        <f t="shared" si="12"/>
        <v>312.78566244099335</v>
      </c>
      <c r="AU97">
        <f t="shared" si="12"/>
        <v>317.48907215066799</v>
      </c>
      <c r="AV97">
        <f t="shared" si="12"/>
        <v>322.19248186034264</v>
      </c>
      <c r="AW97">
        <f t="shared" si="12"/>
        <v>326.89589157001728</v>
      </c>
      <c r="AX97">
        <f t="shared" si="12"/>
        <v>331.59930127969193</v>
      </c>
      <c r="AY97">
        <f t="shared" si="12"/>
        <v>336.30271098936657</v>
      </c>
      <c r="AZ97">
        <f t="shared" si="12"/>
        <v>341.00612069904122</v>
      </c>
      <c r="BA97">
        <f t="shared" si="11"/>
        <v>345.70953040871586</v>
      </c>
      <c r="BB97">
        <f t="shared" si="11"/>
        <v>350.41294011839051</v>
      </c>
      <c r="BC97">
        <f t="shared" si="11"/>
        <v>355.11634982806515</v>
      </c>
      <c r="BD97">
        <f t="shared" si="11"/>
        <v>359.8197595377398</v>
      </c>
      <c r="BE97" s="107">
        <v>7.0000000000000007E-2</v>
      </c>
      <c r="BF97" s="40">
        <f t="shared" si="10"/>
        <v>4.7694656788699552</v>
      </c>
    </row>
    <row r="98" spans="1:58" ht="15" customHeight="1">
      <c r="A98" s="53" t="s">
        <v>384</v>
      </c>
      <c r="B98" t="s">
        <v>1817</v>
      </c>
      <c r="C98" t="s">
        <v>2358</v>
      </c>
      <c r="D98" t="s">
        <v>2359</v>
      </c>
      <c r="E98" t="s">
        <v>1289</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f t="shared" si="12"/>
        <v>2329.900066777268</v>
      </c>
      <c r="AL98">
        <f t="shared" si="12"/>
        <v>2371.4423729868427</v>
      </c>
      <c r="AM98">
        <f t="shared" si="12"/>
        <v>2412.9846791964173</v>
      </c>
      <c r="AN98">
        <f t="shared" si="12"/>
        <v>2454.5269854059916</v>
      </c>
      <c r="AO98">
        <f t="shared" si="12"/>
        <v>2496.0692916155663</v>
      </c>
      <c r="AP98">
        <f t="shared" si="12"/>
        <v>2537.611597825141</v>
      </c>
      <c r="AQ98">
        <f t="shared" si="12"/>
        <v>2579.1539040347157</v>
      </c>
      <c r="AR98">
        <f t="shared" si="12"/>
        <v>2620.6962102442903</v>
      </c>
      <c r="AS98">
        <f t="shared" si="12"/>
        <v>2662.2385164538646</v>
      </c>
      <c r="AT98">
        <f t="shared" si="12"/>
        <v>2703.7808226634393</v>
      </c>
      <c r="AU98">
        <f t="shared" si="12"/>
        <v>2745.323128873014</v>
      </c>
      <c r="AV98">
        <f t="shared" si="12"/>
        <v>2786.8654350825886</v>
      </c>
      <c r="AW98">
        <f t="shared" si="12"/>
        <v>2828.4077412921633</v>
      </c>
      <c r="AX98">
        <f t="shared" si="12"/>
        <v>2869.9500475017376</v>
      </c>
      <c r="AY98">
        <f t="shared" si="12"/>
        <v>2911.4923537113127</v>
      </c>
      <c r="AZ98">
        <f t="shared" si="12"/>
        <v>2953.034659920887</v>
      </c>
      <c r="BA98">
        <f t="shared" si="11"/>
        <v>2994.5769661304616</v>
      </c>
      <c r="BB98">
        <f t="shared" si="11"/>
        <v>3036.1192723400363</v>
      </c>
      <c r="BC98">
        <f t="shared" si="11"/>
        <v>3077.661578549611</v>
      </c>
      <c r="BD98">
        <f t="shared" si="11"/>
        <v>3119.2038847591857</v>
      </c>
      <c r="BE98" s="107">
        <v>5.3999999999999999E-2</v>
      </c>
      <c r="BF98" s="40">
        <f t="shared" si="10"/>
        <v>3.8488336138502888</v>
      </c>
    </row>
    <row r="99" spans="1:58" ht="15" customHeight="1">
      <c r="A99" s="53" t="s">
        <v>383</v>
      </c>
      <c r="B99" t="s">
        <v>1825</v>
      </c>
      <c r="C99" t="s">
        <v>2360</v>
      </c>
      <c r="D99" t="s">
        <v>2361</v>
      </c>
      <c r="E99" t="s">
        <v>1289</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f t="shared" si="12"/>
        <v>1772.6223737810717</v>
      </c>
      <c r="AL99">
        <f t="shared" si="12"/>
        <v>1808.7053273781887</v>
      </c>
      <c r="AM99">
        <f t="shared" si="12"/>
        <v>1844.7882809753055</v>
      </c>
      <c r="AN99">
        <f t="shared" si="12"/>
        <v>1880.8712345724223</v>
      </c>
      <c r="AO99">
        <f t="shared" si="12"/>
        <v>1916.9541881695393</v>
      </c>
      <c r="AP99">
        <f t="shared" si="12"/>
        <v>1953.0371417666561</v>
      </c>
      <c r="AQ99">
        <f t="shared" si="12"/>
        <v>1989.1200953637729</v>
      </c>
      <c r="AR99">
        <f t="shared" si="12"/>
        <v>2025.2030489608899</v>
      </c>
      <c r="AS99">
        <f t="shared" si="12"/>
        <v>2061.2860025580067</v>
      </c>
      <c r="AT99">
        <f t="shared" si="12"/>
        <v>2097.3689561551237</v>
      </c>
      <c r="AU99">
        <f t="shared" si="12"/>
        <v>2133.4519097522402</v>
      </c>
      <c r="AV99">
        <f t="shared" si="12"/>
        <v>2169.5348633493572</v>
      </c>
      <c r="AW99">
        <f t="shared" si="12"/>
        <v>2205.6178169464742</v>
      </c>
      <c r="AX99">
        <f t="shared" si="12"/>
        <v>2241.7007705435908</v>
      </c>
      <c r="AY99">
        <f t="shared" si="12"/>
        <v>2277.7837241407078</v>
      </c>
      <c r="AZ99">
        <f t="shared" si="12"/>
        <v>2313.8666777378248</v>
      </c>
      <c r="BA99">
        <f t="shared" si="11"/>
        <v>2349.9496313349418</v>
      </c>
      <c r="BB99">
        <f t="shared" si="11"/>
        <v>2386.0325849320584</v>
      </c>
      <c r="BC99">
        <f t="shared" si="11"/>
        <v>2422.1155385291754</v>
      </c>
      <c r="BD99">
        <f t="shared" si="11"/>
        <v>2458.198492126292</v>
      </c>
      <c r="BE99" s="107">
        <v>6.3E-2</v>
      </c>
      <c r="BF99" s="40">
        <f t="shared" si="10"/>
        <v>4.4634198602901742</v>
      </c>
    </row>
    <row r="100" spans="1:58" ht="15" customHeight="1">
      <c r="A100" s="53" t="s">
        <v>382</v>
      </c>
      <c r="B100" t="s">
        <v>1826</v>
      </c>
      <c r="C100" t="s">
        <v>2362</v>
      </c>
      <c r="D100" t="s">
        <v>2363</v>
      </c>
      <c r="E100" t="s">
        <v>1289</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f t="shared" si="12"/>
        <v>311.35888846129711</v>
      </c>
      <c r="AL100">
        <f t="shared" si="12"/>
        <v>318.73615065990094</v>
      </c>
      <c r="AM100">
        <f t="shared" si="12"/>
        <v>326.11341285850477</v>
      </c>
      <c r="AN100">
        <f t="shared" si="12"/>
        <v>333.4906750571086</v>
      </c>
      <c r="AO100">
        <f t="shared" si="12"/>
        <v>340.86793725571243</v>
      </c>
      <c r="AP100">
        <f t="shared" si="12"/>
        <v>348.24519945431626</v>
      </c>
      <c r="AQ100">
        <f t="shared" si="12"/>
        <v>355.62246165292009</v>
      </c>
      <c r="AR100">
        <f t="shared" si="12"/>
        <v>362.99972385152392</v>
      </c>
      <c r="AS100">
        <f t="shared" si="12"/>
        <v>370.37698605012775</v>
      </c>
      <c r="AT100">
        <f t="shared" si="12"/>
        <v>377.75424824873159</v>
      </c>
      <c r="AU100">
        <f t="shared" si="12"/>
        <v>385.13151044733542</v>
      </c>
      <c r="AV100">
        <f t="shared" si="12"/>
        <v>392.50877264593925</v>
      </c>
      <c r="AW100">
        <f t="shared" si="12"/>
        <v>399.88603484454308</v>
      </c>
      <c r="AX100">
        <f t="shared" si="12"/>
        <v>407.26329704314691</v>
      </c>
      <c r="AY100">
        <f t="shared" si="12"/>
        <v>414.64055924175074</v>
      </c>
      <c r="AZ100">
        <f t="shared" si="12"/>
        <v>422.01782144035457</v>
      </c>
      <c r="BA100">
        <f t="shared" si="11"/>
        <v>429.3950836389584</v>
      </c>
      <c r="BB100">
        <f t="shared" si="11"/>
        <v>436.77234583756217</v>
      </c>
      <c r="BC100">
        <f t="shared" si="11"/>
        <v>444.149608036166</v>
      </c>
      <c r="BD100">
        <f t="shared" si="11"/>
        <v>451.52687023476983</v>
      </c>
      <c r="BE100" s="107">
        <v>0.06</v>
      </c>
      <c r="BF100" s="40">
        <f t="shared" si="10"/>
        <v>4.4025988543108019</v>
      </c>
    </row>
    <row r="101" spans="1:58" ht="15" customHeight="1">
      <c r="A101" s="53" t="s">
        <v>381</v>
      </c>
      <c r="B101" t="s">
        <v>1827</v>
      </c>
      <c r="C101" t="s">
        <v>2364</v>
      </c>
      <c r="D101" t="s">
        <v>2365</v>
      </c>
      <c r="E101" t="s">
        <v>1289</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f t="shared" si="12"/>
        <v>246.72973330307417</v>
      </c>
      <c r="AL101">
        <f t="shared" si="12"/>
        <v>245.44342595384299</v>
      </c>
      <c r="AM101">
        <f t="shared" si="12"/>
        <v>244.1571186046119</v>
      </c>
      <c r="AN101">
        <f t="shared" si="12"/>
        <v>242.87081125538072</v>
      </c>
      <c r="AO101">
        <f t="shared" si="12"/>
        <v>241.58450390614962</v>
      </c>
      <c r="AP101">
        <f t="shared" si="12"/>
        <v>240.29819655691844</v>
      </c>
      <c r="AQ101">
        <f t="shared" si="12"/>
        <v>239.01188920768735</v>
      </c>
      <c r="AR101">
        <f t="shared" si="12"/>
        <v>237.72558185845617</v>
      </c>
      <c r="AS101">
        <f t="shared" si="12"/>
        <v>236.43927450922507</v>
      </c>
      <c r="AT101">
        <f t="shared" si="12"/>
        <v>235.15296715999389</v>
      </c>
      <c r="AU101">
        <f t="shared" si="12"/>
        <v>233.8666598107628</v>
      </c>
      <c r="AV101">
        <f t="shared" si="12"/>
        <v>232.58035246153162</v>
      </c>
      <c r="AW101">
        <f t="shared" si="12"/>
        <v>231.29404511230052</v>
      </c>
      <c r="AX101">
        <f t="shared" si="12"/>
        <v>230.00773776306934</v>
      </c>
      <c r="AY101">
        <f t="shared" si="12"/>
        <v>228.72143041383825</v>
      </c>
      <c r="AZ101">
        <f t="shared" si="12"/>
        <v>227.43512306460707</v>
      </c>
      <c r="BA101">
        <f t="shared" si="11"/>
        <v>226.14881571537597</v>
      </c>
      <c r="BB101">
        <f t="shared" si="11"/>
        <v>224.86250836614479</v>
      </c>
      <c r="BC101">
        <f t="shared" si="11"/>
        <v>223.5762010169137</v>
      </c>
      <c r="BD101">
        <f t="shared" si="11"/>
        <v>222.28989366768252</v>
      </c>
      <c r="BE101" s="107">
        <v>1.9E-2</v>
      </c>
      <c r="BF101" s="40">
        <f t="shared" si="10"/>
        <v>0.89047566103521714</v>
      </c>
    </row>
    <row r="102" spans="1:58" ht="15" customHeight="1">
      <c r="A102" s="53" t="s">
        <v>380</v>
      </c>
      <c r="B102" t="s">
        <v>1818</v>
      </c>
      <c r="C102" t="s">
        <v>2366</v>
      </c>
      <c r="D102" t="s">
        <v>2367</v>
      </c>
      <c r="E102" t="s">
        <v>1289</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f t="shared" si="12"/>
        <v>12885.36283956443</v>
      </c>
      <c r="AL102">
        <f t="shared" si="12"/>
        <v>13241.376841451776</v>
      </c>
      <c r="AM102">
        <f t="shared" si="12"/>
        <v>13597.390843339121</v>
      </c>
      <c r="AN102">
        <f t="shared" si="12"/>
        <v>13953.404845226467</v>
      </c>
      <c r="AO102">
        <f t="shared" si="12"/>
        <v>14309.418847113811</v>
      </c>
      <c r="AP102">
        <f t="shared" si="12"/>
        <v>14665.432849001158</v>
      </c>
      <c r="AQ102">
        <f t="shared" si="12"/>
        <v>15021.446850888502</v>
      </c>
      <c r="AR102">
        <f t="shared" si="12"/>
        <v>15377.460852775846</v>
      </c>
      <c r="AS102">
        <f t="shared" si="12"/>
        <v>15733.474854663193</v>
      </c>
      <c r="AT102">
        <f t="shared" si="12"/>
        <v>16089.488856550537</v>
      </c>
      <c r="AU102">
        <f t="shared" si="12"/>
        <v>16445.502858437882</v>
      </c>
      <c r="AV102">
        <f t="shared" si="12"/>
        <v>16801.516860325228</v>
      </c>
      <c r="AW102">
        <f t="shared" si="12"/>
        <v>17157.530862212574</v>
      </c>
      <c r="AX102">
        <f t="shared" si="12"/>
        <v>17513.544864099917</v>
      </c>
      <c r="AY102">
        <f t="shared" si="12"/>
        <v>17869.558865987263</v>
      </c>
      <c r="AZ102">
        <f t="shared" si="12"/>
        <v>18225.572867874609</v>
      </c>
      <c r="BA102">
        <f t="shared" si="11"/>
        <v>18581.586869761952</v>
      </c>
      <c r="BB102">
        <f t="shared" si="11"/>
        <v>18937.600871649298</v>
      </c>
      <c r="BC102">
        <f t="shared" si="11"/>
        <v>19293.614873536644</v>
      </c>
      <c r="BD102">
        <f t="shared" si="11"/>
        <v>19649.628875423987</v>
      </c>
      <c r="BE102" s="107">
        <v>5.1999999999999998E-2</v>
      </c>
      <c r="BF102" s="40">
        <f t="shared" si="10"/>
        <v>3.9969579011461143</v>
      </c>
    </row>
    <row r="103" spans="1:58" ht="15" customHeight="1">
      <c r="A103" s="53" t="s">
        <v>379</v>
      </c>
      <c r="B103" t="s">
        <v>1825</v>
      </c>
      <c r="C103" t="s">
        <v>2368</v>
      </c>
      <c r="D103" t="s">
        <v>2369</v>
      </c>
      <c r="E103" t="s">
        <v>1289</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f t="shared" si="12"/>
        <v>10971.135199818569</v>
      </c>
      <c r="AL103">
        <f t="shared" si="12"/>
        <v>11279.183620299067</v>
      </c>
      <c r="AM103">
        <f t="shared" si="12"/>
        <v>11587.232040779563</v>
      </c>
      <c r="AN103">
        <f t="shared" si="12"/>
        <v>11895.280461260061</v>
      </c>
      <c r="AO103">
        <f t="shared" si="12"/>
        <v>12203.328881740557</v>
      </c>
      <c r="AP103">
        <f t="shared" si="12"/>
        <v>12511.377302221055</v>
      </c>
      <c r="AQ103">
        <f t="shared" si="12"/>
        <v>12819.425722701551</v>
      </c>
      <c r="AR103">
        <f t="shared" si="12"/>
        <v>13127.474143182048</v>
      </c>
      <c r="AS103">
        <f t="shared" si="12"/>
        <v>13435.522563662546</v>
      </c>
      <c r="AT103">
        <f t="shared" si="12"/>
        <v>13743.570984143043</v>
      </c>
      <c r="AU103">
        <f t="shared" si="12"/>
        <v>14051.61940462354</v>
      </c>
      <c r="AV103">
        <f t="shared" si="12"/>
        <v>14359.667825104036</v>
      </c>
      <c r="AW103">
        <f t="shared" si="12"/>
        <v>14667.716245584534</v>
      </c>
      <c r="AX103">
        <f t="shared" si="12"/>
        <v>14975.76466606503</v>
      </c>
      <c r="AY103">
        <f t="shared" si="12"/>
        <v>15283.813086545528</v>
      </c>
      <c r="AZ103">
        <f t="shared" si="12"/>
        <v>15591.861507026024</v>
      </c>
      <c r="BA103">
        <f t="shared" si="11"/>
        <v>15899.90992750652</v>
      </c>
      <c r="BB103">
        <f t="shared" si="11"/>
        <v>16207.958347987018</v>
      </c>
      <c r="BC103">
        <f t="shared" si="11"/>
        <v>16516.006768467516</v>
      </c>
      <c r="BD103">
        <f t="shared" si="11"/>
        <v>16824.055188948012</v>
      </c>
      <c r="BE103" s="107">
        <v>5.3999999999999999E-2</v>
      </c>
      <c r="BF103" s="40">
        <f t="shared" si="10"/>
        <v>4.1645644891292966</v>
      </c>
    </row>
    <row r="104" spans="1:58" ht="15" customHeight="1">
      <c r="A104" s="53" t="s">
        <v>378</v>
      </c>
      <c r="B104" t="s">
        <v>1826</v>
      </c>
      <c r="C104" t="s">
        <v>2370</v>
      </c>
      <c r="D104" t="s">
        <v>2371</v>
      </c>
      <c r="E104" t="s">
        <v>1289</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f t="shared" si="12"/>
        <v>1695.184732080143</v>
      </c>
      <c r="AL104">
        <f t="shared" si="12"/>
        <v>1744.3245933708649</v>
      </c>
      <c r="AM104">
        <f t="shared" si="12"/>
        <v>1793.4644546615871</v>
      </c>
      <c r="AN104">
        <f t="shared" si="12"/>
        <v>1842.6043159523092</v>
      </c>
      <c r="AO104">
        <f t="shared" si="12"/>
        <v>1891.7441772430313</v>
      </c>
      <c r="AP104">
        <f t="shared" si="12"/>
        <v>1940.8840385337533</v>
      </c>
      <c r="AQ104">
        <f t="shared" si="12"/>
        <v>1990.0238998244754</v>
      </c>
      <c r="AR104">
        <f t="shared" si="12"/>
        <v>2039.1637611151975</v>
      </c>
      <c r="AS104">
        <f t="shared" si="12"/>
        <v>2088.3036224059197</v>
      </c>
      <c r="AT104">
        <f t="shared" si="12"/>
        <v>2137.4434836966416</v>
      </c>
      <c r="AU104">
        <f t="shared" si="12"/>
        <v>2186.5833449873635</v>
      </c>
      <c r="AV104">
        <f t="shared" si="12"/>
        <v>2235.7232062780859</v>
      </c>
      <c r="AW104">
        <f t="shared" si="12"/>
        <v>2284.8630675688078</v>
      </c>
      <c r="AX104">
        <f t="shared" si="12"/>
        <v>2334.0029288595297</v>
      </c>
      <c r="AY104">
        <f t="shared" si="12"/>
        <v>2383.142790150252</v>
      </c>
      <c r="AZ104">
        <f t="shared" si="12"/>
        <v>2432.282651440974</v>
      </c>
      <c r="BA104">
        <f t="shared" si="11"/>
        <v>2481.4225127316959</v>
      </c>
      <c r="BB104">
        <f t="shared" si="11"/>
        <v>2530.5623740224182</v>
      </c>
      <c r="BC104">
        <f t="shared" si="11"/>
        <v>2579.7022353131401</v>
      </c>
      <c r="BD104">
        <f t="shared" si="11"/>
        <v>2628.8420966038625</v>
      </c>
      <c r="BE104" s="107">
        <v>4.2999999999999997E-2</v>
      </c>
      <c r="BF104" s="40">
        <f t="shared" si="10"/>
        <v>3.5378431281769096</v>
      </c>
    </row>
    <row r="105" spans="1:58" ht="15" customHeight="1">
      <c r="A105" s="53" t="s">
        <v>377</v>
      </c>
      <c r="B105" t="s">
        <v>1827</v>
      </c>
      <c r="C105" t="s">
        <v>2372</v>
      </c>
      <c r="D105" t="s">
        <v>2373</v>
      </c>
      <c r="E105" t="s">
        <v>1289</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f t="shared" si="12"/>
        <v>222.46859569373041</v>
      </c>
      <c r="AL105">
        <f t="shared" si="12"/>
        <v>224.42522859850567</v>
      </c>
      <c r="AM105">
        <f t="shared" si="12"/>
        <v>226.3818615032809</v>
      </c>
      <c r="AN105">
        <f t="shared" si="12"/>
        <v>228.33849440805616</v>
      </c>
      <c r="AO105">
        <f t="shared" si="12"/>
        <v>230.2951273128314</v>
      </c>
      <c r="AP105">
        <f t="shared" si="12"/>
        <v>232.25176021760666</v>
      </c>
      <c r="AQ105">
        <f t="shared" si="12"/>
        <v>234.20839312238189</v>
      </c>
      <c r="AR105">
        <f t="shared" si="12"/>
        <v>236.16502602715715</v>
      </c>
      <c r="AS105">
        <f t="shared" si="12"/>
        <v>238.12165893193239</v>
      </c>
      <c r="AT105">
        <f t="shared" si="12"/>
        <v>240.07829183670765</v>
      </c>
      <c r="AU105">
        <f t="shared" si="12"/>
        <v>242.03492474148288</v>
      </c>
      <c r="AV105">
        <f t="shared" si="12"/>
        <v>243.99155764625814</v>
      </c>
      <c r="AW105">
        <f t="shared" si="12"/>
        <v>245.94819055103338</v>
      </c>
      <c r="AX105">
        <f t="shared" si="12"/>
        <v>247.90482345580864</v>
      </c>
      <c r="AY105">
        <f t="shared" si="12"/>
        <v>249.86145636058387</v>
      </c>
      <c r="AZ105">
        <f t="shared" si="12"/>
        <v>251.81808926535911</v>
      </c>
      <c r="BA105">
        <f t="shared" si="11"/>
        <v>253.77472217013437</v>
      </c>
      <c r="BB105">
        <f t="shared" si="11"/>
        <v>255.73135507490963</v>
      </c>
      <c r="BC105">
        <f t="shared" si="11"/>
        <v>257.68798797968486</v>
      </c>
      <c r="BD105">
        <f t="shared" si="11"/>
        <v>259.6446208844601</v>
      </c>
      <c r="BE105" s="107">
        <v>2.1000000000000001E-2</v>
      </c>
      <c r="BF105" s="40">
        <f t="shared" si="10"/>
        <v>1.5656637660998562</v>
      </c>
    </row>
    <row r="106" spans="1:58" ht="15" customHeight="1">
      <c r="A106" s="53" t="s">
        <v>376</v>
      </c>
      <c r="B106" t="s">
        <v>1819</v>
      </c>
      <c r="C106" t="s">
        <v>2374</v>
      </c>
      <c r="D106" t="s">
        <v>2375</v>
      </c>
      <c r="E106" t="s">
        <v>1289</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f t="shared" si="12"/>
        <v>1287.286459677222</v>
      </c>
      <c r="AL106">
        <f t="shared" si="12"/>
        <v>1298.8573868379112</v>
      </c>
      <c r="AM106">
        <f t="shared" si="12"/>
        <v>1310.4283139986005</v>
      </c>
      <c r="AN106">
        <f t="shared" si="12"/>
        <v>1321.9992411592898</v>
      </c>
      <c r="AO106">
        <f t="shared" si="12"/>
        <v>1333.5701683199791</v>
      </c>
      <c r="AP106">
        <f t="shared" si="12"/>
        <v>1345.1410954806684</v>
      </c>
      <c r="AQ106">
        <f t="shared" si="12"/>
        <v>1356.7120226413576</v>
      </c>
      <c r="AR106">
        <f t="shared" si="12"/>
        <v>1368.2829498020469</v>
      </c>
      <c r="AS106">
        <f t="shared" si="12"/>
        <v>1379.8538769627362</v>
      </c>
      <c r="AT106">
        <f t="shared" si="12"/>
        <v>1391.4248041234255</v>
      </c>
      <c r="AU106">
        <f t="shared" si="12"/>
        <v>1402.9957312841148</v>
      </c>
      <c r="AV106">
        <f t="shared" si="12"/>
        <v>1414.566658444804</v>
      </c>
      <c r="AW106">
        <f t="shared" si="12"/>
        <v>1426.1375856054931</v>
      </c>
      <c r="AX106">
        <f t="shared" si="12"/>
        <v>1437.7085127661824</v>
      </c>
      <c r="AY106">
        <f t="shared" si="12"/>
        <v>1449.2794399268716</v>
      </c>
      <c r="AZ106">
        <f t="shared" si="12"/>
        <v>1460.8503670875609</v>
      </c>
      <c r="BA106">
        <f t="shared" si="11"/>
        <v>1472.4212942482502</v>
      </c>
      <c r="BB106">
        <f t="shared" si="11"/>
        <v>1483.9922214089395</v>
      </c>
      <c r="BC106">
        <f t="shared" si="11"/>
        <v>1495.5631485696288</v>
      </c>
      <c r="BD106">
        <f t="shared" si="11"/>
        <v>1507.134075730318</v>
      </c>
      <c r="BE106" s="107">
        <v>3.2000000000000001E-2</v>
      </c>
      <c r="BF106" s="40">
        <f t="shared" si="10"/>
        <v>2.271738493434472</v>
      </c>
    </row>
    <row r="107" spans="1:58" ht="15" customHeight="1">
      <c r="A107" s="53" t="s">
        <v>375</v>
      </c>
      <c r="B107" t="s">
        <v>1825</v>
      </c>
      <c r="C107" t="s">
        <v>2376</v>
      </c>
      <c r="D107" t="s">
        <v>2377</v>
      </c>
      <c r="E107" t="s">
        <v>1289</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f t="shared" si="12"/>
        <v>736.36122453897042</v>
      </c>
      <c r="AL107">
        <f t="shared" si="12"/>
        <v>744.78131242754205</v>
      </c>
      <c r="AM107">
        <f t="shared" si="12"/>
        <v>753.20140031611356</v>
      </c>
      <c r="AN107">
        <f t="shared" si="12"/>
        <v>761.62148820468519</v>
      </c>
      <c r="AO107">
        <f t="shared" si="12"/>
        <v>770.04157609325682</v>
      </c>
      <c r="AP107">
        <f t="shared" si="12"/>
        <v>778.46166398182845</v>
      </c>
      <c r="AQ107">
        <f t="shared" si="12"/>
        <v>786.88175187040008</v>
      </c>
      <c r="AR107">
        <f t="shared" si="12"/>
        <v>795.30183975897171</v>
      </c>
      <c r="AS107">
        <f t="shared" si="12"/>
        <v>803.72192764754323</v>
      </c>
      <c r="AT107">
        <f t="shared" si="12"/>
        <v>812.14201553611485</v>
      </c>
      <c r="AU107">
        <f t="shared" si="12"/>
        <v>820.56210342468648</v>
      </c>
      <c r="AV107">
        <f t="shared" si="12"/>
        <v>828.98219131325811</v>
      </c>
      <c r="AW107">
        <f t="shared" si="12"/>
        <v>837.40227920182974</v>
      </c>
      <c r="AX107">
        <f t="shared" si="12"/>
        <v>845.82236709040126</v>
      </c>
      <c r="AY107">
        <f t="shared" si="12"/>
        <v>854.24245497897289</v>
      </c>
      <c r="AZ107">
        <f t="shared" si="12"/>
        <v>862.66254286754452</v>
      </c>
      <c r="BA107">
        <f t="shared" si="11"/>
        <v>871.08263075611615</v>
      </c>
      <c r="BB107">
        <f t="shared" si="11"/>
        <v>879.50271864468777</v>
      </c>
      <c r="BC107">
        <f t="shared" si="11"/>
        <v>887.92280653325929</v>
      </c>
      <c r="BD107">
        <f t="shared" si="11"/>
        <v>896.34289442183092</v>
      </c>
      <c r="BE107" s="107">
        <v>3.6999999999999998E-2</v>
      </c>
      <c r="BF107" s="40">
        <f t="shared" si="10"/>
        <v>2.6280971436869915</v>
      </c>
    </row>
    <row r="108" spans="1:58" ht="15" customHeight="1">
      <c r="A108" s="53" t="s">
        <v>374</v>
      </c>
      <c r="B108" t="s">
        <v>1826</v>
      </c>
      <c r="C108" t="s">
        <v>2378</v>
      </c>
      <c r="D108" t="s">
        <v>2379</v>
      </c>
      <c r="E108" t="s">
        <v>1289</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f t="shared" si="12"/>
        <v>492.12545428705943</v>
      </c>
      <c r="AL108">
        <f t="shared" si="12"/>
        <v>495.98715364956797</v>
      </c>
      <c r="AM108">
        <f t="shared" si="12"/>
        <v>499.84885301207657</v>
      </c>
      <c r="AN108">
        <f t="shared" si="12"/>
        <v>503.71055237458512</v>
      </c>
      <c r="AO108">
        <f t="shared" si="12"/>
        <v>507.57225173709367</v>
      </c>
      <c r="AP108">
        <f t="shared" si="12"/>
        <v>511.43395109960221</v>
      </c>
      <c r="AQ108">
        <f t="shared" si="12"/>
        <v>515.29565046211076</v>
      </c>
      <c r="AR108">
        <f t="shared" si="12"/>
        <v>519.15734982461936</v>
      </c>
      <c r="AS108">
        <f t="shared" si="12"/>
        <v>523.01904918712785</v>
      </c>
      <c r="AT108">
        <f t="shared" si="12"/>
        <v>526.88074854963645</v>
      </c>
      <c r="AU108">
        <f t="shared" si="12"/>
        <v>530.74244791214505</v>
      </c>
      <c r="AV108">
        <f t="shared" si="12"/>
        <v>534.60414727465354</v>
      </c>
      <c r="AW108">
        <f t="shared" si="12"/>
        <v>538.46584663716214</v>
      </c>
      <c r="AX108">
        <f t="shared" si="12"/>
        <v>542.32754599967075</v>
      </c>
      <c r="AY108">
        <f t="shared" si="12"/>
        <v>546.18924536217924</v>
      </c>
      <c r="AZ108">
        <f t="shared" si="12"/>
        <v>550.05094472468784</v>
      </c>
      <c r="BA108">
        <f t="shared" si="11"/>
        <v>553.91264408719633</v>
      </c>
      <c r="BB108">
        <f t="shared" si="11"/>
        <v>557.77434344970493</v>
      </c>
      <c r="BC108">
        <f t="shared" si="11"/>
        <v>561.63604281221353</v>
      </c>
      <c r="BD108">
        <f t="shared" si="11"/>
        <v>565.49774217472202</v>
      </c>
      <c r="BE108" s="107">
        <v>3.2000000000000001E-2</v>
      </c>
      <c r="BF108" s="40">
        <f t="shared" si="10"/>
        <v>2.2038611243915707</v>
      </c>
    </row>
    <row r="109" spans="1:58" ht="15" customHeight="1">
      <c r="A109" s="53" t="s">
        <v>373</v>
      </c>
      <c r="B109" t="s">
        <v>1827</v>
      </c>
      <c r="C109" t="s">
        <v>2380</v>
      </c>
      <c r="D109" t="s">
        <v>2381</v>
      </c>
      <c r="E109" t="s">
        <v>1289</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f t="shared" si="12"/>
        <v>58.499661224593716</v>
      </c>
      <c r="AL109">
        <f t="shared" si="12"/>
        <v>57.519228669212048</v>
      </c>
      <c r="AM109">
        <f t="shared" si="12"/>
        <v>56.538796113830387</v>
      </c>
      <c r="AN109">
        <f t="shared" si="12"/>
        <v>55.558363558448718</v>
      </c>
      <c r="AO109">
        <f t="shared" si="12"/>
        <v>54.577931003067057</v>
      </c>
      <c r="AP109">
        <f t="shared" si="12"/>
        <v>53.597498447685396</v>
      </c>
      <c r="AQ109">
        <f t="shared" si="12"/>
        <v>52.617065892303728</v>
      </c>
      <c r="AR109">
        <f t="shared" si="12"/>
        <v>51.636633336922067</v>
      </c>
      <c r="AS109">
        <f t="shared" si="12"/>
        <v>50.656200781540399</v>
      </c>
      <c r="AT109">
        <f t="shared" si="12"/>
        <v>49.675768226158738</v>
      </c>
      <c r="AU109">
        <f t="shared" si="12"/>
        <v>48.695335670777069</v>
      </c>
      <c r="AV109">
        <f t="shared" si="12"/>
        <v>47.714903115395408</v>
      </c>
      <c r="AW109">
        <f t="shared" si="12"/>
        <v>46.734470560013747</v>
      </c>
      <c r="AX109">
        <f t="shared" si="12"/>
        <v>45.754038004632079</v>
      </c>
      <c r="AY109">
        <f t="shared" si="12"/>
        <v>44.773605449250418</v>
      </c>
      <c r="AZ109">
        <f t="shared" ref="AZ109:BD122" si="13">_xlfn.FORECAST.ETS(AZ$14,$F109:$AJ109,$F$14:$AJ$14)</f>
        <v>43.79317289386875</v>
      </c>
      <c r="BA109">
        <f t="shared" si="13"/>
        <v>42.812740338487089</v>
      </c>
      <c r="BB109">
        <f t="shared" si="13"/>
        <v>41.832307783105421</v>
      </c>
      <c r="BC109">
        <f t="shared" si="13"/>
        <v>40.85187522772376</v>
      </c>
      <c r="BD109">
        <f t="shared" si="13"/>
        <v>39.871442672342098</v>
      </c>
      <c r="BE109" s="107">
        <v>3.0000000000000001E-3</v>
      </c>
      <c r="BF109" s="40">
        <f t="shared" si="10"/>
        <v>-0.64355084041937127</v>
      </c>
    </row>
    <row r="110" spans="1:58" ht="15" customHeight="1">
      <c r="A110" s="53" t="s">
        <v>372</v>
      </c>
      <c r="B110" t="s">
        <v>1820</v>
      </c>
      <c r="C110" t="s">
        <v>2382</v>
      </c>
      <c r="D110" t="s">
        <v>2383</v>
      </c>
      <c r="E110" t="s">
        <v>1289</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f t="shared" ref="AK110:AZ122" si="14">_xlfn.FORECAST.ETS(AK$14,$F110:$AJ110,$F$14:$AJ$14)</f>
        <v>7079.0924921097385</v>
      </c>
      <c r="AL110">
        <f t="shared" si="14"/>
        <v>7321.6802498595034</v>
      </c>
      <c r="AM110">
        <f t="shared" si="14"/>
        <v>7564.2680076092693</v>
      </c>
      <c r="AN110">
        <f t="shared" si="14"/>
        <v>7806.8557653590351</v>
      </c>
      <c r="AO110">
        <f t="shared" si="14"/>
        <v>8049.4435231088</v>
      </c>
      <c r="AP110">
        <f t="shared" si="14"/>
        <v>8292.0312808585659</v>
      </c>
      <c r="AQ110">
        <f t="shared" si="14"/>
        <v>8534.6190386083308</v>
      </c>
      <c r="AR110">
        <f t="shared" si="14"/>
        <v>8777.2067963580976</v>
      </c>
      <c r="AS110">
        <f t="shared" si="14"/>
        <v>9019.7945541078625</v>
      </c>
      <c r="AT110">
        <f t="shared" si="14"/>
        <v>9262.3823118576274</v>
      </c>
      <c r="AU110">
        <f t="shared" si="14"/>
        <v>9504.9700696073924</v>
      </c>
      <c r="AV110">
        <f t="shared" si="14"/>
        <v>9747.5578273571591</v>
      </c>
      <c r="AW110">
        <f t="shared" si="14"/>
        <v>9990.145585106924</v>
      </c>
      <c r="AX110">
        <f t="shared" si="14"/>
        <v>10232.733342856689</v>
      </c>
      <c r="AY110">
        <f t="shared" si="14"/>
        <v>10475.321100606456</v>
      </c>
      <c r="AZ110">
        <f t="shared" si="14"/>
        <v>10717.908858356221</v>
      </c>
      <c r="BA110">
        <f t="shared" si="13"/>
        <v>10960.496616105986</v>
      </c>
      <c r="BB110">
        <f t="shared" si="13"/>
        <v>11203.084373855752</v>
      </c>
      <c r="BC110">
        <f t="shared" si="13"/>
        <v>11445.672131605517</v>
      </c>
      <c r="BD110">
        <f t="shared" si="13"/>
        <v>11688.259889355282</v>
      </c>
      <c r="BE110" s="107">
        <v>5.5E-2</v>
      </c>
      <c r="BF110" s="40">
        <f t="shared" si="10"/>
        <v>4.3879901793072662</v>
      </c>
    </row>
    <row r="111" spans="1:58" ht="15" customHeight="1">
      <c r="A111" s="53" t="s">
        <v>371</v>
      </c>
      <c r="B111" t="s">
        <v>1825</v>
      </c>
      <c r="C111" t="s">
        <v>2384</v>
      </c>
      <c r="D111" t="s">
        <v>2385</v>
      </c>
      <c r="E111" t="s">
        <v>1289</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f t="shared" si="14"/>
        <v>5198.3165434609873</v>
      </c>
      <c r="AL111">
        <f t="shared" si="14"/>
        <v>5393.7466023964607</v>
      </c>
      <c r="AM111">
        <f t="shared" si="14"/>
        <v>5589.1766613319342</v>
      </c>
      <c r="AN111">
        <f t="shared" si="14"/>
        <v>5784.6067202674076</v>
      </c>
      <c r="AO111">
        <f t="shared" si="14"/>
        <v>5980.0367792028819</v>
      </c>
      <c r="AP111">
        <f t="shared" si="14"/>
        <v>6175.4668381383553</v>
      </c>
      <c r="AQ111">
        <f t="shared" si="14"/>
        <v>6370.8968970738288</v>
      </c>
      <c r="AR111">
        <f t="shared" si="14"/>
        <v>6566.3269560093022</v>
      </c>
      <c r="AS111">
        <f t="shared" si="14"/>
        <v>6761.7570149447756</v>
      </c>
      <c r="AT111">
        <f t="shared" si="14"/>
        <v>6957.187073880249</v>
      </c>
      <c r="AU111">
        <f t="shared" si="14"/>
        <v>7152.6171328157234</v>
      </c>
      <c r="AV111">
        <f t="shared" si="14"/>
        <v>7348.0471917511968</v>
      </c>
      <c r="AW111">
        <f t="shared" si="14"/>
        <v>7543.4772506866702</v>
      </c>
      <c r="AX111">
        <f t="shared" si="14"/>
        <v>7738.9073096221437</v>
      </c>
      <c r="AY111">
        <f t="shared" si="14"/>
        <v>7934.3373685576171</v>
      </c>
      <c r="AZ111">
        <f t="shared" si="14"/>
        <v>8129.7674274930905</v>
      </c>
      <c r="BA111">
        <f t="shared" si="13"/>
        <v>8325.1974864285639</v>
      </c>
      <c r="BB111">
        <f t="shared" si="13"/>
        <v>8520.6275453640374</v>
      </c>
      <c r="BC111">
        <f t="shared" si="13"/>
        <v>8716.0576042995108</v>
      </c>
      <c r="BD111">
        <f t="shared" si="13"/>
        <v>8911.4876632349842</v>
      </c>
      <c r="BE111" s="107">
        <v>6.3E-2</v>
      </c>
      <c r="BF111" s="40">
        <f t="shared" si="10"/>
        <v>4.8976039190810727</v>
      </c>
    </row>
    <row r="112" spans="1:58" ht="15" customHeight="1">
      <c r="A112" s="53" t="s">
        <v>370</v>
      </c>
      <c r="B112" t="s">
        <v>1826</v>
      </c>
      <c r="C112" t="s">
        <v>2386</v>
      </c>
      <c r="D112" t="s">
        <v>2387</v>
      </c>
      <c r="E112" t="s">
        <v>1289</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f t="shared" si="14"/>
        <v>1219.8233941343508</v>
      </c>
      <c r="AL112">
        <f t="shared" si="14"/>
        <v>1248.277431442606</v>
      </c>
      <c r="AM112">
        <f t="shared" si="14"/>
        <v>1276.7314687508613</v>
      </c>
      <c r="AN112">
        <f t="shared" si="14"/>
        <v>1305.1855060591165</v>
      </c>
      <c r="AO112">
        <f t="shared" si="14"/>
        <v>1333.6395433673717</v>
      </c>
      <c r="AP112">
        <f t="shared" si="14"/>
        <v>1362.093580675627</v>
      </c>
      <c r="AQ112">
        <f t="shared" si="14"/>
        <v>1390.5476179838824</v>
      </c>
      <c r="AR112">
        <f t="shared" si="14"/>
        <v>1419.0016552921375</v>
      </c>
      <c r="AS112">
        <f t="shared" si="14"/>
        <v>1447.4556926003929</v>
      </c>
      <c r="AT112">
        <f t="shared" si="14"/>
        <v>1475.9097299086479</v>
      </c>
      <c r="AU112">
        <f t="shared" si="14"/>
        <v>1504.3637672169034</v>
      </c>
      <c r="AV112">
        <f t="shared" si="14"/>
        <v>1532.8178045251586</v>
      </c>
      <c r="AW112">
        <f t="shared" si="14"/>
        <v>1561.2718418334139</v>
      </c>
      <c r="AX112">
        <f t="shared" si="14"/>
        <v>1589.7258791416691</v>
      </c>
      <c r="AY112">
        <f t="shared" si="14"/>
        <v>1618.1799164499243</v>
      </c>
      <c r="AZ112">
        <f t="shared" si="14"/>
        <v>1646.6339537581796</v>
      </c>
      <c r="BA112">
        <f t="shared" si="13"/>
        <v>1675.0879910664348</v>
      </c>
      <c r="BB112">
        <f t="shared" si="13"/>
        <v>1703.5420283746901</v>
      </c>
      <c r="BC112">
        <f t="shared" si="13"/>
        <v>1731.9960656829453</v>
      </c>
      <c r="BD112">
        <f t="shared" si="13"/>
        <v>1760.4501029912005</v>
      </c>
      <c r="BE112" s="107">
        <v>4.2999999999999997E-2</v>
      </c>
      <c r="BF112" s="40">
        <f t="shared" si="10"/>
        <v>3.3432072237716826</v>
      </c>
    </row>
    <row r="113" spans="1:58" ht="15" customHeight="1">
      <c r="A113" s="53" t="s">
        <v>369</v>
      </c>
      <c r="B113" t="s">
        <v>1827</v>
      </c>
      <c r="C113" t="s">
        <v>2388</v>
      </c>
      <c r="D113" t="s">
        <v>2389</v>
      </c>
      <c r="E113" t="s">
        <v>1289</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f t="shared" si="14"/>
        <v>611.33664645741305</v>
      </c>
      <c r="AL113">
        <f t="shared" si="14"/>
        <v>621.61891241926503</v>
      </c>
      <c r="AM113">
        <f t="shared" si="14"/>
        <v>631.90117838111701</v>
      </c>
      <c r="AN113">
        <f t="shared" si="14"/>
        <v>642.1834443429691</v>
      </c>
      <c r="AO113">
        <f t="shared" si="14"/>
        <v>652.46571030482107</v>
      </c>
      <c r="AP113">
        <f t="shared" si="14"/>
        <v>662.74797626667305</v>
      </c>
      <c r="AQ113">
        <f t="shared" si="14"/>
        <v>673.03024222852503</v>
      </c>
      <c r="AR113">
        <f t="shared" si="14"/>
        <v>683.312508190377</v>
      </c>
      <c r="AS113">
        <f t="shared" si="14"/>
        <v>693.59477415222898</v>
      </c>
      <c r="AT113">
        <f t="shared" si="14"/>
        <v>703.87704011408096</v>
      </c>
      <c r="AU113">
        <f t="shared" si="14"/>
        <v>714.15930607593305</v>
      </c>
      <c r="AV113">
        <f t="shared" si="14"/>
        <v>724.44157203778502</v>
      </c>
      <c r="AW113">
        <f t="shared" si="14"/>
        <v>734.723837999637</v>
      </c>
      <c r="AX113">
        <f t="shared" si="14"/>
        <v>745.00610396148898</v>
      </c>
      <c r="AY113">
        <f t="shared" si="14"/>
        <v>755.28836992334095</v>
      </c>
      <c r="AZ113">
        <f t="shared" si="14"/>
        <v>765.57063588519304</v>
      </c>
      <c r="BA113">
        <f t="shared" si="13"/>
        <v>775.85290184704502</v>
      </c>
      <c r="BB113">
        <f t="shared" si="13"/>
        <v>786.13516780889699</v>
      </c>
      <c r="BC113">
        <f t="shared" si="13"/>
        <v>796.41743377074897</v>
      </c>
      <c r="BD113">
        <f t="shared" si="13"/>
        <v>806.69969973260095</v>
      </c>
      <c r="BE113" s="107">
        <v>3.5999999999999997E-2</v>
      </c>
      <c r="BF113" s="40">
        <f t="shared" si="10"/>
        <v>2.7352883354103907</v>
      </c>
    </row>
    <row r="114" spans="1:58" ht="15" customHeight="1">
      <c r="A114" s="53" t="s">
        <v>368</v>
      </c>
      <c r="B114" t="s">
        <v>1821</v>
      </c>
      <c r="C114" t="s">
        <v>2390</v>
      </c>
      <c r="D114" t="s">
        <v>2391</v>
      </c>
      <c r="E114" t="s">
        <v>1289</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f t="shared" si="14"/>
        <v>4620.7477913029179</v>
      </c>
      <c r="AL114">
        <f t="shared" si="14"/>
        <v>4824.2726178207404</v>
      </c>
      <c r="AM114">
        <f t="shared" si="14"/>
        <v>5027.7974443385619</v>
      </c>
      <c r="AN114">
        <f t="shared" si="14"/>
        <v>5231.3222708563844</v>
      </c>
      <c r="AO114">
        <f t="shared" si="14"/>
        <v>5434.847097374206</v>
      </c>
      <c r="AP114">
        <f t="shared" si="14"/>
        <v>5638.3719238920276</v>
      </c>
      <c r="AQ114">
        <f t="shared" si="14"/>
        <v>5841.8967504098491</v>
      </c>
      <c r="AR114">
        <f t="shared" si="14"/>
        <v>6045.4215769276716</v>
      </c>
      <c r="AS114">
        <f t="shared" si="14"/>
        <v>6248.9464034454941</v>
      </c>
      <c r="AT114">
        <f t="shared" si="14"/>
        <v>6452.4712299633156</v>
      </c>
      <c r="AU114">
        <f t="shared" si="14"/>
        <v>6655.9960564811372</v>
      </c>
      <c r="AV114">
        <f t="shared" si="14"/>
        <v>6859.5208829989588</v>
      </c>
      <c r="AW114">
        <f t="shared" si="14"/>
        <v>7063.0457095167812</v>
      </c>
      <c r="AX114">
        <f t="shared" si="14"/>
        <v>7266.5705360346028</v>
      </c>
      <c r="AY114">
        <f t="shared" si="14"/>
        <v>7470.0953625524253</v>
      </c>
      <c r="AZ114">
        <f t="shared" si="14"/>
        <v>7673.6201890702469</v>
      </c>
      <c r="BA114">
        <f t="shared" si="13"/>
        <v>7877.1450155880684</v>
      </c>
      <c r="BB114">
        <f t="shared" si="13"/>
        <v>8080.6698421058909</v>
      </c>
      <c r="BC114">
        <f t="shared" si="13"/>
        <v>8284.1946686237134</v>
      </c>
      <c r="BD114">
        <f t="shared" si="13"/>
        <v>8487.7194951415349</v>
      </c>
      <c r="BE114" s="107">
        <v>0.08</v>
      </c>
      <c r="BF114" s="40">
        <f t="shared" si="10"/>
        <v>6.0960299354808845</v>
      </c>
    </row>
    <row r="115" spans="1:58" ht="15" customHeight="1">
      <c r="A115" s="53" t="s">
        <v>367</v>
      </c>
      <c r="B115" t="s">
        <v>1825</v>
      </c>
      <c r="C115" t="s">
        <v>2392</v>
      </c>
      <c r="D115" t="s">
        <v>2393</v>
      </c>
      <c r="E115" t="s">
        <v>1289</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f t="shared" si="14"/>
        <v>3855.6429424048365</v>
      </c>
      <c r="AL115">
        <f t="shared" si="14"/>
        <v>4036.8569085071795</v>
      </c>
      <c r="AM115">
        <f t="shared" si="14"/>
        <v>4218.0708746095224</v>
      </c>
      <c r="AN115">
        <f t="shared" si="14"/>
        <v>4399.2848407118654</v>
      </c>
      <c r="AO115">
        <f t="shared" si="14"/>
        <v>4580.4988068142075</v>
      </c>
      <c r="AP115">
        <f t="shared" si="14"/>
        <v>4761.7127729165504</v>
      </c>
      <c r="AQ115">
        <f t="shared" si="14"/>
        <v>4942.9267390188934</v>
      </c>
      <c r="AR115">
        <f t="shared" si="14"/>
        <v>5124.1407051212354</v>
      </c>
      <c r="AS115">
        <f t="shared" si="14"/>
        <v>5305.3546712235784</v>
      </c>
      <c r="AT115">
        <f t="shared" si="14"/>
        <v>5486.5686373259214</v>
      </c>
      <c r="AU115">
        <f t="shared" si="14"/>
        <v>5667.7826034282643</v>
      </c>
      <c r="AV115">
        <f t="shared" si="14"/>
        <v>5848.9965695306073</v>
      </c>
      <c r="AW115">
        <f t="shared" si="14"/>
        <v>6030.2105356329503</v>
      </c>
      <c r="AX115">
        <f t="shared" si="14"/>
        <v>6211.4245017352923</v>
      </c>
      <c r="AY115">
        <f t="shared" si="14"/>
        <v>6392.6384678376344</v>
      </c>
      <c r="AZ115">
        <f t="shared" si="14"/>
        <v>6573.8524339399773</v>
      </c>
      <c r="BA115">
        <f t="shared" si="13"/>
        <v>6755.0664000423203</v>
      </c>
      <c r="BB115">
        <f t="shared" si="13"/>
        <v>6936.2803661446633</v>
      </c>
      <c r="BC115">
        <f t="shared" si="13"/>
        <v>7117.4943322470062</v>
      </c>
      <c r="BD115">
        <f t="shared" si="13"/>
        <v>7298.7082983493492</v>
      </c>
      <c r="BE115" s="107">
        <v>8.4000000000000005E-2</v>
      </c>
      <c r="BF115" s="40">
        <f t="shared" si="10"/>
        <v>6.3870396330580226</v>
      </c>
    </row>
    <row r="116" spans="1:58" ht="15" customHeight="1">
      <c r="A116" s="53" t="s">
        <v>366</v>
      </c>
      <c r="B116" t="s">
        <v>1826</v>
      </c>
      <c r="C116" t="s">
        <v>2394</v>
      </c>
      <c r="D116" t="s">
        <v>2395</v>
      </c>
      <c r="E116" t="s">
        <v>1289</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f t="shared" si="14"/>
        <v>465.98786672504747</v>
      </c>
      <c r="AL116">
        <f t="shared" si="14"/>
        <v>484.06489313124547</v>
      </c>
      <c r="AM116">
        <f t="shared" si="14"/>
        <v>502.14191953744353</v>
      </c>
      <c r="AN116">
        <f t="shared" si="14"/>
        <v>520.21894594364153</v>
      </c>
      <c r="AO116">
        <f t="shared" si="14"/>
        <v>538.29597234983953</v>
      </c>
      <c r="AP116">
        <f t="shared" si="14"/>
        <v>556.37299875603765</v>
      </c>
      <c r="AQ116">
        <f t="shared" si="14"/>
        <v>574.45002516223565</v>
      </c>
      <c r="AR116">
        <f t="shared" si="14"/>
        <v>592.52705156843365</v>
      </c>
      <c r="AS116">
        <f t="shared" si="14"/>
        <v>610.60407797463176</v>
      </c>
      <c r="AT116">
        <f t="shared" si="14"/>
        <v>628.68110438082977</v>
      </c>
      <c r="AU116">
        <f t="shared" si="14"/>
        <v>646.75813078702777</v>
      </c>
      <c r="AV116">
        <f t="shared" si="14"/>
        <v>664.83515719322577</v>
      </c>
      <c r="AW116">
        <f t="shared" si="14"/>
        <v>682.91218359942388</v>
      </c>
      <c r="AX116">
        <f t="shared" si="14"/>
        <v>700.98921000562189</v>
      </c>
      <c r="AY116">
        <f t="shared" si="14"/>
        <v>719.06623641181989</v>
      </c>
      <c r="AZ116">
        <f t="shared" si="14"/>
        <v>737.143262818018</v>
      </c>
      <c r="BA116">
        <f t="shared" si="13"/>
        <v>755.220289224216</v>
      </c>
      <c r="BB116">
        <f t="shared" si="13"/>
        <v>773.297315630414</v>
      </c>
      <c r="BC116">
        <f t="shared" si="13"/>
        <v>791.37434203661201</v>
      </c>
      <c r="BD116">
        <f t="shared" si="13"/>
        <v>809.45136844281001</v>
      </c>
      <c r="BE116" s="107">
        <v>7.3999999999999996E-2</v>
      </c>
      <c r="BF116" s="40">
        <f t="shared" si="10"/>
        <v>5.59380410810002</v>
      </c>
    </row>
    <row r="117" spans="1:58" ht="15" customHeight="1">
      <c r="A117" s="53" t="s">
        <v>365</v>
      </c>
      <c r="B117" t="s">
        <v>1827</v>
      </c>
      <c r="C117" t="s">
        <v>2396</v>
      </c>
      <c r="D117" t="s">
        <v>2397</v>
      </c>
      <c r="E117" t="s">
        <v>1289</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f t="shared" si="14"/>
        <v>305.2948337413842</v>
      </c>
      <c r="AL117">
        <f t="shared" si="14"/>
        <v>312.10661965919479</v>
      </c>
      <c r="AM117">
        <f t="shared" si="14"/>
        <v>318.91840557700544</v>
      </c>
      <c r="AN117">
        <f t="shared" si="14"/>
        <v>325.7301914948161</v>
      </c>
      <c r="AO117">
        <f t="shared" si="14"/>
        <v>332.54197741262669</v>
      </c>
      <c r="AP117">
        <f t="shared" si="14"/>
        <v>339.35376333043735</v>
      </c>
      <c r="AQ117">
        <f t="shared" si="14"/>
        <v>346.165549248248</v>
      </c>
      <c r="AR117">
        <f t="shared" si="14"/>
        <v>352.97733516605865</v>
      </c>
      <c r="AS117">
        <f t="shared" si="14"/>
        <v>359.78912108386925</v>
      </c>
      <c r="AT117">
        <f t="shared" si="14"/>
        <v>366.6009070016799</v>
      </c>
      <c r="AU117">
        <f t="shared" si="14"/>
        <v>373.41269291949055</v>
      </c>
      <c r="AV117">
        <f t="shared" si="14"/>
        <v>380.22447883730115</v>
      </c>
      <c r="AW117">
        <f t="shared" si="14"/>
        <v>387.0362647551118</v>
      </c>
      <c r="AX117">
        <f t="shared" si="14"/>
        <v>393.84805067292245</v>
      </c>
      <c r="AY117">
        <f t="shared" si="14"/>
        <v>400.65983659073311</v>
      </c>
      <c r="AZ117">
        <f t="shared" si="14"/>
        <v>407.4716225085437</v>
      </c>
      <c r="BA117">
        <f t="shared" si="13"/>
        <v>414.28340842635436</v>
      </c>
      <c r="BB117">
        <f t="shared" si="13"/>
        <v>421.09519434416501</v>
      </c>
      <c r="BC117">
        <f t="shared" si="13"/>
        <v>427.9069802619756</v>
      </c>
      <c r="BD117">
        <f t="shared" si="13"/>
        <v>434.71876617978626</v>
      </c>
      <c r="BE117" s="107">
        <v>5.7000000000000002E-2</v>
      </c>
      <c r="BF117" s="40">
        <f t="shared" si="10"/>
        <v>4.1499698201893809</v>
      </c>
    </row>
    <row r="118" spans="1:58" ht="15" customHeight="1">
      <c r="A118" s="53" t="s">
        <v>364</v>
      </c>
      <c r="B118" t="s">
        <v>1822</v>
      </c>
      <c r="C118" t="s">
        <v>2398</v>
      </c>
      <c r="D118" t="s">
        <v>2399</v>
      </c>
      <c r="E118" t="s">
        <v>1289</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f t="shared" si="14"/>
        <v>1394.3084262470518</v>
      </c>
      <c r="AL118">
        <f t="shared" si="14"/>
        <v>1421.4052750857647</v>
      </c>
      <c r="AM118">
        <f t="shared" si="14"/>
        <v>1448.5021239244775</v>
      </c>
      <c r="AN118">
        <f t="shared" si="14"/>
        <v>1475.5989727631904</v>
      </c>
      <c r="AO118">
        <f t="shared" si="14"/>
        <v>1502.6958216019032</v>
      </c>
      <c r="AP118">
        <f t="shared" si="14"/>
        <v>1529.7926704406159</v>
      </c>
      <c r="AQ118">
        <f t="shared" si="14"/>
        <v>1556.8895192793289</v>
      </c>
      <c r="AR118">
        <f t="shared" si="14"/>
        <v>1583.9863681180416</v>
      </c>
      <c r="AS118">
        <f t="shared" si="14"/>
        <v>1611.0832169567543</v>
      </c>
      <c r="AT118">
        <f t="shared" si="14"/>
        <v>1638.1800657954673</v>
      </c>
      <c r="AU118">
        <f t="shared" si="14"/>
        <v>1665.27691463418</v>
      </c>
      <c r="AV118">
        <f t="shared" si="14"/>
        <v>1692.3737634728927</v>
      </c>
      <c r="AW118">
        <f t="shared" si="14"/>
        <v>1719.4706123116057</v>
      </c>
      <c r="AX118">
        <f t="shared" si="14"/>
        <v>1746.5674611503184</v>
      </c>
      <c r="AY118">
        <f t="shared" si="14"/>
        <v>1773.6643099890312</v>
      </c>
      <c r="AZ118">
        <f t="shared" si="14"/>
        <v>1800.7611588277441</v>
      </c>
      <c r="BA118">
        <f t="shared" si="13"/>
        <v>1827.8580076664571</v>
      </c>
      <c r="BB118">
        <f t="shared" si="13"/>
        <v>1854.9548565051698</v>
      </c>
      <c r="BC118">
        <f t="shared" si="13"/>
        <v>1882.0517053438825</v>
      </c>
      <c r="BD118">
        <f t="shared" si="13"/>
        <v>1909.1485541825955</v>
      </c>
      <c r="BE118" s="107">
        <v>6.4000000000000001E-2</v>
      </c>
      <c r="BF118" s="40">
        <f t="shared" si="10"/>
        <v>4.4633744698710176</v>
      </c>
    </row>
    <row r="119" spans="1:58" ht="15" customHeight="1">
      <c r="A119" s="53" t="s">
        <v>363</v>
      </c>
      <c r="B119" t="s">
        <v>1825</v>
      </c>
      <c r="C119" t="s">
        <v>2400</v>
      </c>
      <c r="D119" t="s">
        <v>2401</v>
      </c>
      <c r="E119" t="s">
        <v>1289</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f t="shared" si="14"/>
        <v>797.83556239038239</v>
      </c>
      <c r="AL119">
        <f t="shared" si="14"/>
        <v>818.73026460502399</v>
      </c>
      <c r="AM119">
        <f t="shared" si="14"/>
        <v>839.6249668196657</v>
      </c>
      <c r="AN119">
        <f t="shared" si="14"/>
        <v>860.5196690343073</v>
      </c>
      <c r="AO119">
        <f t="shared" si="14"/>
        <v>881.4143712489489</v>
      </c>
      <c r="AP119">
        <f t="shared" si="14"/>
        <v>902.30907346359049</v>
      </c>
      <c r="AQ119">
        <f t="shared" si="14"/>
        <v>923.2037756782322</v>
      </c>
      <c r="AR119">
        <f t="shared" si="14"/>
        <v>944.0984778928738</v>
      </c>
      <c r="AS119">
        <f t="shared" si="14"/>
        <v>964.9931801075154</v>
      </c>
      <c r="AT119">
        <f t="shared" si="14"/>
        <v>985.887882322157</v>
      </c>
      <c r="AU119">
        <f t="shared" si="14"/>
        <v>1006.7825845367986</v>
      </c>
      <c r="AV119">
        <f t="shared" si="14"/>
        <v>1027.6772867514403</v>
      </c>
      <c r="AW119">
        <f t="shared" si="14"/>
        <v>1048.5719889660818</v>
      </c>
      <c r="AX119">
        <f t="shared" si="14"/>
        <v>1069.4666911807235</v>
      </c>
      <c r="AY119">
        <f t="shared" si="14"/>
        <v>1090.3613933953652</v>
      </c>
      <c r="AZ119">
        <f t="shared" si="14"/>
        <v>1111.2560956100067</v>
      </c>
      <c r="BA119">
        <f t="shared" si="13"/>
        <v>1132.1507978246484</v>
      </c>
      <c r="BB119">
        <f t="shared" si="13"/>
        <v>1153.0455000392899</v>
      </c>
      <c r="BC119">
        <f t="shared" si="13"/>
        <v>1173.9402022539316</v>
      </c>
      <c r="BD119">
        <f t="shared" si="13"/>
        <v>1194.8349044685733</v>
      </c>
      <c r="BE119" s="107">
        <v>7.1999999999999995E-2</v>
      </c>
      <c r="BF119" s="40">
        <f t="shared" si="10"/>
        <v>5.1495636511455833</v>
      </c>
    </row>
    <row r="120" spans="1:58" ht="15" customHeight="1">
      <c r="A120" s="53" t="s">
        <v>362</v>
      </c>
      <c r="B120" t="s">
        <v>1826</v>
      </c>
      <c r="C120" t="s">
        <v>2402</v>
      </c>
      <c r="D120" t="s">
        <v>2403</v>
      </c>
      <c r="E120" t="s">
        <v>1289</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f t="shared" si="14"/>
        <v>263.76247320402541</v>
      </c>
      <c r="AL120">
        <f t="shared" si="14"/>
        <v>270.58860716648832</v>
      </c>
      <c r="AM120">
        <f t="shared" si="14"/>
        <v>277.41474112895116</v>
      </c>
      <c r="AN120">
        <f t="shared" si="14"/>
        <v>284.24087509141407</v>
      </c>
      <c r="AO120">
        <f t="shared" si="14"/>
        <v>291.06700905387697</v>
      </c>
      <c r="AP120">
        <f t="shared" si="14"/>
        <v>297.89314301633988</v>
      </c>
      <c r="AQ120">
        <f t="shared" si="14"/>
        <v>304.71927697880278</v>
      </c>
      <c r="AR120">
        <f t="shared" si="14"/>
        <v>311.54541094126569</v>
      </c>
      <c r="AS120">
        <f t="shared" si="14"/>
        <v>318.37154490372859</v>
      </c>
      <c r="AT120">
        <f t="shared" si="14"/>
        <v>325.19767886619144</v>
      </c>
      <c r="AU120">
        <f t="shared" si="14"/>
        <v>332.02381282865434</v>
      </c>
      <c r="AV120">
        <f t="shared" si="14"/>
        <v>338.84994679111725</v>
      </c>
      <c r="AW120">
        <f t="shared" si="14"/>
        <v>345.67608075358015</v>
      </c>
      <c r="AX120">
        <f t="shared" si="14"/>
        <v>352.502214716043</v>
      </c>
      <c r="AY120">
        <f t="shared" si="14"/>
        <v>359.3283486785059</v>
      </c>
      <c r="AZ120">
        <f t="shared" si="14"/>
        <v>366.15448264096881</v>
      </c>
      <c r="BA120">
        <f t="shared" si="13"/>
        <v>372.98061660343171</v>
      </c>
      <c r="BB120">
        <f t="shared" si="13"/>
        <v>379.80675056589462</v>
      </c>
      <c r="BC120">
        <f t="shared" si="13"/>
        <v>386.63288452835752</v>
      </c>
      <c r="BD120">
        <f t="shared" si="13"/>
        <v>393.45901849082043</v>
      </c>
      <c r="BE120" s="107">
        <v>5.5E-2</v>
      </c>
      <c r="BF120" s="40">
        <f t="shared" si="10"/>
        <v>4.1364656037951475</v>
      </c>
    </row>
    <row r="121" spans="1:58" ht="15" customHeight="1">
      <c r="A121" s="53" t="s">
        <v>361</v>
      </c>
      <c r="B121" t="s">
        <v>1827</v>
      </c>
      <c r="C121" t="s">
        <v>2404</v>
      </c>
      <c r="D121" t="s">
        <v>2405</v>
      </c>
      <c r="E121" t="s">
        <v>1289</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f t="shared" si="14"/>
        <v>336.73290598013767</v>
      </c>
      <c r="AL121">
        <f t="shared" si="14"/>
        <v>339.40565140616008</v>
      </c>
      <c r="AM121">
        <f t="shared" si="14"/>
        <v>342.07839683218242</v>
      </c>
      <c r="AN121">
        <f t="shared" si="14"/>
        <v>344.75114225820477</v>
      </c>
      <c r="AO121">
        <f t="shared" si="14"/>
        <v>347.42388768422717</v>
      </c>
      <c r="AP121">
        <f t="shared" si="14"/>
        <v>350.09663311024951</v>
      </c>
      <c r="AQ121">
        <f t="shared" si="14"/>
        <v>352.76937853627186</v>
      </c>
      <c r="AR121">
        <f t="shared" si="14"/>
        <v>355.44212396229426</v>
      </c>
      <c r="AS121">
        <f t="shared" si="14"/>
        <v>358.11486938831661</v>
      </c>
      <c r="AT121">
        <f t="shared" si="14"/>
        <v>360.78761481433895</v>
      </c>
      <c r="AU121">
        <f t="shared" si="14"/>
        <v>363.46036024036135</v>
      </c>
      <c r="AV121">
        <f t="shared" si="14"/>
        <v>366.1331056663837</v>
      </c>
      <c r="AW121">
        <f t="shared" si="14"/>
        <v>368.80585109240604</v>
      </c>
      <c r="AX121">
        <f t="shared" si="14"/>
        <v>371.47859651842845</v>
      </c>
      <c r="AY121">
        <f t="shared" si="14"/>
        <v>374.15134194445079</v>
      </c>
      <c r="AZ121">
        <f t="shared" si="14"/>
        <v>376.82408737047314</v>
      </c>
      <c r="BA121">
        <f t="shared" si="13"/>
        <v>379.49683279649554</v>
      </c>
      <c r="BB121">
        <f t="shared" si="13"/>
        <v>382.16957822251788</v>
      </c>
      <c r="BC121">
        <f t="shared" si="13"/>
        <v>384.84232364854023</v>
      </c>
      <c r="BD121">
        <f t="shared" si="13"/>
        <v>387.51506907456258</v>
      </c>
      <c r="BE121" s="107">
        <v>5.5E-2</v>
      </c>
      <c r="BF121" s="40">
        <f t="shared" si="10"/>
        <v>3.5969961973592701</v>
      </c>
    </row>
    <row r="122" spans="1:58" ht="15" customHeight="1">
      <c r="A122" s="53" t="s">
        <v>360</v>
      </c>
      <c r="B122" t="s">
        <v>153</v>
      </c>
      <c r="C122" t="s">
        <v>2406</v>
      </c>
      <c r="D122" t="s">
        <v>2407</v>
      </c>
      <c r="E122" t="s">
        <v>1289</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f t="shared" si="14"/>
        <v>68248.129570833698</v>
      </c>
      <c r="AL122">
        <f t="shared" si="14"/>
        <v>69752.314528393472</v>
      </c>
      <c r="AM122">
        <f t="shared" si="14"/>
        <v>71256.499485953231</v>
      </c>
      <c r="AN122">
        <f t="shared" si="14"/>
        <v>72760.684443513004</v>
      </c>
      <c r="AO122">
        <f t="shared" si="14"/>
        <v>74264.869401072778</v>
      </c>
      <c r="AP122">
        <f t="shared" si="14"/>
        <v>75769.054358632551</v>
      </c>
      <c r="AQ122">
        <f t="shared" si="14"/>
        <v>77273.239316192325</v>
      </c>
      <c r="AR122">
        <f t="shared" si="14"/>
        <v>78777.424273752084</v>
      </c>
      <c r="AS122">
        <f t="shared" si="14"/>
        <v>80281.609231311857</v>
      </c>
      <c r="AT122">
        <f t="shared" si="14"/>
        <v>81785.79418887163</v>
      </c>
      <c r="AU122">
        <f t="shared" si="14"/>
        <v>83289.979146431404</v>
      </c>
      <c r="AV122">
        <f t="shared" si="14"/>
        <v>84794.164103991177</v>
      </c>
      <c r="AW122">
        <f t="shared" si="14"/>
        <v>86298.349061550936</v>
      </c>
      <c r="AX122">
        <f t="shared" si="14"/>
        <v>87802.53401911071</v>
      </c>
      <c r="AY122">
        <f t="shared" si="14"/>
        <v>89306.718976670483</v>
      </c>
      <c r="AZ122">
        <f t="shared" si="14"/>
        <v>90810.903934230257</v>
      </c>
      <c r="BA122">
        <f t="shared" si="13"/>
        <v>92315.088891790016</v>
      </c>
      <c r="BB122">
        <f t="shared" si="13"/>
        <v>93819.273849349789</v>
      </c>
      <c r="BC122">
        <f t="shared" si="13"/>
        <v>95323.458806909563</v>
      </c>
      <c r="BD122">
        <f t="shared" si="13"/>
        <v>96827.643764469336</v>
      </c>
      <c r="BE122" s="107">
        <v>5.8000000000000003E-2</v>
      </c>
      <c r="BF122" s="40">
        <f t="shared" si="10"/>
        <v>4.2163371490074653</v>
      </c>
    </row>
    <row r="123" spans="1:58" ht="15" customHeight="1">
      <c r="A123" s="110"/>
      <c r="B123" t="s">
        <v>359</v>
      </c>
      <c r="D123" t="s">
        <v>2408</v>
      </c>
      <c r="BF123" s="40"/>
    </row>
    <row r="124" spans="1:58" ht="15" customHeight="1">
      <c r="A124" s="53" t="s">
        <v>358</v>
      </c>
      <c r="B124" t="s">
        <v>1810</v>
      </c>
      <c r="C124" t="s">
        <v>2409</v>
      </c>
      <c r="D124" t="s">
        <v>2410</v>
      </c>
      <c r="E124" t="s">
        <v>1289</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49">
        <f>AJ124+AJ124*($AJ124-$AI124)/$AI124</f>
        <v>154.00754698344022</v>
      </c>
      <c r="AL124" s="49">
        <f t="shared" ref="AL124:BD124" si="15">AK124+AK124*($AJ124-$AI124)/$AI124</f>
        <v>141.69119447308285</v>
      </c>
      <c r="AM124" s="49">
        <f t="shared" si="15"/>
        <v>130.35981018104076</v>
      </c>
      <c r="AN124" s="49">
        <f t="shared" si="15"/>
        <v>119.93462383906486</v>
      </c>
      <c r="AO124" s="49">
        <f t="shared" si="15"/>
        <v>110.34316462597923</v>
      </c>
      <c r="AP124" s="49">
        <f t="shared" si="15"/>
        <v>101.5187573858062</v>
      </c>
      <c r="AQ124" s="49">
        <f t="shared" si="15"/>
        <v>93.400059134534914</v>
      </c>
      <c r="AR124" s="49">
        <f t="shared" si="15"/>
        <v>85.930632633554097</v>
      </c>
      <c r="AS124" s="49">
        <f t="shared" si="15"/>
        <v>79.05855406543904</v>
      </c>
      <c r="AT124" s="49">
        <f t="shared" si="15"/>
        <v>72.73605208484588</v>
      </c>
      <c r="AU124" s="49">
        <f t="shared" si="15"/>
        <v>66.919175735370601</v>
      </c>
      <c r="AV124" s="49">
        <f t="shared" si="15"/>
        <v>61.567488923892448</v>
      </c>
      <c r="AW124" s="49">
        <f t="shared" si="15"/>
        <v>56.64378932853613</v>
      </c>
      <c r="AX124" s="49">
        <f t="shared" si="15"/>
        <v>52.113849786237687</v>
      </c>
      <c r="AY124" s="49">
        <f t="shared" si="15"/>
        <v>47.946180362166331</v>
      </c>
      <c r="AZ124" s="49">
        <f t="shared" si="15"/>
        <v>44.111809447024676</v>
      </c>
      <c r="BA124" s="49">
        <f t="shared" si="15"/>
        <v>40.584082360522302</v>
      </c>
      <c r="BB124" s="49">
        <f t="shared" si="15"/>
        <v>37.338476061012081</v>
      </c>
      <c r="BC124" s="49">
        <f t="shared" si="15"/>
        <v>34.352428673240794</v>
      </c>
      <c r="BD124" s="49">
        <f t="shared" si="15"/>
        <v>31.605182649173962</v>
      </c>
      <c r="BE124" s="107">
        <v>-0.106</v>
      </c>
      <c r="BF124" s="40">
        <f t="shared" si="10"/>
        <v>-9.5821329016223764</v>
      </c>
    </row>
    <row r="125" spans="1:58" ht="15" customHeight="1">
      <c r="A125" s="53" t="s">
        <v>357</v>
      </c>
      <c r="B125" t="s">
        <v>1825</v>
      </c>
      <c r="C125" t="s">
        <v>2411</v>
      </c>
      <c r="D125" t="s">
        <v>2412</v>
      </c>
      <c r="E125" t="s">
        <v>1289</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t="s">
        <v>146</v>
      </c>
      <c r="BF125" t="s">
        <v>146</v>
      </c>
    </row>
    <row r="126" spans="1:58" ht="15" customHeight="1">
      <c r="A126" s="53" t="s">
        <v>356</v>
      </c>
      <c r="B126" t="s">
        <v>1826</v>
      </c>
      <c r="C126" t="s">
        <v>2413</v>
      </c>
      <c r="D126" t="s">
        <v>2414</v>
      </c>
      <c r="E126" t="s">
        <v>1289</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t="s">
        <v>146</v>
      </c>
      <c r="BF126" t="s">
        <v>146</v>
      </c>
    </row>
    <row r="127" spans="1:58" ht="15" customHeight="1">
      <c r="A127" s="53" t="s">
        <v>355</v>
      </c>
      <c r="B127" t="s">
        <v>1827</v>
      </c>
      <c r="C127" t="s">
        <v>2415</v>
      </c>
      <c r="D127" t="s">
        <v>2416</v>
      </c>
      <c r="E127" t="s">
        <v>1289</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49">
        <f t="shared" ref="AK127:AZ128" si="16">AJ127+AJ127*($AJ127-$AI127)/$AI127</f>
        <v>154.00754698344022</v>
      </c>
      <c r="AL127" s="49">
        <f t="shared" si="16"/>
        <v>141.69119447308285</v>
      </c>
      <c r="AM127" s="49">
        <f t="shared" si="16"/>
        <v>130.35981018104076</v>
      </c>
      <c r="AN127" s="49">
        <f t="shared" si="16"/>
        <v>119.93462383906486</v>
      </c>
      <c r="AO127" s="49">
        <f t="shared" si="16"/>
        <v>110.34316462597923</v>
      </c>
      <c r="AP127" s="49">
        <f t="shared" si="16"/>
        <v>101.5187573858062</v>
      </c>
      <c r="AQ127" s="49">
        <f t="shared" si="16"/>
        <v>93.400059134534914</v>
      </c>
      <c r="AR127" s="49">
        <f t="shared" si="16"/>
        <v>85.930632633554097</v>
      </c>
      <c r="AS127" s="49">
        <f t="shared" si="16"/>
        <v>79.05855406543904</v>
      </c>
      <c r="AT127" s="49">
        <f t="shared" si="16"/>
        <v>72.73605208484588</v>
      </c>
      <c r="AU127" s="49">
        <f t="shared" si="16"/>
        <v>66.919175735370601</v>
      </c>
      <c r="AV127" s="49">
        <f t="shared" si="16"/>
        <v>61.567488923892448</v>
      </c>
      <c r="AW127" s="49">
        <f t="shared" si="16"/>
        <v>56.64378932853613</v>
      </c>
      <c r="AX127" s="49">
        <f t="shared" si="16"/>
        <v>52.113849786237687</v>
      </c>
      <c r="AY127" s="49">
        <f t="shared" si="16"/>
        <v>47.946180362166331</v>
      </c>
      <c r="AZ127" s="49">
        <f t="shared" si="16"/>
        <v>44.111809447024676</v>
      </c>
      <c r="BA127" s="49">
        <f t="shared" ref="AL127:BD128" si="17">AZ127+AZ127*($AJ127-$AI127)/$AI127</f>
        <v>40.584082360522302</v>
      </c>
      <c r="BB127" s="49">
        <f t="shared" si="17"/>
        <v>37.338476061012081</v>
      </c>
      <c r="BC127" s="49">
        <f t="shared" si="17"/>
        <v>34.352428673240794</v>
      </c>
      <c r="BD127" s="49">
        <f t="shared" si="17"/>
        <v>31.605182649173962</v>
      </c>
      <c r="BE127" s="107">
        <v>-0.08</v>
      </c>
      <c r="BF127" s="40">
        <f t="shared" si="10"/>
        <v>-7.9712437748731713</v>
      </c>
    </row>
    <row r="128" spans="1:58" ht="15" customHeight="1">
      <c r="A128" s="53" t="s">
        <v>354</v>
      </c>
      <c r="B128" t="s">
        <v>1811</v>
      </c>
      <c r="C128" t="s">
        <v>2417</v>
      </c>
      <c r="D128" t="s">
        <v>2418</v>
      </c>
      <c r="E128" t="s">
        <v>1289</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49">
        <f t="shared" si="16"/>
        <v>18.240484064996963</v>
      </c>
      <c r="AL128" s="49">
        <f t="shared" si="17"/>
        <v>16.690362127899402</v>
      </c>
      <c r="AM128" s="49">
        <f t="shared" si="17"/>
        <v>15.271973428324971</v>
      </c>
      <c r="AN128" s="49">
        <f t="shared" si="17"/>
        <v>13.974122946415543</v>
      </c>
      <c r="AO128" s="49">
        <f t="shared" si="17"/>
        <v>12.786567043088109</v>
      </c>
      <c r="AP128" s="49">
        <f t="shared" si="17"/>
        <v>11.699932609318061</v>
      </c>
      <c r="AQ128" s="49">
        <f t="shared" si="17"/>
        <v>10.705643086318496</v>
      </c>
      <c r="AR128" s="49">
        <f t="shared" si="17"/>
        <v>9.7958507727096364</v>
      </c>
      <c r="AS128" s="49">
        <f t="shared" si="17"/>
        <v>8.9633748843942342</v>
      </c>
      <c r="AT128" s="49">
        <f t="shared" si="17"/>
        <v>8.2016448782596019</v>
      </c>
      <c r="AU128" s="49">
        <f t="shared" si="17"/>
        <v>7.5046485923731412</v>
      </c>
      <c r="AV128" s="49">
        <f t="shared" si="17"/>
        <v>6.8668847933537061</v>
      </c>
      <c r="AW128" s="49">
        <f t="shared" si="17"/>
        <v>6.2833197563859766</v>
      </c>
      <c r="AX128" s="49">
        <f t="shared" si="17"/>
        <v>5.7493475351737642</v>
      </c>
      <c r="AY128" s="49">
        <f t="shared" si="17"/>
        <v>5.2607536082520054</v>
      </c>
      <c r="AZ128" s="49">
        <f t="shared" si="17"/>
        <v>4.8136816147260522</v>
      </c>
      <c r="BA128" s="49">
        <f t="shared" si="17"/>
        <v>4.4046029168909957</v>
      </c>
      <c r="BB128" s="49">
        <f t="shared" si="17"/>
        <v>4.0302887494956927</v>
      </c>
      <c r="BC128" s="49">
        <f t="shared" si="17"/>
        <v>3.6877847358319631</v>
      </c>
      <c r="BD128" s="49">
        <f>BC128+BC128*($AJ128-$AI128)/$AI128</f>
        <v>3.3743875695102368</v>
      </c>
      <c r="BE128" s="107">
        <v>-0.109</v>
      </c>
      <c r="BF128" s="40">
        <f t="shared" si="10"/>
        <v>-9.9599568355079438</v>
      </c>
    </row>
    <row r="129" spans="1:58" ht="15" customHeight="1">
      <c r="A129" s="53" t="s">
        <v>353</v>
      </c>
      <c r="B129" t="s">
        <v>1825</v>
      </c>
      <c r="C129" t="s">
        <v>2419</v>
      </c>
      <c r="D129" t="s">
        <v>2420</v>
      </c>
      <c r="E129" t="s">
        <v>1289</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t="s">
        <v>146</v>
      </c>
      <c r="BF129" t="s">
        <v>146</v>
      </c>
    </row>
    <row r="130" spans="1:58" ht="15" customHeight="1">
      <c r="A130" s="53" t="s">
        <v>352</v>
      </c>
      <c r="B130" t="s">
        <v>1826</v>
      </c>
      <c r="C130" t="s">
        <v>2421</v>
      </c>
      <c r="D130" t="s">
        <v>2422</v>
      </c>
      <c r="E130" t="s">
        <v>1289</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t="s">
        <v>146</v>
      </c>
      <c r="BF130" t="s">
        <v>146</v>
      </c>
    </row>
    <row r="131" spans="1:58" ht="15" customHeight="1">
      <c r="A131" s="53" t="s">
        <v>351</v>
      </c>
      <c r="B131" t="s">
        <v>1827</v>
      </c>
      <c r="C131" t="s">
        <v>2423</v>
      </c>
      <c r="D131" t="s">
        <v>2424</v>
      </c>
      <c r="E131" t="s">
        <v>1289</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49">
        <f t="shared" ref="AK131:BD131" si="18">AJ131+AJ131*($AJ131-$AI131)/$AI131</f>
        <v>18.240484064996963</v>
      </c>
      <c r="AL131" s="49">
        <f t="shared" si="18"/>
        <v>16.690362127899402</v>
      </c>
      <c r="AM131" s="49">
        <f t="shared" si="18"/>
        <v>15.271973428324971</v>
      </c>
      <c r="AN131" s="49">
        <f t="shared" si="18"/>
        <v>13.974122946415543</v>
      </c>
      <c r="AO131" s="49">
        <f t="shared" si="18"/>
        <v>12.786567043088109</v>
      </c>
      <c r="AP131" s="49">
        <f t="shared" si="18"/>
        <v>11.699932609318061</v>
      </c>
      <c r="AQ131" s="49">
        <f t="shared" si="18"/>
        <v>10.705643086318496</v>
      </c>
      <c r="AR131" s="49">
        <f t="shared" si="18"/>
        <v>9.7958507727096364</v>
      </c>
      <c r="AS131" s="49">
        <f t="shared" si="18"/>
        <v>8.9633748843942342</v>
      </c>
      <c r="AT131" s="49">
        <f t="shared" si="18"/>
        <v>8.2016448782596019</v>
      </c>
      <c r="AU131" s="49">
        <f t="shared" si="18"/>
        <v>7.5046485923731412</v>
      </c>
      <c r="AV131" s="49">
        <f t="shared" si="18"/>
        <v>6.8668847933537061</v>
      </c>
      <c r="AW131" s="49">
        <f t="shared" si="18"/>
        <v>6.2833197563859766</v>
      </c>
      <c r="AX131" s="49">
        <f t="shared" si="18"/>
        <v>5.7493475351737642</v>
      </c>
      <c r="AY131" s="49">
        <f t="shared" si="18"/>
        <v>5.2607536082520054</v>
      </c>
      <c r="AZ131" s="49">
        <f t="shared" si="18"/>
        <v>4.8136816147260522</v>
      </c>
      <c r="BA131" s="49">
        <f t="shared" si="18"/>
        <v>4.4046029168909957</v>
      </c>
      <c r="BB131" s="49">
        <f t="shared" si="18"/>
        <v>4.0302887494956927</v>
      </c>
      <c r="BC131" s="49">
        <f t="shared" si="18"/>
        <v>3.6877847358319631</v>
      </c>
      <c r="BD131" s="49">
        <f t="shared" si="18"/>
        <v>3.3743875695102368</v>
      </c>
      <c r="BE131" s="107">
        <v>-9.0999999999999998E-2</v>
      </c>
      <c r="BF131" s="40">
        <f t="shared" si="10"/>
        <v>-8.852167173811976</v>
      </c>
    </row>
    <row r="132" spans="1:58" ht="15" customHeight="1">
      <c r="A132" s="53" t="s">
        <v>350</v>
      </c>
      <c r="B132" t="s">
        <v>1812</v>
      </c>
      <c r="C132" t="s">
        <v>2425</v>
      </c>
      <c r="D132" t="s">
        <v>2426</v>
      </c>
      <c r="E132" t="s">
        <v>1289</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49">
        <f t="shared" ref="AK132:BD132" si="19">AJ132+AJ132*($AJ132-$AI132)/$AI132</f>
        <v>0.13172420929855538</v>
      </c>
      <c r="AL132" s="49">
        <f t="shared" si="19"/>
        <v>2.9844454351347E-2</v>
      </c>
      <c r="AM132" s="49">
        <f t="shared" si="19"/>
        <v>6.7617901088391878E-3</v>
      </c>
      <c r="AN132" s="49">
        <f t="shared" si="19"/>
        <v>1.5320033979422335E-3</v>
      </c>
      <c r="AO132" s="49">
        <f t="shared" si="19"/>
        <v>3.4710252367023994E-4</v>
      </c>
      <c r="AP132" s="49">
        <f t="shared" si="19"/>
        <v>7.8642228927218352E-5</v>
      </c>
      <c r="AQ132" s="49">
        <f t="shared" si="19"/>
        <v>1.7817790851087603E-5</v>
      </c>
      <c r="AR132" s="49">
        <f t="shared" si="19"/>
        <v>4.0369363272614744E-6</v>
      </c>
      <c r="AS132" s="49">
        <f t="shared" si="19"/>
        <v>9.1463947728225811E-7</v>
      </c>
      <c r="AT132" s="49">
        <f t="shared" si="19"/>
        <v>2.0722778502941141E-7</v>
      </c>
      <c r="AU132" s="49">
        <f t="shared" si="19"/>
        <v>4.6951127690001978E-8</v>
      </c>
      <c r="AV132" s="49">
        <f t="shared" si="19"/>
        <v>1.0637610159516024E-8</v>
      </c>
      <c r="AW132" s="49">
        <f t="shared" si="19"/>
        <v>2.4101391270722378E-9</v>
      </c>
      <c r="AX132" s="49">
        <f t="shared" si="19"/>
        <v>5.4605973754811936E-10</v>
      </c>
      <c r="AY132" s="49">
        <f t="shared" si="19"/>
        <v>1.237195121317923E-10</v>
      </c>
      <c r="AZ132" s="49">
        <f t="shared" si="19"/>
        <v>2.8030848329629643E-11</v>
      </c>
      <c r="BA132" s="49">
        <f t="shared" si="19"/>
        <v>6.3508855195104797E-12</v>
      </c>
      <c r="BB132" s="49">
        <f t="shared" si="19"/>
        <v>1.438905680185699E-12</v>
      </c>
      <c r="BC132" s="49">
        <f t="shared" si="19"/>
        <v>3.2600958560976498E-13</v>
      </c>
      <c r="BD132" s="49">
        <f t="shared" si="19"/>
        <v>7.3863249949596669E-14</v>
      </c>
      <c r="BE132" s="107">
        <v>-0.19500000000000001</v>
      </c>
      <c r="BF132" s="40">
        <f t="shared" si="10"/>
        <v>-51.523447468419029</v>
      </c>
    </row>
    <row r="133" spans="1:58" ht="15" customHeight="1">
      <c r="A133" s="53" t="s">
        <v>349</v>
      </c>
      <c r="B133" t="s">
        <v>1825</v>
      </c>
      <c r="C133" t="s">
        <v>2427</v>
      </c>
      <c r="D133" t="s">
        <v>2428</v>
      </c>
      <c r="E133" t="s">
        <v>1289</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t="s">
        <v>146</v>
      </c>
      <c r="BF133" t="s">
        <v>146</v>
      </c>
    </row>
    <row r="134" spans="1:58" ht="15" customHeight="1">
      <c r="A134" s="53" t="s">
        <v>348</v>
      </c>
      <c r="B134" t="s">
        <v>1826</v>
      </c>
      <c r="C134" t="s">
        <v>2429</v>
      </c>
      <c r="D134" t="s">
        <v>2430</v>
      </c>
      <c r="E134" t="s">
        <v>1289</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t="s">
        <v>146</v>
      </c>
      <c r="BF134" t="s">
        <v>146</v>
      </c>
    </row>
    <row r="135" spans="1:58" ht="15" customHeight="1">
      <c r="A135" s="53" t="s">
        <v>347</v>
      </c>
      <c r="B135" t="s">
        <v>1827</v>
      </c>
      <c r="C135" t="s">
        <v>2431</v>
      </c>
      <c r="D135" t="s">
        <v>2432</v>
      </c>
      <c r="E135" t="s">
        <v>1289</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49">
        <f>AJ135+AJ135*($AJ135-$AI135)/$AI135</f>
        <v>0.13172420929855538</v>
      </c>
      <c r="AL135" s="49">
        <f t="shared" ref="AL135:BD135" si="20">AK135+AK135*($AJ135-$AI135)/$AI135</f>
        <v>2.9844454351347E-2</v>
      </c>
      <c r="AM135" s="49">
        <f t="shared" si="20"/>
        <v>6.7617901088391878E-3</v>
      </c>
      <c r="AN135" s="49">
        <f t="shared" si="20"/>
        <v>1.5320033979422335E-3</v>
      </c>
      <c r="AO135" s="49">
        <f t="shared" si="20"/>
        <v>3.4710252367023994E-4</v>
      </c>
      <c r="AP135" s="49">
        <f t="shared" si="20"/>
        <v>7.8642228927218352E-5</v>
      </c>
      <c r="AQ135" s="49">
        <f t="shared" si="20"/>
        <v>1.7817790851087603E-5</v>
      </c>
      <c r="AR135" s="49">
        <f t="shared" si="20"/>
        <v>4.0369363272614744E-6</v>
      </c>
      <c r="AS135" s="49">
        <f t="shared" si="20"/>
        <v>9.1463947728225811E-7</v>
      </c>
      <c r="AT135" s="49">
        <f t="shared" si="20"/>
        <v>2.0722778502941141E-7</v>
      </c>
      <c r="AU135" s="49">
        <f t="shared" si="20"/>
        <v>4.6951127690001978E-8</v>
      </c>
      <c r="AV135" s="49">
        <f t="shared" si="20"/>
        <v>1.0637610159516024E-8</v>
      </c>
      <c r="AW135" s="49">
        <f t="shared" si="20"/>
        <v>2.4101391270722378E-9</v>
      </c>
      <c r="AX135" s="49">
        <f t="shared" si="20"/>
        <v>5.4605973754811936E-10</v>
      </c>
      <c r="AY135" s="49">
        <f t="shared" si="20"/>
        <v>1.237195121317923E-10</v>
      </c>
      <c r="AZ135" s="49">
        <f t="shared" si="20"/>
        <v>2.8030848329629643E-11</v>
      </c>
      <c r="BA135" s="49">
        <f t="shared" si="20"/>
        <v>6.3508855195104797E-12</v>
      </c>
      <c r="BB135" s="49">
        <f t="shared" si="20"/>
        <v>1.438905680185699E-12</v>
      </c>
      <c r="BC135" s="49">
        <f t="shared" si="20"/>
        <v>3.2600958560976498E-13</v>
      </c>
      <c r="BD135" s="49">
        <f t="shared" si="20"/>
        <v>7.3863249949596669E-14</v>
      </c>
      <c r="BE135" s="107">
        <v>-0.17299999999999999</v>
      </c>
      <c r="BF135" s="40">
        <f t="shared" si="10"/>
        <v>-50.746115001484313</v>
      </c>
    </row>
    <row r="136" spans="1:58" ht="15" customHeight="1">
      <c r="A136" s="53" t="s">
        <v>346</v>
      </c>
      <c r="B136" t="s">
        <v>1813</v>
      </c>
      <c r="C136" t="s">
        <v>2433</v>
      </c>
      <c r="D136" t="s">
        <v>2434</v>
      </c>
      <c r="E136" t="s">
        <v>1289</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f t="shared" ref="AK136:AZ139" si="21">_xlfn.FORECAST.ETS(AK$14,$F136:$AJ136,$F$14:$AJ$14)</f>
        <v>70.217121319700524</v>
      </c>
      <c r="AL136">
        <f t="shared" si="21"/>
        <v>69.757003014212017</v>
      </c>
      <c r="AM136">
        <f t="shared" si="21"/>
        <v>69.296884708723283</v>
      </c>
      <c r="AN136">
        <f t="shared" si="21"/>
        <v>68.836766403234776</v>
      </c>
      <c r="AO136">
        <f t="shared" si="21"/>
        <v>68.376648097746056</v>
      </c>
      <c r="AP136">
        <f t="shared" si="21"/>
        <v>67.916529792257549</v>
      </c>
      <c r="AQ136">
        <f t="shared" si="21"/>
        <v>67.456411486768815</v>
      </c>
      <c r="AR136">
        <f t="shared" si="21"/>
        <v>66.996293181280308</v>
      </c>
      <c r="AS136">
        <f t="shared" si="21"/>
        <v>66.536174875791573</v>
      </c>
      <c r="AT136">
        <f t="shared" si="21"/>
        <v>66.076056570303066</v>
      </c>
      <c r="AU136">
        <f t="shared" si="21"/>
        <v>65.615938264814332</v>
      </c>
      <c r="AV136">
        <f t="shared" si="21"/>
        <v>65.155819959325839</v>
      </c>
      <c r="AW136">
        <f t="shared" si="21"/>
        <v>64.695701653837105</v>
      </c>
      <c r="AX136">
        <f t="shared" si="21"/>
        <v>64.235583348348598</v>
      </c>
      <c r="AY136">
        <f t="shared" si="21"/>
        <v>63.775465042859871</v>
      </c>
      <c r="AZ136">
        <f t="shared" si="21"/>
        <v>63.31534673737135</v>
      </c>
      <c r="BA136">
        <f t="shared" ref="BA136:BD139" si="22">_xlfn.FORECAST.ETS(BA$14,$F136:$AJ136,$F$14:$AJ$14)</f>
        <v>62.85522843188263</v>
      </c>
      <c r="BB136">
        <f t="shared" si="22"/>
        <v>62.395110126394108</v>
      </c>
      <c r="BC136">
        <f t="shared" si="22"/>
        <v>61.934991820905395</v>
      </c>
      <c r="BD136">
        <f t="shared" si="22"/>
        <v>61.474873515416874</v>
      </c>
      <c r="BE136" s="107">
        <v>-7.6999999999999999E-2</v>
      </c>
      <c r="BF136" s="40">
        <f t="shared" si="10"/>
        <v>-4.9476216750831359</v>
      </c>
    </row>
    <row r="137" spans="1:58" ht="15" customHeight="1">
      <c r="A137" s="53" t="s">
        <v>345</v>
      </c>
      <c r="B137" t="s">
        <v>1825</v>
      </c>
      <c r="C137" t="s">
        <v>2435</v>
      </c>
      <c r="D137" t="s">
        <v>2436</v>
      </c>
      <c r="E137" t="s">
        <v>1289</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t="s">
        <v>146</v>
      </c>
      <c r="BF137" t="s">
        <v>146</v>
      </c>
    </row>
    <row r="138" spans="1:58" ht="15" customHeight="1">
      <c r="A138" s="53" t="s">
        <v>344</v>
      </c>
      <c r="B138" t="s">
        <v>1826</v>
      </c>
      <c r="C138" t="s">
        <v>2437</v>
      </c>
      <c r="D138" t="s">
        <v>2438</v>
      </c>
      <c r="E138" t="s">
        <v>1289</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t="s">
        <v>146</v>
      </c>
      <c r="BF138" t="s">
        <v>146</v>
      </c>
    </row>
    <row r="139" spans="1:58" ht="15" customHeight="1">
      <c r="A139" s="53" t="s">
        <v>343</v>
      </c>
      <c r="B139" t="s">
        <v>1827</v>
      </c>
      <c r="C139" t="s">
        <v>2439</v>
      </c>
      <c r="D139" t="s">
        <v>2440</v>
      </c>
      <c r="E139" t="s">
        <v>1289</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f t="shared" si="21"/>
        <v>69.022338337040125</v>
      </c>
      <c r="AL139">
        <f t="shared" si="21"/>
        <v>67.493190432545717</v>
      </c>
      <c r="AM139">
        <f t="shared" si="21"/>
        <v>65.964042528051266</v>
      </c>
      <c r="AN139">
        <f t="shared" si="21"/>
        <v>64.434894623556858</v>
      </c>
      <c r="AO139">
        <f t="shared" si="21"/>
        <v>62.905746719062392</v>
      </c>
      <c r="AP139">
        <f t="shared" si="21"/>
        <v>61.376598814567991</v>
      </c>
      <c r="AQ139">
        <f t="shared" si="21"/>
        <v>59.847450910073533</v>
      </c>
      <c r="AR139">
        <f t="shared" si="21"/>
        <v>58.318303005579125</v>
      </c>
      <c r="AS139">
        <f t="shared" si="21"/>
        <v>56.78915510108466</v>
      </c>
      <c r="AT139">
        <f t="shared" si="21"/>
        <v>55.260007196590259</v>
      </c>
      <c r="AU139">
        <f t="shared" si="21"/>
        <v>53.730859292095801</v>
      </c>
      <c r="AV139">
        <f t="shared" si="21"/>
        <v>52.201711387601392</v>
      </c>
      <c r="AW139">
        <f t="shared" si="21"/>
        <v>50.672563483106927</v>
      </c>
      <c r="AX139">
        <f t="shared" si="21"/>
        <v>49.143415578612526</v>
      </c>
      <c r="AY139">
        <f t="shared" si="21"/>
        <v>47.614267674118068</v>
      </c>
      <c r="AZ139">
        <f t="shared" si="21"/>
        <v>46.08511976962366</v>
      </c>
      <c r="BA139">
        <f t="shared" si="22"/>
        <v>44.555971865129194</v>
      </c>
      <c r="BB139">
        <f t="shared" si="22"/>
        <v>43.026823960634793</v>
      </c>
      <c r="BC139">
        <f t="shared" si="22"/>
        <v>41.497676056140335</v>
      </c>
      <c r="BD139">
        <f t="shared" si="22"/>
        <v>39.968528151645927</v>
      </c>
      <c r="BE139" s="107">
        <v>-0.04</v>
      </c>
      <c r="BF139" s="40">
        <f t="shared" si="10"/>
        <v>-3.5177642797780129</v>
      </c>
    </row>
    <row r="140" spans="1:58" ht="15" customHeight="1">
      <c r="A140" s="53" t="s">
        <v>342</v>
      </c>
      <c r="B140" t="s">
        <v>1814</v>
      </c>
      <c r="C140" t="s">
        <v>2441</v>
      </c>
      <c r="D140" t="s">
        <v>2442</v>
      </c>
      <c r="E140" t="s">
        <v>1289</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t="s">
        <v>146</v>
      </c>
      <c r="BF140" t="s">
        <v>146</v>
      </c>
    </row>
    <row r="141" spans="1:58" ht="15" customHeight="1">
      <c r="A141" s="53" t="s">
        <v>341</v>
      </c>
      <c r="B141" t="s">
        <v>1825</v>
      </c>
      <c r="C141" t="s">
        <v>2443</v>
      </c>
      <c r="D141" t="s">
        <v>2444</v>
      </c>
      <c r="E141" t="s">
        <v>1289</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t="s">
        <v>146</v>
      </c>
      <c r="BF141" t="s">
        <v>146</v>
      </c>
    </row>
    <row r="142" spans="1:58" ht="15" customHeight="1">
      <c r="A142" s="53" t="s">
        <v>340</v>
      </c>
      <c r="B142" t="s">
        <v>1826</v>
      </c>
      <c r="C142" t="s">
        <v>2445</v>
      </c>
      <c r="D142" t="s">
        <v>2446</v>
      </c>
      <c r="E142" t="s">
        <v>1289</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t="s">
        <v>146</v>
      </c>
      <c r="BF142" t="s">
        <v>146</v>
      </c>
    </row>
    <row r="143" spans="1:58" ht="15" customHeight="1">
      <c r="A143" s="53" t="s">
        <v>339</v>
      </c>
      <c r="B143" t="s">
        <v>1827</v>
      </c>
      <c r="C143" t="s">
        <v>2447</v>
      </c>
      <c r="D143" t="s">
        <v>2448</v>
      </c>
      <c r="E143" t="s">
        <v>1289</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t="s">
        <v>146</v>
      </c>
      <c r="BF143" t="s">
        <v>146</v>
      </c>
    </row>
    <row r="144" spans="1:58" ht="15" customHeight="1">
      <c r="A144" s="53" t="s">
        <v>338</v>
      </c>
      <c r="B144" t="s">
        <v>1815</v>
      </c>
      <c r="C144" t="s">
        <v>2449</v>
      </c>
      <c r="D144" t="s">
        <v>2450</v>
      </c>
      <c r="E144" t="s">
        <v>1289</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49">
        <f>AJ144+AJ144*($AJ144-$AI144)/$AI144</f>
        <v>3.0486274574163774</v>
      </c>
      <c r="AL144" s="49">
        <f t="shared" ref="AL144:BD144" si="23">AK144+AK144*($AJ144-$AI144)/$AI144</f>
        <v>1.7419033963856563</v>
      </c>
      <c r="AM144" s="49">
        <f t="shared" si="23"/>
        <v>0.99527655796661485</v>
      </c>
      <c r="AN144" s="49">
        <f t="shared" si="23"/>
        <v>0.56867414627771917</v>
      </c>
      <c r="AO144" s="49">
        <f t="shared" si="23"/>
        <v>0.32492504928016241</v>
      </c>
      <c r="AP144" s="49">
        <f t="shared" si="23"/>
        <v>0.185653398067716</v>
      </c>
      <c r="AQ144" s="49">
        <f t="shared" si="23"/>
        <v>0.10607733780589793</v>
      </c>
      <c r="AR144" s="49">
        <f t="shared" si="23"/>
        <v>6.0609726043809514E-2</v>
      </c>
      <c r="AS144" s="49">
        <f t="shared" si="23"/>
        <v>3.4630760604376629E-2</v>
      </c>
      <c r="AT144" s="49">
        <f t="shared" si="23"/>
        <v>1.9787081353424725E-2</v>
      </c>
      <c r="AU144" s="49">
        <f t="shared" si="23"/>
        <v>1.1305803905374437E-2</v>
      </c>
      <c r="AV144" s="49">
        <f t="shared" si="23"/>
        <v>6.4598310212464309E-3</v>
      </c>
      <c r="AW144" s="49">
        <f t="shared" si="23"/>
        <v>3.69097298806154E-3</v>
      </c>
      <c r="AX144" s="49">
        <f t="shared" si="23"/>
        <v>2.1089222850865386E-3</v>
      </c>
      <c r="AY144" s="49">
        <f t="shared" si="23"/>
        <v>1.2049812390717159E-3</v>
      </c>
      <c r="AZ144" s="49">
        <f t="shared" si="23"/>
        <v>6.8849373767000915E-4</v>
      </c>
      <c r="BA144" s="49">
        <f t="shared" si="23"/>
        <v>3.9338672789295383E-4</v>
      </c>
      <c r="BB144" s="49">
        <f t="shared" si="23"/>
        <v>2.2477055231618839E-4</v>
      </c>
      <c r="BC144" s="49">
        <f t="shared" si="23"/>
        <v>1.2842782332573275E-4</v>
      </c>
      <c r="BD144" s="49">
        <f t="shared" si="23"/>
        <v>7.3380189861275348E-5</v>
      </c>
      <c r="BE144" s="107">
        <v>-0.159</v>
      </c>
      <c r="BF144" s="40">
        <f t="shared" si="10"/>
        <v>-27.960907766013111</v>
      </c>
    </row>
    <row r="145" spans="1:58" ht="15" customHeight="1">
      <c r="A145" s="53" t="s">
        <v>337</v>
      </c>
      <c r="B145" t="s">
        <v>1825</v>
      </c>
      <c r="C145" t="s">
        <v>2451</v>
      </c>
      <c r="D145" t="s">
        <v>2452</v>
      </c>
      <c r="E145" t="s">
        <v>1289</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t="s">
        <v>146</v>
      </c>
      <c r="BF145" t="s">
        <v>146</v>
      </c>
    </row>
    <row r="146" spans="1:58" ht="15" customHeight="1">
      <c r="A146" s="53" t="s">
        <v>336</v>
      </c>
      <c r="B146" t="s">
        <v>1826</v>
      </c>
      <c r="C146" t="s">
        <v>2453</v>
      </c>
      <c r="D146" t="s">
        <v>2454</v>
      </c>
      <c r="E146" t="s">
        <v>1289</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t="s">
        <v>146</v>
      </c>
      <c r="BF146" t="s">
        <v>146</v>
      </c>
    </row>
    <row r="147" spans="1:58" ht="15" customHeight="1">
      <c r="A147" s="53" t="s">
        <v>335</v>
      </c>
      <c r="B147" t="s">
        <v>1827</v>
      </c>
      <c r="C147" t="s">
        <v>2455</v>
      </c>
      <c r="D147" t="s">
        <v>2456</v>
      </c>
      <c r="E147" t="s">
        <v>1289</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49">
        <f t="shared" ref="AK147:AZ147" si="24">AJ147+AJ147*($AJ147-$AI147)/$AI147</f>
        <v>3.0486274574163774</v>
      </c>
      <c r="AL147" s="49">
        <f t="shared" si="24"/>
        <v>1.7419033963856563</v>
      </c>
      <c r="AM147" s="49">
        <f t="shared" si="24"/>
        <v>0.99527655796661485</v>
      </c>
      <c r="AN147" s="49">
        <f t="shared" si="24"/>
        <v>0.56867414627771917</v>
      </c>
      <c r="AO147" s="49">
        <f t="shared" si="24"/>
        <v>0.32492504928016241</v>
      </c>
      <c r="AP147" s="49">
        <f t="shared" si="24"/>
        <v>0.185653398067716</v>
      </c>
      <c r="AQ147" s="49">
        <f t="shared" si="24"/>
        <v>0.10607733780589793</v>
      </c>
      <c r="AR147" s="49">
        <f t="shared" si="24"/>
        <v>6.0609726043809514E-2</v>
      </c>
      <c r="AS147" s="49">
        <f t="shared" si="24"/>
        <v>3.4630760604376629E-2</v>
      </c>
      <c r="AT147" s="49">
        <f t="shared" si="24"/>
        <v>1.9787081353424725E-2</v>
      </c>
      <c r="AU147" s="49">
        <f t="shared" si="24"/>
        <v>1.1305803905374437E-2</v>
      </c>
      <c r="AV147" s="49">
        <f t="shared" si="24"/>
        <v>6.4598310212464309E-3</v>
      </c>
      <c r="AW147" s="49">
        <f t="shared" si="24"/>
        <v>3.69097298806154E-3</v>
      </c>
      <c r="AX147" s="49">
        <f t="shared" si="24"/>
        <v>2.1089222850865386E-3</v>
      </c>
      <c r="AY147" s="49">
        <f t="shared" si="24"/>
        <v>1.2049812390717159E-3</v>
      </c>
      <c r="AZ147" s="49">
        <f t="shared" si="24"/>
        <v>6.8849373767000915E-4</v>
      </c>
      <c r="BA147" s="49">
        <f t="shared" ref="BA147:BD147" si="25">AZ147+AZ147*($AJ147-$AI147)/$AI147</f>
        <v>3.9338672789295383E-4</v>
      </c>
      <c r="BB147" s="49">
        <f t="shared" si="25"/>
        <v>2.2477055231618839E-4</v>
      </c>
      <c r="BC147" s="49">
        <f t="shared" si="25"/>
        <v>1.2842782332573275E-4</v>
      </c>
      <c r="BD147" s="49">
        <f t="shared" si="25"/>
        <v>7.3380189861275348E-5</v>
      </c>
      <c r="BE147" s="107">
        <v>-0.13900000000000001</v>
      </c>
      <c r="BF147" s="40">
        <f t="shared" ref="BF147:BF191" si="26">((BD147/F147)^(1/($BD$14-$F$14))-1)*100</f>
        <v>-26.945963528805862</v>
      </c>
    </row>
    <row r="148" spans="1:58" ht="15" customHeight="1">
      <c r="A148" s="53" t="s">
        <v>334</v>
      </c>
      <c r="B148" t="s">
        <v>1816</v>
      </c>
      <c r="C148" t="s">
        <v>2457</v>
      </c>
      <c r="D148" t="s">
        <v>2458</v>
      </c>
      <c r="E148" t="s">
        <v>1289</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f t="shared" ref="AK148:AZ156" si="27">_xlfn.FORECAST.ETS(AK$14,$F148:$AJ148,$F$14:$AJ$14)</f>
        <v>79.288430985842041</v>
      </c>
      <c r="AL148">
        <f t="shared" si="27"/>
        <v>76.695812909102656</v>
      </c>
      <c r="AM148">
        <f t="shared" si="27"/>
        <v>74.103194832363101</v>
      </c>
      <c r="AN148">
        <f t="shared" si="27"/>
        <v>71.510576755623717</v>
      </c>
      <c r="AO148">
        <f t="shared" si="27"/>
        <v>68.917958678884148</v>
      </c>
      <c r="AP148">
        <f t="shared" si="27"/>
        <v>66.325340602144763</v>
      </c>
      <c r="AQ148">
        <f t="shared" si="27"/>
        <v>63.732722525405208</v>
      </c>
      <c r="AR148">
        <f t="shared" si="27"/>
        <v>61.140104448665824</v>
      </c>
      <c r="AS148">
        <f t="shared" si="27"/>
        <v>58.547486371926269</v>
      </c>
      <c r="AT148">
        <f t="shared" si="27"/>
        <v>55.954868295186884</v>
      </c>
      <c r="AU148">
        <f t="shared" si="27"/>
        <v>53.362250218447322</v>
      </c>
      <c r="AV148">
        <f t="shared" si="27"/>
        <v>50.769632141707937</v>
      </c>
      <c r="AW148">
        <f t="shared" si="27"/>
        <v>48.177014064968382</v>
      </c>
      <c r="AX148">
        <f t="shared" si="27"/>
        <v>45.584395988228991</v>
      </c>
      <c r="AY148">
        <f t="shared" si="27"/>
        <v>42.991777911489436</v>
      </c>
      <c r="AZ148">
        <f t="shared" si="27"/>
        <v>40.399159834750051</v>
      </c>
      <c r="BA148">
        <f t="shared" ref="BA148:BD156" si="28">_xlfn.FORECAST.ETS(BA$14,$F148:$AJ148,$F$14:$AJ$14)</f>
        <v>37.806541758010496</v>
      </c>
      <c r="BB148">
        <f t="shared" si="28"/>
        <v>35.213923681271112</v>
      </c>
      <c r="BC148">
        <f t="shared" si="28"/>
        <v>32.62130560453155</v>
      </c>
      <c r="BD148">
        <f t="shared" si="28"/>
        <v>30.028687527792169</v>
      </c>
      <c r="BE148" s="107">
        <v>-8.1000000000000003E-2</v>
      </c>
      <c r="BF148" s="40">
        <f t="shared" si="26"/>
        <v>-6.8541382907943422</v>
      </c>
    </row>
    <row r="149" spans="1:58" ht="15" customHeight="1">
      <c r="A149" s="53" t="s">
        <v>333</v>
      </c>
      <c r="B149" t="s">
        <v>1825</v>
      </c>
      <c r="C149" t="s">
        <v>2459</v>
      </c>
      <c r="D149" t="s">
        <v>2460</v>
      </c>
      <c r="E149" t="s">
        <v>1289</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f t="shared" si="27"/>
        <v>51.543587176213144</v>
      </c>
      <c r="AL149">
        <f t="shared" si="27"/>
        <v>49.259220824767503</v>
      </c>
      <c r="AM149">
        <f t="shared" si="27"/>
        <v>46.97485447332177</v>
      </c>
      <c r="AN149">
        <f t="shared" si="27"/>
        <v>44.690488121876122</v>
      </c>
      <c r="AO149">
        <f t="shared" si="27"/>
        <v>42.406121770430396</v>
      </c>
      <c r="AP149">
        <f t="shared" si="27"/>
        <v>40.121755418984748</v>
      </c>
      <c r="AQ149">
        <f t="shared" si="27"/>
        <v>37.837389067539014</v>
      </c>
      <c r="AR149">
        <f t="shared" si="27"/>
        <v>35.553022716093373</v>
      </c>
      <c r="AS149">
        <f t="shared" si="27"/>
        <v>33.26865636464764</v>
      </c>
      <c r="AT149">
        <f t="shared" si="27"/>
        <v>30.984290013201996</v>
      </c>
      <c r="AU149">
        <f t="shared" si="27"/>
        <v>28.699923661756259</v>
      </c>
      <c r="AV149">
        <f t="shared" si="27"/>
        <v>26.415557310310621</v>
      </c>
      <c r="AW149">
        <f t="shared" si="27"/>
        <v>24.131190958864881</v>
      </c>
      <c r="AX149">
        <f t="shared" si="27"/>
        <v>21.846824607419244</v>
      </c>
      <c r="AY149">
        <f t="shared" si="27"/>
        <v>19.562458255973507</v>
      </c>
      <c r="AZ149">
        <f t="shared" si="27"/>
        <v>17.278091904527866</v>
      </c>
      <c r="BA149">
        <f t="shared" si="28"/>
        <v>14.993725553082125</v>
      </c>
      <c r="BB149">
        <f t="shared" si="28"/>
        <v>12.709359201636492</v>
      </c>
      <c r="BC149">
        <f t="shared" si="28"/>
        <v>10.424992850190751</v>
      </c>
      <c r="BD149">
        <f t="shared" si="28"/>
        <v>8.1406264987451102</v>
      </c>
      <c r="BE149" s="107">
        <v>-7.0999999999999994E-2</v>
      </c>
      <c r="BF149" s="40">
        <f t="shared" si="26"/>
        <v>-7.8735848542502378</v>
      </c>
    </row>
    <row r="150" spans="1:58" ht="15" customHeight="1">
      <c r="A150" s="53" t="s">
        <v>332</v>
      </c>
      <c r="B150" t="s">
        <v>1826</v>
      </c>
      <c r="C150" t="s">
        <v>2461</v>
      </c>
      <c r="D150" t="s">
        <v>2462</v>
      </c>
      <c r="E150" t="s">
        <v>1289</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t="s">
        <v>146</v>
      </c>
      <c r="BF150" t="s">
        <v>146</v>
      </c>
    </row>
    <row r="151" spans="1:58" ht="15" customHeight="1">
      <c r="A151" s="53" t="s">
        <v>331</v>
      </c>
      <c r="B151" t="s">
        <v>1827</v>
      </c>
      <c r="C151" t="s">
        <v>2463</v>
      </c>
      <c r="D151" t="s">
        <v>2464</v>
      </c>
      <c r="E151" t="s">
        <v>1289</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f t="shared" si="27"/>
        <v>27.854470072619065</v>
      </c>
      <c r="AL151">
        <f t="shared" si="27"/>
        <v>27.655654703543785</v>
      </c>
      <c r="AM151">
        <f t="shared" si="27"/>
        <v>27.456839334468444</v>
      </c>
      <c r="AN151">
        <f t="shared" si="27"/>
        <v>27.258023965393164</v>
      </c>
      <c r="AO151">
        <f t="shared" si="27"/>
        <v>27.059208596317823</v>
      </c>
      <c r="AP151">
        <f t="shared" si="27"/>
        <v>26.86039322724254</v>
      </c>
      <c r="AQ151">
        <f t="shared" si="27"/>
        <v>26.661577858167202</v>
      </c>
      <c r="AR151">
        <f t="shared" si="27"/>
        <v>26.462762489091919</v>
      </c>
      <c r="AS151">
        <f t="shared" si="27"/>
        <v>26.263947120016581</v>
      </c>
      <c r="AT151">
        <f t="shared" si="27"/>
        <v>26.065131750941298</v>
      </c>
      <c r="AU151">
        <f t="shared" si="27"/>
        <v>25.866316381865957</v>
      </c>
      <c r="AV151">
        <f t="shared" si="27"/>
        <v>25.667501012790677</v>
      </c>
      <c r="AW151">
        <f t="shared" si="27"/>
        <v>25.468685643715336</v>
      </c>
      <c r="AX151">
        <f t="shared" si="27"/>
        <v>25.269870274640056</v>
      </c>
      <c r="AY151">
        <f t="shared" si="27"/>
        <v>25.071054905564715</v>
      </c>
      <c r="AZ151">
        <f t="shared" si="27"/>
        <v>24.872239536489435</v>
      </c>
      <c r="BA151">
        <f t="shared" si="28"/>
        <v>24.673424167414094</v>
      </c>
      <c r="BB151">
        <f t="shared" si="28"/>
        <v>24.474608798338814</v>
      </c>
      <c r="BC151">
        <f t="shared" si="28"/>
        <v>24.275793429263473</v>
      </c>
      <c r="BD151">
        <f t="shared" si="28"/>
        <v>24.076978060188189</v>
      </c>
      <c r="BE151" s="107">
        <v>-5.8999999999999997E-2</v>
      </c>
      <c r="BF151" s="40">
        <f t="shared" si="26"/>
        <v>-3.8933309077371581</v>
      </c>
    </row>
    <row r="152" spans="1:58" ht="15" customHeight="1">
      <c r="A152" s="53" t="s">
        <v>330</v>
      </c>
      <c r="B152" t="s">
        <v>1817</v>
      </c>
      <c r="C152" t="s">
        <v>2465</v>
      </c>
      <c r="D152" t="s">
        <v>2466</v>
      </c>
      <c r="E152" t="s">
        <v>1289</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49">
        <f>AJ152+AJ152*($AJ152-$AI152)/$AI152</f>
        <v>183.86890917611549</v>
      </c>
      <c r="AL152" s="49">
        <f t="shared" ref="AL152:BD152" si="29">AK152+AK152*($AJ152-$AI152)/$AI152</f>
        <v>176.69820531183274</v>
      </c>
      <c r="AM152" s="49">
        <f t="shared" si="29"/>
        <v>169.80715173829049</v>
      </c>
      <c r="AN152" s="49">
        <f t="shared" si="29"/>
        <v>163.1848423733814</v>
      </c>
      <c r="AO152" s="49">
        <f t="shared" si="29"/>
        <v>156.82079646131058</v>
      </c>
      <c r="AP152" s="49">
        <f t="shared" si="29"/>
        <v>150.70494198529408</v>
      </c>
      <c r="AQ152" s="49">
        <f t="shared" si="29"/>
        <v>144.82759972714555</v>
      </c>
      <c r="AR152" s="49">
        <f t="shared" si="29"/>
        <v>139.17946794852324</v>
      </c>
      <c r="AS152" s="49">
        <f t="shared" si="29"/>
        <v>133.75160766959289</v>
      </c>
      <c r="AT152" s="49">
        <f t="shared" si="29"/>
        <v>128.53542852180814</v>
      </c>
      <c r="AU152" s="49">
        <f t="shared" si="29"/>
        <v>123.52267515241851</v>
      </c>
      <c r="AV152" s="49">
        <f t="shared" si="29"/>
        <v>118.70541415918775</v>
      </c>
      <c r="AW152" s="49">
        <f t="shared" si="29"/>
        <v>114.07602153464532</v>
      </c>
      <c r="AX152" s="49">
        <f t="shared" si="29"/>
        <v>109.62717059999942</v>
      </c>
      <c r="AY152" s="49">
        <f t="shared" si="29"/>
        <v>105.35182040961544</v>
      </c>
      <c r="AZ152" s="49">
        <f t="shared" si="29"/>
        <v>101.24320460770811</v>
      </c>
      <c r="BA152" s="49">
        <f t="shared" si="29"/>
        <v>97.294820719611565</v>
      </c>
      <c r="BB152" s="49">
        <f t="shared" si="29"/>
        <v>93.500419860679159</v>
      </c>
      <c r="BC152" s="49">
        <f t="shared" si="29"/>
        <v>89.853996846525959</v>
      </c>
      <c r="BD152" s="49">
        <f t="shared" si="29"/>
        <v>86.349780688961843</v>
      </c>
      <c r="BE152" s="107">
        <v>-0.06</v>
      </c>
      <c r="BF152" s="40">
        <f t="shared" si="26"/>
        <v>-5.1646447074081276</v>
      </c>
    </row>
    <row r="153" spans="1:58" ht="15" customHeight="1">
      <c r="A153" s="53" t="s">
        <v>329</v>
      </c>
      <c r="B153" t="s">
        <v>1825</v>
      </c>
      <c r="C153" t="s">
        <v>2467</v>
      </c>
      <c r="D153" t="s">
        <v>2468</v>
      </c>
      <c r="E153" t="s">
        <v>1289</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49">
        <f>AJ153+AJ153*($AJ153-$AI153)/$AI153</f>
        <v>84.930523454619419</v>
      </c>
      <c r="AL153" s="49">
        <f t="shared" ref="AL153:BD153" si="30">AK153+AK153*($AJ153-$AI153)/$AI153</f>
        <v>78.65031587590741</v>
      </c>
      <c r="AM153" s="49">
        <f t="shared" si="30"/>
        <v>72.834499727124438</v>
      </c>
      <c r="AN153" s="49">
        <f t="shared" si="30"/>
        <v>67.448735474506904</v>
      </c>
      <c r="AO153" s="49">
        <f t="shared" si="30"/>
        <v>62.461222829210712</v>
      </c>
      <c r="AP153" s="49">
        <f t="shared" si="30"/>
        <v>57.842512982247058</v>
      </c>
      <c r="AQ153" s="49">
        <f t="shared" si="30"/>
        <v>53.565334723750205</v>
      </c>
      <c r="AR153" s="49">
        <f t="shared" si="30"/>
        <v>49.604433419896949</v>
      </c>
      <c r="AS153" s="49">
        <f t="shared" si="30"/>
        <v>45.936421896715792</v>
      </c>
      <c r="AT153" s="49">
        <f t="shared" si="30"/>
        <v>42.539642350327924</v>
      </c>
      <c r="AU153" s="49">
        <f t="shared" si="30"/>
        <v>39.394038468268057</v>
      </c>
      <c r="AV153" s="49">
        <f t="shared" si="30"/>
        <v>36.481037006824302</v>
      </c>
      <c r="AW153" s="49">
        <f t="shared" si="30"/>
        <v>33.783438125169582</v>
      </c>
      <c r="AX153" s="49">
        <f t="shared" si="30"/>
        <v>31.285313828761538</v>
      </c>
      <c r="AY153" s="49">
        <f t="shared" si="30"/>
        <v>28.971913922369168</v>
      </c>
      <c r="AZ153" s="49">
        <f t="shared" si="30"/>
        <v>26.829578917425096</v>
      </c>
      <c r="BA153" s="49">
        <f t="shared" si="30"/>
        <v>24.845659379464209</v>
      </c>
      <c r="BB153" s="49">
        <f t="shared" si="30"/>
        <v>23.008441239434941</v>
      </c>
      <c r="BC153" s="49">
        <f t="shared" si="30"/>
        <v>21.307076627883266</v>
      </c>
      <c r="BD153" s="49">
        <f t="shared" si="30"/>
        <v>19.731519823619255</v>
      </c>
      <c r="BE153" s="107">
        <v>-6.9000000000000006E-2</v>
      </c>
      <c r="BF153" s="40">
        <f t="shared" si="26"/>
        <v>-7.1230294138733612</v>
      </c>
    </row>
    <row r="154" spans="1:58" ht="15" customHeight="1">
      <c r="A154" s="53" t="s">
        <v>328</v>
      </c>
      <c r="B154" t="s">
        <v>1826</v>
      </c>
      <c r="C154" t="s">
        <v>2469</v>
      </c>
      <c r="D154" t="s">
        <v>2470</v>
      </c>
      <c r="E154" t="s">
        <v>1289</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t="s">
        <v>146</v>
      </c>
      <c r="BF154" t="s">
        <v>146</v>
      </c>
    </row>
    <row r="155" spans="1:58" ht="15" customHeight="1">
      <c r="A155" s="53" t="s">
        <v>327</v>
      </c>
      <c r="B155" t="s">
        <v>1827</v>
      </c>
      <c r="C155" t="s">
        <v>2471</v>
      </c>
      <c r="D155" t="s">
        <v>2472</v>
      </c>
      <c r="E155" t="s">
        <v>1289</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f t="shared" si="27"/>
        <v>97.137322320174121</v>
      </c>
      <c r="AL155">
        <f t="shared" si="27"/>
        <v>94.860539629122982</v>
      </c>
      <c r="AM155">
        <f t="shared" si="27"/>
        <v>92.583756938071787</v>
      </c>
      <c r="AN155">
        <f t="shared" si="27"/>
        <v>90.306974247020648</v>
      </c>
      <c r="AO155">
        <f t="shared" si="27"/>
        <v>88.030191555969466</v>
      </c>
      <c r="AP155">
        <f t="shared" si="27"/>
        <v>85.753408864918327</v>
      </c>
      <c r="AQ155">
        <f t="shared" si="27"/>
        <v>83.476626173867132</v>
      </c>
      <c r="AR155">
        <f t="shared" si="27"/>
        <v>81.199843482815993</v>
      </c>
      <c r="AS155">
        <f t="shared" si="27"/>
        <v>78.923060791764797</v>
      </c>
      <c r="AT155">
        <f t="shared" si="27"/>
        <v>76.646278100713658</v>
      </c>
      <c r="AU155">
        <f t="shared" si="27"/>
        <v>74.369495409662463</v>
      </c>
      <c r="AV155">
        <f t="shared" si="27"/>
        <v>72.092712718611338</v>
      </c>
      <c r="AW155">
        <f t="shared" si="27"/>
        <v>69.815930027560128</v>
      </c>
      <c r="AX155">
        <f t="shared" si="27"/>
        <v>67.539147336509004</v>
      </c>
      <c r="AY155">
        <f t="shared" si="27"/>
        <v>65.262364645457808</v>
      </c>
      <c r="AZ155">
        <f t="shared" si="27"/>
        <v>62.985581954406676</v>
      </c>
      <c r="BA155">
        <f t="shared" si="28"/>
        <v>60.708799263355466</v>
      </c>
      <c r="BB155">
        <f t="shared" si="28"/>
        <v>58.432016572304342</v>
      </c>
      <c r="BC155">
        <f t="shared" si="28"/>
        <v>56.155233881253139</v>
      </c>
      <c r="BD155">
        <f t="shared" si="28"/>
        <v>53.878451190202014</v>
      </c>
      <c r="BE155" s="107">
        <v>-3.7999999999999999E-2</v>
      </c>
      <c r="BF155" s="40">
        <f t="shared" si="26"/>
        <v>-3.4979931958681543</v>
      </c>
    </row>
    <row r="156" spans="1:58" ht="15" customHeight="1">
      <c r="A156" s="53" t="s">
        <v>326</v>
      </c>
      <c r="B156" t="s">
        <v>1818</v>
      </c>
      <c r="C156" t="s">
        <v>2473</v>
      </c>
      <c r="D156" t="s">
        <v>2474</v>
      </c>
      <c r="E156" t="s">
        <v>1289</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f t="shared" si="27"/>
        <v>20.194271506883208</v>
      </c>
      <c r="AL156">
        <f t="shared" si="27"/>
        <v>19.35556992259659</v>
      </c>
      <c r="AM156">
        <f t="shared" si="27"/>
        <v>18.516868338309578</v>
      </c>
      <c r="AN156">
        <f t="shared" si="27"/>
        <v>17.678166754022961</v>
      </c>
      <c r="AO156">
        <f t="shared" si="27"/>
        <v>16.839465169735949</v>
      </c>
      <c r="AP156">
        <f t="shared" si="27"/>
        <v>16.000763585449334</v>
      </c>
      <c r="AQ156">
        <f t="shared" si="27"/>
        <v>15.162062001162321</v>
      </c>
      <c r="AR156">
        <f t="shared" si="27"/>
        <v>14.323360416875703</v>
      </c>
      <c r="AS156">
        <f t="shared" si="27"/>
        <v>13.484658832588691</v>
      </c>
      <c r="AT156">
        <f t="shared" si="27"/>
        <v>12.645957248302073</v>
      </c>
      <c r="AU156">
        <f t="shared" si="27"/>
        <v>11.807255664015063</v>
      </c>
      <c r="AV156">
        <f t="shared" si="27"/>
        <v>10.968554079728444</v>
      </c>
      <c r="AW156">
        <f t="shared" si="27"/>
        <v>10.129852495441433</v>
      </c>
      <c r="AX156">
        <f t="shared" si="27"/>
        <v>9.2911509111548156</v>
      </c>
      <c r="AY156">
        <f t="shared" si="27"/>
        <v>8.4524493268678054</v>
      </c>
      <c r="AZ156">
        <f t="shared" si="27"/>
        <v>7.6137477425811868</v>
      </c>
      <c r="BA156">
        <f t="shared" si="28"/>
        <v>6.7750461582941748</v>
      </c>
      <c r="BB156">
        <f t="shared" si="28"/>
        <v>5.9363445740075571</v>
      </c>
      <c r="BC156">
        <f t="shared" si="28"/>
        <v>5.0976429897205469</v>
      </c>
      <c r="BD156">
        <f t="shared" si="28"/>
        <v>4.2589414054339292</v>
      </c>
      <c r="BE156" s="107">
        <v>-0.129</v>
      </c>
      <c r="BF156" s="40">
        <f t="shared" si="26"/>
        <v>-10.838968198657229</v>
      </c>
    </row>
    <row r="157" spans="1:58" ht="15" customHeight="1">
      <c r="A157" s="53" t="s">
        <v>325</v>
      </c>
      <c r="B157" t="s">
        <v>1825</v>
      </c>
      <c r="C157" t="s">
        <v>2475</v>
      </c>
      <c r="D157" t="s">
        <v>2476</v>
      </c>
      <c r="E157" t="s">
        <v>1289</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t="s">
        <v>146</v>
      </c>
      <c r="BF157" t="s">
        <v>146</v>
      </c>
    </row>
    <row r="158" spans="1:58" ht="15" customHeight="1">
      <c r="A158" s="53" t="s">
        <v>324</v>
      </c>
      <c r="B158" t="s">
        <v>1826</v>
      </c>
      <c r="C158" t="s">
        <v>2477</v>
      </c>
      <c r="D158" t="s">
        <v>2478</v>
      </c>
      <c r="E158" t="s">
        <v>1289</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t="s">
        <v>146</v>
      </c>
      <c r="BF158" t="s">
        <v>146</v>
      </c>
    </row>
    <row r="159" spans="1:58" ht="15" customHeight="1">
      <c r="A159" s="53" t="s">
        <v>323</v>
      </c>
      <c r="B159" t="s">
        <v>1827</v>
      </c>
      <c r="C159" t="s">
        <v>2479</v>
      </c>
      <c r="D159" t="s">
        <v>2480</v>
      </c>
      <c r="E159" t="s">
        <v>1289</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49">
        <f>AJ159+AJ159*($AJ159-$AI159)/$AI159</f>
        <v>20.364047027270679</v>
      </c>
      <c r="AL159" s="49">
        <f t="shared" ref="AL159:BD159" si="31">AK159+AK159*($AJ159-$AI159)/$AI159</f>
        <v>19.716026032774106</v>
      </c>
      <c r="AM159" s="49">
        <f t="shared" si="31"/>
        <v>19.088626244305296</v>
      </c>
      <c r="AN159" s="49">
        <f t="shared" si="31"/>
        <v>18.481191457602883</v>
      </c>
      <c r="AO159" s="49">
        <f t="shared" si="31"/>
        <v>17.893086350017963</v>
      </c>
      <c r="AP159" s="49">
        <f t="shared" si="31"/>
        <v>17.323695816023221</v>
      </c>
      <c r="AQ159" s="49">
        <f t="shared" si="31"/>
        <v>16.772424323867369</v>
      </c>
      <c r="AR159" s="49">
        <f t="shared" si="31"/>
        <v>16.238695292702008</v>
      </c>
      <c r="AS159" s="49">
        <f t="shared" si="31"/>
        <v>15.721950489529458</v>
      </c>
      <c r="AT159" s="49">
        <f t="shared" si="31"/>
        <v>15.221649445340788</v>
      </c>
      <c r="AU159" s="49">
        <f t="shared" si="31"/>
        <v>14.7372688898334</v>
      </c>
      <c r="AV159" s="49">
        <f t="shared" si="31"/>
        <v>14.268302204116942</v>
      </c>
      <c r="AW159" s="49">
        <f t="shared" si="31"/>
        <v>13.814258890835088</v>
      </c>
      <c r="AX159" s="49">
        <f t="shared" si="31"/>
        <v>13.374664061149025</v>
      </c>
      <c r="AY159" s="49">
        <f t="shared" si="31"/>
        <v>12.94905793804605</v>
      </c>
      <c r="AZ159" s="49">
        <f t="shared" si="31"/>
        <v>12.536995375453795</v>
      </c>
      <c r="BA159" s="49">
        <f t="shared" si="31"/>
        <v>12.138045392657112</v>
      </c>
      <c r="BB159" s="49">
        <f t="shared" si="31"/>
        <v>11.751790723530648</v>
      </c>
      <c r="BC159" s="49">
        <f t="shared" si="31"/>
        <v>11.377827380115674</v>
      </c>
      <c r="BD159" s="49">
        <f t="shared" si="31"/>
        <v>11.015764230084683</v>
      </c>
      <c r="BE159" s="107">
        <v>-5.7000000000000002E-2</v>
      </c>
      <c r="BF159" s="40">
        <f t="shared" si="26"/>
        <v>-4.6765696817415492</v>
      </c>
    </row>
    <row r="160" spans="1:58" ht="15" customHeight="1">
      <c r="A160" s="53" t="s">
        <v>322</v>
      </c>
      <c r="B160" t="s">
        <v>1819</v>
      </c>
      <c r="C160" t="s">
        <v>2481</v>
      </c>
      <c r="D160" t="s">
        <v>2482</v>
      </c>
      <c r="E160" t="s">
        <v>1289</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f t="shared" ref="AK160:AZ170" si="32">_xlfn.FORECAST.ETS(AK$14,$F160:$AJ160,$F$14:$AJ$14)</f>
        <v>26.39192795057086</v>
      </c>
      <c r="AL160">
        <f t="shared" si="32"/>
        <v>25.893436858011622</v>
      </c>
      <c r="AM160">
        <f t="shared" si="32"/>
        <v>25.394945765452299</v>
      </c>
      <c r="AN160">
        <f t="shared" si="32"/>
        <v>24.896454672893061</v>
      </c>
      <c r="AO160">
        <f t="shared" si="32"/>
        <v>24.397963580333737</v>
      </c>
      <c r="AP160">
        <f t="shared" si="32"/>
        <v>23.899472487774499</v>
      </c>
      <c r="AQ160">
        <f t="shared" si="32"/>
        <v>23.400981395215176</v>
      </c>
      <c r="AR160">
        <f t="shared" si="32"/>
        <v>22.902490302655938</v>
      </c>
      <c r="AS160">
        <f t="shared" si="32"/>
        <v>22.403999210096615</v>
      </c>
      <c r="AT160">
        <f t="shared" si="32"/>
        <v>21.905508117537376</v>
      </c>
      <c r="AU160">
        <f t="shared" si="32"/>
        <v>21.407017024978053</v>
      </c>
      <c r="AV160">
        <f t="shared" si="32"/>
        <v>20.908525932418815</v>
      </c>
      <c r="AW160">
        <f t="shared" si="32"/>
        <v>20.410034839859492</v>
      </c>
      <c r="AX160">
        <f t="shared" si="32"/>
        <v>19.911543747300254</v>
      </c>
      <c r="AY160">
        <f t="shared" si="32"/>
        <v>19.41305265474093</v>
      </c>
      <c r="AZ160">
        <f t="shared" si="32"/>
        <v>18.914561562181692</v>
      </c>
      <c r="BA160">
        <f t="shared" ref="BA160:BD167" si="33">_xlfn.FORECAST.ETS(BA$14,$F160:$AJ160,$F$14:$AJ$14)</f>
        <v>18.416070469622369</v>
      </c>
      <c r="BB160">
        <f t="shared" si="33"/>
        <v>17.917579377063131</v>
      </c>
      <c r="BC160">
        <f t="shared" si="33"/>
        <v>17.419088284503808</v>
      </c>
      <c r="BD160">
        <f t="shared" si="33"/>
        <v>16.920597191944569</v>
      </c>
      <c r="BE160" s="107">
        <v>-9.5000000000000001E-2</v>
      </c>
      <c r="BF160" s="40">
        <f t="shared" si="26"/>
        <v>-6.668032264033541</v>
      </c>
    </row>
    <row r="161" spans="1:58" ht="15" customHeight="1">
      <c r="A161" s="53" t="s">
        <v>321</v>
      </c>
      <c r="B161" t="s">
        <v>1825</v>
      </c>
      <c r="C161" t="s">
        <v>2483</v>
      </c>
      <c r="D161" t="s">
        <v>2484</v>
      </c>
      <c r="E161" t="s">
        <v>1289</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f t="shared" si="32"/>
        <v>26.50185334196722</v>
      </c>
      <c r="AL161">
        <f t="shared" si="32"/>
        <v>26.112809552529196</v>
      </c>
      <c r="AM161">
        <f t="shared" si="32"/>
        <v>25.723765763091127</v>
      </c>
      <c r="AN161">
        <f t="shared" si="32"/>
        <v>25.3347219736531</v>
      </c>
      <c r="AO161">
        <f t="shared" si="32"/>
        <v>24.945678184215033</v>
      </c>
      <c r="AP161">
        <f t="shared" si="32"/>
        <v>24.556634394777006</v>
      </c>
      <c r="AQ161">
        <f t="shared" si="32"/>
        <v>24.167590605338937</v>
      </c>
      <c r="AR161">
        <f t="shared" si="32"/>
        <v>23.778546815900913</v>
      </c>
      <c r="AS161">
        <f t="shared" si="32"/>
        <v>23.389503026462844</v>
      </c>
      <c r="AT161">
        <f t="shared" si="32"/>
        <v>23.000459237024817</v>
      </c>
      <c r="AU161">
        <f t="shared" si="32"/>
        <v>22.611415447586747</v>
      </c>
      <c r="AV161">
        <f t="shared" si="32"/>
        <v>22.222371658148724</v>
      </c>
      <c r="AW161">
        <f t="shared" si="32"/>
        <v>21.833327868710654</v>
      </c>
      <c r="AX161">
        <f t="shared" si="32"/>
        <v>21.444284079272631</v>
      </c>
      <c r="AY161">
        <f t="shared" si="32"/>
        <v>21.055240289834561</v>
      </c>
      <c r="AZ161">
        <f t="shared" si="32"/>
        <v>20.666196500396534</v>
      </c>
      <c r="BA161">
        <f t="shared" si="33"/>
        <v>20.277152710958465</v>
      </c>
      <c r="BB161">
        <f t="shared" si="33"/>
        <v>19.888108921520438</v>
      </c>
      <c r="BC161">
        <f t="shared" si="33"/>
        <v>19.499065132082372</v>
      </c>
      <c r="BD161">
        <f t="shared" si="33"/>
        <v>19.110021342644345</v>
      </c>
      <c r="BE161" s="107">
        <v>-7.1999999999999995E-2</v>
      </c>
      <c r="BF161" s="40">
        <f t="shared" si="26"/>
        <v>-5.0604562490831118</v>
      </c>
    </row>
    <row r="162" spans="1:58" ht="15" customHeight="1">
      <c r="A162" s="53" t="s">
        <v>320</v>
      </c>
      <c r="B162" t="s">
        <v>1826</v>
      </c>
      <c r="C162" t="s">
        <v>2485</v>
      </c>
      <c r="D162" t="s">
        <v>2486</v>
      </c>
      <c r="E162" t="s">
        <v>1289</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t="s">
        <v>146</v>
      </c>
      <c r="BF162" t="s">
        <v>146</v>
      </c>
    </row>
    <row r="163" spans="1:58" ht="15" customHeight="1">
      <c r="A163" s="53" t="s">
        <v>319</v>
      </c>
      <c r="B163" t="s">
        <v>1827</v>
      </c>
      <c r="C163" t="s">
        <v>2487</v>
      </c>
      <c r="D163" t="s">
        <v>2488</v>
      </c>
      <c r="E163" t="s">
        <v>1289</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t="s">
        <v>146</v>
      </c>
      <c r="BF163" t="s">
        <v>146</v>
      </c>
    </row>
    <row r="164" spans="1:58" ht="15" customHeight="1">
      <c r="A164" s="53" t="s">
        <v>318</v>
      </c>
      <c r="B164" t="s">
        <v>1820</v>
      </c>
      <c r="C164" t="s">
        <v>2489</v>
      </c>
      <c r="D164" t="s">
        <v>2490</v>
      </c>
      <c r="E164" t="s">
        <v>1289</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f t="shared" si="32"/>
        <v>46.61929008355029</v>
      </c>
      <c r="AL164">
        <f t="shared" si="32"/>
        <v>45.516268988149093</v>
      </c>
      <c r="AM164">
        <f t="shared" si="32"/>
        <v>44.413247892747776</v>
      </c>
      <c r="AN164">
        <f t="shared" si="32"/>
        <v>43.310226797346573</v>
      </c>
      <c r="AO164">
        <f t="shared" si="32"/>
        <v>42.207205701945256</v>
      </c>
      <c r="AP164">
        <f t="shared" si="32"/>
        <v>41.104184606544052</v>
      </c>
      <c r="AQ164">
        <f t="shared" si="32"/>
        <v>40.001163511142742</v>
      </c>
      <c r="AR164">
        <f t="shared" si="32"/>
        <v>38.898142415741539</v>
      </c>
      <c r="AS164">
        <f t="shared" si="32"/>
        <v>37.795121320340222</v>
      </c>
      <c r="AT164">
        <f t="shared" si="32"/>
        <v>36.692100224939026</v>
      </c>
      <c r="AU164">
        <f t="shared" si="32"/>
        <v>35.589079129537708</v>
      </c>
      <c r="AV164">
        <f t="shared" si="32"/>
        <v>34.486058034136505</v>
      </c>
      <c r="AW164">
        <f t="shared" si="32"/>
        <v>33.383036938735188</v>
      </c>
      <c r="AX164">
        <f t="shared" si="32"/>
        <v>32.280015843333985</v>
      </c>
      <c r="AY164">
        <f t="shared" si="32"/>
        <v>31.176994747932675</v>
      </c>
      <c r="AZ164">
        <f t="shared" si="32"/>
        <v>30.073973652531471</v>
      </c>
      <c r="BA164">
        <f t="shared" si="33"/>
        <v>28.970952557130154</v>
      </c>
      <c r="BB164">
        <f t="shared" si="33"/>
        <v>27.867931461728954</v>
      </c>
      <c r="BC164">
        <f t="shared" si="33"/>
        <v>26.764910366327641</v>
      </c>
      <c r="BD164">
        <f t="shared" si="33"/>
        <v>25.661889270926437</v>
      </c>
      <c r="BE164" s="107">
        <v>-9.5000000000000001E-2</v>
      </c>
      <c r="BF164" s="40">
        <f t="shared" si="26"/>
        <v>-6.9829105571694967</v>
      </c>
    </row>
    <row r="165" spans="1:58" ht="15" customHeight="1">
      <c r="A165" s="53" t="s">
        <v>317</v>
      </c>
      <c r="B165" t="s">
        <v>1825</v>
      </c>
      <c r="C165" t="s">
        <v>2491</v>
      </c>
      <c r="D165" t="s">
        <v>2492</v>
      </c>
      <c r="E165" t="s">
        <v>1289</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t="s">
        <v>146</v>
      </c>
      <c r="BF165" t="s">
        <v>146</v>
      </c>
    </row>
    <row r="166" spans="1:58" ht="15" customHeight="1">
      <c r="A166" s="53" t="s">
        <v>316</v>
      </c>
      <c r="B166" t="s">
        <v>1826</v>
      </c>
      <c r="C166" t="s">
        <v>2493</v>
      </c>
      <c r="D166" t="s">
        <v>2494</v>
      </c>
      <c r="E166" t="s">
        <v>1289</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t="s">
        <v>146</v>
      </c>
      <c r="BF166" t="s">
        <v>146</v>
      </c>
    </row>
    <row r="167" spans="1:58" ht="15" customHeight="1">
      <c r="A167" s="53" t="s">
        <v>315</v>
      </c>
      <c r="B167" t="s">
        <v>1827</v>
      </c>
      <c r="C167" t="s">
        <v>2495</v>
      </c>
      <c r="D167" t="s">
        <v>2496</v>
      </c>
      <c r="E167" t="s">
        <v>1289</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f t="shared" si="32"/>
        <v>46.658137460334949</v>
      </c>
      <c r="AL167">
        <f t="shared" si="32"/>
        <v>45.593898563788031</v>
      </c>
      <c r="AM167">
        <f t="shared" si="32"/>
        <v>44.529659667241049</v>
      </c>
      <c r="AN167">
        <f t="shared" si="32"/>
        <v>43.465420770694124</v>
      </c>
      <c r="AO167">
        <f t="shared" si="32"/>
        <v>42.401181874147149</v>
      </c>
      <c r="AP167">
        <f t="shared" si="32"/>
        <v>41.336942977600224</v>
      </c>
      <c r="AQ167">
        <f t="shared" si="32"/>
        <v>40.272704081053249</v>
      </c>
      <c r="AR167">
        <f t="shared" si="32"/>
        <v>39.208465184506323</v>
      </c>
      <c r="AS167">
        <f t="shared" si="32"/>
        <v>38.144226287959341</v>
      </c>
      <c r="AT167">
        <f t="shared" si="32"/>
        <v>37.079987391412423</v>
      </c>
      <c r="AU167">
        <f t="shared" si="32"/>
        <v>36.015748494865441</v>
      </c>
      <c r="AV167">
        <f t="shared" si="32"/>
        <v>34.951509598318523</v>
      </c>
      <c r="AW167">
        <f t="shared" si="32"/>
        <v>33.887270701771541</v>
      </c>
      <c r="AX167">
        <f t="shared" si="32"/>
        <v>32.823031805224616</v>
      </c>
      <c r="AY167">
        <f t="shared" si="32"/>
        <v>31.758792908677638</v>
      </c>
      <c r="AZ167">
        <f t="shared" si="32"/>
        <v>30.694554012130716</v>
      </c>
      <c r="BA167">
        <f t="shared" si="33"/>
        <v>29.630315115583738</v>
      </c>
      <c r="BB167">
        <f t="shared" si="33"/>
        <v>28.566076219036816</v>
      </c>
      <c r="BC167">
        <f t="shared" si="33"/>
        <v>27.501837322489834</v>
      </c>
      <c r="BD167">
        <f t="shared" si="33"/>
        <v>26.437598425942912</v>
      </c>
      <c r="BE167" s="107">
        <v>-5.0999999999999997E-2</v>
      </c>
      <c r="BF167" s="40">
        <f t="shared" si="26"/>
        <v>-4.2385141606369192</v>
      </c>
    </row>
    <row r="168" spans="1:58" ht="15" customHeight="1">
      <c r="A168" s="53" t="s">
        <v>314</v>
      </c>
      <c r="B168" t="s">
        <v>1821</v>
      </c>
      <c r="C168" t="s">
        <v>2497</v>
      </c>
      <c r="D168" t="s">
        <v>2498</v>
      </c>
      <c r="E168" t="s">
        <v>1289</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49">
        <f>AJ168+AJ168*($AJ168-$AI168)/$AI168</f>
        <v>5.9034719794285051</v>
      </c>
      <c r="AL168" s="49">
        <f t="shared" ref="AL168:BD168" si="34">AK168+AK168*($AJ168-$AI168)/$AI168</f>
        <v>5.1578168193220311</v>
      </c>
      <c r="AM168" s="49">
        <f t="shared" si="34"/>
        <v>4.5063437980875429</v>
      </c>
      <c r="AN168" s="49">
        <f t="shared" si="34"/>
        <v>3.9371569673603357</v>
      </c>
      <c r="AO168" s="49">
        <f t="shared" si="34"/>
        <v>3.4398629310556874</v>
      </c>
      <c r="AP168" s="49">
        <f t="shared" si="34"/>
        <v>3.0053810611427623</v>
      </c>
      <c r="AQ168" s="49">
        <f t="shared" si="34"/>
        <v>2.6257776846659397</v>
      </c>
      <c r="AR168" s="49">
        <f t="shared" si="34"/>
        <v>2.2941212142556018</v>
      </c>
      <c r="AS168" s="49">
        <f t="shared" si="34"/>
        <v>2.0043555768001635</v>
      </c>
      <c r="AT168" s="49">
        <f t="shared" si="34"/>
        <v>1.7511896290769877</v>
      </c>
      <c r="AU168" s="49">
        <f t="shared" si="34"/>
        <v>1.5300005410629531</v>
      </c>
      <c r="AV168" s="49">
        <f t="shared" si="34"/>
        <v>1.336749382696359</v>
      </c>
      <c r="AW168" s="49">
        <f t="shared" si="34"/>
        <v>1.1679073726978333</v>
      </c>
      <c r="AX168" s="49">
        <f t="shared" si="34"/>
        <v>1.0203914427479397</v>
      </c>
      <c r="AY168" s="49">
        <f t="shared" si="34"/>
        <v>0.8915079404183246</v>
      </c>
      <c r="AZ168" s="49">
        <f t="shared" si="34"/>
        <v>0.77890344286751689</v>
      </c>
      <c r="BA168" s="49">
        <f t="shared" si="34"/>
        <v>0.68052178315561851</v>
      </c>
      <c r="BB168" s="49">
        <f t="shared" si="34"/>
        <v>0.59456650447502601</v>
      </c>
      <c r="BC168" s="49">
        <f t="shared" si="34"/>
        <v>0.51946805670849816</v>
      </c>
      <c r="BD168" s="49">
        <f t="shared" si="34"/>
        <v>0.45385513632115149</v>
      </c>
      <c r="BE168" s="107">
        <v>-0.13300000000000001</v>
      </c>
      <c r="BF168" s="40">
        <f t="shared" si="26"/>
        <v>-13.015229423099161</v>
      </c>
    </row>
    <row r="169" spans="1:58" ht="15" customHeight="1">
      <c r="A169" s="53" t="s">
        <v>313</v>
      </c>
      <c r="B169" t="s">
        <v>1825</v>
      </c>
      <c r="C169" t="s">
        <v>2499</v>
      </c>
      <c r="D169" t="s">
        <v>2500</v>
      </c>
      <c r="E169" t="s">
        <v>1289</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v>0</v>
      </c>
      <c r="AL169">
        <f>0</f>
        <v>0</v>
      </c>
      <c r="AM169">
        <f>0</f>
        <v>0</v>
      </c>
      <c r="AN169">
        <f>0</f>
        <v>0</v>
      </c>
      <c r="AO169">
        <f>0</f>
        <v>0</v>
      </c>
      <c r="AP169">
        <f>0</f>
        <v>0</v>
      </c>
      <c r="AQ169">
        <f>0</f>
        <v>0</v>
      </c>
      <c r="AR169">
        <f>0</f>
        <v>0</v>
      </c>
      <c r="AS169">
        <f>0</f>
        <v>0</v>
      </c>
      <c r="AT169">
        <f>0</f>
        <v>0</v>
      </c>
      <c r="AU169">
        <f>0</f>
        <v>0</v>
      </c>
      <c r="AV169">
        <f>0</f>
        <v>0</v>
      </c>
      <c r="AW169">
        <f>0</f>
        <v>0</v>
      </c>
      <c r="AX169">
        <f>0</f>
        <v>0</v>
      </c>
      <c r="AY169">
        <f>0</f>
        <v>0</v>
      </c>
      <c r="AZ169">
        <f>0</f>
        <v>0</v>
      </c>
      <c r="BA169">
        <f>0</f>
        <v>0</v>
      </c>
      <c r="BB169">
        <f>0</f>
        <v>0</v>
      </c>
      <c r="BC169">
        <f>0</f>
        <v>0</v>
      </c>
      <c r="BD169">
        <f>0</f>
        <v>0</v>
      </c>
      <c r="BE169" t="s">
        <v>146</v>
      </c>
      <c r="BF169" t="s">
        <v>146</v>
      </c>
    </row>
    <row r="170" spans="1:58" ht="15" customHeight="1">
      <c r="A170" s="53" t="s">
        <v>312</v>
      </c>
      <c r="B170" t="s">
        <v>1826</v>
      </c>
      <c r="C170" t="s">
        <v>2501</v>
      </c>
      <c r="D170" t="s">
        <v>2502</v>
      </c>
      <c r="E170" t="s">
        <v>1289</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v>0</v>
      </c>
      <c r="AL170">
        <f t="shared" si="32"/>
        <v>0</v>
      </c>
      <c r="AM170">
        <f>0</f>
        <v>0</v>
      </c>
      <c r="AN170">
        <f>0</f>
        <v>0</v>
      </c>
      <c r="AO170">
        <f>0</f>
        <v>0</v>
      </c>
      <c r="AP170">
        <f>0</f>
        <v>0</v>
      </c>
      <c r="AQ170">
        <f>0</f>
        <v>0</v>
      </c>
      <c r="AR170">
        <f>0</f>
        <v>0</v>
      </c>
      <c r="AS170">
        <f>0</f>
        <v>0</v>
      </c>
      <c r="AT170">
        <f>0</f>
        <v>0</v>
      </c>
      <c r="AU170">
        <f>0</f>
        <v>0</v>
      </c>
      <c r="AV170">
        <f>0</f>
        <v>0</v>
      </c>
      <c r="AW170">
        <f>0</f>
        <v>0</v>
      </c>
      <c r="AX170">
        <f>0</f>
        <v>0</v>
      </c>
      <c r="AY170">
        <f>0</f>
        <v>0</v>
      </c>
      <c r="AZ170">
        <f>0</f>
        <v>0</v>
      </c>
      <c r="BA170">
        <f>0</f>
        <v>0</v>
      </c>
      <c r="BB170">
        <f>0</f>
        <v>0</v>
      </c>
      <c r="BC170">
        <f>0</f>
        <v>0</v>
      </c>
      <c r="BD170">
        <f>0</f>
        <v>0</v>
      </c>
      <c r="BE170" t="s">
        <v>146</v>
      </c>
      <c r="BF170" t="s">
        <v>146</v>
      </c>
    </row>
    <row r="171" spans="1:58" ht="15" customHeight="1">
      <c r="A171" s="53" t="s">
        <v>311</v>
      </c>
      <c r="B171" t="s">
        <v>1827</v>
      </c>
      <c r="C171" t="s">
        <v>2503</v>
      </c>
      <c r="D171" t="s">
        <v>2504</v>
      </c>
      <c r="E171" t="s">
        <v>1289</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49">
        <f t="shared" ref="AK171:AZ176" si="35">AJ171+AJ171*($AJ171-$AI171)/$AI171</f>
        <v>5.9034719794285051</v>
      </c>
      <c r="AL171" s="49">
        <f t="shared" si="35"/>
        <v>5.1578168193220311</v>
      </c>
      <c r="AM171" s="49">
        <f t="shared" si="35"/>
        <v>4.5063437980875429</v>
      </c>
      <c r="AN171" s="49">
        <f t="shared" si="35"/>
        <v>3.9371569673603357</v>
      </c>
      <c r="AO171" s="49">
        <f t="shared" si="35"/>
        <v>3.4398629310556874</v>
      </c>
      <c r="AP171" s="49">
        <f t="shared" si="35"/>
        <v>3.0053810611427623</v>
      </c>
      <c r="AQ171" s="49">
        <f t="shared" si="35"/>
        <v>2.6257776846659397</v>
      </c>
      <c r="AR171" s="49">
        <f t="shared" si="35"/>
        <v>2.2941212142556018</v>
      </c>
      <c r="AS171" s="49">
        <f t="shared" si="35"/>
        <v>2.0043555768001635</v>
      </c>
      <c r="AT171" s="49">
        <f t="shared" si="35"/>
        <v>1.7511896290769877</v>
      </c>
      <c r="AU171" s="49">
        <f t="shared" si="35"/>
        <v>1.5300005410629531</v>
      </c>
      <c r="AV171" s="49">
        <f t="shared" si="35"/>
        <v>1.336749382696359</v>
      </c>
      <c r="AW171" s="49">
        <f t="shared" si="35"/>
        <v>1.1679073726978333</v>
      </c>
      <c r="AX171" s="49">
        <f t="shared" si="35"/>
        <v>1.0203914427479397</v>
      </c>
      <c r="AY171" s="49">
        <f t="shared" si="35"/>
        <v>0.8915079404183246</v>
      </c>
      <c r="AZ171" s="49">
        <f t="shared" si="35"/>
        <v>0.77890344286751689</v>
      </c>
      <c r="BA171" s="49">
        <f t="shared" ref="AL171:BD172" si="36">AZ171+AZ171*($AJ171-$AI171)/$AI171</f>
        <v>0.68052178315561851</v>
      </c>
      <c r="BB171" s="49">
        <f t="shared" si="36"/>
        <v>0.59456650447502601</v>
      </c>
      <c r="BC171" s="49">
        <f t="shared" si="36"/>
        <v>0.51946805670849816</v>
      </c>
      <c r="BD171" s="49">
        <f t="shared" si="36"/>
        <v>0.45385513632115149</v>
      </c>
      <c r="BE171" s="107">
        <v>-8.4000000000000005E-2</v>
      </c>
      <c r="BF171" s="40">
        <f t="shared" si="26"/>
        <v>-10.142584159272905</v>
      </c>
    </row>
    <row r="172" spans="1:58" ht="15" customHeight="1">
      <c r="A172" s="53" t="s">
        <v>310</v>
      </c>
      <c r="B172" t="s">
        <v>1822</v>
      </c>
      <c r="C172" t="s">
        <v>2505</v>
      </c>
      <c r="D172" t="s">
        <v>2506</v>
      </c>
      <c r="E172" t="s">
        <v>1289</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49">
        <f t="shared" si="35"/>
        <v>7.0520805958001809</v>
      </c>
      <c r="AL172" s="49">
        <f t="shared" si="36"/>
        <v>6.2150910183650749</v>
      </c>
      <c r="AM172" s="49">
        <f t="shared" si="36"/>
        <v>5.4774411383736155</v>
      </c>
      <c r="AN172" s="49">
        <f t="shared" si="36"/>
        <v>4.8273406351883139</v>
      </c>
      <c r="AO172" s="49">
        <f t="shared" si="36"/>
        <v>4.2543985447663992</v>
      </c>
      <c r="AP172" s="49">
        <f t="shared" si="36"/>
        <v>3.749457174364986</v>
      </c>
      <c r="AQ172" s="49">
        <f t="shared" si="36"/>
        <v>3.3044457293948675</v>
      </c>
      <c r="AR172" s="49">
        <f t="shared" si="36"/>
        <v>2.9122513128491185</v>
      </c>
      <c r="AS172" s="49">
        <f t="shared" si="36"/>
        <v>2.566605235409495</v>
      </c>
      <c r="AT172" s="49">
        <f t="shared" si="36"/>
        <v>2.2619828190537485</v>
      </c>
      <c r="AU172" s="49">
        <f t="shared" si="36"/>
        <v>1.9935150926620817</v>
      </c>
      <c r="AV172" s="49">
        <f t="shared" si="36"/>
        <v>1.7569109681982411</v>
      </c>
      <c r="AW172" s="49">
        <f t="shared" si="36"/>
        <v>1.5483886535583455</v>
      </c>
      <c r="AX172" s="49">
        <f t="shared" si="36"/>
        <v>1.3646152058159975</v>
      </c>
      <c r="AY172" s="49">
        <f t="shared" si="36"/>
        <v>1.2026532587052878</v>
      </c>
      <c r="AZ172" s="49">
        <f t="shared" si="36"/>
        <v>1.0599140728536443</v>
      </c>
      <c r="BA172" s="49">
        <f t="shared" si="36"/>
        <v>0.93411615833695227</v>
      </c>
      <c r="BB172" s="49">
        <f t="shared" si="36"/>
        <v>0.82324880819529722</v>
      </c>
      <c r="BC172" s="49">
        <f t="shared" si="36"/>
        <v>0.72553996004264065</v>
      </c>
      <c r="BD172" s="49">
        <f t="shared" si="36"/>
        <v>0.63942787208238272</v>
      </c>
      <c r="BE172" s="107">
        <v>-0.13300000000000001</v>
      </c>
      <c r="BF172" s="40">
        <f t="shared" si="26"/>
        <v>-12.714904920283676</v>
      </c>
    </row>
    <row r="173" spans="1:58" ht="15" customHeight="1">
      <c r="A173" s="53" t="s">
        <v>309</v>
      </c>
      <c r="B173" t="s">
        <v>1825</v>
      </c>
      <c r="C173" t="s">
        <v>2507</v>
      </c>
      <c r="D173" t="s">
        <v>2508</v>
      </c>
      <c r="E173" t="s">
        <v>1289</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t="s">
        <v>146</v>
      </c>
      <c r="BF173" t="s">
        <v>146</v>
      </c>
    </row>
    <row r="174" spans="1:58" ht="15" customHeight="1">
      <c r="A174" s="53" t="s">
        <v>308</v>
      </c>
      <c r="B174" t="s">
        <v>1826</v>
      </c>
      <c r="C174" t="s">
        <v>2509</v>
      </c>
      <c r="D174" t="s">
        <v>2510</v>
      </c>
      <c r="E174" t="s">
        <v>1289</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49">
        <f t="shared" si="35"/>
        <v>7.0520805958001809</v>
      </c>
      <c r="AL174" s="49">
        <f t="shared" si="35"/>
        <v>6.2150910183650749</v>
      </c>
      <c r="AM174" s="49">
        <f t="shared" si="35"/>
        <v>5.4774411383736155</v>
      </c>
      <c r="AN174" s="49">
        <f t="shared" si="35"/>
        <v>4.8273406351883139</v>
      </c>
      <c r="AO174" s="49">
        <f t="shared" si="35"/>
        <v>4.2543985447663992</v>
      </c>
      <c r="AP174" s="49">
        <f t="shared" si="35"/>
        <v>3.749457174364986</v>
      </c>
      <c r="AQ174" s="49">
        <f t="shared" si="35"/>
        <v>3.3044457293948675</v>
      </c>
      <c r="AR174" s="49">
        <f t="shared" si="35"/>
        <v>2.9122513128491185</v>
      </c>
      <c r="AS174" s="49">
        <f t="shared" si="35"/>
        <v>2.566605235409495</v>
      </c>
      <c r="AT174" s="49">
        <f t="shared" si="35"/>
        <v>2.2619828190537485</v>
      </c>
      <c r="AU174" s="49">
        <f t="shared" si="35"/>
        <v>1.9935150926620817</v>
      </c>
      <c r="AV174" s="49">
        <f t="shared" si="35"/>
        <v>1.7569109681982411</v>
      </c>
      <c r="AW174" s="49">
        <f t="shared" si="35"/>
        <v>1.5483886535583455</v>
      </c>
      <c r="AX174" s="49">
        <f t="shared" si="35"/>
        <v>1.3646152058159975</v>
      </c>
      <c r="AY174" s="49">
        <f t="shared" si="35"/>
        <v>1.2026532587052878</v>
      </c>
      <c r="AZ174" s="49">
        <f t="shared" si="35"/>
        <v>1.0599140728536443</v>
      </c>
      <c r="BA174" s="49">
        <f t="shared" ref="BA174:BD174" si="37">AZ174+AZ174*($AJ174-$AI174)/$AI174</f>
        <v>0.93411615833695227</v>
      </c>
      <c r="BB174" s="49">
        <f t="shared" si="37"/>
        <v>0.82324880819529722</v>
      </c>
      <c r="BC174" s="49">
        <f t="shared" si="37"/>
        <v>0.72553996004264065</v>
      </c>
      <c r="BD174" s="49">
        <f t="shared" si="37"/>
        <v>0.63942787208238272</v>
      </c>
      <c r="BE174" s="107">
        <v>-7.2999999999999995E-2</v>
      </c>
      <c r="BF174" s="40">
        <f t="shared" si="26"/>
        <v>-9.1279122248308582</v>
      </c>
    </row>
    <row r="175" spans="1:58" ht="15" customHeight="1">
      <c r="A175" s="53" t="s">
        <v>307</v>
      </c>
      <c r="B175" t="s">
        <v>1827</v>
      </c>
      <c r="C175" t="s">
        <v>2511</v>
      </c>
      <c r="D175" t="s">
        <v>2512</v>
      </c>
      <c r="E175" t="s">
        <v>1289</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t="s">
        <v>146</v>
      </c>
      <c r="BF175" t="s">
        <v>146</v>
      </c>
    </row>
    <row r="176" spans="1:58" ht="15" customHeight="1">
      <c r="A176" s="53" t="s">
        <v>306</v>
      </c>
      <c r="B176" t="s">
        <v>153</v>
      </c>
      <c r="C176" t="s">
        <v>2513</v>
      </c>
      <c r="D176" t="s">
        <v>2514</v>
      </c>
      <c r="E176" t="s">
        <v>1289</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49">
        <f t="shared" si="35"/>
        <v>612.136543758024</v>
      </c>
      <c r="AL176" s="49">
        <f t="shared" si="35"/>
        <v>578.66852972728429</v>
      </c>
      <c r="AM176" s="49">
        <f t="shared" si="35"/>
        <v>547.03034921095173</v>
      </c>
      <c r="AN176" s="49">
        <f t="shared" si="35"/>
        <v>517.12195771019913</v>
      </c>
      <c r="AO176" s="49">
        <f t="shared" si="35"/>
        <v>488.84878056903835</v>
      </c>
      <c r="AP176" s="49">
        <f t="shared" si="35"/>
        <v>462.12141391559123</v>
      </c>
      <c r="AQ176" s="49">
        <f t="shared" si="35"/>
        <v>436.85534195412691</v>
      </c>
      <c r="AR176" s="49">
        <f t="shared" si="35"/>
        <v>412.97066971390228</v>
      </c>
      <c r="AS176" s="49">
        <f t="shared" si="35"/>
        <v>390.39187040971893</v>
      </c>
      <c r="AT176" s="49">
        <f t="shared" si="35"/>
        <v>369.04754661531399</v>
      </c>
      <c r="AU176" s="49">
        <f t="shared" si="35"/>
        <v>348.87020449438057</v>
      </c>
      <c r="AV176" s="49">
        <f t="shared" si="35"/>
        <v>329.79604037530379</v>
      </c>
      <c r="AW176" s="49">
        <f t="shared" si="35"/>
        <v>311.76473899473109</v>
      </c>
      <c r="AX176" s="49">
        <f t="shared" si="35"/>
        <v>294.71928277199305</v>
      </c>
      <c r="AY176" s="49">
        <f t="shared" si="35"/>
        <v>278.60577151127393</v>
      </c>
      <c r="AZ176" s="49">
        <f t="shared" si="35"/>
        <v>263.37325196140324</v>
      </c>
      <c r="BA176" s="49">
        <f t="shared" ref="BA176:BD176" si="38">AZ176+AZ176*($AJ176-$AI176)/$AI176</f>
        <v>248.97355669431235</v>
      </c>
      <c r="BB176" s="49">
        <f t="shared" si="38"/>
        <v>235.36115179266628</v>
      </c>
      <c r="BC176" s="49">
        <f t="shared" si="38"/>
        <v>222.49299286503688</v>
      </c>
      <c r="BD176" s="49">
        <f t="shared" si="38"/>
        <v>210.32838893331692</v>
      </c>
      <c r="BE176" s="107">
        <v>-0.104</v>
      </c>
      <c r="BF176" s="40">
        <f t="shared" si="26"/>
        <v>-8.4883207391910354</v>
      </c>
    </row>
    <row r="177" spans="1:58" ht="15" customHeight="1">
      <c r="A177" s="110"/>
      <c r="B177" t="s">
        <v>305</v>
      </c>
      <c r="D177" t="s">
        <v>2515</v>
      </c>
      <c r="BF177" s="40"/>
    </row>
    <row r="178" spans="1:58" ht="15" customHeight="1">
      <c r="A178" s="53" t="s">
        <v>304</v>
      </c>
      <c r="B178" t="s">
        <v>1810</v>
      </c>
      <c r="C178" t="s">
        <v>2516</v>
      </c>
      <c r="D178" t="s">
        <v>2517</v>
      </c>
      <c r="E178" t="s">
        <v>1289</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f t="shared" ref="AK178:AZ189" si="39">_xlfn.FORECAST.ETS(AK$14,$F178:$AJ178,$F$14:$AJ$14)</f>
        <v>1927.6355078272788</v>
      </c>
      <c r="AL178">
        <f t="shared" si="39"/>
        <v>1966.427640916452</v>
      </c>
      <c r="AM178">
        <f t="shared" si="39"/>
        <v>2005.2197740056251</v>
      </c>
      <c r="AN178">
        <f t="shared" si="39"/>
        <v>2044.0119070947983</v>
      </c>
      <c r="AO178">
        <f t="shared" si="39"/>
        <v>2082.8040401839712</v>
      </c>
      <c r="AP178">
        <f t="shared" si="39"/>
        <v>2121.5961732731444</v>
      </c>
      <c r="AQ178">
        <f t="shared" si="39"/>
        <v>2160.3883063623175</v>
      </c>
      <c r="AR178">
        <f t="shared" si="39"/>
        <v>2199.1804394514907</v>
      </c>
      <c r="AS178">
        <f t="shared" si="39"/>
        <v>2237.9725725406638</v>
      </c>
      <c r="AT178">
        <f t="shared" si="39"/>
        <v>2276.764705629837</v>
      </c>
      <c r="AU178">
        <f t="shared" si="39"/>
        <v>2315.5568387190101</v>
      </c>
      <c r="AV178">
        <f t="shared" si="39"/>
        <v>2354.3489718081833</v>
      </c>
      <c r="AW178">
        <f t="shared" si="39"/>
        <v>2393.1411048973564</v>
      </c>
      <c r="AX178">
        <f t="shared" si="39"/>
        <v>2431.9332379865295</v>
      </c>
      <c r="AY178">
        <f t="shared" si="39"/>
        <v>2470.7253710757027</v>
      </c>
      <c r="AZ178">
        <f t="shared" si="39"/>
        <v>2509.5175041648758</v>
      </c>
      <c r="BA178">
        <f t="shared" ref="BA178:BD188" si="40">_xlfn.FORECAST.ETS(BA$14,$F178:$AJ178,$F$14:$AJ$14)</f>
        <v>2548.309637254049</v>
      </c>
      <c r="BB178">
        <f t="shared" si="40"/>
        <v>2587.1017703432221</v>
      </c>
      <c r="BC178">
        <f t="shared" si="40"/>
        <v>2625.8939034323953</v>
      </c>
      <c r="BD178">
        <f t="shared" si="40"/>
        <v>2664.6860365215684</v>
      </c>
      <c r="BE178" s="107">
        <v>1.7000000000000001E-2</v>
      </c>
      <c r="BF178" s="40">
        <f t="shared" si="26"/>
        <v>1.690125012929844</v>
      </c>
    </row>
    <row r="179" spans="1:58" ht="15" customHeight="1">
      <c r="A179" s="53" t="s">
        <v>303</v>
      </c>
      <c r="B179" t="s">
        <v>1811</v>
      </c>
      <c r="C179" t="s">
        <v>2518</v>
      </c>
      <c r="D179" t="s">
        <v>2519</v>
      </c>
      <c r="E179" t="s">
        <v>1289</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f t="shared" si="39"/>
        <v>82.200565429489771</v>
      </c>
      <c r="AL179">
        <f t="shared" si="39"/>
        <v>82.967579128018841</v>
      </c>
      <c r="AM179">
        <f t="shared" si="39"/>
        <v>83.734592826547924</v>
      </c>
      <c r="AN179">
        <f t="shared" si="39"/>
        <v>84.501606525076994</v>
      </c>
      <c r="AO179">
        <f t="shared" si="39"/>
        <v>85.268620223606064</v>
      </c>
      <c r="AP179">
        <f t="shared" si="39"/>
        <v>86.035633922135133</v>
      </c>
      <c r="AQ179">
        <f t="shared" si="39"/>
        <v>86.802647620664217</v>
      </c>
      <c r="AR179">
        <f t="shared" si="39"/>
        <v>87.569661319193287</v>
      </c>
      <c r="AS179">
        <f t="shared" si="39"/>
        <v>88.336675017722357</v>
      </c>
      <c r="AT179">
        <f t="shared" si="39"/>
        <v>89.103688716251426</v>
      </c>
      <c r="AU179">
        <f t="shared" si="39"/>
        <v>89.87070241478051</v>
      </c>
      <c r="AV179">
        <f t="shared" si="39"/>
        <v>90.63771611330958</v>
      </c>
      <c r="AW179">
        <f t="shared" si="39"/>
        <v>91.404729811838649</v>
      </c>
      <c r="AX179">
        <f t="shared" si="39"/>
        <v>92.171743510367719</v>
      </c>
      <c r="AY179">
        <f t="shared" si="39"/>
        <v>92.938757208896789</v>
      </c>
      <c r="AZ179">
        <f t="shared" si="39"/>
        <v>93.705770907425872</v>
      </c>
      <c r="BA179">
        <f t="shared" si="40"/>
        <v>94.472784605954942</v>
      </c>
      <c r="BB179">
        <f t="shared" si="40"/>
        <v>95.239798304484012</v>
      </c>
      <c r="BC179">
        <f t="shared" si="40"/>
        <v>96.006812003013081</v>
      </c>
      <c r="BD179">
        <f t="shared" si="40"/>
        <v>96.773825701542165</v>
      </c>
      <c r="BE179" s="107">
        <v>4.0000000000000001E-3</v>
      </c>
      <c r="BF179" s="40">
        <f t="shared" si="26"/>
        <v>0.57651263955620369</v>
      </c>
    </row>
    <row r="180" spans="1:58" ht="15" customHeight="1">
      <c r="A180" s="53" t="s">
        <v>302</v>
      </c>
      <c r="B180" t="s">
        <v>1812</v>
      </c>
      <c r="C180" t="s">
        <v>2520</v>
      </c>
      <c r="D180" t="s">
        <v>2521</v>
      </c>
      <c r="E180" t="s">
        <v>1289</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f t="shared" si="39"/>
        <v>104.93101144834533</v>
      </c>
      <c r="AL180">
        <f t="shared" si="39"/>
        <v>107.41706246332399</v>
      </c>
      <c r="AM180">
        <f t="shared" si="39"/>
        <v>109.90311347830266</v>
      </c>
      <c r="AN180">
        <f t="shared" si="39"/>
        <v>112.38916449328133</v>
      </c>
      <c r="AO180">
        <f t="shared" si="39"/>
        <v>114.87521550826</v>
      </c>
      <c r="AP180">
        <f t="shared" si="39"/>
        <v>117.36126652323865</v>
      </c>
      <c r="AQ180">
        <f t="shared" si="39"/>
        <v>119.84731753821733</v>
      </c>
      <c r="AR180">
        <f t="shared" si="39"/>
        <v>122.333368553196</v>
      </c>
      <c r="AS180">
        <f t="shared" si="39"/>
        <v>124.81941956817465</v>
      </c>
      <c r="AT180">
        <f t="shared" si="39"/>
        <v>127.30547058315332</v>
      </c>
      <c r="AU180">
        <f t="shared" si="39"/>
        <v>129.79152159813199</v>
      </c>
      <c r="AV180">
        <f t="shared" si="39"/>
        <v>132.27757261311066</v>
      </c>
      <c r="AW180">
        <f t="shared" si="39"/>
        <v>134.76362362808933</v>
      </c>
      <c r="AX180">
        <f t="shared" si="39"/>
        <v>137.24967464306798</v>
      </c>
      <c r="AY180">
        <f t="shared" si="39"/>
        <v>139.73572565804665</v>
      </c>
      <c r="AZ180">
        <f t="shared" si="39"/>
        <v>142.22177667302532</v>
      </c>
      <c r="BA180">
        <f t="shared" si="40"/>
        <v>144.70782768800399</v>
      </c>
      <c r="BB180">
        <f t="shared" si="40"/>
        <v>147.19387870298266</v>
      </c>
      <c r="BC180">
        <f t="shared" si="40"/>
        <v>149.67992971796133</v>
      </c>
      <c r="BD180">
        <f t="shared" si="40"/>
        <v>152.16598073294</v>
      </c>
      <c r="BE180" s="107">
        <v>1.7999999999999999E-2</v>
      </c>
      <c r="BF180" s="40">
        <f t="shared" si="26"/>
        <v>1.8884825664899463</v>
      </c>
    </row>
    <row r="181" spans="1:58" ht="15" customHeight="1">
      <c r="A181" s="53" t="s">
        <v>301</v>
      </c>
      <c r="B181" t="s">
        <v>1813</v>
      </c>
      <c r="C181" t="s">
        <v>2522</v>
      </c>
      <c r="D181" t="s">
        <v>2523</v>
      </c>
      <c r="E181" t="s">
        <v>1289</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f t="shared" si="39"/>
        <v>103.48078190038741</v>
      </c>
      <c r="AL181">
        <f t="shared" si="39"/>
        <v>103.69390212807957</v>
      </c>
      <c r="AM181">
        <f t="shared" si="39"/>
        <v>103.90702235577172</v>
      </c>
      <c r="AN181">
        <f t="shared" si="39"/>
        <v>104.12014258346387</v>
      </c>
      <c r="AO181">
        <f t="shared" si="39"/>
        <v>104.33326281115603</v>
      </c>
      <c r="AP181">
        <f t="shared" si="39"/>
        <v>104.54638303884819</v>
      </c>
      <c r="AQ181">
        <f t="shared" si="39"/>
        <v>104.75950326654035</v>
      </c>
      <c r="AR181">
        <f t="shared" si="39"/>
        <v>104.97262349423249</v>
      </c>
      <c r="AS181">
        <f t="shared" si="39"/>
        <v>105.18574372192465</v>
      </c>
      <c r="AT181">
        <f t="shared" si="39"/>
        <v>105.39886394961681</v>
      </c>
      <c r="AU181">
        <f t="shared" si="39"/>
        <v>105.61198417730897</v>
      </c>
      <c r="AV181">
        <f t="shared" si="39"/>
        <v>105.82510440500113</v>
      </c>
      <c r="AW181">
        <f t="shared" si="39"/>
        <v>106.03822463269329</v>
      </c>
      <c r="AX181">
        <f t="shared" si="39"/>
        <v>106.25134486038543</v>
      </c>
      <c r="AY181">
        <f t="shared" si="39"/>
        <v>106.46446508807759</v>
      </c>
      <c r="AZ181">
        <f t="shared" si="39"/>
        <v>106.67758531576975</v>
      </c>
      <c r="BA181">
        <f t="shared" si="40"/>
        <v>106.89070554346191</v>
      </c>
      <c r="BB181">
        <f t="shared" si="40"/>
        <v>107.10382577115406</v>
      </c>
      <c r="BC181">
        <f t="shared" si="40"/>
        <v>107.31694599884621</v>
      </c>
      <c r="BD181">
        <f t="shared" si="40"/>
        <v>107.53006622653837</v>
      </c>
      <c r="BE181" s="107">
        <v>0.01</v>
      </c>
      <c r="BF181" s="40">
        <f t="shared" si="26"/>
        <v>0.66382488395368977</v>
      </c>
    </row>
    <row r="182" spans="1:58" ht="15" customHeight="1">
      <c r="A182" s="53" t="s">
        <v>300</v>
      </c>
      <c r="B182" t="s">
        <v>1814</v>
      </c>
      <c r="C182" t="s">
        <v>2524</v>
      </c>
      <c r="D182" t="s">
        <v>2525</v>
      </c>
      <c r="E182" t="s">
        <v>1289</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f t="shared" si="39"/>
        <v>600.52166571147018</v>
      </c>
      <c r="AL182">
        <f t="shared" si="39"/>
        <v>607.79128643193269</v>
      </c>
      <c r="AM182">
        <f t="shared" si="39"/>
        <v>615.06090715239509</v>
      </c>
      <c r="AN182">
        <f t="shared" si="39"/>
        <v>622.3305278728576</v>
      </c>
      <c r="AO182">
        <f t="shared" si="39"/>
        <v>629.60014859332011</v>
      </c>
      <c r="AP182">
        <f t="shared" si="39"/>
        <v>636.86976931378263</v>
      </c>
      <c r="AQ182">
        <f t="shared" si="39"/>
        <v>644.13939003424503</v>
      </c>
      <c r="AR182">
        <f t="shared" si="39"/>
        <v>651.40901075470754</v>
      </c>
      <c r="AS182">
        <f t="shared" si="39"/>
        <v>658.67863147517005</v>
      </c>
      <c r="AT182">
        <f t="shared" si="39"/>
        <v>665.94825219563256</v>
      </c>
      <c r="AU182">
        <f t="shared" si="39"/>
        <v>673.21787291609508</v>
      </c>
      <c r="AV182">
        <f t="shared" si="39"/>
        <v>680.48749363655747</v>
      </c>
      <c r="AW182">
        <f t="shared" si="39"/>
        <v>687.75711435701999</v>
      </c>
      <c r="AX182">
        <f t="shared" si="39"/>
        <v>695.0267350774825</v>
      </c>
      <c r="AY182">
        <f t="shared" si="39"/>
        <v>702.29635579794501</v>
      </c>
      <c r="AZ182">
        <f t="shared" si="39"/>
        <v>709.56597651840741</v>
      </c>
      <c r="BA182">
        <f t="shared" si="40"/>
        <v>716.83559723886992</v>
      </c>
      <c r="BB182">
        <f t="shared" si="40"/>
        <v>724.10521795933244</v>
      </c>
      <c r="BC182">
        <f t="shared" si="40"/>
        <v>731.37483867979495</v>
      </c>
      <c r="BD182">
        <f t="shared" si="40"/>
        <v>738.64445940025735</v>
      </c>
      <c r="BE182" s="107">
        <v>7.0000000000000001E-3</v>
      </c>
      <c r="BF182" s="40">
        <f>((BD182/F182)^(1/($BD$14-$F$14))-1)*100</f>
        <v>0.86044843093673329</v>
      </c>
    </row>
    <row r="183" spans="1:58" ht="15" customHeight="1">
      <c r="A183" s="53" t="s">
        <v>299</v>
      </c>
      <c r="B183" t="s">
        <v>1815</v>
      </c>
      <c r="C183" t="s">
        <v>2526</v>
      </c>
      <c r="D183" t="s">
        <v>2527</v>
      </c>
      <c r="E183" t="s">
        <v>1289</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f t="shared" si="39"/>
        <v>187.18501616400641</v>
      </c>
      <c r="AL183">
        <f t="shared" si="39"/>
        <v>192.18832546610457</v>
      </c>
      <c r="AM183">
        <f t="shared" si="39"/>
        <v>197.1916347682027</v>
      </c>
      <c r="AN183">
        <f t="shared" si="39"/>
        <v>202.19494407030083</v>
      </c>
      <c r="AO183">
        <f t="shared" si="39"/>
        <v>207.19825337239899</v>
      </c>
      <c r="AP183">
        <f t="shared" si="39"/>
        <v>212.20156267449713</v>
      </c>
      <c r="AQ183">
        <f t="shared" si="39"/>
        <v>217.20487197659526</v>
      </c>
      <c r="AR183">
        <f t="shared" si="39"/>
        <v>222.20818127869342</v>
      </c>
      <c r="AS183">
        <f t="shared" si="39"/>
        <v>227.21149058079155</v>
      </c>
      <c r="AT183">
        <f t="shared" si="39"/>
        <v>232.21479988288968</v>
      </c>
      <c r="AU183">
        <f t="shared" si="39"/>
        <v>237.21810918498784</v>
      </c>
      <c r="AV183">
        <f t="shared" si="39"/>
        <v>242.22141848708597</v>
      </c>
      <c r="AW183">
        <f t="shared" si="39"/>
        <v>247.2247277891841</v>
      </c>
      <c r="AX183">
        <f t="shared" si="39"/>
        <v>252.22803709128226</v>
      </c>
      <c r="AY183">
        <f t="shared" si="39"/>
        <v>257.23134639338036</v>
      </c>
      <c r="AZ183">
        <f t="shared" si="39"/>
        <v>262.23465569547852</v>
      </c>
      <c r="BA183">
        <f t="shared" si="40"/>
        <v>267.23796499757668</v>
      </c>
      <c r="BB183">
        <f t="shared" si="40"/>
        <v>272.24127429967484</v>
      </c>
      <c r="BC183">
        <f t="shared" si="40"/>
        <v>277.24458360177294</v>
      </c>
      <c r="BD183">
        <f t="shared" si="40"/>
        <v>282.2478929038711</v>
      </c>
      <c r="BE183" s="107">
        <v>2.1000000000000001E-2</v>
      </c>
      <c r="BF183" s="40">
        <f t="shared" si="26"/>
        <v>2.1711266684683039</v>
      </c>
    </row>
    <row r="184" spans="1:58" ht="15" customHeight="1">
      <c r="A184" s="53" t="s">
        <v>298</v>
      </c>
      <c r="B184" t="s">
        <v>1816</v>
      </c>
      <c r="C184" t="s">
        <v>2528</v>
      </c>
      <c r="D184" t="s">
        <v>2529</v>
      </c>
      <c r="E184" t="s">
        <v>1289</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f t="shared" si="39"/>
        <v>189.33929177105432</v>
      </c>
      <c r="AL184">
        <f t="shared" si="39"/>
        <v>193.63561419997163</v>
      </c>
      <c r="AM184">
        <f t="shared" si="39"/>
        <v>197.93193662888893</v>
      </c>
      <c r="AN184">
        <f t="shared" si="39"/>
        <v>202.22825905780624</v>
      </c>
      <c r="AO184">
        <f t="shared" si="39"/>
        <v>206.52458148672355</v>
      </c>
      <c r="AP184">
        <f t="shared" si="39"/>
        <v>210.82090391564086</v>
      </c>
      <c r="AQ184">
        <f t="shared" si="39"/>
        <v>215.11722634455816</v>
      </c>
      <c r="AR184">
        <f t="shared" si="39"/>
        <v>219.41354877347544</v>
      </c>
      <c r="AS184">
        <f t="shared" si="39"/>
        <v>223.70987120239278</v>
      </c>
      <c r="AT184">
        <f t="shared" si="39"/>
        <v>228.00619363131005</v>
      </c>
      <c r="AU184">
        <f t="shared" si="39"/>
        <v>232.30251606022736</v>
      </c>
      <c r="AV184">
        <f t="shared" si="39"/>
        <v>236.59883848914467</v>
      </c>
      <c r="AW184">
        <f t="shared" si="39"/>
        <v>240.89516091806198</v>
      </c>
      <c r="AX184">
        <f t="shared" si="39"/>
        <v>245.19148334697928</v>
      </c>
      <c r="AY184">
        <f t="shared" si="39"/>
        <v>249.48780577589659</v>
      </c>
      <c r="AZ184">
        <f t="shared" si="39"/>
        <v>253.7841282048139</v>
      </c>
      <c r="BA184">
        <f t="shared" si="40"/>
        <v>258.08045063373118</v>
      </c>
      <c r="BB184">
        <f t="shared" si="40"/>
        <v>262.37677306264851</v>
      </c>
      <c r="BC184">
        <f t="shared" si="40"/>
        <v>266.67309549156585</v>
      </c>
      <c r="BD184">
        <f t="shared" si="40"/>
        <v>270.96941792048312</v>
      </c>
      <c r="BE184" s="107">
        <v>2.3E-2</v>
      </c>
      <c r="BF184" s="40">
        <f t="shared" si="26"/>
        <v>2.151844139239989</v>
      </c>
    </row>
    <row r="185" spans="1:58" ht="15" customHeight="1">
      <c r="A185" s="53" t="s">
        <v>297</v>
      </c>
      <c r="B185" t="s">
        <v>1817</v>
      </c>
      <c r="C185" t="s">
        <v>2530</v>
      </c>
      <c r="D185" t="s">
        <v>2531</v>
      </c>
      <c r="E185" t="s">
        <v>1289</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f t="shared" si="39"/>
        <v>168.89903364417756</v>
      </c>
      <c r="AL185">
        <f t="shared" si="39"/>
        <v>172.05804498403253</v>
      </c>
      <c r="AM185">
        <f t="shared" si="39"/>
        <v>175.2170563238875</v>
      </c>
      <c r="AN185">
        <f t="shared" si="39"/>
        <v>178.37606766374248</v>
      </c>
      <c r="AO185">
        <f t="shared" si="39"/>
        <v>181.53507900359745</v>
      </c>
      <c r="AP185">
        <f t="shared" si="39"/>
        <v>184.69409034345242</v>
      </c>
      <c r="AQ185">
        <f t="shared" si="39"/>
        <v>187.85310168330739</v>
      </c>
      <c r="AR185">
        <f t="shared" si="39"/>
        <v>191.01211302316236</v>
      </c>
      <c r="AS185">
        <f t="shared" si="39"/>
        <v>194.17112436301733</v>
      </c>
      <c r="AT185">
        <f t="shared" si="39"/>
        <v>197.33013570287233</v>
      </c>
      <c r="AU185">
        <f t="shared" si="39"/>
        <v>200.48914704272727</v>
      </c>
      <c r="AV185">
        <f t="shared" si="39"/>
        <v>203.64815838258227</v>
      </c>
      <c r="AW185">
        <f t="shared" si="39"/>
        <v>206.80716972243721</v>
      </c>
      <c r="AX185">
        <f t="shared" si="39"/>
        <v>209.96618106229221</v>
      </c>
      <c r="AY185">
        <f t="shared" si="39"/>
        <v>213.12519240214718</v>
      </c>
      <c r="AZ185">
        <f t="shared" si="39"/>
        <v>216.28420374200215</v>
      </c>
      <c r="BA185">
        <f t="shared" si="40"/>
        <v>219.44321508185712</v>
      </c>
      <c r="BB185">
        <f t="shared" si="40"/>
        <v>222.60222642171209</v>
      </c>
      <c r="BC185">
        <f t="shared" si="40"/>
        <v>225.76123776156706</v>
      </c>
      <c r="BD185">
        <f t="shared" si="40"/>
        <v>228.92024910142203</v>
      </c>
      <c r="BE185" s="107">
        <v>2.1000000000000001E-2</v>
      </c>
      <c r="BF185" s="40">
        <f t="shared" si="26"/>
        <v>1.9359349731927766</v>
      </c>
    </row>
    <row r="186" spans="1:58" ht="15" customHeight="1">
      <c r="A186" s="53" t="s">
        <v>296</v>
      </c>
      <c r="B186" t="s">
        <v>1818</v>
      </c>
      <c r="C186" t="s">
        <v>2532</v>
      </c>
      <c r="D186" t="s">
        <v>2533</v>
      </c>
      <c r="E186" t="s">
        <v>1289</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f t="shared" si="39"/>
        <v>486.10542144255072</v>
      </c>
      <c r="AL186">
        <f t="shared" si="39"/>
        <v>490.10790792840032</v>
      </c>
      <c r="AM186">
        <f t="shared" si="39"/>
        <v>494.11039441424987</v>
      </c>
      <c r="AN186">
        <f t="shared" si="39"/>
        <v>498.11288090009941</v>
      </c>
      <c r="AO186">
        <f t="shared" si="39"/>
        <v>502.11536738594901</v>
      </c>
      <c r="AP186">
        <f t="shared" si="39"/>
        <v>506.11785387179856</v>
      </c>
      <c r="AQ186">
        <f t="shared" si="39"/>
        <v>510.12034035764816</v>
      </c>
      <c r="AR186">
        <f t="shared" si="39"/>
        <v>514.12282684349771</v>
      </c>
      <c r="AS186">
        <f t="shared" si="39"/>
        <v>518.12531332934725</v>
      </c>
      <c r="AT186">
        <f t="shared" si="39"/>
        <v>522.12779981519679</v>
      </c>
      <c r="AU186">
        <f t="shared" si="39"/>
        <v>526.13028630104645</v>
      </c>
      <c r="AV186">
        <f t="shared" si="39"/>
        <v>530.132772786896</v>
      </c>
      <c r="AW186">
        <f t="shared" si="39"/>
        <v>534.13525927274554</v>
      </c>
      <c r="AX186">
        <f t="shared" si="39"/>
        <v>538.13774575859509</v>
      </c>
      <c r="AY186">
        <f t="shared" si="39"/>
        <v>542.14023224444463</v>
      </c>
      <c r="AZ186">
        <f t="shared" si="39"/>
        <v>546.14271873029418</v>
      </c>
      <c r="BA186">
        <f t="shared" si="40"/>
        <v>550.14520521614372</v>
      </c>
      <c r="BB186">
        <f t="shared" si="40"/>
        <v>554.14769170199338</v>
      </c>
      <c r="BC186">
        <f t="shared" si="40"/>
        <v>558.15017818784293</v>
      </c>
      <c r="BD186">
        <f t="shared" si="40"/>
        <v>562.15266467369247</v>
      </c>
      <c r="BE186" s="107">
        <v>0.02</v>
      </c>
      <c r="BF186" s="40">
        <f t="shared" si="26"/>
        <v>1.4850035750245238</v>
      </c>
    </row>
    <row r="187" spans="1:58" ht="15" customHeight="1">
      <c r="A187" s="53" t="s">
        <v>295</v>
      </c>
      <c r="B187" t="s">
        <v>1819</v>
      </c>
      <c r="C187" t="s">
        <v>2534</v>
      </c>
      <c r="D187" t="s">
        <v>2535</v>
      </c>
      <c r="E187" t="s">
        <v>1289</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f t="shared" si="39"/>
        <v>102.03498375858776</v>
      </c>
      <c r="AL187">
        <f t="shared" si="39"/>
        <v>102.69693910431468</v>
      </c>
      <c r="AM187">
        <f t="shared" si="39"/>
        <v>103.3588944500416</v>
      </c>
      <c r="AN187">
        <f t="shared" si="39"/>
        <v>104.02084979576853</v>
      </c>
      <c r="AO187">
        <f t="shared" si="39"/>
        <v>104.68280514149546</v>
      </c>
      <c r="AP187">
        <f t="shared" si="39"/>
        <v>105.34476048722239</v>
      </c>
      <c r="AQ187">
        <f t="shared" si="39"/>
        <v>106.00671583294931</v>
      </c>
      <c r="AR187">
        <f t="shared" si="39"/>
        <v>106.66867117867623</v>
      </c>
      <c r="AS187">
        <f t="shared" si="39"/>
        <v>107.33062652440316</v>
      </c>
      <c r="AT187">
        <f t="shared" si="39"/>
        <v>107.99258187013008</v>
      </c>
      <c r="AU187">
        <f t="shared" si="39"/>
        <v>108.654537215857</v>
      </c>
      <c r="AV187">
        <f t="shared" si="39"/>
        <v>109.31649256158394</v>
      </c>
      <c r="AW187">
        <f t="shared" si="39"/>
        <v>109.97844790731087</v>
      </c>
      <c r="AX187">
        <f t="shared" si="39"/>
        <v>110.64040325303779</v>
      </c>
      <c r="AY187">
        <f t="shared" si="39"/>
        <v>111.30235859876471</v>
      </c>
      <c r="AZ187">
        <f t="shared" si="39"/>
        <v>111.96431394449164</v>
      </c>
      <c r="BA187">
        <f t="shared" si="40"/>
        <v>112.62626929021856</v>
      </c>
      <c r="BB187">
        <f t="shared" si="40"/>
        <v>113.28822463594548</v>
      </c>
      <c r="BC187">
        <f t="shared" si="40"/>
        <v>113.95017998167241</v>
      </c>
      <c r="BD187">
        <f t="shared" si="40"/>
        <v>114.61213532739933</v>
      </c>
      <c r="BE187" s="107">
        <v>8.9999999999999993E-3</v>
      </c>
      <c r="BF187" s="40">
        <f t="shared" si="26"/>
        <v>0.81454976469432783</v>
      </c>
    </row>
    <row r="188" spans="1:58" ht="15" customHeight="1">
      <c r="A188" s="53" t="s">
        <v>294</v>
      </c>
      <c r="B188" t="s">
        <v>1820</v>
      </c>
      <c r="C188" t="s">
        <v>2536</v>
      </c>
      <c r="D188" t="s">
        <v>2537</v>
      </c>
      <c r="E188" t="s">
        <v>1289</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f t="shared" si="39"/>
        <v>166.51575733723215</v>
      </c>
      <c r="AL188">
        <f t="shared" si="39"/>
        <v>169.76653173284018</v>
      </c>
      <c r="AM188">
        <f t="shared" si="39"/>
        <v>173.01730612844824</v>
      </c>
      <c r="AN188">
        <f t="shared" si="39"/>
        <v>176.2680805240563</v>
      </c>
      <c r="AO188">
        <f t="shared" si="39"/>
        <v>179.51885491966434</v>
      </c>
      <c r="AP188">
        <f t="shared" si="39"/>
        <v>182.7696293152724</v>
      </c>
      <c r="AQ188">
        <f t="shared" si="39"/>
        <v>186.02040371088046</v>
      </c>
      <c r="AR188">
        <f t="shared" si="39"/>
        <v>189.27117810648849</v>
      </c>
      <c r="AS188">
        <f t="shared" si="39"/>
        <v>192.52195250209655</v>
      </c>
      <c r="AT188">
        <f t="shared" si="39"/>
        <v>195.77272689770462</v>
      </c>
      <c r="AU188">
        <f t="shared" si="39"/>
        <v>199.02350129331268</v>
      </c>
      <c r="AV188">
        <f t="shared" si="39"/>
        <v>202.27427568892071</v>
      </c>
      <c r="AW188">
        <f t="shared" si="39"/>
        <v>205.52505008452877</v>
      </c>
      <c r="AX188">
        <f t="shared" si="39"/>
        <v>208.77582448013681</v>
      </c>
      <c r="AY188">
        <f t="shared" si="39"/>
        <v>212.02659887574487</v>
      </c>
      <c r="AZ188">
        <f t="shared" si="39"/>
        <v>215.27737327135293</v>
      </c>
      <c r="BA188">
        <f t="shared" si="40"/>
        <v>218.52814766696099</v>
      </c>
      <c r="BB188">
        <f t="shared" si="40"/>
        <v>221.77892206256902</v>
      </c>
      <c r="BC188">
        <f t="shared" si="40"/>
        <v>225.02969645817709</v>
      </c>
      <c r="BD188">
        <f t="shared" si="40"/>
        <v>228.28047085378512</v>
      </c>
      <c r="BE188" s="107">
        <v>0.02</v>
      </c>
      <c r="BF188" s="40">
        <f t="shared" si="26"/>
        <v>1.8788335497104347</v>
      </c>
    </row>
    <row r="189" spans="1:58" ht="15" customHeight="1">
      <c r="A189" s="53" t="s">
        <v>293</v>
      </c>
      <c r="B189" t="s">
        <v>1821</v>
      </c>
      <c r="C189" t="s">
        <v>2538</v>
      </c>
      <c r="D189" t="s">
        <v>2539</v>
      </c>
      <c r="E189" t="s">
        <v>1289</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f t="shared" si="39"/>
        <v>61.117293384483197</v>
      </c>
      <c r="AL189">
        <f t="shared" si="39"/>
        <v>62.69556432836481</v>
      </c>
      <c r="AM189">
        <f t="shared" si="39"/>
        <v>64.273835272246416</v>
      </c>
      <c r="AN189">
        <f t="shared" si="39"/>
        <v>65.852106216128021</v>
      </c>
      <c r="AO189">
        <f t="shared" si="39"/>
        <v>67.430377160009627</v>
      </c>
      <c r="AP189">
        <f t="shared" si="39"/>
        <v>69.008648103891232</v>
      </c>
      <c r="AQ189">
        <f t="shared" si="39"/>
        <v>70.586919047772852</v>
      </c>
      <c r="AR189">
        <f t="shared" si="39"/>
        <v>72.165189991654458</v>
      </c>
      <c r="AS189">
        <f t="shared" si="39"/>
        <v>73.743460935536064</v>
      </c>
      <c r="AT189">
        <f t="shared" si="39"/>
        <v>75.321731879417669</v>
      </c>
      <c r="AU189">
        <f t="shared" si="39"/>
        <v>76.900002823299275</v>
      </c>
      <c r="AV189">
        <f t="shared" si="39"/>
        <v>78.478273767180895</v>
      </c>
      <c r="AW189">
        <f t="shared" si="39"/>
        <v>80.0565447110625</v>
      </c>
      <c r="AX189">
        <f t="shared" si="39"/>
        <v>81.634815654944106</v>
      </c>
      <c r="AY189">
        <f t="shared" si="39"/>
        <v>83.213086598825711</v>
      </c>
      <c r="AZ189">
        <f t="shared" ref="AZ189:BD191" si="41">_xlfn.FORECAST.ETS(AZ$14,$F189:$AJ189,$F$14:$AJ$14)</f>
        <v>84.791357542707317</v>
      </c>
      <c r="BA189">
        <f t="shared" si="41"/>
        <v>86.369628486588937</v>
      </c>
      <c r="BB189">
        <f t="shared" si="41"/>
        <v>87.947899430470528</v>
      </c>
      <c r="BC189">
        <f t="shared" si="41"/>
        <v>89.526170374352148</v>
      </c>
      <c r="BD189">
        <f t="shared" si="41"/>
        <v>91.104441318233754</v>
      </c>
      <c r="BE189" s="107">
        <v>0.03</v>
      </c>
      <c r="BF189" s="40">
        <f t="shared" si="26"/>
        <v>2.6501351817700414</v>
      </c>
    </row>
    <row r="190" spans="1:58" ht="15" customHeight="1">
      <c r="A190" s="53" t="s">
        <v>292</v>
      </c>
      <c r="B190" t="s">
        <v>1822</v>
      </c>
      <c r="C190" t="s">
        <v>2540</v>
      </c>
      <c r="D190" t="s">
        <v>2541</v>
      </c>
      <c r="E190" t="s">
        <v>1289</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f t="shared" ref="AK190:AZ191" si="42">_xlfn.FORECAST.ETS(AK$14,$F190:$AJ190,$F$14:$AJ$14)</f>
        <v>102.81853388007927</v>
      </c>
      <c r="AL190">
        <f t="shared" si="42"/>
        <v>105.43036902486247</v>
      </c>
      <c r="AM190">
        <f t="shared" si="42"/>
        <v>108.04220416964569</v>
      </c>
      <c r="AN190">
        <f t="shared" si="42"/>
        <v>110.65403931442889</v>
      </c>
      <c r="AO190">
        <f t="shared" si="42"/>
        <v>113.2658744592121</v>
      </c>
      <c r="AP190">
        <f t="shared" si="42"/>
        <v>115.8777096039953</v>
      </c>
      <c r="AQ190">
        <f t="shared" si="42"/>
        <v>118.48954474877851</v>
      </c>
      <c r="AR190">
        <f t="shared" si="42"/>
        <v>121.10137989356171</v>
      </c>
      <c r="AS190">
        <f t="shared" si="42"/>
        <v>123.71321503834493</v>
      </c>
      <c r="AT190">
        <f t="shared" si="42"/>
        <v>126.32505018312813</v>
      </c>
      <c r="AU190">
        <f t="shared" si="42"/>
        <v>128.93688532791134</v>
      </c>
      <c r="AV190">
        <f t="shared" si="42"/>
        <v>131.54872047269455</v>
      </c>
      <c r="AW190">
        <f t="shared" si="42"/>
        <v>134.16055561747777</v>
      </c>
      <c r="AX190">
        <f t="shared" si="42"/>
        <v>136.77239076226095</v>
      </c>
      <c r="AY190">
        <f t="shared" si="42"/>
        <v>139.38422590704417</v>
      </c>
      <c r="AZ190">
        <f t="shared" si="42"/>
        <v>141.99606105182738</v>
      </c>
      <c r="BA190">
        <f t="shared" si="41"/>
        <v>144.60789619661057</v>
      </c>
      <c r="BB190">
        <f t="shared" si="41"/>
        <v>147.21973134139378</v>
      </c>
      <c r="BC190">
        <f t="shared" si="41"/>
        <v>149.831566486177</v>
      </c>
      <c r="BD190">
        <f t="shared" si="41"/>
        <v>152.44340163096021</v>
      </c>
      <c r="BE190" s="107">
        <v>2.9000000000000001E-2</v>
      </c>
      <c r="BF190" s="40">
        <f t="shared" si="26"/>
        <v>2.5655726632310527</v>
      </c>
    </row>
    <row r="191" spans="1:58" ht="15" customHeight="1" thickBot="1">
      <c r="A191" s="53" t="s">
        <v>291</v>
      </c>
      <c r="B191" t="s">
        <v>153</v>
      </c>
      <c r="C191" t="s">
        <v>2542</v>
      </c>
      <c r="D191" t="s">
        <v>2543</v>
      </c>
      <c r="E191" t="s">
        <v>1289</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f t="shared" si="42"/>
        <v>4282.7554716890254</v>
      </c>
      <c r="AL191">
        <f t="shared" si="42"/>
        <v>4356.7848220714568</v>
      </c>
      <c r="AM191">
        <f t="shared" si="42"/>
        <v>4430.8141724538882</v>
      </c>
      <c r="AN191">
        <f t="shared" si="42"/>
        <v>4504.8435228363196</v>
      </c>
      <c r="AO191">
        <f t="shared" si="42"/>
        <v>4578.8728732187501</v>
      </c>
      <c r="AP191">
        <f t="shared" si="42"/>
        <v>4652.9022236011815</v>
      </c>
      <c r="AQ191">
        <f t="shared" si="42"/>
        <v>4726.9315739836129</v>
      </c>
      <c r="AR191">
        <f t="shared" si="42"/>
        <v>4800.9609243660443</v>
      </c>
      <c r="AS191">
        <f t="shared" si="42"/>
        <v>4874.9902747484757</v>
      </c>
      <c r="AT191">
        <f t="shared" si="42"/>
        <v>4949.0196251309071</v>
      </c>
      <c r="AU191">
        <f t="shared" si="42"/>
        <v>5023.0489755133385</v>
      </c>
      <c r="AV191">
        <f t="shared" si="42"/>
        <v>5097.0783258957699</v>
      </c>
      <c r="AW191">
        <f t="shared" si="42"/>
        <v>5171.1076762782013</v>
      </c>
      <c r="AX191">
        <f t="shared" si="42"/>
        <v>5245.1370266606318</v>
      </c>
      <c r="AY191">
        <f t="shared" si="42"/>
        <v>5319.1663770430632</v>
      </c>
      <c r="AZ191">
        <f t="shared" si="42"/>
        <v>5393.1957274254946</v>
      </c>
      <c r="BA191">
        <f t="shared" si="41"/>
        <v>5467.225077807926</v>
      </c>
      <c r="BB191">
        <f t="shared" si="41"/>
        <v>5541.2544281903574</v>
      </c>
      <c r="BC191">
        <f t="shared" si="41"/>
        <v>5615.2837785727888</v>
      </c>
      <c r="BD191">
        <f t="shared" si="41"/>
        <v>5689.3131289552202</v>
      </c>
      <c r="BE191" s="107">
        <v>1.6E-2</v>
      </c>
      <c r="BF191" s="40">
        <f t="shared" si="26"/>
        <v>1.5597007715838052</v>
      </c>
    </row>
    <row r="192" spans="1:58" ht="15" customHeight="1">
      <c r="A192" s="110"/>
      <c r="AL192" s="62"/>
      <c r="AM192" s="62"/>
    </row>
  </sheetData>
  <pageMargins left="0.75" right="0.75" top="1" bottom="1" header="0.5" footer="0.5"/>
  <pageSetup orientation="portrait"/>
  <ignoredErrors>
    <ignoredError sqref="AM170:BD170 AL169"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G270"/>
  <sheetViews>
    <sheetView topLeftCell="C205" zoomScale="70" zoomScaleNormal="70" workbookViewId="0">
      <selection activeCell="R196" sqref="R196"/>
    </sheetView>
  </sheetViews>
  <sheetFormatPr defaultRowHeight="14.25"/>
  <cols>
    <col min="1" max="1" width="20.06640625" style="116" customWidth="1"/>
    <col min="2" max="2" width="37.06640625" style="39" customWidth="1"/>
    <col min="7" max="15" width="9.86328125" bestFit="1" customWidth="1"/>
    <col min="16" max="37" width="9.9296875" bestFit="1" customWidth="1"/>
    <col min="38" max="43" width="12.33203125" bestFit="1" customWidth="1"/>
    <col min="44" max="49" width="11.73046875" bestFit="1" customWidth="1"/>
    <col min="50" max="51" width="12.33203125" bestFit="1" customWidth="1"/>
    <col min="52" max="57" width="11.73046875" bestFit="1" customWidth="1"/>
    <col min="58" max="58" width="9.1328125" bestFit="1" customWidth="1"/>
  </cols>
  <sheetData>
    <row r="1" spans="2:59" ht="15" customHeight="1">
      <c r="B1" s="39" t="s">
        <v>1347</v>
      </c>
      <c r="C1" s="52"/>
      <c r="D1" s="52"/>
      <c r="E1" s="52"/>
      <c r="F1" s="52"/>
      <c r="G1" s="52">
        <v>2020</v>
      </c>
      <c r="H1" s="52">
        <v>2021</v>
      </c>
      <c r="I1" s="52">
        <v>2022</v>
      </c>
      <c r="J1" s="52">
        <v>2023</v>
      </c>
      <c r="K1" s="52">
        <v>2024</v>
      </c>
      <c r="L1" s="52">
        <v>2025</v>
      </c>
      <c r="M1" s="52">
        <v>2026</v>
      </c>
      <c r="N1" s="52">
        <v>2027</v>
      </c>
      <c r="O1" s="52">
        <v>2028</v>
      </c>
      <c r="P1" s="52">
        <v>2029</v>
      </c>
      <c r="Q1" s="52">
        <v>2030</v>
      </c>
      <c r="R1" s="52">
        <v>2031</v>
      </c>
      <c r="S1" s="52">
        <v>2032</v>
      </c>
      <c r="T1" s="52">
        <v>2033</v>
      </c>
      <c r="U1" s="52">
        <v>2034</v>
      </c>
      <c r="V1" s="52">
        <v>2035</v>
      </c>
      <c r="W1" s="52">
        <v>2036</v>
      </c>
      <c r="X1" s="52">
        <v>2037</v>
      </c>
      <c r="Y1" s="52">
        <v>2038</v>
      </c>
      <c r="Z1" s="52">
        <v>2039</v>
      </c>
      <c r="AA1" s="52">
        <v>2040</v>
      </c>
      <c r="AB1" s="52">
        <v>2041</v>
      </c>
      <c r="AC1" s="52">
        <v>2042</v>
      </c>
      <c r="AD1" s="52">
        <v>2043</v>
      </c>
      <c r="AE1" s="52">
        <v>2044</v>
      </c>
      <c r="AF1" s="52">
        <v>2045</v>
      </c>
      <c r="AG1" s="52">
        <v>2046</v>
      </c>
      <c r="AH1" s="52">
        <v>2047</v>
      </c>
      <c r="AI1" s="52">
        <v>2048</v>
      </c>
      <c r="AJ1" s="52">
        <v>2049</v>
      </c>
      <c r="AK1" s="52">
        <v>2050</v>
      </c>
      <c r="AL1" s="52">
        <v>2051</v>
      </c>
      <c r="AM1" s="52">
        <v>2052</v>
      </c>
      <c r="AN1" s="52">
        <v>2053</v>
      </c>
      <c r="AO1" s="52">
        <v>2054</v>
      </c>
      <c r="AP1" s="52">
        <v>2055</v>
      </c>
      <c r="AQ1" s="52">
        <v>2056</v>
      </c>
      <c r="AR1" s="52">
        <v>2057</v>
      </c>
      <c r="AS1" s="52">
        <v>2058</v>
      </c>
      <c r="AT1" s="52">
        <v>2059</v>
      </c>
      <c r="AU1" s="52">
        <v>2060</v>
      </c>
      <c r="AV1" s="52">
        <v>2061</v>
      </c>
      <c r="AW1" s="52">
        <v>2062</v>
      </c>
      <c r="AX1" s="52">
        <v>2063</v>
      </c>
      <c r="AY1" s="52">
        <v>2064</v>
      </c>
      <c r="AZ1" s="52">
        <v>2065</v>
      </c>
      <c r="BA1" s="52">
        <v>2066</v>
      </c>
      <c r="BB1" s="52">
        <v>2067</v>
      </c>
      <c r="BC1" s="52">
        <v>2068</v>
      </c>
      <c r="BD1" s="52">
        <v>2069</v>
      </c>
      <c r="BE1" s="52">
        <v>2070</v>
      </c>
      <c r="BF1" t="s">
        <v>1290</v>
      </c>
      <c r="BG1" t="s">
        <v>3419</v>
      </c>
    </row>
    <row r="2" spans="2:59" ht="15" customHeight="1"/>
    <row r="3" spans="2:59" ht="15" customHeight="1"/>
    <row r="4" spans="2:59" ht="15" customHeight="1"/>
    <row r="5" spans="2:59" ht="15" customHeight="1"/>
    <row r="6" spans="2:59" ht="15" customHeight="1"/>
    <row r="10" spans="2:59" ht="15" customHeight="1">
      <c r="B10" s="109" t="s">
        <v>832</v>
      </c>
    </row>
    <row r="11" spans="2:59" ht="15" customHeight="1">
      <c r="C11" t="s">
        <v>2544</v>
      </c>
    </row>
    <row r="12" spans="2:59" ht="15" customHeight="1">
      <c r="C12" t="s">
        <v>2545</v>
      </c>
    </row>
    <row r="13" spans="2:59" ht="15" customHeight="1">
      <c r="C13" t="s">
        <v>2546</v>
      </c>
    </row>
    <row r="14" spans="2:59" ht="15" customHeight="1">
      <c r="C14" t="s">
        <v>1198</v>
      </c>
    </row>
    <row r="15" spans="2:59"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v>2051</v>
      </c>
      <c r="AM15">
        <v>2052</v>
      </c>
      <c r="AN15">
        <v>2053</v>
      </c>
      <c r="AO15">
        <v>2054</v>
      </c>
      <c r="AP15">
        <v>2055</v>
      </c>
      <c r="AQ15">
        <v>2056</v>
      </c>
      <c r="AR15">
        <v>2057</v>
      </c>
      <c r="AS15">
        <v>2058</v>
      </c>
      <c r="AT15">
        <v>2059</v>
      </c>
      <c r="AU15">
        <v>2060</v>
      </c>
      <c r="AV15">
        <v>2061</v>
      </c>
      <c r="AW15">
        <v>2062</v>
      </c>
      <c r="AX15">
        <v>2063</v>
      </c>
      <c r="AY15">
        <v>2064</v>
      </c>
      <c r="AZ15">
        <v>2065</v>
      </c>
      <c r="BA15">
        <v>2066</v>
      </c>
      <c r="BB15">
        <v>2067</v>
      </c>
      <c r="BC15">
        <v>2068</v>
      </c>
      <c r="BD15">
        <v>2069</v>
      </c>
      <c r="BE15">
        <v>2070</v>
      </c>
      <c r="BF15" t="s">
        <v>1290</v>
      </c>
      <c r="BG15" t="s">
        <v>3419</v>
      </c>
    </row>
    <row r="16" spans="2:59">
      <c r="C16" t="s">
        <v>831</v>
      </c>
      <c r="E16" t="s">
        <v>2571</v>
      </c>
    </row>
    <row r="17" spans="1:59" ht="15" customHeight="1">
      <c r="C17" t="s">
        <v>2547</v>
      </c>
      <c r="E17" t="s">
        <v>2572</v>
      </c>
    </row>
    <row r="18" spans="1:59" ht="15" customHeight="1">
      <c r="C18" t="s">
        <v>1221</v>
      </c>
      <c r="E18" t="s">
        <v>2573</v>
      </c>
    </row>
    <row r="19" spans="1:59" ht="15" customHeight="1">
      <c r="A19" s="120" t="s">
        <v>115</v>
      </c>
      <c r="B19" s="109" t="s">
        <v>830</v>
      </c>
      <c r="C19" t="s">
        <v>1266</v>
      </c>
      <c r="D19" t="s">
        <v>2574</v>
      </c>
      <c r="E19" t="s">
        <v>2575</v>
      </c>
      <c r="F19" t="s">
        <v>1894</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f>_xlfn.FORECAST.ETS(AL$15,$G19:$AK19,$G$15:$AK$15)</f>
        <v>71.399234894841044</v>
      </c>
      <c r="AM19">
        <f t="shared" ref="AM19:BE28" si="0">_xlfn.FORECAST.ETS(AM$15,$G19:$AK19,$G$15:$AK$15)</f>
        <v>71.825655946455996</v>
      </c>
      <c r="AN19">
        <f t="shared" si="0"/>
        <v>72.252076998070947</v>
      </c>
      <c r="AO19">
        <f t="shared" si="0"/>
        <v>72.678498049685899</v>
      </c>
      <c r="AP19">
        <f t="shared" si="0"/>
        <v>73.104919101300851</v>
      </c>
      <c r="AQ19">
        <f t="shared" si="0"/>
        <v>73.531340152915803</v>
      </c>
      <c r="AR19">
        <f t="shared" si="0"/>
        <v>73.957761204530755</v>
      </c>
      <c r="AS19">
        <f t="shared" si="0"/>
        <v>74.384182256145706</v>
      </c>
      <c r="AT19">
        <f t="shared" si="0"/>
        <v>74.810603307760658</v>
      </c>
      <c r="AU19">
        <f t="shared" si="0"/>
        <v>75.23702435937561</v>
      </c>
      <c r="AV19">
        <f t="shared" si="0"/>
        <v>75.663445410990562</v>
      </c>
      <c r="AW19">
        <f t="shared" si="0"/>
        <v>76.089866462605514</v>
      </c>
      <c r="AX19">
        <f t="shared" si="0"/>
        <v>76.516287514220465</v>
      </c>
      <c r="AY19">
        <f t="shared" si="0"/>
        <v>76.942708565835417</v>
      </c>
      <c r="AZ19">
        <f t="shared" si="0"/>
        <v>77.369129617450369</v>
      </c>
      <c r="BA19">
        <f t="shared" si="0"/>
        <v>77.795550669065321</v>
      </c>
      <c r="BB19">
        <f t="shared" si="0"/>
        <v>78.221971720680273</v>
      </c>
      <c r="BC19">
        <f t="shared" si="0"/>
        <v>78.648392772295239</v>
      </c>
      <c r="BD19">
        <f t="shared" si="0"/>
        <v>79.074813823910176</v>
      </c>
      <c r="BE19">
        <f t="shared" si="0"/>
        <v>79.501234875525142</v>
      </c>
      <c r="BF19" s="107">
        <v>1.6E-2</v>
      </c>
      <c r="BG19" s="40">
        <f>((BE19/G19)^(1/($BE$15-$G$15))-1)*100</f>
        <v>1.1762768706959914</v>
      </c>
    </row>
    <row r="20" spans="1:59" ht="15" customHeight="1">
      <c r="A20" s="120" t="s">
        <v>114</v>
      </c>
      <c r="B20" s="109" t="s">
        <v>829</v>
      </c>
      <c r="C20" t="s">
        <v>1352</v>
      </c>
      <c r="D20" t="s">
        <v>2576</v>
      </c>
      <c r="E20" t="s">
        <v>2577</v>
      </c>
      <c r="F20" t="s">
        <v>1894</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f t="shared" ref="AL20:BA35" si="1">_xlfn.FORECAST.ETS(AL$15,$G20:$AK20,$G$15:$AK$15)</f>
        <v>24.43457517449642</v>
      </c>
      <c r="AM20">
        <f t="shared" si="0"/>
        <v>24.986820510393326</v>
      </c>
      <c r="AN20">
        <f t="shared" si="0"/>
        <v>25.539065846290232</v>
      </c>
      <c r="AO20">
        <f t="shared" si="0"/>
        <v>26.091311182187134</v>
      </c>
      <c r="AP20">
        <f t="shared" si="0"/>
        <v>26.64355651808404</v>
      </c>
      <c r="AQ20">
        <f t="shared" si="0"/>
        <v>27.195801853980946</v>
      </c>
      <c r="AR20">
        <f t="shared" si="0"/>
        <v>27.748047189877852</v>
      </c>
      <c r="AS20">
        <f t="shared" si="0"/>
        <v>28.300292525774758</v>
      </c>
      <c r="AT20">
        <f t="shared" si="0"/>
        <v>28.852537861671664</v>
      </c>
      <c r="AU20">
        <f t="shared" si="0"/>
        <v>29.40478319756857</v>
      </c>
      <c r="AV20">
        <f t="shared" si="0"/>
        <v>29.957028533465476</v>
      </c>
      <c r="AW20">
        <f t="shared" si="0"/>
        <v>30.509273869362382</v>
      </c>
      <c r="AX20">
        <f t="shared" si="0"/>
        <v>31.061519205259287</v>
      </c>
      <c r="AY20">
        <f t="shared" si="0"/>
        <v>31.61376454115619</v>
      </c>
      <c r="AZ20">
        <f t="shared" si="0"/>
        <v>32.166009877053099</v>
      </c>
      <c r="BA20">
        <f t="shared" si="0"/>
        <v>32.718255212949998</v>
      </c>
      <c r="BB20">
        <f t="shared" si="0"/>
        <v>33.270500548846911</v>
      </c>
      <c r="BC20">
        <f t="shared" si="0"/>
        <v>33.82274588474381</v>
      </c>
      <c r="BD20">
        <f t="shared" si="0"/>
        <v>34.374991220640716</v>
      </c>
      <c r="BE20">
        <f t="shared" si="0"/>
        <v>34.927236556537622</v>
      </c>
      <c r="BF20" s="107">
        <v>2.4E-2</v>
      </c>
      <c r="BG20" s="40">
        <f t="shared" ref="BG20:BG83" si="2">((BE20/G20)^(1/($BE$15-$G$15))-1)*100</f>
        <v>2.2166173875793449</v>
      </c>
    </row>
    <row r="21" spans="1:59" ht="15" customHeight="1">
      <c r="A21" s="120" t="s">
        <v>853</v>
      </c>
      <c r="B21" s="109" t="s">
        <v>828</v>
      </c>
      <c r="C21" t="s">
        <v>1273</v>
      </c>
      <c r="D21" t="s">
        <v>2578</v>
      </c>
      <c r="E21" t="s">
        <v>2579</v>
      </c>
      <c r="F21" t="s">
        <v>1894</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f t="shared" si="1"/>
        <v>0.24302002880825252</v>
      </c>
      <c r="AM21">
        <f t="shared" si="0"/>
        <v>0.25333817834966688</v>
      </c>
      <c r="AN21">
        <f t="shared" si="0"/>
        <v>0.26365632789108129</v>
      </c>
      <c r="AO21">
        <f t="shared" si="0"/>
        <v>0.27397447743249564</v>
      </c>
      <c r="AP21">
        <f t="shared" si="0"/>
        <v>0.28429262697391006</v>
      </c>
      <c r="AQ21">
        <f t="shared" si="0"/>
        <v>0.29461077651532441</v>
      </c>
      <c r="AR21">
        <f t="shared" si="0"/>
        <v>0.30492892605673882</v>
      </c>
      <c r="AS21">
        <f t="shared" si="0"/>
        <v>0.31524707559815318</v>
      </c>
      <c r="AT21">
        <f t="shared" si="0"/>
        <v>0.32556522513956754</v>
      </c>
      <c r="AU21">
        <f t="shared" si="0"/>
        <v>0.33588337468098195</v>
      </c>
      <c r="AV21">
        <f t="shared" si="0"/>
        <v>0.34620152422239631</v>
      </c>
      <c r="AW21">
        <f t="shared" si="0"/>
        <v>0.35651967376381072</v>
      </c>
      <c r="AX21">
        <f t="shared" si="0"/>
        <v>0.36683782330522507</v>
      </c>
      <c r="AY21">
        <f t="shared" si="0"/>
        <v>0.37715597284663949</v>
      </c>
      <c r="AZ21">
        <f t="shared" si="0"/>
        <v>0.38747412238805384</v>
      </c>
      <c r="BA21">
        <f t="shared" si="0"/>
        <v>0.3977922719294682</v>
      </c>
      <c r="BB21">
        <f t="shared" si="0"/>
        <v>0.40811042147088261</v>
      </c>
      <c r="BC21">
        <f t="shared" si="0"/>
        <v>0.41842857101229702</v>
      </c>
      <c r="BD21">
        <f t="shared" si="0"/>
        <v>0.42874672055371138</v>
      </c>
      <c r="BE21">
        <f t="shared" si="0"/>
        <v>0.43906487009512574</v>
      </c>
      <c r="BF21" s="107">
        <v>0.104</v>
      </c>
      <c r="BG21" s="40">
        <f t="shared" si="2"/>
        <v>7.405988123171503</v>
      </c>
    </row>
    <row r="22" spans="1:59" ht="15" customHeight="1">
      <c r="A22" s="120" t="s">
        <v>113</v>
      </c>
      <c r="B22" s="109" t="s">
        <v>827</v>
      </c>
      <c r="C22" t="s">
        <v>1282</v>
      </c>
      <c r="D22" t="s">
        <v>2580</v>
      </c>
      <c r="E22" t="s">
        <v>2581</v>
      </c>
      <c r="F22" t="s">
        <v>1894</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f t="shared" si="1"/>
        <v>6.5199924091698641E-2</v>
      </c>
      <c r="AM22">
        <f t="shared" si="0"/>
        <v>6.7253381957492808E-2</v>
      </c>
      <c r="AN22">
        <f t="shared" si="0"/>
        <v>6.9306839823286989E-2</v>
      </c>
      <c r="AO22">
        <f t="shared" si="0"/>
        <v>7.1360297689081156E-2</v>
      </c>
      <c r="AP22">
        <f t="shared" si="0"/>
        <v>7.3413755554875337E-2</v>
      </c>
      <c r="AQ22">
        <f t="shared" si="0"/>
        <v>7.5467213420669504E-2</v>
      </c>
      <c r="AR22">
        <f t="shared" si="0"/>
        <v>7.7520671286463685E-2</v>
      </c>
      <c r="AS22">
        <f t="shared" si="0"/>
        <v>7.9574129152257866E-2</v>
      </c>
      <c r="AT22">
        <f t="shared" si="0"/>
        <v>8.1627587018052034E-2</v>
      </c>
      <c r="AU22">
        <f t="shared" si="0"/>
        <v>8.3681044883846201E-2</v>
      </c>
      <c r="AV22">
        <f t="shared" si="0"/>
        <v>8.5734502749640382E-2</v>
      </c>
      <c r="AW22">
        <f t="shared" si="0"/>
        <v>8.7787960615434563E-2</v>
      </c>
      <c r="AX22">
        <f t="shared" si="0"/>
        <v>8.984141848122873E-2</v>
      </c>
      <c r="AY22">
        <f t="shared" si="0"/>
        <v>9.1894876347022911E-2</v>
      </c>
      <c r="AZ22">
        <f t="shared" si="0"/>
        <v>9.3948334212817092E-2</v>
      </c>
      <c r="BA22">
        <f t="shared" si="0"/>
        <v>9.6001792078611259E-2</v>
      </c>
      <c r="BB22">
        <f t="shared" si="0"/>
        <v>9.8055249944405426E-2</v>
      </c>
      <c r="BC22">
        <f t="shared" si="0"/>
        <v>0.10010870781019961</v>
      </c>
      <c r="BD22">
        <f t="shared" si="0"/>
        <v>0.10216216567599379</v>
      </c>
      <c r="BE22">
        <f t="shared" si="0"/>
        <v>0.10421562354178796</v>
      </c>
      <c r="BF22" s="107">
        <v>7.9000000000000001E-2</v>
      </c>
      <c r="BG22" s="40">
        <f t="shared" si="2"/>
        <v>5.7029326987583673</v>
      </c>
    </row>
    <row r="23" spans="1:59" ht="15" customHeight="1">
      <c r="A23" s="120" t="s">
        <v>114</v>
      </c>
      <c r="B23" s="109" t="s">
        <v>826</v>
      </c>
      <c r="C23" t="s">
        <v>2548</v>
      </c>
      <c r="D23" t="s">
        <v>2582</v>
      </c>
      <c r="E23" t="s">
        <v>2583</v>
      </c>
      <c r="F23" t="s">
        <v>1894</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f t="shared" si="1"/>
        <v>22.435326754235266</v>
      </c>
      <c r="AM23">
        <f t="shared" si="0"/>
        <v>23.39469552230485</v>
      </c>
      <c r="AN23">
        <f t="shared" si="0"/>
        <v>24.354064290374438</v>
      </c>
      <c r="AO23">
        <f t="shared" si="0"/>
        <v>25.313433058444026</v>
      </c>
      <c r="AP23">
        <f t="shared" si="0"/>
        <v>26.272801826513611</v>
      </c>
      <c r="AQ23">
        <f t="shared" si="0"/>
        <v>27.232170594583199</v>
      </c>
      <c r="AR23">
        <f t="shared" si="0"/>
        <v>28.191539362652783</v>
      </c>
      <c r="AS23">
        <f t="shared" si="0"/>
        <v>29.150908130722371</v>
      </c>
      <c r="AT23">
        <f t="shared" si="0"/>
        <v>30.110276898791959</v>
      </c>
      <c r="AU23">
        <f t="shared" si="0"/>
        <v>31.069645666861543</v>
      </c>
      <c r="AV23">
        <f t="shared" si="0"/>
        <v>32.029014434931128</v>
      </c>
      <c r="AW23">
        <f t="shared" si="0"/>
        <v>32.988383203000716</v>
      </c>
      <c r="AX23">
        <f t="shared" si="0"/>
        <v>33.947751971070304</v>
      </c>
      <c r="AY23">
        <f t="shared" si="0"/>
        <v>34.907120739139891</v>
      </c>
      <c r="AZ23">
        <f t="shared" si="0"/>
        <v>35.866489507209479</v>
      </c>
      <c r="BA23">
        <f t="shared" si="0"/>
        <v>36.82585827527906</v>
      </c>
      <c r="BB23">
        <f t="shared" si="0"/>
        <v>37.785227043348655</v>
      </c>
      <c r="BC23">
        <f t="shared" si="0"/>
        <v>38.744595811418236</v>
      </c>
      <c r="BD23">
        <f t="shared" si="0"/>
        <v>39.703964579487824</v>
      </c>
      <c r="BE23">
        <f t="shared" si="0"/>
        <v>40.663333347557412</v>
      </c>
      <c r="BF23" s="107">
        <v>5.8000000000000003E-2</v>
      </c>
      <c r="BG23" s="40">
        <f t="shared" si="2"/>
        <v>4.6869028580180938</v>
      </c>
    </row>
    <row r="24" spans="1:59" ht="15" customHeight="1">
      <c r="A24" s="120" t="s">
        <v>112</v>
      </c>
      <c r="B24" s="109" t="s">
        <v>825</v>
      </c>
      <c r="C24" t="s">
        <v>1577</v>
      </c>
      <c r="D24" t="s">
        <v>2584</v>
      </c>
      <c r="E24" t="s">
        <v>2585</v>
      </c>
      <c r="F24" t="s">
        <v>1894</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f t="shared" si="1"/>
        <v>0.25528235497509189</v>
      </c>
      <c r="AM24">
        <f t="shared" si="0"/>
        <v>0.26707827000265416</v>
      </c>
      <c r="AN24">
        <f t="shared" si="0"/>
        <v>0.27887418503021649</v>
      </c>
      <c r="AO24">
        <f t="shared" si="0"/>
        <v>0.29067010005777882</v>
      </c>
      <c r="AP24">
        <f t="shared" si="0"/>
        <v>0.30246601508534116</v>
      </c>
      <c r="AQ24">
        <f t="shared" si="0"/>
        <v>0.31426193011290343</v>
      </c>
      <c r="AR24">
        <f t="shared" si="0"/>
        <v>0.32605784514046576</v>
      </c>
      <c r="AS24">
        <f t="shared" si="0"/>
        <v>0.33785376016802809</v>
      </c>
      <c r="AT24">
        <f t="shared" si="0"/>
        <v>0.34964967519559043</v>
      </c>
      <c r="AU24">
        <f t="shared" si="0"/>
        <v>0.3614455902231527</v>
      </c>
      <c r="AV24">
        <f t="shared" si="0"/>
        <v>0.37324150525071503</v>
      </c>
      <c r="AW24">
        <f t="shared" si="0"/>
        <v>0.38503742027827736</v>
      </c>
      <c r="AX24">
        <f t="shared" si="0"/>
        <v>0.39683333530583964</v>
      </c>
      <c r="AY24">
        <f t="shared" si="0"/>
        <v>0.40862925033340197</v>
      </c>
      <c r="AZ24">
        <f t="shared" si="0"/>
        <v>0.4204251653609643</v>
      </c>
      <c r="BA24">
        <f t="shared" si="0"/>
        <v>0.43222108038852658</v>
      </c>
      <c r="BB24">
        <f t="shared" si="0"/>
        <v>0.44401699541608891</v>
      </c>
      <c r="BC24">
        <f t="shared" si="0"/>
        <v>0.45581291044365124</v>
      </c>
      <c r="BD24">
        <f t="shared" si="0"/>
        <v>0.46760882547121352</v>
      </c>
      <c r="BE24">
        <f t="shared" si="0"/>
        <v>0.47940474049877591</v>
      </c>
      <c r="BF24" s="107">
        <v>0.13600000000000001</v>
      </c>
      <c r="BG24" s="40">
        <f t="shared" si="2"/>
        <v>9.3993044410387583</v>
      </c>
    </row>
    <row r="25" spans="1:59" ht="15" customHeight="1">
      <c r="A25" s="120" t="s">
        <v>116</v>
      </c>
      <c r="B25" s="109" t="s">
        <v>824</v>
      </c>
      <c r="C25" t="s">
        <v>2549</v>
      </c>
      <c r="D25" t="s">
        <v>2586</v>
      </c>
      <c r="E25" t="s">
        <v>2587</v>
      </c>
      <c r="F25" t="s">
        <v>1894</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f t="shared" si="1"/>
        <v>0.27534313802261412</v>
      </c>
      <c r="AM25">
        <f t="shared" si="0"/>
        <v>0.28806753531938728</v>
      </c>
      <c r="AN25">
        <f t="shared" si="0"/>
        <v>0.30079193261616038</v>
      </c>
      <c r="AO25">
        <f t="shared" si="0"/>
        <v>0.31351632991293349</v>
      </c>
      <c r="AP25">
        <f t="shared" si="0"/>
        <v>0.32624072720970665</v>
      </c>
      <c r="AQ25">
        <f t="shared" si="0"/>
        <v>0.33896512450647975</v>
      </c>
      <c r="AR25">
        <f t="shared" si="0"/>
        <v>0.35168952180325286</v>
      </c>
      <c r="AS25">
        <f t="shared" si="0"/>
        <v>0.36441391910002596</v>
      </c>
      <c r="AT25">
        <f t="shared" si="0"/>
        <v>0.37713831639679912</v>
      </c>
      <c r="AU25">
        <f t="shared" si="0"/>
        <v>0.38986271369357223</v>
      </c>
      <c r="AV25">
        <f t="shared" si="0"/>
        <v>0.40258711099034539</v>
      </c>
      <c r="AW25">
        <f t="shared" si="0"/>
        <v>0.41531150828711849</v>
      </c>
      <c r="AX25">
        <f t="shared" si="0"/>
        <v>0.4280359055838916</v>
      </c>
      <c r="AY25">
        <f t="shared" si="0"/>
        <v>0.4407603028806647</v>
      </c>
      <c r="AZ25">
        <f t="shared" si="0"/>
        <v>0.45348470017743781</v>
      </c>
      <c r="BA25">
        <f t="shared" si="0"/>
        <v>0.46620909747421097</v>
      </c>
      <c r="BB25">
        <f t="shared" si="0"/>
        <v>0.47893349477098413</v>
      </c>
      <c r="BC25">
        <f t="shared" si="0"/>
        <v>0.49165789206775723</v>
      </c>
      <c r="BD25">
        <f t="shared" si="0"/>
        <v>0.50438228936453033</v>
      </c>
      <c r="BE25">
        <f t="shared" si="0"/>
        <v>0.51710668666130344</v>
      </c>
      <c r="BF25" s="107">
        <v>0.14399999999999999</v>
      </c>
      <c r="BG25" s="40">
        <f t="shared" si="2"/>
        <v>9.8729656668764321</v>
      </c>
    </row>
    <row r="26" spans="1:59" ht="15" customHeight="1">
      <c r="A26" s="120" t="s">
        <v>116</v>
      </c>
      <c r="B26" s="109" t="s">
        <v>823</v>
      </c>
      <c r="C26" t="s">
        <v>2550</v>
      </c>
      <c r="D26" t="s">
        <v>2588</v>
      </c>
      <c r="E26" t="s">
        <v>2589</v>
      </c>
      <c r="F26" t="s">
        <v>1894</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f t="shared" si="1"/>
        <v>0.27947518357788748</v>
      </c>
      <c r="AM26">
        <f t="shared" si="0"/>
        <v>0.29239118705497635</v>
      </c>
      <c r="AN26">
        <f t="shared" si="0"/>
        <v>0.30530719053206518</v>
      </c>
      <c r="AO26">
        <f t="shared" si="0"/>
        <v>0.31822319400915405</v>
      </c>
      <c r="AP26">
        <f t="shared" si="0"/>
        <v>0.33113919748624288</v>
      </c>
      <c r="AQ26">
        <f t="shared" si="0"/>
        <v>0.34405520096333175</v>
      </c>
      <c r="AR26">
        <f t="shared" si="0"/>
        <v>0.35697120444042058</v>
      </c>
      <c r="AS26">
        <f t="shared" si="0"/>
        <v>0.3698872079175094</v>
      </c>
      <c r="AT26">
        <f t="shared" si="0"/>
        <v>0.38280321139459828</v>
      </c>
      <c r="AU26">
        <f t="shared" si="0"/>
        <v>0.39571921487168715</v>
      </c>
      <c r="AV26">
        <f t="shared" si="0"/>
        <v>0.40863521834877597</v>
      </c>
      <c r="AW26">
        <f t="shared" si="0"/>
        <v>0.4215512218258648</v>
      </c>
      <c r="AX26">
        <f t="shared" si="0"/>
        <v>0.43446722530295367</v>
      </c>
      <c r="AY26">
        <f t="shared" si="0"/>
        <v>0.4473832287800425</v>
      </c>
      <c r="AZ26">
        <f t="shared" si="0"/>
        <v>0.46029923225713132</v>
      </c>
      <c r="BA26">
        <f t="shared" si="0"/>
        <v>0.4732152357342202</v>
      </c>
      <c r="BB26">
        <f t="shared" si="0"/>
        <v>0.48613123921130907</v>
      </c>
      <c r="BC26">
        <f t="shared" si="0"/>
        <v>0.4990472426883979</v>
      </c>
      <c r="BD26">
        <f t="shared" si="0"/>
        <v>0.51196324616548672</v>
      </c>
      <c r="BE26">
        <f t="shared" si="0"/>
        <v>0.5248792496425756</v>
      </c>
      <c r="BF26" s="107">
        <v>0.14399999999999999</v>
      </c>
      <c r="BG26" s="40">
        <f t="shared" si="2"/>
        <v>9.8730348167333624</v>
      </c>
    </row>
    <row r="27" spans="1:59" ht="15" customHeight="1">
      <c r="A27" s="120" t="s">
        <v>854</v>
      </c>
      <c r="B27" s="109" t="s">
        <v>822</v>
      </c>
      <c r="C27" t="s">
        <v>1581</v>
      </c>
      <c r="D27" t="s">
        <v>2590</v>
      </c>
      <c r="E27" t="s">
        <v>2591</v>
      </c>
      <c r="F27" t="s">
        <v>1894</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49">
        <f t="shared" si="1"/>
        <v>4.8536290322580644E-5</v>
      </c>
      <c r="AM27" s="49">
        <f t="shared" si="0"/>
        <v>5.0072580645161297E-5</v>
      </c>
      <c r="AN27" s="49">
        <f t="shared" si="0"/>
        <v>5.1608870967741943E-5</v>
      </c>
      <c r="AO27" s="49">
        <f t="shared" si="0"/>
        <v>5.314516129032259E-5</v>
      </c>
      <c r="AP27" s="49">
        <f t="shared" si="0"/>
        <v>5.4681451612903243E-5</v>
      </c>
      <c r="AQ27" s="49">
        <f t="shared" si="0"/>
        <v>5.6217741935483889E-5</v>
      </c>
      <c r="AR27" s="49">
        <f t="shared" si="0"/>
        <v>5.7754032258064536E-5</v>
      </c>
      <c r="AS27" s="49">
        <f t="shared" si="0"/>
        <v>5.9290322580645189E-5</v>
      </c>
      <c r="AT27" s="49">
        <f t="shared" si="0"/>
        <v>6.0826612903225835E-5</v>
      </c>
      <c r="AU27" s="49">
        <f t="shared" si="0"/>
        <v>6.2362903225806482E-5</v>
      </c>
      <c r="AV27" s="49">
        <f t="shared" si="0"/>
        <v>6.3899193548387135E-5</v>
      </c>
      <c r="AW27" s="49">
        <f t="shared" si="0"/>
        <v>6.5435483870967788E-5</v>
      </c>
      <c r="AX27" s="49">
        <f t="shared" si="0"/>
        <v>6.6971774193548428E-5</v>
      </c>
      <c r="AY27" s="49">
        <f t="shared" si="0"/>
        <v>6.8508064516129081E-5</v>
      </c>
      <c r="AZ27" s="49">
        <f t="shared" si="0"/>
        <v>7.0044354838709721E-5</v>
      </c>
      <c r="BA27" s="49">
        <f t="shared" si="0"/>
        <v>7.1580645161290374E-5</v>
      </c>
      <c r="BB27" s="49">
        <f t="shared" si="0"/>
        <v>7.3116935483871027E-5</v>
      </c>
      <c r="BC27" s="49">
        <f t="shared" si="0"/>
        <v>7.4653225806451681E-5</v>
      </c>
      <c r="BD27" s="49">
        <f t="shared" si="0"/>
        <v>7.618951612903232E-5</v>
      </c>
      <c r="BE27" s="49">
        <f t="shared" si="0"/>
        <v>7.7725806451612973E-5</v>
      </c>
      <c r="BF27" s="107">
        <v>0.106</v>
      </c>
      <c r="BG27" s="40">
        <f t="shared" si="2"/>
        <v>7.5946568545157689</v>
      </c>
    </row>
    <row r="28" spans="1:59" ht="15" customHeight="1">
      <c r="B28" s="109" t="s">
        <v>821</v>
      </c>
      <c r="C28" t="s">
        <v>2551</v>
      </c>
      <c r="D28" t="s">
        <v>2592</v>
      </c>
      <c r="E28" t="s">
        <v>2593</v>
      </c>
      <c r="F28" t="s">
        <v>1894</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f t="shared" si="1"/>
        <v>119.98783630007986</v>
      </c>
      <c r="AM28">
        <f t="shared" si="0"/>
        <v>121.98502331039852</v>
      </c>
      <c r="AN28">
        <f t="shared" si="0"/>
        <v>123.98221032071716</v>
      </c>
      <c r="AO28">
        <f t="shared" si="0"/>
        <v>125.9793973310358</v>
      </c>
      <c r="AP28">
        <f t="shared" si="0"/>
        <v>127.97658434135444</v>
      </c>
      <c r="AQ28">
        <f t="shared" si="0"/>
        <v>129.97377135167309</v>
      </c>
      <c r="AR28">
        <f t="shared" si="0"/>
        <v>131.97095836199173</v>
      </c>
      <c r="AS28">
        <f t="shared" si="0"/>
        <v>133.96814537231037</v>
      </c>
      <c r="AT28">
        <f t="shared" si="0"/>
        <v>135.96533238262901</v>
      </c>
      <c r="AU28">
        <f t="shared" si="0"/>
        <v>137.96251939294766</v>
      </c>
      <c r="AV28">
        <f t="shared" si="0"/>
        <v>139.9597064032663</v>
      </c>
      <c r="AW28">
        <f t="shared" si="0"/>
        <v>141.95689341358496</v>
      </c>
      <c r="AX28">
        <f t="shared" si="0"/>
        <v>143.9540804239036</v>
      </c>
      <c r="AY28">
        <f t="shared" si="0"/>
        <v>145.95126743422225</v>
      </c>
      <c r="AZ28">
        <f t="shared" si="0"/>
        <v>147.94845444454089</v>
      </c>
      <c r="BA28">
        <f t="shared" si="0"/>
        <v>149.94564145485953</v>
      </c>
      <c r="BB28">
        <f t="shared" si="0"/>
        <v>151.94282846517817</v>
      </c>
      <c r="BC28">
        <f t="shared" si="0"/>
        <v>153.94001547549681</v>
      </c>
      <c r="BD28">
        <f t="shared" si="0"/>
        <v>155.93720248581548</v>
      </c>
      <c r="BE28">
        <f t="shared" si="0"/>
        <v>157.93438949613412</v>
      </c>
      <c r="BF28" s="107">
        <v>2.3E-2</v>
      </c>
      <c r="BG28" s="40">
        <f t="shared" si="2"/>
        <v>1.950291409551097</v>
      </c>
    </row>
    <row r="29" spans="1:59" ht="15" customHeight="1">
      <c r="C29" t="s">
        <v>1223</v>
      </c>
      <c r="E29" t="s">
        <v>2594</v>
      </c>
      <c r="BG29" s="40"/>
    </row>
    <row r="30" spans="1:59" ht="15" customHeight="1">
      <c r="A30" s="120" t="s">
        <v>115</v>
      </c>
      <c r="B30" s="109" t="s">
        <v>820</v>
      </c>
      <c r="C30" t="s">
        <v>1266</v>
      </c>
      <c r="D30" t="s">
        <v>2595</v>
      </c>
      <c r="E30" t="s">
        <v>2596</v>
      </c>
      <c r="F30" t="s">
        <v>1894</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f t="shared" si="1"/>
        <v>77.31597515918078</v>
      </c>
      <c r="AM30">
        <f t="shared" si="1"/>
        <v>79.455342231525648</v>
      </c>
      <c r="AN30">
        <f t="shared" si="1"/>
        <v>81.594709303870502</v>
      </c>
      <c r="AO30">
        <f t="shared" si="1"/>
        <v>83.73407637621537</v>
      </c>
      <c r="AP30">
        <f t="shared" si="1"/>
        <v>85.873443448560238</v>
      </c>
      <c r="AQ30">
        <f t="shared" si="1"/>
        <v>88.012810520905106</v>
      </c>
      <c r="AR30">
        <f t="shared" si="1"/>
        <v>90.152177593249974</v>
      </c>
      <c r="AS30">
        <f t="shared" si="1"/>
        <v>92.291544665594841</v>
      </c>
      <c r="AT30">
        <f t="shared" si="1"/>
        <v>94.430911737939709</v>
      </c>
      <c r="AU30">
        <f t="shared" si="1"/>
        <v>96.570278810284577</v>
      </c>
      <c r="AV30">
        <f t="shared" si="1"/>
        <v>98.709645882629431</v>
      </c>
      <c r="AW30">
        <f t="shared" si="1"/>
        <v>100.8490129549743</v>
      </c>
      <c r="AX30">
        <f t="shared" si="1"/>
        <v>102.98838002731917</v>
      </c>
      <c r="AY30">
        <f t="shared" si="1"/>
        <v>105.12774709966403</v>
      </c>
      <c r="AZ30">
        <f t="shared" si="1"/>
        <v>107.26711417200889</v>
      </c>
      <c r="BA30">
        <f t="shared" si="1"/>
        <v>109.40648124435376</v>
      </c>
      <c r="BB30">
        <f t="shared" ref="BB30:BE39" si="3">_xlfn.FORECAST.ETS(BB$15,$G30:$AK30,$G$15:$AK$15)</f>
        <v>111.54584831669862</v>
      </c>
      <c r="BC30">
        <f t="shared" si="3"/>
        <v>113.68521538904349</v>
      </c>
      <c r="BD30">
        <f t="shared" si="3"/>
        <v>115.82458246138836</v>
      </c>
      <c r="BE30">
        <f t="shared" si="3"/>
        <v>117.96394953373323</v>
      </c>
      <c r="BF30" s="107">
        <v>2.5999999999999999E-2</v>
      </c>
      <c r="BG30" s="40">
        <f t="shared" si="2"/>
        <v>2.4908656774844884</v>
      </c>
    </row>
    <row r="31" spans="1:59" ht="15" customHeight="1">
      <c r="A31" s="120" t="s">
        <v>114</v>
      </c>
      <c r="B31" s="109" t="s">
        <v>819</v>
      </c>
      <c r="C31" t="s">
        <v>1352</v>
      </c>
      <c r="D31" t="s">
        <v>2597</v>
      </c>
      <c r="E31" t="s">
        <v>2598</v>
      </c>
      <c r="F31" t="s">
        <v>1894</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f t="shared" si="1"/>
        <v>29.02301131245375</v>
      </c>
      <c r="AM31">
        <f t="shared" si="1"/>
        <v>29.715903567428686</v>
      </c>
      <c r="AN31">
        <f t="shared" si="1"/>
        <v>30.408795822403622</v>
      </c>
      <c r="AO31">
        <f t="shared" si="1"/>
        <v>31.101688077378558</v>
      </c>
      <c r="AP31">
        <f t="shared" si="1"/>
        <v>31.794580332353494</v>
      </c>
      <c r="AQ31">
        <f t="shared" si="1"/>
        <v>32.487472587328426</v>
      </c>
      <c r="AR31">
        <f t="shared" si="1"/>
        <v>33.180364842303362</v>
      </c>
      <c r="AS31">
        <f t="shared" si="1"/>
        <v>33.873257097278298</v>
      </c>
      <c r="AT31">
        <f t="shared" si="1"/>
        <v>34.566149352253234</v>
      </c>
      <c r="AU31">
        <f t="shared" si="1"/>
        <v>35.25904160722817</v>
      </c>
      <c r="AV31">
        <f t="shared" si="1"/>
        <v>35.951933862203106</v>
      </c>
      <c r="AW31">
        <f t="shared" si="1"/>
        <v>36.644826117178042</v>
      </c>
      <c r="AX31">
        <f t="shared" si="1"/>
        <v>37.337718372152978</v>
      </c>
      <c r="AY31">
        <f t="shared" si="1"/>
        <v>38.030610627127913</v>
      </c>
      <c r="AZ31">
        <f t="shared" si="1"/>
        <v>38.723502882102849</v>
      </c>
      <c r="BA31">
        <f t="shared" si="1"/>
        <v>39.416395137077785</v>
      </c>
      <c r="BB31">
        <f t="shared" si="3"/>
        <v>40.109287392052721</v>
      </c>
      <c r="BC31">
        <f t="shared" si="3"/>
        <v>40.802179647027657</v>
      </c>
      <c r="BD31">
        <f t="shared" si="3"/>
        <v>41.495071902002593</v>
      </c>
      <c r="BE31">
        <f t="shared" si="3"/>
        <v>42.187964156977529</v>
      </c>
      <c r="BF31" s="107">
        <v>1.7999999999999999E-2</v>
      </c>
      <c r="BG31" s="40">
        <f t="shared" si="2"/>
        <v>1.9084000364822495</v>
      </c>
    </row>
    <row r="32" spans="1:59" ht="15" customHeight="1">
      <c r="A32" s="120" t="s">
        <v>853</v>
      </c>
      <c r="B32" s="109" t="s">
        <v>818</v>
      </c>
      <c r="C32" t="s">
        <v>1273</v>
      </c>
      <c r="D32" t="s">
        <v>2599</v>
      </c>
      <c r="E32" t="s">
        <v>2600</v>
      </c>
      <c r="F32" t="s">
        <v>1894</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f t="shared" si="1"/>
        <v>0.20108339229868089</v>
      </c>
      <c r="AM32">
        <f t="shared" si="1"/>
        <v>0.21134427920455118</v>
      </c>
      <c r="AN32">
        <f t="shared" si="1"/>
        <v>0.22160516611042147</v>
      </c>
      <c r="AO32">
        <f t="shared" si="1"/>
        <v>0.23186605301629173</v>
      </c>
      <c r="AP32">
        <f t="shared" si="1"/>
        <v>0.242126939922162</v>
      </c>
      <c r="AQ32">
        <f t="shared" si="1"/>
        <v>0.25238782682803229</v>
      </c>
      <c r="AR32">
        <f t="shared" si="1"/>
        <v>0.26264871373390258</v>
      </c>
      <c r="AS32">
        <f t="shared" si="1"/>
        <v>0.27290960063977288</v>
      </c>
      <c r="AT32">
        <f t="shared" si="1"/>
        <v>0.28317048754564311</v>
      </c>
      <c r="AU32">
        <f t="shared" si="1"/>
        <v>0.2934313744515134</v>
      </c>
      <c r="AV32">
        <f t="shared" si="1"/>
        <v>0.3036922613573837</v>
      </c>
      <c r="AW32">
        <f t="shared" si="1"/>
        <v>0.31395314826325393</v>
      </c>
      <c r="AX32">
        <f t="shared" si="1"/>
        <v>0.32421403516912428</v>
      </c>
      <c r="AY32">
        <f t="shared" si="1"/>
        <v>0.33447492207499452</v>
      </c>
      <c r="AZ32">
        <f t="shared" si="1"/>
        <v>0.34473580898086476</v>
      </c>
      <c r="BA32">
        <f t="shared" si="1"/>
        <v>0.3549966958867351</v>
      </c>
      <c r="BB32">
        <f t="shared" si="3"/>
        <v>0.36525758279260534</v>
      </c>
      <c r="BC32">
        <f t="shared" si="3"/>
        <v>0.37551846969847563</v>
      </c>
      <c r="BD32">
        <f t="shared" si="3"/>
        <v>0.38577935660434592</v>
      </c>
      <c r="BE32">
        <f t="shared" si="3"/>
        <v>0.39604024351021616</v>
      </c>
      <c r="BF32" s="107">
        <v>5.1999999999999998E-2</v>
      </c>
      <c r="BG32" s="40">
        <f t="shared" si="2"/>
        <v>4.5712217774386943</v>
      </c>
    </row>
    <row r="33" spans="1:59" ht="15" customHeight="1">
      <c r="A33" s="120" t="s">
        <v>113</v>
      </c>
      <c r="B33" s="109" t="s">
        <v>817</v>
      </c>
      <c r="C33" t="s">
        <v>1282</v>
      </c>
      <c r="D33" t="s">
        <v>2601</v>
      </c>
      <c r="E33" t="s">
        <v>2602</v>
      </c>
      <c r="F33" t="s">
        <v>1894</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f t="shared" si="1"/>
        <v>0.29883891401829088</v>
      </c>
      <c r="AM33">
        <f t="shared" si="1"/>
        <v>0.30627972256128949</v>
      </c>
      <c r="AN33">
        <f t="shared" si="1"/>
        <v>0.31372053110428805</v>
      </c>
      <c r="AO33">
        <f t="shared" si="1"/>
        <v>0.32116133964728666</v>
      </c>
      <c r="AP33">
        <f t="shared" si="1"/>
        <v>0.32860214819028527</v>
      </c>
      <c r="AQ33">
        <f t="shared" si="1"/>
        <v>0.33604295673328388</v>
      </c>
      <c r="AR33">
        <f t="shared" si="1"/>
        <v>0.34348376527628244</v>
      </c>
      <c r="AS33">
        <f t="shared" si="1"/>
        <v>0.35092457381928105</v>
      </c>
      <c r="AT33">
        <f t="shared" si="1"/>
        <v>0.35836538236227966</v>
      </c>
      <c r="AU33">
        <f t="shared" si="1"/>
        <v>0.36580619090527827</v>
      </c>
      <c r="AV33">
        <f t="shared" si="1"/>
        <v>0.37324699944827688</v>
      </c>
      <c r="AW33">
        <f t="shared" si="1"/>
        <v>0.38068780799127544</v>
      </c>
      <c r="AX33">
        <f t="shared" si="1"/>
        <v>0.38812861653427405</v>
      </c>
      <c r="AY33">
        <f t="shared" si="1"/>
        <v>0.39556942507727266</v>
      </c>
      <c r="AZ33">
        <f t="shared" si="1"/>
        <v>0.40301023362027127</v>
      </c>
      <c r="BA33">
        <f t="shared" si="1"/>
        <v>0.41045104216326989</v>
      </c>
      <c r="BB33">
        <f t="shared" si="3"/>
        <v>0.41789185070626844</v>
      </c>
      <c r="BC33">
        <f t="shared" si="3"/>
        <v>0.42533265924926705</v>
      </c>
      <c r="BD33">
        <f t="shared" si="3"/>
        <v>0.43277346779226566</v>
      </c>
      <c r="BE33">
        <f t="shared" si="3"/>
        <v>0.44021427633526422</v>
      </c>
      <c r="BF33" s="107">
        <v>5.8999999999999997E-2</v>
      </c>
      <c r="BG33" s="40">
        <f t="shared" si="2"/>
        <v>4.3695438536305975</v>
      </c>
    </row>
    <row r="34" spans="1:59" ht="15" customHeight="1">
      <c r="A34" s="120" t="s">
        <v>114</v>
      </c>
      <c r="B34" s="109" t="s">
        <v>816</v>
      </c>
      <c r="C34" t="s">
        <v>2548</v>
      </c>
      <c r="D34" t="s">
        <v>2603</v>
      </c>
      <c r="E34" t="s">
        <v>2604</v>
      </c>
      <c r="F34" t="s">
        <v>1894</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f t="shared" si="1"/>
        <v>4.3786011425882183</v>
      </c>
      <c r="AM34">
        <f t="shared" si="1"/>
        <v>4.6138122896872744</v>
      </c>
      <c r="AN34">
        <f t="shared" si="1"/>
        <v>4.8490234367863296</v>
      </c>
      <c r="AO34">
        <f t="shared" si="1"/>
        <v>5.0842345838853857</v>
      </c>
      <c r="AP34">
        <f t="shared" si="1"/>
        <v>5.319445730984441</v>
      </c>
      <c r="AQ34">
        <f t="shared" si="1"/>
        <v>5.5546568780834971</v>
      </c>
      <c r="AR34">
        <f t="shared" si="1"/>
        <v>5.7898680251825523</v>
      </c>
      <c r="AS34">
        <f t="shared" si="1"/>
        <v>6.0250791722816075</v>
      </c>
      <c r="AT34">
        <f t="shared" si="1"/>
        <v>6.2602903193806636</v>
      </c>
      <c r="AU34">
        <f t="shared" si="1"/>
        <v>6.4955014664797197</v>
      </c>
      <c r="AV34">
        <f t="shared" si="1"/>
        <v>6.7307126135787749</v>
      </c>
      <c r="AW34">
        <f t="shared" si="1"/>
        <v>6.9659237606778301</v>
      </c>
      <c r="AX34">
        <f t="shared" si="1"/>
        <v>7.2011349077768863</v>
      </c>
      <c r="AY34">
        <f t="shared" si="1"/>
        <v>7.4363460548759415</v>
      </c>
      <c r="AZ34">
        <f t="shared" si="1"/>
        <v>7.6715572019749967</v>
      </c>
      <c r="BA34">
        <f t="shared" si="1"/>
        <v>7.9067683490740528</v>
      </c>
      <c r="BB34">
        <f t="shared" si="3"/>
        <v>8.1419794961731089</v>
      </c>
      <c r="BC34">
        <f t="shared" si="3"/>
        <v>8.377190643272165</v>
      </c>
      <c r="BD34">
        <f t="shared" si="3"/>
        <v>8.6124017903712193</v>
      </c>
      <c r="BE34">
        <f t="shared" si="3"/>
        <v>8.8476129374702754</v>
      </c>
      <c r="BF34" s="107">
        <v>6.9000000000000006E-2</v>
      </c>
      <c r="BG34" s="40">
        <f t="shared" si="2"/>
        <v>5.6762517092630249</v>
      </c>
    </row>
    <row r="35" spans="1:59" ht="15" customHeight="1">
      <c r="A35" s="120" t="s">
        <v>112</v>
      </c>
      <c r="B35" s="109" t="s">
        <v>815</v>
      </c>
      <c r="C35" t="s">
        <v>1577</v>
      </c>
      <c r="D35" t="s">
        <v>2605</v>
      </c>
      <c r="E35" t="s">
        <v>2606</v>
      </c>
      <c r="F35" t="s">
        <v>1894</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f t="shared" si="1"/>
        <v>0.2192014503996117</v>
      </c>
      <c r="AM35">
        <f t="shared" si="1"/>
        <v>0.23154624570183169</v>
      </c>
      <c r="AN35">
        <f t="shared" si="1"/>
        <v>0.24389104100405168</v>
      </c>
      <c r="AO35">
        <f t="shared" si="1"/>
        <v>0.25623583630627167</v>
      </c>
      <c r="AP35">
        <f t="shared" si="1"/>
        <v>0.26858063160849172</v>
      </c>
      <c r="AQ35">
        <f t="shared" si="1"/>
        <v>0.28092542691071171</v>
      </c>
      <c r="AR35">
        <f t="shared" si="1"/>
        <v>0.2932702222129317</v>
      </c>
      <c r="AS35">
        <f t="shared" si="1"/>
        <v>0.30561501751515174</v>
      </c>
      <c r="AT35">
        <f t="shared" si="1"/>
        <v>0.31795981281737173</v>
      </c>
      <c r="AU35">
        <f t="shared" si="1"/>
        <v>0.33030460811959172</v>
      </c>
      <c r="AV35">
        <f t="shared" si="1"/>
        <v>0.34264940342181172</v>
      </c>
      <c r="AW35">
        <f t="shared" si="1"/>
        <v>0.35499419872403171</v>
      </c>
      <c r="AX35">
        <f t="shared" si="1"/>
        <v>0.3673389940262517</v>
      </c>
      <c r="AY35">
        <f t="shared" si="1"/>
        <v>0.37968378932847174</v>
      </c>
      <c r="AZ35">
        <f t="shared" si="1"/>
        <v>0.39202858463069179</v>
      </c>
      <c r="BA35">
        <f t="shared" si="1"/>
        <v>0.40437337993291178</v>
      </c>
      <c r="BB35">
        <f t="shared" si="3"/>
        <v>0.41671817523513177</v>
      </c>
      <c r="BC35">
        <f t="shared" si="3"/>
        <v>0.42906297053735176</v>
      </c>
      <c r="BD35">
        <f t="shared" si="3"/>
        <v>0.44140776583957175</v>
      </c>
      <c r="BE35">
        <f t="shared" si="3"/>
        <v>0.45375256114179174</v>
      </c>
      <c r="BF35" s="107">
        <v>0.129</v>
      </c>
      <c r="BG35" s="40">
        <f t="shared" si="2"/>
        <v>9.2587923898237001</v>
      </c>
    </row>
    <row r="36" spans="1:59" ht="15" customHeight="1">
      <c r="A36" s="120" t="s">
        <v>116</v>
      </c>
      <c r="B36" s="109" t="s">
        <v>814</v>
      </c>
      <c r="C36" t="s">
        <v>2549</v>
      </c>
      <c r="D36" t="s">
        <v>2607</v>
      </c>
      <c r="E36" t="s">
        <v>2608</v>
      </c>
      <c r="F36" t="s">
        <v>1894</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f t="shared" ref="AL36:BA51" si="4">_xlfn.FORECAST.ETS(AL$15,$G36:$AK36,$G$15:$AK$15)</f>
        <v>0.23667140499309386</v>
      </c>
      <c r="AM36">
        <f t="shared" si="4"/>
        <v>0.25004232054336706</v>
      </c>
      <c r="AN36">
        <f t="shared" si="4"/>
        <v>0.26341323609364026</v>
      </c>
      <c r="AO36">
        <f t="shared" si="4"/>
        <v>0.27678415164391346</v>
      </c>
      <c r="AP36">
        <f t="shared" si="4"/>
        <v>0.29015506719418666</v>
      </c>
      <c r="AQ36">
        <f t="shared" si="4"/>
        <v>0.30352598274445985</v>
      </c>
      <c r="AR36">
        <f t="shared" si="4"/>
        <v>0.31689689829473311</v>
      </c>
      <c r="AS36">
        <f t="shared" si="4"/>
        <v>0.33026781384500625</v>
      </c>
      <c r="AT36">
        <f t="shared" si="4"/>
        <v>0.34363872939527951</v>
      </c>
      <c r="AU36">
        <f t="shared" si="4"/>
        <v>0.35700964494555265</v>
      </c>
      <c r="AV36">
        <f t="shared" si="4"/>
        <v>0.37038056049582591</v>
      </c>
      <c r="AW36">
        <f t="shared" si="4"/>
        <v>0.3837514760460991</v>
      </c>
      <c r="AX36">
        <f t="shared" si="4"/>
        <v>0.3971223915963723</v>
      </c>
      <c r="AY36">
        <f t="shared" si="4"/>
        <v>0.4104933071466455</v>
      </c>
      <c r="AZ36">
        <f t="shared" si="4"/>
        <v>0.4238642226969187</v>
      </c>
      <c r="BA36">
        <f t="shared" si="4"/>
        <v>0.4372351382471919</v>
      </c>
      <c r="BB36">
        <f t="shared" si="3"/>
        <v>0.4506060537974651</v>
      </c>
      <c r="BC36">
        <f t="shared" si="3"/>
        <v>0.4639769693477383</v>
      </c>
      <c r="BD36">
        <f t="shared" si="3"/>
        <v>0.4773478848980115</v>
      </c>
      <c r="BE36">
        <f t="shared" si="3"/>
        <v>0.4907188004482847</v>
      </c>
      <c r="BF36" s="107">
        <v>0.14499999999999999</v>
      </c>
      <c r="BG36" s="40">
        <f t="shared" si="2"/>
        <v>10.175468983836012</v>
      </c>
    </row>
    <row r="37" spans="1:59" ht="15" customHeight="1">
      <c r="A37" s="120" t="s">
        <v>116</v>
      </c>
      <c r="B37" s="109" t="s">
        <v>813</v>
      </c>
      <c r="C37" t="s">
        <v>2550</v>
      </c>
      <c r="D37" t="s">
        <v>2609</v>
      </c>
      <c r="E37" t="s">
        <v>2610</v>
      </c>
      <c r="F37" t="s">
        <v>1894</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f t="shared" si="4"/>
        <v>0.22226497361129696</v>
      </c>
      <c r="AM37">
        <f t="shared" si="4"/>
        <v>0.23482162083466357</v>
      </c>
      <c r="AN37">
        <f t="shared" si="4"/>
        <v>0.24737826805803015</v>
      </c>
      <c r="AO37">
        <f t="shared" si="4"/>
        <v>0.25993491528139678</v>
      </c>
      <c r="AP37">
        <f t="shared" si="4"/>
        <v>0.27249156250476336</v>
      </c>
      <c r="AQ37">
        <f t="shared" si="4"/>
        <v>0.28504820972812994</v>
      </c>
      <c r="AR37">
        <f t="shared" si="4"/>
        <v>0.29760485695149658</v>
      </c>
      <c r="AS37">
        <f t="shared" si="4"/>
        <v>0.31016150417486316</v>
      </c>
      <c r="AT37">
        <f t="shared" si="4"/>
        <v>0.32271815139822979</v>
      </c>
      <c r="AU37">
        <f t="shared" si="4"/>
        <v>0.33527479862159637</v>
      </c>
      <c r="AV37">
        <f t="shared" si="4"/>
        <v>0.34783144584496295</v>
      </c>
      <c r="AW37">
        <f t="shared" si="4"/>
        <v>0.36038809306832958</v>
      </c>
      <c r="AX37">
        <f t="shared" si="4"/>
        <v>0.37294474029169622</v>
      </c>
      <c r="AY37">
        <f t="shared" si="4"/>
        <v>0.3855013875150628</v>
      </c>
      <c r="AZ37">
        <f t="shared" si="4"/>
        <v>0.39805803473842938</v>
      </c>
      <c r="BA37">
        <f t="shared" si="4"/>
        <v>0.41061468196179596</v>
      </c>
      <c r="BB37">
        <f t="shared" si="3"/>
        <v>0.42317132918516259</v>
      </c>
      <c r="BC37">
        <f t="shared" si="3"/>
        <v>0.43572797640852923</v>
      </c>
      <c r="BD37">
        <f t="shared" si="3"/>
        <v>0.44828462363189581</v>
      </c>
      <c r="BE37">
        <f t="shared" si="3"/>
        <v>0.46084127085526239</v>
      </c>
      <c r="BF37" s="107">
        <v>0.14499999999999999</v>
      </c>
      <c r="BG37" s="40">
        <f t="shared" si="2"/>
        <v>10.175458645276958</v>
      </c>
    </row>
    <row r="38" spans="1:59" ht="15" customHeight="1">
      <c r="A38" s="120" t="s">
        <v>854</v>
      </c>
      <c r="B38" s="109" t="s">
        <v>812</v>
      </c>
      <c r="C38" t="s">
        <v>1581</v>
      </c>
      <c r="D38" t="s">
        <v>2611</v>
      </c>
      <c r="E38" t="s">
        <v>2612</v>
      </c>
      <c r="F38" t="s">
        <v>1894</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f t="shared" si="4"/>
        <v>0.36359163593478139</v>
      </c>
      <c r="AM38">
        <f t="shared" si="4"/>
        <v>0.38413255142134434</v>
      </c>
      <c r="AN38">
        <f t="shared" si="4"/>
        <v>0.40467346690790729</v>
      </c>
      <c r="AO38">
        <f t="shared" si="4"/>
        <v>0.42521438239447024</v>
      </c>
      <c r="AP38">
        <f t="shared" si="4"/>
        <v>0.44575529788103319</v>
      </c>
      <c r="AQ38">
        <f t="shared" si="4"/>
        <v>0.46629621336759619</v>
      </c>
      <c r="AR38">
        <f t="shared" si="4"/>
        <v>0.48683712885415908</v>
      </c>
      <c r="AS38">
        <f t="shared" si="4"/>
        <v>0.50737804434072209</v>
      </c>
      <c r="AT38">
        <f t="shared" si="4"/>
        <v>0.52791895982728498</v>
      </c>
      <c r="AU38">
        <f t="shared" si="4"/>
        <v>0.54845987531384799</v>
      </c>
      <c r="AV38">
        <f t="shared" si="4"/>
        <v>0.56900079080041088</v>
      </c>
      <c r="AW38">
        <f t="shared" si="4"/>
        <v>0.58954170628697389</v>
      </c>
      <c r="AX38">
        <f t="shared" si="4"/>
        <v>0.61008262177353689</v>
      </c>
      <c r="AY38">
        <f t="shared" si="4"/>
        <v>0.63062353726009979</v>
      </c>
      <c r="AZ38">
        <f t="shared" si="4"/>
        <v>0.65116445274666268</v>
      </c>
      <c r="BA38">
        <f t="shared" si="4"/>
        <v>0.67170536823322569</v>
      </c>
      <c r="BB38">
        <f t="shared" si="3"/>
        <v>0.69224628371978869</v>
      </c>
      <c r="BC38">
        <f t="shared" si="3"/>
        <v>0.71278719920635158</v>
      </c>
      <c r="BD38">
        <f t="shared" si="3"/>
        <v>0.73332811469291448</v>
      </c>
      <c r="BE38">
        <f t="shared" si="3"/>
        <v>0.75386903017947748</v>
      </c>
      <c r="BF38" s="107">
        <v>0.14499999999999999</v>
      </c>
      <c r="BG38" s="40">
        <f t="shared" si="2"/>
        <v>10.175076203751864</v>
      </c>
    </row>
    <row r="39" spans="1:59" ht="15" customHeight="1">
      <c r="B39" s="109" t="s">
        <v>811</v>
      </c>
      <c r="C39" t="s">
        <v>2552</v>
      </c>
      <c r="D39" t="s">
        <v>2613</v>
      </c>
      <c r="E39" t="s">
        <v>2614</v>
      </c>
      <c r="F39" t="s">
        <v>1894</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f t="shared" si="4"/>
        <v>111.7015209448073</v>
      </c>
      <c r="AM39">
        <f t="shared" si="4"/>
        <v>114.53839987672411</v>
      </c>
      <c r="AN39">
        <f t="shared" si="4"/>
        <v>117.37527880864093</v>
      </c>
      <c r="AO39">
        <f t="shared" si="4"/>
        <v>120.21215774055774</v>
      </c>
      <c r="AP39">
        <f t="shared" si="4"/>
        <v>123.04903667247456</v>
      </c>
      <c r="AQ39">
        <f t="shared" si="4"/>
        <v>125.88591560439137</v>
      </c>
      <c r="AR39">
        <f t="shared" si="4"/>
        <v>128.72279453630819</v>
      </c>
      <c r="AS39">
        <f t="shared" si="4"/>
        <v>131.55967346822501</v>
      </c>
      <c r="AT39">
        <f t="shared" si="4"/>
        <v>134.39655240014181</v>
      </c>
      <c r="AU39">
        <f t="shared" si="4"/>
        <v>137.23343133205861</v>
      </c>
      <c r="AV39">
        <f t="shared" si="4"/>
        <v>140.07031026397544</v>
      </c>
      <c r="AW39">
        <f t="shared" si="4"/>
        <v>142.90718919589227</v>
      </c>
      <c r="AX39">
        <f t="shared" si="4"/>
        <v>145.74406812780907</v>
      </c>
      <c r="AY39">
        <f t="shared" si="4"/>
        <v>148.58094705972587</v>
      </c>
      <c r="AZ39">
        <f t="shared" si="4"/>
        <v>151.4178259916427</v>
      </c>
      <c r="BA39">
        <f t="shared" si="4"/>
        <v>154.25470492355953</v>
      </c>
      <c r="BB39">
        <f t="shared" si="3"/>
        <v>157.09158385547633</v>
      </c>
      <c r="BC39">
        <f t="shared" si="3"/>
        <v>159.92846278739313</v>
      </c>
      <c r="BD39">
        <f t="shared" si="3"/>
        <v>162.76534171930996</v>
      </c>
      <c r="BE39">
        <f t="shared" si="3"/>
        <v>165.60222065122679</v>
      </c>
      <c r="BF39" s="107">
        <v>2.5000000000000001E-2</v>
      </c>
      <c r="BG39" s="40">
        <f t="shared" si="2"/>
        <v>2.3618878347499983</v>
      </c>
    </row>
    <row r="40" spans="1:59" ht="15" customHeight="1">
      <c r="C40" t="s">
        <v>2553</v>
      </c>
      <c r="E40" t="s">
        <v>2615</v>
      </c>
      <c r="BG40" s="40"/>
    </row>
    <row r="41" spans="1:59" ht="15" customHeight="1">
      <c r="A41" s="120" t="s">
        <v>115</v>
      </c>
      <c r="B41" s="109" t="s">
        <v>810</v>
      </c>
      <c r="C41" t="s">
        <v>1266</v>
      </c>
      <c r="D41" t="s">
        <v>2616</v>
      </c>
      <c r="E41" t="s">
        <v>2617</v>
      </c>
      <c r="F41" t="s">
        <v>1894</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f t="shared" si="4"/>
        <v>209.58687748892507</v>
      </c>
      <c r="AM41">
        <f t="shared" si="4"/>
        <v>210.59645926586902</v>
      </c>
      <c r="AN41">
        <f t="shared" si="4"/>
        <v>211.60604104281299</v>
      </c>
      <c r="AO41">
        <f t="shared" si="4"/>
        <v>212.61562281975694</v>
      </c>
      <c r="AP41">
        <f t="shared" si="4"/>
        <v>213.62520459670091</v>
      </c>
      <c r="AQ41">
        <f t="shared" si="4"/>
        <v>214.63478637364486</v>
      </c>
      <c r="AR41">
        <f t="shared" si="4"/>
        <v>215.64436815058883</v>
      </c>
      <c r="AS41">
        <f t="shared" si="4"/>
        <v>216.65394992753278</v>
      </c>
      <c r="AT41">
        <f t="shared" si="4"/>
        <v>217.66353170447675</v>
      </c>
      <c r="AU41">
        <f t="shared" si="4"/>
        <v>218.6731134814207</v>
      </c>
      <c r="AV41">
        <f t="shared" si="4"/>
        <v>219.68269525836467</v>
      </c>
      <c r="AW41">
        <f t="shared" si="4"/>
        <v>220.69227703530862</v>
      </c>
      <c r="AX41">
        <f t="shared" si="4"/>
        <v>221.7018588122526</v>
      </c>
      <c r="AY41">
        <f t="shared" si="4"/>
        <v>222.71144058919654</v>
      </c>
      <c r="AZ41">
        <f t="shared" si="4"/>
        <v>223.72102236614052</v>
      </c>
      <c r="BA41">
        <f t="shared" si="4"/>
        <v>224.73060414308446</v>
      </c>
      <c r="BB41">
        <f t="shared" ref="AM41:BE44" si="5">_xlfn.FORECAST.ETS(BB$15,$G41:$AK41,$G$15:$AK$15)</f>
        <v>225.74018592002844</v>
      </c>
      <c r="BC41">
        <f t="shared" si="5"/>
        <v>226.74976769697241</v>
      </c>
      <c r="BD41">
        <f t="shared" si="5"/>
        <v>227.75934947391636</v>
      </c>
      <c r="BE41">
        <f t="shared" si="5"/>
        <v>228.76893125086033</v>
      </c>
      <c r="BF41" s="107">
        <v>8.9999999999999993E-3</v>
      </c>
      <c r="BG41" s="40">
        <f t="shared" si="2"/>
        <v>0.70831627651777307</v>
      </c>
    </row>
    <row r="42" spans="1:59" ht="15" customHeight="1">
      <c r="A42" s="120" t="s">
        <v>114</v>
      </c>
      <c r="B42" s="109" t="s">
        <v>809</v>
      </c>
      <c r="C42" t="s">
        <v>1352</v>
      </c>
      <c r="D42" t="s">
        <v>2618</v>
      </c>
      <c r="E42" t="s">
        <v>2619</v>
      </c>
      <c r="F42" t="s">
        <v>1894</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f t="shared" si="4"/>
        <v>9.2529604321476625E-2</v>
      </c>
      <c r="AM42">
        <f t="shared" si="5"/>
        <v>9.3556027159307192E-2</v>
      </c>
      <c r="AN42">
        <f t="shared" si="5"/>
        <v>9.4582449997137774E-2</v>
      </c>
      <c r="AO42">
        <f t="shared" si="5"/>
        <v>9.5608872834968342E-2</v>
      </c>
      <c r="AP42">
        <f t="shared" si="5"/>
        <v>9.663529567279891E-2</v>
      </c>
      <c r="AQ42">
        <f t="shared" si="5"/>
        <v>9.7661718510629492E-2</v>
      </c>
      <c r="AR42">
        <f t="shared" si="5"/>
        <v>9.8688141348460059E-2</v>
      </c>
      <c r="AS42">
        <f t="shared" si="5"/>
        <v>9.9714564186290627E-2</v>
      </c>
      <c r="AT42">
        <f t="shared" si="5"/>
        <v>0.1007409870241212</v>
      </c>
      <c r="AU42">
        <f t="shared" si="5"/>
        <v>0.10176740986195176</v>
      </c>
      <c r="AV42">
        <f t="shared" si="5"/>
        <v>0.10279383269978234</v>
      </c>
      <c r="AW42">
        <f t="shared" si="5"/>
        <v>0.10382025553761291</v>
      </c>
      <c r="AX42">
        <f t="shared" si="5"/>
        <v>0.10484667837544348</v>
      </c>
      <c r="AY42">
        <f t="shared" si="5"/>
        <v>0.10587310121327406</v>
      </c>
      <c r="AZ42">
        <f t="shared" si="5"/>
        <v>0.10689952405110463</v>
      </c>
      <c r="BA42">
        <f t="shared" si="5"/>
        <v>0.1079259468889352</v>
      </c>
      <c r="BB42">
        <f t="shared" si="5"/>
        <v>0.10895236972676577</v>
      </c>
      <c r="BC42">
        <f t="shared" si="5"/>
        <v>0.10997879256459633</v>
      </c>
      <c r="BD42">
        <f t="shared" si="5"/>
        <v>0.11100521540242692</v>
      </c>
      <c r="BE42">
        <f t="shared" si="5"/>
        <v>0.11203163824025748</v>
      </c>
      <c r="BF42" s="107">
        <v>-1.9E-2</v>
      </c>
      <c r="BG42" s="40">
        <f t="shared" si="2"/>
        <v>-0.75532364291642784</v>
      </c>
    </row>
    <row r="43" spans="1:59" ht="15" customHeight="1">
      <c r="A43" s="120" t="s">
        <v>853</v>
      </c>
      <c r="B43" s="109" t="s">
        <v>808</v>
      </c>
      <c r="C43" t="s">
        <v>1273</v>
      </c>
      <c r="D43" t="s">
        <v>2620</v>
      </c>
      <c r="E43" t="s">
        <v>2621</v>
      </c>
      <c r="F43" t="s">
        <v>1894</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f t="shared" si="4"/>
        <v>7.7481437705296446E-2</v>
      </c>
      <c r="AM43">
        <f t="shared" si="5"/>
        <v>7.8608426680995339E-2</v>
      </c>
      <c r="AN43">
        <f t="shared" si="5"/>
        <v>7.9735415656694231E-2</v>
      </c>
      <c r="AO43">
        <f t="shared" si="5"/>
        <v>8.0862404632393137E-2</v>
      </c>
      <c r="AP43">
        <f t="shared" si="5"/>
        <v>8.1989393608092029E-2</v>
      </c>
      <c r="AQ43">
        <f t="shared" si="5"/>
        <v>8.3116382583790921E-2</v>
      </c>
      <c r="AR43">
        <f t="shared" si="5"/>
        <v>8.4243371559489813E-2</v>
      </c>
      <c r="AS43">
        <f t="shared" si="5"/>
        <v>8.5370360535188705E-2</v>
      </c>
      <c r="AT43">
        <f t="shared" si="5"/>
        <v>8.6497349510887597E-2</v>
      </c>
      <c r="AU43">
        <f t="shared" si="5"/>
        <v>8.7624338486586489E-2</v>
      </c>
      <c r="AV43">
        <f t="shared" si="5"/>
        <v>8.8751327462285395E-2</v>
      </c>
      <c r="AW43">
        <f t="shared" si="5"/>
        <v>8.9878316437984287E-2</v>
      </c>
      <c r="AX43">
        <f t="shared" si="5"/>
        <v>9.100530541368318E-2</v>
      </c>
      <c r="AY43">
        <f t="shared" si="5"/>
        <v>9.2132294389382072E-2</v>
      </c>
      <c r="AZ43">
        <f t="shared" si="5"/>
        <v>9.3259283365080964E-2</v>
      </c>
      <c r="BA43">
        <f t="shared" si="5"/>
        <v>9.438627234077987E-2</v>
      </c>
      <c r="BB43">
        <f t="shared" si="5"/>
        <v>9.5513261316478762E-2</v>
      </c>
      <c r="BC43">
        <f t="shared" si="5"/>
        <v>9.6640250292177654E-2</v>
      </c>
      <c r="BD43">
        <f t="shared" si="5"/>
        <v>9.7767239267876546E-2</v>
      </c>
      <c r="BE43">
        <f t="shared" si="5"/>
        <v>9.8894228243575438E-2</v>
      </c>
      <c r="BF43" s="107">
        <v>2.8000000000000001E-2</v>
      </c>
      <c r="BG43" s="40">
        <f t="shared" si="2"/>
        <v>2.1916700210837803</v>
      </c>
    </row>
    <row r="44" spans="1:59" ht="15" customHeight="1">
      <c r="A44" s="120" t="s">
        <v>113</v>
      </c>
      <c r="B44" s="109" t="s">
        <v>807</v>
      </c>
      <c r="C44" t="s">
        <v>1282</v>
      </c>
      <c r="D44" t="s">
        <v>2622</v>
      </c>
      <c r="E44" t="s">
        <v>2623</v>
      </c>
      <c r="F44" t="s">
        <v>1894</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f t="shared" si="4"/>
        <v>4.7114589757030121</v>
      </c>
      <c r="AM44">
        <f t="shared" si="5"/>
        <v>5.0132870073384446</v>
      </c>
      <c r="AN44">
        <f t="shared" si="5"/>
        <v>5.315115038973877</v>
      </c>
      <c r="AO44">
        <f t="shared" si="5"/>
        <v>5.6169430706093095</v>
      </c>
      <c r="AP44">
        <f t="shared" si="5"/>
        <v>5.918771102244742</v>
      </c>
      <c r="AQ44">
        <f t="shared" si="5"/>
        <v>6.2205991338801745</v>
      </c>
      <c r="AR44">
        <f t="shared" si="5"/>
        <v>6.522427165515607</v>
      </c>
      <c r="AS44">
        <f t="shared" si="5"/>
        <v>6.8242551971510395</v>
      </c>
      <c r="AT44">
        <f t="shared" si="5"/>
        <v>7.1260832287864719</v>
      </c>
      <c r="AU44">
        <f t="shared" si="5"/>
        <v>7.4279112604219044</v>
      </c>
      <c r="AV44">
        <f t="shared" si="5"/>
        <v>7.7297392920573369</v>
      </c>
      <c r="AW44">
        <f t="shared" si="5"/>
        <v>8.0315673236927694</v>
      </c>
      <c r="AX44">
        <f t="shared" si="5"/>
        <v>8.3333953553282001</v>
      </c>
      <c r="AY44">
        <f t="shared" si="5"/>
        <v>8.6352233869636343</v>
      </c>
      <c r="AZ44">
        <f t="shared" si="5"/>
        <v>8.937051418599065</v>
      </c>
      <c r="BA44">
        <f t="shared" si="5"/>
        <v>9.2388794502344993</v>
      </c>
      <c r="BB44">
        <f t="shared" si="5"/>
        <v>9.54070748186993</v>
      </c>
      <c r="BC44">
        <f t="shared" si="5"/>
        <v>9.8425355135053643</v>
      </c>
      <c r="BD44">
        <f t="shared" si="5"/>
        <v>10.144363545140795</v>
      </c>
      <c r="BE44">
        <f t="shared" si="5"/>
        <v>10.446191576776229</v>
      </c>
      <c r="BF44" s="107">
        <v>2.9000000000000001E-2</v>
      </c>
      <c r="BG44" s="40">
        <f t="shared" si="2"/>
        <v>3.4293465510731647</v>
      </c>
    </row>
    <row r="45" spans="1:59" ht="15" customHeight="1">
      <c r="A45" s="120" t="s">
        <v>114</v>
      </c>
      <c r="B45" s="109" t="s">
        <v>806</v>
      </c>
      <c r="C45" t="s">
        <v>2548</v>
      </c>
      <c r="D45" t="s">
        <v>2624</v>
      </c>
      <c r="E45" t="s">
        <v>2625</v>
      </c>
      <c r="F45" t="s">
        <v>1894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t="s">
        <v>146</v>
      </c>
      <c r="BG45" t="s">
        <v>146</v>
      </c>
    </row>
    <row r="46" spans="1:59" ht="15" customHeight="1">
      <c r="A46" s="120" t="s">
        <v>112</v>
      </c>
      <c r="B46" s="109" t="s">
        <v>805</v>
      </c>
      <c r="C46" t="s">
        <v>1577</v>
      </c>
      <c r="D46" t="s">
        <v>2626</v>
      </c>
      <c r="E46" t="s">
        <v>2627</v>
      </c>
      <c r="F46" t="s">
        <v>1894</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f t="shared" si="4"/>
        <v>4.2278902421235838E-2</v>
      </c>
      <c r="AM46">
        <f t="shared" si="4"/>
        <v>4.3572909587558509E-2</v>
      </c>
      <c r="AN46">
        <f t="shared" si="4"/>
        <v>4.4866916753881186E-2</v>
      </c>
      <c r="AO46">
        <f t="shared" si="4"/>
        <v>4.6160923920203857E-2</v>
      </c>
      <c r="AP46">
        <f t="shared" si="4"/>
        <v>4.7454931086526528E-2</v>
      </c>
      <c r="AQ46">
        <f t="shared" si="4"/>
        <v>4.8748938252849199E-2</v>
      </c>
      <c r="AR46">
        <f t="shared" si="4"/>
        <v>5.0042945419171869E-2</v>
      </c>
      <c r="AS46">
        <f t="shared" si="4"/>
        <v>5.1336952585494547E-2</v>
      </c>
      <c r="AT46">
        <f t="shared" si="4"/>
        <v>5.2630959751817218E-2</v>
      </c>
      <c r="AU46">
        <f t="shared" si="4"/>
        <v>5.3924966918139888E-2</v>
      </c>
      <c r="AV46">
        <f t="shared" si="4"/>
        <v>5.5218974084462566E-2</v>
      </c>
      <c r="AW46">
        <f t="shared" si="4"/>
        <v>5.651298125078523E-2</v>
      </c>
      <c r="AX46">
        <f t="shared" si="4"/>
        <v>5.7806988417107907E-2</v>
      </c>
      <c r="AY46">
        <f t="shared" si="4"/>
        <v>5.9100995583430578E-2</v>
      </c>
      <c r="AZ46">
        <f t="shared" si="4"/>
        <v>6.0395002749753249E-2</v>
      </c>
      <c r="BA46">
        <f t="shared" si="4"/>
        <v>6.1689009916075926E-2</v>
      </c>
      <c r="BB46">
        <f t="shared" ref="BB46:BE51" si="6">_xlfn.FORECAST.ETS(BB$15,$G46:$AK46,$G$15:$AK$15)</f>
        <v>6.298301708239859E-2</v>
      </c>
      <c r="BC46">
        <f t="shared" si="6"/>
        <v>6.4277024248721268E-2</v>
      </c>
      <c r="BD46">
        <f t="shared" si="6"/>
        <v>6.5571031415043946E-2</v>
      </c>
      <c r="BE46">
        <f t="shared" si="6"/>
        <v>6.6865038581366609E-2</v>
      </c>
      <c r="BF46" s="107">
        <v>0.127</v>
      </c>
      <c r="BG46" s="40">
        <f t="shared" si="2"/>
        <v>8.4651010473571162</v>
      </c>
    </row>
    <row r="47" spans="1:59" ht="15" customHeight="1">
      <c r="A47" s="120" t="s">
        <v>116</v>
      </c>
      <c r="B47" s="109" t="s">
        <v>804</v>
      </c>
      <c r="C47" t="s">
        <v>2549</v>
      </c>
      <c r="D47" t="s">
        <v>2628</v>
      </c>
      <c r="E47" t="s">
        <v>2629</v>
      </c>
      <c r="F47" t="s">
        <v>1894</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f t="shared" si="4"/>
        <v>6.2695226775142041E-2</v>
      </c>
      <c r="AM47">
        <f t="shared" si="4"/>
        <v>6.4595163575129205E-2</v>
      </c>
      <c r="AN47">
        <f t="shared" si="4"/>
        <v>6.649510037511637E-2</v>
      </c>
      <c r="AO47">
        <f t="shared" si="4"/>
        <v>6.8395037175103535E-2</v>
      </c>
      <c r="AP47">
        <f t="shared" si="4"/>
        <v>7.0294973975090699E-2</v>
      </c>
      <c r="AQ47">
        <f t="shared" si="4"/>
        <v>7.2194910775077864E-2</v>
      </c>
      <c r="AR47">
        <f t="shared" si="4"/>
        <v>7.4094847575065029E-2</v>
      </c>
      <c r="AS47">
        <f t="shared" si="4"/>
        <v>7.5994784375052193E-2</v>
      </c>
      <c r="AT47">
        <f t="shared" si="4"/>
        <v>7.7894721175039358E-2</v>
      </c>
      <c r="AU47">
        <f t="shared" si="4"/>
        <v>7.9794657975026523E-2</v>
      </c>
      <c r="AV47">
        <f t="shared" si="4"/>
        <v>8.1694594775013687E-2</v>
      </c>
      <c r="AW47">
        <f t="shared" si="4"/>
        <v>8.3594531575000852E-2</v>
      </c>
      <c r="AX47">
        <f t="shared" si="4"/>
        <v>8.5494468374988017E-2</v>
      </c>
      <c r="AY47">
        <f t="shared" si="4"/>
        <v>8.7394405174975182E-2</v>
      </c>
      <c r="AZ47">
        <f t="shared" si="4"/>
        <v>8.9294341974962346E-2</v>
      </c>
      <c r="BA47">
        <f t="shared" si="4"/>
        <v>9.1194278774949511E-2</v>
      </c>
      <c r="BB47">
        <f t="shared" si="6"/>
        <v>9.3094215574936676E-2</v>
      </c>
      <c r="BC47">
        <f t="shared" si="6"/>
        <v>9.499415237492384E-2</v>
      </c>
      <c r="BD47">
        <f t="shared" si="6"/>
        <v>9.6894089174911005E-2</v>
      </c>
      <c r="BE47">
        <f t="shared" si="6"/>
        <v>9.879402597489817E-2</v>
      </c>
      <c r="BF47" s="107">
        <v>0.11600000000000001</v>
      </c>
      <c r="BG47" s="40">
        <f t="shared" si="2"/>
        <v>7.8253041057459338</v>
      </c>
    </row>
    <row r="48" spans="1:59" ht="15" customHeight="1">
      <c r="A48" s="120" t="s">
        <v>116</v>
      </c>
      <c r="B48" s="109" t="s">
        <v>803</v>
      </c>
      <c r="C48" t="s">
        <v>2550</v>
      </c>
      <c r="D48" t="s">
        <v>2630</v>
      </c>
      <c r="E48" t="s">
        <v>2631</v>
      </c>
      <c r="F48" t="s">
        <v>1894</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f t="shared" si="4"/>
        <v>6.911207374376982E-2</v>
      </c>
      <c r="AM48">
        <f t="shared" si="4"/>
        <v>7.1206001102816857E-2</v>
      </c>
      <c r="AN48">
        <f t="shared" si="4"/>
        <v>7.3299928461863881E-2</v>
      </c>
      <c r="AO48">
        <f t="shared" si="4"/>
        <v>7.5393855820910918E-2</v>
      </c>
      <c r="AP48">
        <f t="shared" si="4"/>
        <v>7.7487783179957956E-2</v>
      </c>
      <c r="AQ48">
        <f t="shared" si="4"/>
        <v>7.9581710539004979E-2</v>
      </c>
      <c r="AR48">
        <f t="shared" si="4"/>
        <v>8.1675637898052017E-2</v>
      </c>
      <c r="AS48">
        <f t="shared" si="4"/>
        <v>8.3769565257099055E-2</v>
      </c>
      <c r="AT48">
        <f t="shared" si="4"/>
        <v>8.5863492616146092E-2</v>
      </c>
      <c r="AU48">
        <f t="shared" si="4"/>
        <v>8.795741997519313E-2</v>
      </c>
      <c r="AV48">
        <f t="shared" si="4"/>
        <v>9.0051347334240153E-2</v>
      </c>
      <c r="AW48">
        <f t="shared" si="4"/>
        <v>9.2145274693287191E-2</v>
      </c>
      <c r="AX48">
        <f t="shared" si="4"/>
        <v>9.4239202052334228E-2</v>
      </c>
      <c r="AY48">
        <f t="shared" si="4"/>
        <v>9.6333129411381252E-2</v>
      </c>
      <c r="AZ48">
        <f t="shared" si="4"/>
        <v>9.8427056770428289E-2</v>
      </c>
      <c r="BA48">
        <f t="shared" si="4"/>
        <v>0.10052098412947533</v>
      </c>
      <c r="BB48">
        <f t="shared" si="6"/>
        <v>0.10261491148852236</v>
      </c>
      <c r="BC48">
        <f t="shared" si="6"/>
        <v>0.1047088388475694</v>
      </c>
      <c r="BD48">
        <f t="shared" si="6"/>
        <v>0.10680276620661643</v>
      </c>
      <c r="BE48">
        <f t="shared" si="6"/>
        <v>0.10889669356566346</v>
      </c>
      <c r="BF48" s="107">
        <v>0.11600000000000001</v>
      </c>
      <c r="BG48" s="40">
        <f t="shared" si="2"/>
        <v>7.814676331007564</v>
      </c>
    </row>
    <row r="49" spans="1:59" ht="15" customHeight="1">
      <c r="A49" s="120" t="s">
        <v>854</v>
      </c>
      <c r="B49" s="109" t="s">
        <v>802</v>
      </c>
      <c r="C49" t="s">
        <v>1581</v>
      </c>
      <c r="D49" t="s">
        <v>2632</v>
      </c>
      <c r="E49" t="s">
        <v>2633</v>
      </c>
      <c r="F49" t="s">
        <v>1894</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f t="shared" si="4"/>
        <v>8.4949592531603932E-2</v>
      </c>
      <c r="AM49">
        <f t="shared" si="4"/>
        <v>8.7528417010438633E-2</v>
      </c>
      <c r="AN49">
        <f t="shared" si="4"/>
        <v>9.0107241489273321E-2</v>
      </c>
      <c r="AO49">
        <f t="shared" si="4"/>
        <v>9.2686065968108008E-2</v>
      </c>
      <c r="AP49">
        <f t="shared" si="4"/>
        <v>9.526489044694271E-2</v>
      </c>
      <c r="AQ49">
        <f t="shared" si="4"/>
        <v>9.7843714925777397E-2</v>
      </c>
      <c r="AR49">
        <f t="shared" si="4"/>
        <v>0.1004225394046121</v>
      </c>
      <c r="AS49">
        <f t="shared" si="4"/>
        <v>0.10300136388344679</v>
      </c>
      <c r="AT49">
        <f t="shared" si="4"/>
        <v>0.10558018836228147</v>
      </c>
      <c r="AU49">
        <f t="shared" si="4"/>
        <v>0.10815901284111618</v>
      </c>
      <c r="AV49">
        <f t="shared" si="4"/>
        <v>0.11073783731995086</v>
      </c>
      <c r="AW49">
        <f t="shared" si="4"/>
        <v>0.11331666179878555</v>
      </c>
      <c r="AX49">
        <f t="shared" si="4"/>
        <v>0.11589548627762025</v>
      </c>
      <c r="AY49">
        <f t="shared" si="4"/>
        <v>0.11847431075645494</v>
      </c>
      <c r="AZ49">
        <f t="shared" si="4"/>
        <v>0.12105313523528963</v>
      </c>
      <c r="BA49">
        <f t="shared" si="4"/>
        <v>0.12363195971412433</v>
      </c>
      <c r="BB49">
        <f t="shared" si="6"/>
        <v>0.126210784192959</v>
      </c>
      <c r="BC49">
        <f t="shared" si="6"/>
        <v>0.1287896086717937</v>
      </c>
      <c r="BD49">
        <f t="shared" si="6"/>
        <v>0.13136843315062841</v>
      </c>
      <c r="BE49">
        <f t="shared" si="6"/>
        <v>0.13394725762946308</v>
      </c>
      <c r="BF49" s="107">
        <v>0.11899999999999999</v>
      </c>
      <c r="BG49" s="40">
        <f t="shared" si="2"/>
        <v>7.9946520583121572</v>
      </c>
    </row>
    <row r="50" spans="1:59" ht="15" customHeight="1">
      <c r="B50" s="109" t="s">
        <v>801</v>
      </c>
      <c r="C50" t="s">
        <v>2554</v>
      </c>
      <c r="D50" t="s">
        <v>2634</v>
      </c>
      <c r="E50" t="s">
        <v>2635</v>
      </c>
      <c r="F50" t="s">
        <v>1894</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f t="shared" si="4"/>
        <v>214.94391552496151</v>
      </c>
      <c r="AM50">
        <f t="shared" si="4"/>
        <v>216.329875054968</v>
      </c>
      <c r="AN50">
        <f t="shared" si="4"/>
        <v>217.71583458497449</v>
      </c>
      <c r="AO50">
        <f t="shared" si="4"/>
        <v>219.10179411498098</v>
      </c>
      <c r="AP50">
        <f t="shared" si="4"/>
        <v>220.48775364498746</v>
      </c>
      <c r="AQ50">
        <f t="shared" si="4"/>
        <v>221.87371317499395</v>
      </c>
      <c r="AR50">
        <f t="shared" si="4"/>
        <v>223.25967270500044</v>
      </c>
      <c r="AS50">
        <f t="shared" si="4"/>
        <v>224.64563223500693</v>
      </c>
      <c r="AT50">
        <f t="shared" si="4"/>
        <v>226.03159176501345</v>
      </c>
      <c r="AU50">
        <f t="shared" si="4"/>
        <v>227.41755129501993</v>
      </c>
      <c r="AV50">
        <f t="shared" si="4"/>
        <v>228.80351082502642</v>
      </c>
      <c r="AW50">
        <f t="shared" si="4"/>
        <v>230.18947035503291</v>
      </c>
      <c r="AX50">
        <f t="shared" si="4"/>
        <v>231.5754298850394</v>
      </c>
      <c r="AY50">
        <f t="shared" si="4"/>
        <v>232.96138941504589</v>
      </c>
      <c r="AZ50">
        <f t="shared" si="4"/>
        <v>234.34734894505237</v>
      </c>
      <c r="BA50">
        <f t="shared" si="4"/>
        <v>235.73330847505886</v>
      </c>
      <c r="BB50">
        <f t="shared" si="6"/>
        <v>237.11926800506535</v>
      </c>
      <c r="BC50">
        <f t="shared" si="6"/>
        <v>238.50522753507184</v>
      </c>
      <c r="BD50">
        <f t="shared" si="6"/>
        <v>239.89118706507833</v>
      </c>
      <c r="BE50">
        <f t="shared" si="6"/>
        <v>241.27714659508482</v>
      </c>
      <c r="BF50" s="107">
        <v>8.9999999999999993E-3</v>
      </c>
      <c r="BG50" s="40">
        <f t="shared" si="2"/>
        <v>0.78891644798277927</v>
      </c>
    </row>
    <row r="51" spans="1:59" ht="15" customHeight="1">
      <c r="B51" s="109" t="s">
        <v>800</v>
      </c>
      <c r="C51" t="s">
        <v>2555</v>
      </c>
      <c r="D51" t="s">
        <v>2636</v>
      </c>
      <c r="E51" t="s">
        <v>2637</v>
      </c>
      <c r="F51" t="s">
        <v>1894</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f t="shared" si="4"/>
        <v>447.256384896123</v>
      </c>
      <c r="AM51">
        <f t="shared" si="4"/>
        <v>453.92099325209631</v>
      </c>
      <c r="AN51">
        <f t="shared" si="4"/>
        <v>460.58560160806962</v>
      </c>
      <c r="AO51">
        <f t="shared" si="4"/>
        <v>467.25020996404294</v>
      </c>
      <c r="AP51">
        <f t="shared" si="4"/>
        <v>473.91481832001625</v>
      </c>
      <c r="AQ51">
        <f t="shared" si="4"/>
        <v>480.57942667598957</v>
      </c>
      <c r="AR51">
        <f t="shared" si="4"/>
        <v>487.24403503196288</v>
      </c>
      <c r="AS51">
        <f t="shared" si="4"/>
        <v>493.90864338793619</v>
      </c>
      <c r="AT51">
        <f t="shared" si="4"/>
        <v>500.57325174390951</v>
      </c>
      <c r="AU51">
        <f t="shared" si="4"/>
        <v>507.23786009988282</v>
      </c>
      <c r="AV51">
        <f t="shared" si="4"/>
        <v>513.90246845585614</v>
      </c>
      <c r="AW51">
        <f t="shared" si="4"/>
        <v>520.56707681182945</v>
      </c>
      <c r="AX51">
        <f t="shared" si="4"/>
        <v>527.23168516780277</v>
      </c>
      <c r="AY51">
        <f t="shared" si="4"/>
        <v>533.89629352377608</v>
      </c>
      <c r="AZ51">
        <f t="shared" si="4"/>
        <v>540.56090187974939</v>
      </c>
      <c r="BA51">
        <f t="shared" si="4"/>
        <v>547.22551023572271</v>
      </c>
      <c r="BB51">
        <f t="shared" si="6"/>
        <v>553.89011859169602</v>
      </c>
      <c r="BC51">
        <f t="shared" si="6"/>
        <v>560.55472694766934</v>
      </c>
      <c r="BD51">
        <f t="shared" si="6"/>
        <v>567.21933530364265</v>
      </c>
      <c r="BE51">
        <f t="shared" si="6"/>
        <v>573.88394365961597</v>
      </c>
      <c r="BF51" s="107">
        <v>1.6E-2</v>
      </c>
      <c r="BG51" s="40">
        <f t="shared" si="2"/>
        <v>1.4855241857028911</v>
      </c>
    </row>
    <row r="52" spans="1:59" ht="15" customHeight="1">
      <c r="C52" t="s">
        <v>2556</v>
      </c>
      <c r="E52" t="s">
        <v>2638</v>
      </c>
      <c r="BG52" s="40"/>
    </row>
    <row r="53" spans="1:59" ht="15" customHeight="1">
      <c r="C53" t="s">
        <v>1221</v>
      </c>
      <c r="E53" t="s">
        <v>2639</v>
      </c>
      <c r="BG53" s="40"/>
    </row>
    <row r="54" spans="1:59" ht="15" customHeight="1">
      <c r="A54" s="120" t="s">
        <v>115</v>
      </c>
      <c r="B54" s="109" t="s">
        <v>799</v>
      </c>
      <c r="C54" t="s">
        <v>1266</v>
      </c>
      <c r="D54" t="s">
        <v>2640</v>
      </c>
      <c r="E54" t="s">
        <v>2641</v>
      </c>
      <c r="F54" t="s">
        <v>1294</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f t="shared" ref="AL54:BE67" si="7">_xlfn.FORECAST.ETS(AL$15,$G54:$AK54,$G$15:$AK$15)</f>
        <v>544.79565466306315</v>
      </c>
      <c r="AM54">
        <f t="shared" si="7"/>
        <v>547.57312625470001</v>
      </c>
      <c r="AN54">
        <f t="shared" si="7"/>
        <v>550.35059784633677</v>
      </c>
      <c r="AO54">
        <f t="shared" si="7"/>
        <v>553.12806943797364</v>
      </c>
      <c r="AP54">
        <f t="shared" si="7"/>
        <v>555.90554102961039</v>
      </c>
      <c r="AQ54">
        <f t="shared" si="7"/>
        <v>558.68301262124714</v>
      </c>
      <c r="AR54">
        <f t="shared" si="7"/>
        <v>561.46048421288401</v>
      </c>
      <c r="AS54">
        <f t="shared" si="7"/>
        <v>564.23795580452077</v>
      </c>
      <c r="AT54">
        <f t="shared" si="7"/>
        <v>567.01542739615763</v>
      </c>
      <c r="AU54">
        <f t="shared" si="7"/>
        <v>569.79289898779439</v>
      </c>
      <c r="AV54">
        <f t="shared" si="7"/>
        <v>572.57037057943126</v>
      </c>
      <c r="AW54">
        <f t="shared" si="7"/>
        <v>575.34784217106801</v>
      </c>
      <c r="AX54">
        <f t="shared" si="7"/>
        <v>578.12531376270476</v>
      </c>
      <c r="AY54">
        <f t="shared" si="7"/>
        <v>580.90278535434163</v>
      </c>
      <c r="AZ54">
        <f t="shared" si="7"/>
        <v>583.68025694597839</v>
      </c>
      <c r="BA54">
        <f t="shared" si="7"/>
        <v>586.45772853761525</v>
      </c>
      <c r="BB54">
        <f t="shared" si="7"/>
        <v>589.23520012925201</v>
      </c>
      <c r="BC54">
        <f t="shared" si="7"/>
        <v>592.01267172088887</v>
      </c>
      <c r="BD54">
        <f t="shared" si="7"/>
        <v>594.79014331252563</v>
      </c>
      <c r="BE54">
        <f t="shared" si="7"/>
        <v>597.56761490416238</v>
      </c>
      <c r="BF54" s="107">
        <v>8.0000000000000002E-3</v>
      </c>
      <c r="BG54" s="40">
        <f t="shared" si="2"/>
        <v>0.68144936811276313</v>
      </c>
    </row>
    <row r="55" spans="1:59" ht="15" customHeight="1">
      <c r="A55" s="120" t="s">
        <v>114</v>
      </c>
      <c r="B55" s="109" t="s">
        <v>798</v>
      </c>
      <c r="C55" t="s">
        <v>1352</v>
      </c>
      <c r="D55" t="s">
        <v>2642</v>
      </c>
      <c r="E55" t="s">
        <v>2643</v>
      </c>
      <c r="F55" t="s">
        <v>1294</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f t="shared" si="7"/>
        <v>222.41244422280411</v>
      </c>
      <c r="AM55">
        <f t="shared" si="7"/>
        <v>226.65778977197414</v>
      </c>
      <c r="AN55">
        <f t="shared" si="7"/>
        <v>230.90313532114413</v>
      </c>
      <c r="AO55">
        <f t="shared" si="7"/>
        <v>235.14848087031416</v>
      </c>
      <c r="AP55">
        <f t="shared" si="7"/>
        <v>239.39382641948418</v>
      </c>
      <c r="AQ55">
        <f t="shared" si="7"/>
        <v>243.63917196865418</v>
      </c>
      <c r="AR55">
        <f t="shared" si="7"/>
        <v>247.88451751782421</v>
      </c>
      <c r="AS55">
        <f t="shared" si="7"/>
        <v>252.12986306699423</v>
      </c>
      <c r="AT55">
        <f t="shared" si="7"/>
        <v>256.37520861616423</v>
      </c>
      <c r="AU55">
        <f t="shared" si="7"/>
        <v>260.62055416533428</v>
      </c>
      <c r="AV55">
        <f t="shared" si="7"/>
        <v>264.86589971450428</v>
      </c>
      <c r="AW55">
        <f t="shared" si="7"/>
        <v>269.11124526367428</v>
      </c>
      <c r="AX55">
        <f t="shared" si="7"/>
        <v>273.35659081284433</v>
      </c>
      <c r="AY55">
        <f t="shared" si="7"/>
        <v>277.60193636201433</v>
      </c>
      <c r="AZ55">
        <f t="shared" si="7"/>
        <v>281.84728191118438</v>
      </c>
      <c r="BA55">
        <f t="shared" si="7"/>
        <v>286.09262746035438</v>
      </c>
      <c r="BB55">
        <f t="shared" si="7"/>
        <v>290.33797300952438</v>
      </c>
      <c r="BC55">
        <f t="shared" si="7"/>
        <v>294.58331855869443</v>
      </c>
      <c r="BD55">
        <f t="shared" si="7"/>
        <v>298.82866410786443</v>
      </c>
      <c r="BE55">
        <f t="shared" si="7"/>
        <v>303.07400965703448</v>
      </c>
      <c r="BF55" s="107">
        <v>1.2999999999999999E-2</v>
      </c>
      <c r="BG55" s="40">
        <f t="shared" si="2"/>
        <v>1.4570227571741201</v>
      </c>
    </row>
    <row r="56" spans="1:59" ht="15" customHeight="1">
      <c r="A56" s="120" t="s">
        <v>853</v>
      </c>
      <c r="B56" s="109" t="s">
        <v>797</v>
      </c>
      <c r="C56" t="s">
        <v>1273</v>
      </c>
      <c r="D56" t="s">
        <v>2644</v>
      </c>
      <c r="E56" t="s">
        <v>2645</v>
      </c>
      <c r="F56" t="s">
        <v>1294</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f t="shared" si="7"/>
        <v>2.2129012246853637</v>
      </c>
      <c r="AM56">
        <f t="shared" si="7"/>
        <v>2.3037516879793261</v>
      </c>
      <c r="AN56">
        <f t="shared" si="7"/>
        <v>2.3946021512732885</v>
      </c>
      <c r="AO56">
        <f t="shared" si="7"/>
        <v>2.4854526145672509</v>
      </c>
      <c r="AP56">
        <f t="shared" si="7"/>
        <v>2.5763030778612133</v>
      </c>
      <c r="AQ56">
        <f t="shared" si="7"/>
        <v>2.6671535411551757</v>
      </c>
      <c r="AR56">
        <f t="shared" si="7"/>
        <v>2.7580040044491385</v>
      </c>
      <c r="AS56">
        <f t="shared" si="7"/>
        <v>2.8488544677431005</v>
      </c>
      <c r="AT56">
        <f t="shared" si="7"/>
        <v>2.9397049310370633</v>
      </c>
      <c r="AU56">
        <f t="shared" si="7"/>
        <v>3.0305553943310253</v>
      </c>
      <c r="AV56">
        <f t="shared" si="7"/>
        <v>3.1214058576249881</v>
      </c>
      <c r="AW56">
        <f t="shared" si="7"/>
        <v>3.2122563209189505</v>
      </c>
      <c r="AX56">
        <f t="shared" si="7"/>
        <v>3.3031067842129129</v>
      </c>
      <c r="AY56">
        <f t="shared" si="7"/>
        <v>3.3939572475068753</v>
      </c>
      <c r="AZ56">
        <f t="shared" si="7"/>
        <v>3.4848077108008377</v>
      </c>
      <c r="BA56">
        <f t="shared" si="7"/>
        <v>3.5756581740948001</v>
      </c>
      <c r="BB56">
        <f t="shared" si="7"/>
        <v>3.6665086373887625</v>
      </c>
      <c r="BC56">
        <f t="shared" si="7"/>
        <v>3.7573591006827249</v>
      </c>
      <c r="BD56">
        <f t="shared" si="7"/>
        <v>3.8482095639766873</v>
      </c>
      <c r="BE56">
        <f t="shared" si="7"/>
        <v>3.9390600272706497</v>
      </c>
      <c r="BF56" s="107">
        <v>9.8000000000000004E-2</v>
      </c>
      <c r="BG56" s="40">
        <f t="shared" si="2"/>
        <v>7.0510629438443662</v>
      </c>
    </row>
    <row r="57" spans="1:59" ht="15" customHeight="1">
      <c r="A57" s="120" t="s">
        <v>113</v>
      </c>
      <c r="B57" s="109" t="s">
        <v>796</v>
      </c>
      <c r="C57" t="s">
        <v>1282</v>
      </c>
      <c r="D57" t="s">
        <v>2646</v>
      </c>
      <c r="E57" t="s">
        <v>2647</v>
      </c>
      <c r="F57" t="s">
        <v>1294</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f t="shared" si="7"/>
        <v>0.58941444619971983</v>
      </c>
      <c r="AM57">
        <f t="shared" si="7"/>
        <v>0.60726927600726044</v>
      </c>
      <c r="AN57">
        <f t="shared" si="7"/>
        <v>0.62512410581480116</v>
      </c>
      <c r="AO57">
        <f t="shared" si="7"/>
        <v>0.64297893562234176</v>
      </c>
      <c r="AP57">
        <f t="shared" si="7"/>
        <v>0.66083376542988248</v>
      </c>
      <c r="AQ57">
        <f t="shared" si="7"/>
        <v>0.67868859523742309</v>
      </c>
      <c r="AR57">
        <f t="shared" si="7"/>
        <v>0.6965434250449638</v>
      </c>
      <c r="AS57">
        <f t="shared" si="7"/>
        <v>0.71439825485250452</v>
      </c>
      <c r="AT57">
        <f t="shared" si="7"/>
        <v>0.73225308466004513</v>
      </c>
      <c r="AU57">
        <f t="shared" si="7"/>
        <v>0.75010791446758585</v>
      </c>
      <c r="AV57">
        <f t="shared" si="7"/>
        <v>0.76796274427512645</v>
      </c>
      <c r="AW57">
        <f t="shared" si="7"/>
        <v>0.78581757408266717</v>
      </c>
      <c r="AX57">
        <f t="shared" si="7"/>
        <v>0.80367240389020789</v>
      </c>
      <c r="AY57">
        <f t="shared" si="7"/>
        <v>0.82152723369774849</v>
      </c>
      <c r="AZ57">
        <f t="shared" si="7"/>
        <v>0.83938206350528921</v>
      </c>
      <c r="BA57">
        <f t="shared" si="7"/>
        <v>0.85723689331282982</v>
      </c>
      <c r="BB57">
        <f t="shared" si="7"/>
        <v>0.87509172312037053</v>
      </c>
      <c r="BC57">
        <f t="shared" si="7"/>
        <v>0.89294655292791125</v>
      </c>
      <c r="BD57">
        <f t="shared" si="7"/>
        <v>0.91080138273545197</v>
      </c>
      <c r="BE57">
        <f t="shared" si="7"/>
        <v>0.92865621254299258</v>
      </c>
      <c r="BF57" s="107">
        <v>7.0999999999999994E-2</v>
      </c>
      <c r="BG57" s="40">
        <f t="shared" si="2"/>
        <v>5.2343809041720979</v>
      </c>
    </row>
    <row r="58" spans="1:59" ht="15" customHeight="1">
      <c r="A58" s="120" t="s">
        <v>114</v>
      </c>
      <c r="B58" s="109" t="s">
        <v>795</v>
      </c>
      <c r="C58" t="s">
        <v>2548</v>
      </c>
      <c r="D58" t="s">
        <v>2648</v>
      </c>
      <c r="E58" t="s">
        <v>2649</v>
      </c>
      <c r="F58" t="s">
        <v>1294</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f t="shared" si="7"/>
        <v>211.47107424424948</v>
      </c>
      <c r="AM58">
        <f t="shared" si="7"/>
        <v>220.38246235364829</v>
      </c>
      <c r="AN58">
        <f t="shared" si="7"/>
        <v>229.29385046304714</v>
      </c>
      <c r="AO58">
        <f t="shared" si="7"/>
        <v>238.20523857244595</v>
      </c>
      <c r="AP58">
        <f t="shared" si="7"/>
        <v>247.11662668184476</v>
      </c>
      <c r="AQ58">
        <f t="shared" si="7"/>
        <v>256.02801479124361</v>
      </c>
      <c r="AR58">
        <f t="shared" si="7"/>
        <v>264.93940290064239</v>
      </c>
      <c r="AS58">
        <f t="shared" si="7"/>
        <v>273.85079101004123</v>
      </c>
      <c r="AT58">
        <f t="shared" si="7"/>
        <v>282.76217911944002</v>
      </c>
      <c r="AU58">
        <f t="shared" si="7"/>
        <v>291.67356722883886</v>
      </c>
      <c r="AV58">
        <f t="shared" si="7"/>
        <v>300.58495533823771</v>
      </c>
      <c r="AW58">
        <f t="shared" si="7"/>
        <v>309.49634344763649</v>
      </c>
      <c r="AX58">
        <f t="shared" si="7"/>
        <v>318.40773155703533</v>
      </c>
      <c r="AY58">
        <f t="shared" si="7"/>
        <v>327.31911966643418</v>
      </c>
      <c r="AZ58">
        <f t="shared" si="7"/>
        <v>336.23050777583296</v>
      </c>
      <c r="BA58">
        <f t="shared" si="7"/>
        <v>345.1418958852318</v>
      </c>
      <c r="BB58">
        <f t="shared" si="7"/>
        <v>354.05328399463065</v>
      </c>
      <c r="BC58">
        <f t="shared" si="7"/>
        <v>362.96467210402943</v>
      </c>
      <c r="BD58">
        <f t="shared" si="7"/>
        <v>371.87606021342827</v>
      </c>
      <c r="BE58">
        <f t="shared" si="7"/>
        <v>380.78744832282712</v>
      </c>
      <c r="BF58" s="107">
        <v>4.8000000000000001E-2</v>
      </c>
      <c r="BG58" s="40">
        <f t="shared" si="2"/>
        <v>4.1348165858194896</v>
      </c>
    </row>
    <row r="59" spans="1:59" ht="15" customHeight="1">
      <c r="A59" s="120" t="s">
        <v>112</v>
      </c>
      <c r="B59" s="109" t="s">
        <v>794</v>
      </c>
      <c r="C59" t="s">
        <v>1577</v>
      </c>
      <c r="D59" t="s">
        <v>2650</v>
      </c>
      <c r="E59" t="s">
        <v>2651</v>
      </c>
      <c r="F59" t="s">
        <v>1294</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f t="shared" si="7"/>
        <v>1.2206131508610203</v>
      </c>
      <c r="AM59">
        <f t="shared" si="7"/>
        <v>1.2762744333415257</v>
      </c>
      <c r="AN59">
        <f t="shared" si="7"/>
        <v>1.3319357158220309</v>
      </c>
      <c r="AO59">
        <f t="shared" si="7"/>
        <v>1.3875969983025362</v>
      </c>
      <c r="AP59">
        <f t="shared" si="7"/>
        <v>1.4432582807830416</v>
      </c>
      <c r="AQ59">
        <f t="shared" si="7"/>
        <v>1.498919563263547</v>
      </c>
      <c r="AR59">
        <f t="shared" si="7"/>
        <v>1.5545808457440522</v>
      </c>
      <c r="AS59">
        <f t="shared" si="7"/>
        <v>1.6102421282245576</v>
      </c>
      <c r="AT59">
        <f t="shared" si="7"/>
        <v>1.665903410705063</v>
      </c>
      <c r="AU59">
        <f t="shared" si="7"/>
        <v>1.7215646931855684</v>
      </c>
      <c r="AV59">
        <f t="shared" si="7"/>
        <v>1.7772259756660738</v>
      </c>
      <c r="AW59">
        <f t="shared" si="7"/>
        <v>1.8328872581465792</v>
      </c>
      <c r="AX59">
        <f t="shared" si="7"/>
        <v>1.8885485406270843</v>
      </c>
      <c r="AY59">
        <f t="shared" si="7"/>
        <v>1.9442098231075897</v>
      </c>
      <c r="AZ59">
        <f t="shared" si="7"/>
        <v>1.9998711055880949</v>
      </c>
      <c r="BA59">
        <f t="shared" si="7"/>
        <v>2.0555323880686003</v>
      </c>
      <c r="BB59">
        <f t="shared" si="7"/>
        <v>2.1111936705491057</v>
      </c>
      <c r="BC59">
        <f t="shared" si="7"/>
        <v>2.1668549530296111</v>
      </c>
      <c r="BD59">
        <f t="shared" si="7"/>
        <v>2.2225162355101165</v>
      </c>
      <c r="BE59">
        <f t="shared" si="7"/>
        <v>2.2781775179906218</v>
      </c>
      <c r="BF59" s="107">
        <v>0.13200000000000001</v>
      </c>
      <c r="BG59" s="40">
        <f t="shared" si="2"/>
        <v>9.1799959177030424</v>
      </c>
    </row>
    <row r="60" spans="1:59" ht="15" customHeight="1">
      <c r="A60" s="120" t="s">
        <v>116</v>
      </c>
      <c r="B60" s="109" t="s">
        <v>793</v>
      </c>
      <c r="C60" t="s">
        <v>2549</v>
      </c>
      <c r="D60" t="s">
        <v>2652</v>
      </c>
      <c r="E60" t="s">
        <v>2653</v>
      </c>
      <c r="F60" t="s">
        <v>1294</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f t="shared" si="7"/>
        <v>1.3433936011252374</v>
      </c>
      <c r="AM60">
        <f t="shared" si="7"/>
        <v>1.4035678002600931</v>
      </c>
      <c r="AN60">
        <f t="shared" si="7"/>
        <v>1.4637419993949488</v>
      </c>
      <c r="AO60">
        <f t="shared" si="7"/>
        <v>1.5239161985298044</v>
      </c>
      <c r="AP60">
        <f t="shared" si="7"/>
        <v>1.5840903976646601</v>
      </c>
      <c r="AQ60">
        <f t="shared" si="7"/>
        <v>1.6442645967995158</v>
      </c>
      <c r="AR60">
        <f t="shared" si="7"/>
        <v>1.7044387959343714</v>
      </c>
      <c r="AS60">
        <f t="shared" si="7"/>
        <v>1.7646129950692271</v>
      </c>
      <c r="AT60">
        <f t="shared" si="7"/>
        <v>1.8247871942040828</v>
      </c>
      <c r="AU60">
        <f t="shared" si="7"/>
        <v>1.8849613933389384</v>
      </c>
      <c r="AV60">
        <f t="shared" si="7"/>
        <v>1.9451355924737941</v>
      </c>
      <c r="AW60">
        <f t="shared" si="7"/>
        <v>2.0053097916086497</v>
      </c>
      <c r="AX60">
        <f t="shared" si="7"/>
        <v>2.0654839907435054</v>
      </c>
      <c r="AY60">
        <f t="shared" si="7"/>
        <v>2.1256581898783611</v>
      </c>
      <c r="AZ60">
        <f t="shared" si="7"/>
        <v>2.1858323890132167</v>
      </c>
      <c r="BA60">
        <f t="shared" si="7"/>
        <v>2.2460065881480724</v>
      </c>
      <c r="BB60">
        <f t="shared" si="7"/>
        <v>2.3061807872829281</v>
      </c>
      <c r="BC60">
        <f t="shared" si="7"/>
        <v>2.3663549864177833</v>
      </c>
      <c r="BD60">
        <f t="shared" si="7"/>
        <v>2.4265291855526394</v>
      </c>
      <c r="BE60">
        <f t="shared" si="7"/>
        <v>2.4867033846874946</v>
      </c>
      <c r="BF60" s="107">
        <v>0.13500000000000001</v>
      </c>
      <c r="BG60" s="40">
        <f t="shared" si="2"/>
        <v>9.3413802097004108</v>
      </c>
    </row>
    <row r="61" spans="1:59" ht="15" customHeight="1">
      <c r="A61" s="120" t="s">
        <v>116</v>
      </c>
      <c r="B61" s="109" t="s">
        <v>792</v>
      </c>
      <c r="C61" t="s">
        <v>2550</v>
      </c>
      <c r="D61" t="s">
        <v>2654</v>
      </c>
      <c r="E61" t="s">
        <v>2655</v>
      </c>
      <c r="F61" t="s">
        <v>1294</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f t="shared" si="7"/>
        <v>1.7122281069426741</v>
      </c>
      <c r="AM61">
        <f t="shared" si="7"/>
        <v>1.7887319283584908</v>
      </c>
      <c r="AN61">
        <f t="shared" si="7"/>
        <v>1.8652357497743077</v>
      </c>
      <c r="AO61">
        <f t="shared" si="7"/>
        <v>1.9417395711901244</v>
      </c>
      <c r="AP61">
        <f t="shared" si="7"/>
        <v>2.0182433926059411</v>
      </c>
      <c r="AQ61">
        <f t="shared" si="7"/>
        <v>2.094747214021758</v>
      </c>
      <c r="AR61">
        <f t="shared" si="7"/>
        <v>2.1712510354375749</v>
      </c>
      <c r="AS61">
        <f t="shared" si="7"/>
        <v>2.2477548568533918</v>
      </c>
      <c r="AT61">
        <f t="shared" si="7"/>
        <v>2.3242586782692083</v>
      </c>
      <c r="AU61">
        <f t="shared" si="7"/>
        <v>2.4007624996850252</v>
      </c>
      <c r="AV61">
        <f t="shared" si="7"/>
        <v>2.4772663211008421</v>
      </c>
      <c r="AW61">
        <f t="shared" si="7"/>
        <v>2.553770142516659</v>
      </c>
      <c r="AX61">
        <f t="shared" si="7"/>
        <v>2.6302739639324759</v>
      </c>
      <c r="AY61">
        <f t="shared" si="7"/>
        <v>2.7067777853482928</v>
      </c>
      <c r="AZ61">
        <f t="shared" si="7"/>
        <v>2.7832816067641093</v>
      </c>
      <c r="BA61">
        <f t="shared" si="7"/>
        <v>2.8597854281799262</v>
      </c>
      <c r="BB61">
        <f t="shared" si="7"/>
        <v>2.9362892495957431</v>
      </c>
      <c r="BC61">
        <f t="shared" si="7"/>
        <v>3.0127930710115596</v>
      </c>
      <c r="BD61">
        <f t="shared" si="7"/>
        <v>3.0892968924273765</v>
      </c>
      <c r="BE61">
        <f t="shared" si="7"/>
        <v>3.1658007138431934</v>
      </c>
      <c r="BF61" s="107">
        <v>0.14000000000000001</v>
      </c>
      <c r="BG61" s="40">
        <f t="shared" si="2"/>
        <v>9.6007505805252755</v>
      </c>
    </row>
    <row r="62" spans="1:59" ht="15" customHeight="1">
      <c r="A62" s="120" t="s">
        <v>854</v>
      </c>
      <c r="B62" s="109" t="s">
        <v>791</v>
      </c>
      <c r="C62" t="s">
        <v>1581</v>
      </c>
      <c r="D62" t="s">
        <v>2656</v>
      </c>
      <c r="E62" t="s">
        <v>2657</v>
      </c>
      <c r="F62" t="s">
        <v>1294</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f>AK62+AK62*($AK$62-$AJ$62)/$AJ$62</f>
        <v>4.0000990099009904E-4</v>
      </c>
      <c r="AM62">
        <f t="shared" ref="AM62:BE62" si="8">AL62+AL62*($AK$62-$AJ$62)/$AJ$62</f>
        <v>3.9802965395549462E-4</v>
      </c>
      <c r="AN62">
        <f t="shared" si="8"/>
        <v>3.9605921012403176E-4</v>
      </c>
      <c r="AO62">
        <f t="shared" si="8"/>
        <v>3.9409852096500188E-4</v>
      </c>
      <c r="AP62">
        <f t="shared" si="8"/>
        <v>3.9214753818794741E-4</v>
      </c>
      <c r="AQ62">
        <f t="shared" si="8"/>
        <v>3.9020621374147242E-4</v>
      </c>
      <c r="AR62">
        <f t="shared" si="8"/>
        <v>3.8827449981205918E-4</v>
      </c>
      <c r="AS62">
        <f t="shared" si="8"/>
        <v>3.8635234882289057E-4</v>
      </c>
      <c r="AT62">
        <f t="shared" si="8"/>
        <v>3.8443971343267826E-4</v>
      </c>
      <c r="AU62">
        <f t="shared" si="8"/>
        <v>3.8253654653449669E-4</v>
      </c>
      <c r="AV62">
        <f t="shared" si="8"/>
        <v>3.8064280125462297E-4</v>
      </c>
      <c r="AW62">
        <f t="shared" si="8"/>
        <v>3.7875843095138225E-4</v>
      </c>
      <c r="AX62">
        <f t="shared" si="8"/>
        <v>3.768833892139992E-4</v>
      </c>
      <c r="AY62">
        <f t="shared" si="8"/>
        <v>3.7501762986145466E-4</v>
      </c>
      <c r="AZ62">
        <f t="shared" si="8"/>
        <v>3.7316110694134846E-4</v>
      </c>
      <c r="BA62">
        <f t="shared" si="8"/>
        <v>3.7131377472876754E-4</v>
      </c>
      <c r="BB62">
        <f t="shared" si="8"/>
        <v>3.6947558772515979E-4</v>
      </c>
      <c r="BC62">
        <f t="shared" si="8"/>
        <v>3.6764650065721345E-4</v>
      </c>
      <c r="BD62">
        <f t="shared" si="8"/>
        <v>3.6582646847574212E-4</v>
      </c>
      <c r="BE62">
        <f t="shared" si="8"/>
        <v>3.6401544635457508E-4</v>
      </c>
      <c r="BF62" s="107">
        <v>0.111</v>
      </c>
      <c r="BG62" s="40">
        <f t="shared" si="2"/>
        <v>6.3196205166888841</v>
      </c>
    </row>
    <row r="63" spans="1:59" ht="15" customHeight="1">
      <c r="B63" s="109" t="s">
        <v>790</v>
      </c>
      <c r="C63" t="s">
        <v>2551</v>
      </c>
      <c r="D63" t="s">
        <v>2658</v>
      </c>
      <c r="E63" t="s">
        <v>2659</v>
      </c>
      <c r="F63" t="s">
        <v>1294</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f t="shared" si="7"/>
        <v>987.91461506903045</v>
      </c>
      <c r="AM63">
        <f t="shared" si="7"/>
        <v>1002.5861918774607</v>
      </c>
      <c r="AN63">
        <f t="shared" si="7"/>
        <v>1017.2577686858911</v>
      </c>
      <c r="AO63">
        <f t="shared" si="7"/>
        <v>1031.9293454943213</v>
      </c>
      <c r="AP63">
        <f t="shared" si="7"/>
        <v>1046.6009223027515</v>
      </c>
      <c r="AQ63">
        <f t="shared" si="7"/>
        <v>1061.2724991111818</v>
      </c>
      <c r="AR63">
        <f t="shared" si="7"/>
        <v>1075.944075919612</v>
      </c>
      <c r="AS63">
        <f t="shared" si="7"/>
        <v>1090.6156527280423</v>
      </c>
      <c r="AT63">
        <f t="shared" si="7"/>
        <v>1105.2872295364725</v>
      </c>
      <c r="AU63">
        <f t="shared" si="7"/>
        <v>1119.9588063449028</v>
      </c>
      <c r="AV63">
        <f t="shared" si="7"/>
        <v>1134.6303831533332</v>
      </c>
      <c r="AW63">
        <f t="shared" si="7"/>
        <v>1149.3019599617635</v>
      </c>
      <c r="AX63">
        <f t="shared" si="7"/>
        <v>1163.9735367701937</v>
      </c>
      <c r="AY63">
        <f t="shared" si="7"/>
        <v>1178.645113578624</v>
      </c>
      <c r="AZ63">
        <f t="shared" si="7"/>
        <v>1193.3166903870542</v>
      </c>
      <c r="BA63">
        <f t="shared" si="7"/>
        <v>1207.9882671954845</v>
      </c>
      <c r="BB63">
        <f t="shared" si="7"/>
        <v>1222.6598440039147</v>
      </c>
      <c r="BC63">
        <f t="shared" si="7"/>
        <v>1237.331420812345</v>
      </c>
      <c r="BD63">
        <f t="shared" si="7"/>
        <v>1252.0029976207752</v>
      </c>
      <c r="BE63">
        <f t="shared" si="7"/>
        <v>1266.6745744292057</v>
      </c>
      <c r="BF63" s="107">
        <v>1.4999999999999999E-2</v>
      </c>
      <c r="BG63" s="40">
        <f t="shared" si="2"/>
        <v>1.4290983818805003</v>
      </c>
    </row>
    <row r="64" spans="1:59" ht="15" customHeight="1">
      <c r="C64" t="s">
        <v>1223</v>
      </c>
      <c r="E64" t="s">
        <v>2660</v>
      </c>
      <c r="BG64" s="40"/>
    </row>
    <row r="65" spans="1:59" ht="15" customHeight="1">
      <c r="A65" s="120" t="s">
        <v>115</v>
      </c>
      <c r="B65" s="109" t="s">
        <v>789</v>
      </c>
      <c r="C65" t="s">
        <v>1266</v>
      </c>
      <c r="D65" t="s">
        <v>2661</v>
      </c>
      <c r="E65" t="s">
        <v>2662</v>
      </c>
      <c r="F65" t="s">
        <v>1294</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f t="shared" si="7"/>
        <v>844.33870986005161</v>
      </c>
      <c r="AM65">
        <f t="shared" si="7"/>
        <v>864.20638004531418</v>
      </c>
      <c r="AN65">
        <f t="shared" si="7"/>
        <v>884.07405023057674</v>
      </c>
      <c r="AO65">
        <f t="shared" si="7"/>
        <v>903.9417204158392</v>
      </c>
      <c r="AP65">
        <f t="shared" si="7"/>
        <v>923.80939060110177</v>
      </c>
      <c r="AQ65">
        <f t="shared" si="7"/>
        <v>943.67706078636434</v>
      </c>
      <c r="AR65">
        <f t="shared" si="7"/>
        <v>963.5447309716269</v>
      </c>
      <c r="AS65">
        <f t="shared" si="7"/>
        <v>983.41240115688947</v>
      </c>
      <c r="AT65">
        <f t="shared" si="7"/>
        <v>1003.280071342152</v>
      </c>
      <c r="AU65">
        <f t="shared" si="7"/>
        <v>1023.1477415274146</v>
      </c>
      <c r="AV65">
        <f t="shared" si="7"/>
        <v>1043.0154117126772</v>
      </c>
      <c r="AW65">
        <f t="shared" si="7"/>
        <v>1062.8830818979397</v>
      </c>
      <c r="AX65">
        <f t="shared" si="7"/>
        <v>1082.7507520832023</v>
      </c>
      <c r="AY65">
        <f t="shared" si="7"/>
        <v>1102.6184222684647</v>
      </c>
      <c r="AZ65">
        <f t="shared" si="7"/>
        <v>1122.4860924537275</v>
      </c>
      <c r="BA65">
        <f t="shared" si="7"/>
        <v>1142.3537626389898</v>
      </c>
      <c r="BB65">
        <f t="shared" si="7"/>
        <v>1162.2214328242526</v>
      </c>
      <c r="BC65">
        <f t="shared" si="7"/>
        <v>1182.0891030095149</v>
      </c>
      <c r="BD65">
        <f t="shared" si="7"/>
        <v>1201.9567731947775</v>
      </c>
      <c r="BE65">
        <f t="shared" si="7"/>
        <v>1221.8244433800401</v>
      </c>
      <c r="BF65" s="107">
        <v>1.4999999999999999E-2</v>
      </c>
      <c r="BG65" s="40">
        <f t="shared" si="2"/>
        <v>1.6660689216512425</v>
      </c>
    </row>
    <row r="66" spans="1:59" ht="15" customHeight="1">
      <c r="A66" s="120" t="s">
        <v>114</v>
      </c>
      <c r="B66" s="109" t="s">
        <v>788</v>
      </c>
      <c r="C66" t="s">
        <v>1352</v>
      </c>
      <c r="D66" t="s">
        <v>2663</v>
      </c>
      <c r="E66" t="s">
        <v>2664</v>
      </c>
      <c r="F66" t="s">
        <v>1294</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f t="shared" si="7"/>
        <v>403.8447144914669</v>
      </c>
      <c r="AM66">
        <f t="shared" si="7"/>
        <v>411.93059942764262</v>
      </c>
      <c r="AN66">
        <f t="shared" si="7"/>
        <v>420.01648436381834</v>
      </c>
      <c r="AO66">
        <f t="shared" si="7"/>
        <v>428.10236929999405</v>
      </c>
      <c r="AP66">
        <f t="shared" si="7"/>
        <v>436.18825423616977</v>
      </c>
      <c r="AQ66">
        <f t="shared" si="7"/>
        <v>444.27413917234549</v>
      </c>
      <c r="AR66">
        <f t="shared" si="7"/>
        <v>452.3600241085212</v>
      </c>
      <c r="AS66">
        <f t="shared" si="7"/>
        <v>460.44590904469692</v>
      </c>
      <c r="AT66">
        <f t="shared" si="7"/>
        <v>468.53179398087264</v>
      </c>
      <c r="AU66">
        <f t="shared" si="7"/>
        <v>476.61767891704835</v>
      </c>
      <c r="AV66">
        <f t="shared" si="7"/>
        <v>484.70356385322407</v>
      </c>
      <c r="AW66">
        <f t="shared" si="7"/>
        <v>492.78944878939978</v>
      </c>
      <c r="AX66">
        <f t="shared" si="7"/>
        <v>500.8753337255755</v>
      </c>
      <c r="AY66">
        <f t="shared" si="7"/>
        <v>508.96121866175122</v>
      </c>
      <c r="AZ66">
        <f t="shared" si="7"/>
        <v>517.04710359792693</v>
      </c>
      <c r="BA66">
        <f t="shared" si="7"/>
        <v>525.13298853410265</v>
      </c>
      <c r="BB66">
        <f t="shared" si="7"/>
        <v>533.21887347027837</v>
      </c>
      <c r="BC66">
        <f t="shared" si="7"/>
        <v>541.30475840645408</v>
      </c>
      <c r="BD66">
        <f t="shared" si="7"/>
        <v>549.3906433426298</v>
      </c>
      <c r="BE66">
        <f t="shared" si="7"/>
        <v>557.47652827880552</v>
      </c>
      <c r="BF66" s="107">
        <v>8.0000000000000002E-3</v>
      </c>
      <c r="BG66" s="40">
        <f t="shared" si="2"/>
        <v>1.1803335638642443</v>
      </c>
    </row>
    <row r="67" spans="1:59" ht="15" customHeight="1">
      <c r="A67" s="120" t="s">
        <v>853</v>
      </c>
      <c r="B67" s="109" t="s">
        <v>787</v>
      </c>
      <c r="C67" t="s">
        <v>1273</v>
      </c>
      <c r="D67" t="s">
        <v>2665</v>
      </c>
      <c r="E67" t="s">
        <v>2666</v>
      </c>
      <c r="F67" t="s">
        <v>1294</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f t="shared" si="7"/>
        <v>2.772579777699399</v>
      </c>
      <c r="AM67">
        <f t="shared" si="7"/>
        <v>2.8957560684773456</v>
      </c>
      <c r="AN67">
        <f t="shared" si="7"/>
        <v>3.0189323592552917</v>
      </c>
      <c r="AO67">
        <f t="shared" si="7"/>
        <v>3.1421086500332378</v>
      </c>
      <c r="AP67">
        <f t="shared" si="7"/>
        <v>3.2652849408111839</v>
      </c>
      <c r="AQ67">
        <f t="shared" si="7"/>
        <v>3.3884612315891305</v>
      </c>
      <c r="AR67">
        <f t="shared" si="7"/>
        <v>3.5116375223670766</v>
      </c>
      <c r="AS67">
        <f t="shared" si="7"/>
        <v>3.6348138131450227</v>
      </c>
      <c r="AT67">
        <f t="shared" si="7"/>
        <v>3.7579901039229693</v>
      </c>
      <c r="AU67">
        <f t="shared" si="7"/>
        <v>3.8811663947009154</v>
      </c>
      <c r="AV67">
        <f t="shared" si="7"/>
        <v>4.0043426854788615</v>
      </c>
      <c r="AW67">
        <f t="shared" si="7"/>
        <v>4.1275189762568081</v>
      </c>
      <c r="AX67">
        <f t="shared" si="7"/>
        <v>4.2506952670347538</v>
      </c>
      <c r="AY67">
        <f t="shared" si="7"/>
        <v>4.3738715578127003</v>
      </c>
      <c r="AZ67">
        <f t="shared" si="7"/>
        <v>4.4970478485906469</v>
      </c>
      <c r="BA67">
        <f t="shared" ref="BA67:BE74" si="9">_xlfn.FORECAST.ETS(BA$15,$G67:$AK67,$G$15:$AK$15)</f>
        <v>4.6202241393685934</v>
      </c>
      <c r="BB67">
        <f t="shared" si="9"/>
        <v>4.7434004301465391</v>
      </c>
      <c r="BC67">
        <f t="shared" si="9"/>
        <v>4.8665767209244857</v>
      </c>
      <c r="BD67">
        <f t="shared" si="9"/>
        <v>4.9897530117024314</v>
      </c>
      <c r="BE67">
        <f t="shared" si="9"/>
        <v>5.1129293024803779</v>
      </c>
      <c r="BF67" s="107">
        <v>4.1000000000000002E-2</v>
      </c>
      <c r="BG67" s="40">
        <f t="shared" si="2"/>
        <v>3.7876526794183407</v>
      </c>
    </row>
    <row r="68" spans="1:59" ht="15" customHeight="1">
      <c r="A68" s="120" t="s">
        <v>113</v>
      </c>
      <c r="B68" s="109" t="s">
        <v>786</v>
      </c>
      <c r="C68" t="s">
        <v>1282</v>
      </c>
      <c r="D68" t="s">
        <v>2667</v>
      </c>
      <c r="E68" t="s">
        <v>2668</v>
      </c>
      <c r="F68" t="s">
        <v>1294</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f t="shared" ref="AL68:BA83" si="10">_xlfn.FORECAST.ETS(AL$15,$G68:$AK68,$G$15:$AK$15)</f>
        <v>3.9684355013767072</v>
      </c>
      <c r="AM68">
        <f t="shared" si="10"/>
        <v>4.0537237660970247</v>
      </c>
      <c r="AN68">
        <f t="shared" si="10"/>
        <v>4.1390120308173417</v>
      </c>
      <c r="AO68">
        <f t="shared" si="10"/>
        <v>4.2243002955376596</v>
      </c>
      <c r="AP68">
        <f t="shared" si="10"/>
        <v>4.3095885602579767</v>
      </c>
      <c r="AQ68">
        <f t="shared" si="10"/>
        <v>4.3948768249782946</v>
      </c>
      <c r="AR68">
        <f t="shared" si="10"/>
        <v>4.4801650896986116</v>
      </c>
      <c r="AS68">
        <f t="shared" si="10"/>
        <v>4.5654533544189295</v>
      </c>
      <c r="AT68">
        <f t="shared" si="10"/>
        <v>4.6507416191392466</v>
      </c>
      <c r="AU68">
        <f t="shared" si="10"/>
        <v>4.7360298838595636</v>
      </c>
      <c r="AV68">
        <f t="shared" si="10"/>
        <v>4.8213181485798815</v>
      </c>
      <c r="AW68">
        <f t="shared" si="10"/>
        <v>4.9066064133001994</v>
      </c>
      <c r="AX68">
        <f t="shared" si="10"/>
        <v>4.9918946780205165</v>
      </c>
      <c r="AY68">
        <f t="shared" si="10"/>
        <v>5.0771829427408335</v>
      </c>
      <c r="AZ68">
        <f t="shared" si="10"/>
        <v>5.1624712074611514</v>
      </c>
      <c r="BA68">
        <f t="shared" si="10"/>
        <v>5.2477594721814684</v>
      </c>
      <c r="BB68">
        <f t="shared" si="9"/>
        <v>5.3330477369017864</v>
      </c>
      <c r="BC68">
        <f t="shared" si="9"/>
        <v>5.4183360016221034</v>
      </c>
      <c r="BD68">
        <f t="shared" si="9"/>
        <v>5.5036242663424204</v>
      </c>
      <c r="BE68">
        <f t="shared" si="9"/>
        <v>5.5889125310627383</v>
      </c>
      <c r="BF68" s="107">
        <v>4.8000000000000001E-2</v>
      </c>
      <c r="BG68" s="40">
        <f t="shared" si="2"/>
        <v>3.5804818230489088</v>
      </c>
    </row>
    <row r="69" spans="1:59" ht="15" customHeight="1">
      <c r="A69" s="120" t="s">
        <v>114</v>
      </c>
      <c r="B69" s="109" t="s">
        <v>785</v>
      </c>
      <c r="C69" t="s">
        <v>2548</v>
      </c>
      <c r="D69" t="s">
        <v>2669</v>
      </c>
      <c r="E69" t="s">
        <v>2670</v>
      </c>
      <c r="F69" t="s">
        <v>1294</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f t="shared" si="10"/>
        <v>60.892197027408876</v>
      </c>
      <c r="AM69">
        <f t="shared" si="10"/>
        <v>64.054637130673569</v>
      </c>
      <c r="AN69">
        <f t="shared" si="10"/>
        <v>67.217077233938255</v>
      </c>
      <c r="AO69">
        <f t="shared" si="10"/>
        <v>70.379517337202941</v>
      </c>
      <c r="AP69">
        <f t="shared" si="10"/>
        <v>73.541957440467627</v>
      </c>
      <c r="AQ69">
        <f t="shared" si="10"/>
        <v>76.704397543732313</v>
      </c>
      <c r="AR69">
        <f t="shared" si="10"/>
        <v>79.866837646997013</v>
      </c>
      <c r="AS69">
        <f t="shared" si="10"/>
        <v>83.029277750261699</v>
      </c>
      <c r="AT69">
        <f t="shared" si="10"/>
        <v>86.191717853526384</v>
      </c>
      <c r="AU69">
        <f t="shared" si="10"/>
        <v>89.354157956791084</v>
      </c>
      <c r="AV69">
        <f t="shared" si="10"/>
        <v>92.51659806005577</v>
      </c>
      <c r="AW69">
        <f t="shared" si="10"/>
        <v>95.679038163320456</v>
      </c>
      <c r="AX69">
        <f t="shared" si="10"/>
        <v>98.841478266585142</v>
      </c>
      <c r="AY69">
        <f t="shared" si="10"/>
        <v>102.00391836984983</v>
      </c>
      <c r="AZ69">
        <f t="shared" si="10"/>
        <v>105.16635847311451</v>
      </c>
      <c r="BA69">
        <f t="shared" si="10"/>
        <v>108.3287985763792</v>
      </c>
      <c r="BB69">
        <f t="shared" si="9"/>
        <v>111.49123867964389</v>
      </c>
      <c r="BC69">
        <f t="shared" si="9"/>
        <v>114.65367878290859</v>
      </c>
      <c r="BD69">
        <f t="shared" si="9"/>
        <v>117.81611888617327</v>
      </c>
      <c r="BE69">
        <f t="shared" si="9"/>
        <v>120.97855898943797</v>
      </c>
      <c r="BF69" s="107">
        <v>5.8999999999999997E-2</v>
      </c>
      <c r="BG69" s="40">
        <f t="shared" si="2"/>
        <v>5.0611262299346649</v>
      </c>
    </row>
    <row r="70" spans="1:59" ht="15" customHeight="1">
      <c r="A70" s="120" t="s">
        <v>112</v>
      </c>
      <c r="B70" s="109" t="s">
        <v>784</v>
      </c>
      <c r="C70" t="s">
        <v>1577</v>
      </c>
      <c r="D70" t="s">
        <v>2671</v>
      </c>
      <c r="E70" t="s">
        <v>2672</v>
      </c>
      <c r="F70" t="s">
        <v>1294</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f t="shared" si="10"/>
        <v>1.478643542438099</v>
      </c>
      <c r="AM70">
        <f t="shared" si="10"/>
        <v>1.5616035590479982</v>
      </c>
      <c r="AN70">
        <f t="shared" si="10"/>
        <v>1.6445635756578976</v>
      </c>
      <c r="AO70">
        <f t="shared" si="10"/>
        <v>1.7275235922677967</v>
      </c>
      <c r="AP70">
        <f t="shared" si="10"/>
        <v>1.8104836088776961</v>
      </c>
      <c r="AQ70">
        <f t="shared" si="10"/>
        <v>1.8934436254875955</v>
      </c>
      <c r="AR70">
        <f t="shared" si="10"/>
        <v>1.9764036420974946</v>
      </c>
      <c r="AS70">
        <f t="shared" si="10"/>
        <v>2.0593636587073938</v>
      </c>
      <c r="AT70">
        <f t="shared" si="10"/>
        <v>2.1423236753172934</v>
      </c>
      <c r="AU70">
        <f t="shared" si="10"/>
        <v>2.2252836919271926</v>
      </c>
      <c r="AV70">
        <f t="shared" si="10"/>
        <v>2.3082437085370922</v>
      </c>
      <c r="AW70">
        <f t="shared" si="10"/>
        <v>2.3912037251469913</v>
      </c>
      <c r="AX70">
        <f t="shared" si="10"/>
        <v>2.4741637417568905</v>
      </c>
      <c r="AY70">
        <f t="shared" si="10"/>
        <v>2.5571237583667896</v>
      </c>
      <c r="AZ70">
        <f t="shared" si="10"/>
        <v>2.6400837749766888</v>
      </c>
      <c r="BA70">
        <f t="shared" si="10"/>
        <v>2.7230437915865884</v>
      </c>
      <c r="BB70">
        <f t="shared" si="9"/>
        <v>2.806003808196488</v>
      </c>
      <c r="BC70">
        <f t="shared" si="9"/>
        <v>2.8889638248063871</v>
      </c>
      <c r="BD70">
        <f t="shared" si="9"/>
        <v>2.9719238414162863</v>
      </c>
      <c r="BE70">
        <f t="shared" si="9"/>
        <v>3.0548838580261855</v>
      </c>
      <c r="BF70" s="107">
        <v>0.123</v>
      </c>
      <c r="BG70" s="40">
        <f t="shared" si="2"/>
        <v>8.8987394025821445</v>
      </c>
    </row>
    <row r="71" spans="1:59" ht="15" customHeight="1">
      <c r="A71" s="120" t="s">
        <v>116</v>
      </c>
      <c r="B71" s="109" t="s">
        <v>783</v>
      </c>
      <c r="C71" t="s">
        <v>2549</v>
      </c>
      <c r="D71" t="s">
        <v>2673</v>
      </c>
      <c r="E71" t="s">
        <v>2674</v>
      </c>
      <c r="F71" t="s">
        <v>1294</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f t="shared" si="10"/>
        <v>1.8149245596316794</v>
      </c>
      <c r="AM71">
        <f t="shared" si="10"/>
        <v>1.9150153995301391</v>
      </c>
      <c r="AN71">
        <f t="shared" si="10"/>
        <v>2.015106239428599</v>
      </c>
      <c r="AO71">
        <f t="shared" si="10"/>
        <v>2.1151970793270585</v>
      </c>
      <c r="AP71">
        <f t="shared" si="10"/>
        <v>2.2152879192255184</v>
      </c>
      <c r="AQ71">
        <f t="shared" si="10"/>
        <v>2.3153787591239778</v>
      </c>
      <c r="AR71">
        <f t="shared" si="10"/>
        <v>2.4154695990224377</v>
      </c>
      <c r="AS71">
        <f t="shared" si="10"/>
        <v>2.5155604389208976</v>
      </c>
      <c r="AT71">
        <f t="shared" si="10"/>
        <v>2.6156512788193571</v>
      </c>
      <c r="AU71">
        <f t="shared" si="10"/>
        <v>2.715742118717817</v>
      </c>
      <c r="AV71">
        <f t="shared" si="10"/>
        <v>2.8158329586162765</v>
      </c>
      <c r="AW71">
        <f t="shared" si="10"/>
        <v>2.9159237985147364</v>
      </c>
      <c r="AX71">
        <f t="shared" si="10"/>
        <v>3.0160146384131963</v>
      </c>
      <c r="AY71">
        <f t="shared" si="10"/>
        <v>3.1161054783116562</v>
      </c>
      <c r="AZ71">
        <f t="shared" si="10"/>
        <v>3.2161963182101156</v>
      </c>
      <c r="BA71">
        <f t="shared" si="10"/>
        <v>3.3162871581085751</v>
      </c>
      <c r="BB71">
        <f t="shared" si="9"/>
        <v>3.416377998007035</v>
      </c>
      <c r="BC71">
        <f t="shared" si="9"/>
        <v>3.5164688379054949</v>
      </c>
      <c r="BD71">
        <f t="shared" si="9"/>
        <v>3.6165596778039548</v>
      </c>
      <c r="BE71">
        <f t="shared" si="9"/>
        <v>3.7166505177024143</v>
      </c>
      <c r="BF71" s="107">
        <v>0.13500000000000001</v>
      </c>
      <c r="BG71" s="40">
        <f t="shared" si="2"/>
        <v>9.6021384568724333</v>
      </c>
    </row>
    <row r="72" spans="1:59" ht="15" customHeight="1">
      <c r="A72" s="120" t="s">
        <v>116</v>
      </c>
      <c r="B72" s="109" t="s">
        <v>782</v>
      </c>
      <c r="C72" t="s">
        <v>2550</v>
      </c>
      <c r="D72" t="s">
        <v>2675</v>
      </c>
      <c r="E72" t="s">
        <v>2676</v>
      </c>
      <c r="F72" t="s">
        <v>1294</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f t="shared" si="10"/>
        <v>2.1355708512582847</v>
      </c>
      <c r="AM72">
        <f t="shared" si="10"/>
        <v>2.2541681689452444</v>
      </c>
      <c r="AN72">
        <f t="shared" si="10"/>
        <v>2.3727654866322045</v>
      </c>
      <c r="AO72">
        <f t="shared" si="10"/>
        <v>2.4913628043191642</v>
      </c>
      <c r="AP72">
        <f t="shared" si="10"/>
        <v>2.6099601220061244</v>
      </c>
      <c r="AQ72">
        <f t="shared" si="10"/>
        <v>2.7285574396930841</v>
      </c>
      <c r="AR72">
        <f t="shared" si="10"/>
        <v>2.8471547573800442</v>
      </c>
      <c r="AS72">
        <f t="shared" si="10"/>
        <v>2.9657520750670043</v>
      </c>
      <c r="AT72">
        <f t="shared" si="10"/>
        <v>3.084349392753964</v>
      </c>
      <c r="AU72">
        <f t="shared" si="10"/>
        <v>3.2029467104409242</v>
      </c>
      <c r="AV72">
        <f t="shared" si="10"/>
        <v>3.3215440281278843</v>
      </c>
      <c r="AW72">
        <f t="shared" si="10"/>
        <v>3.440141345814844</v>
      </c>
      <c r="AX72">
        <f t="shared" si="10"/>
        <v>3.5587386635018037</v>
      </c>
      <c r="AY72">
        <f t="shared" si="10"/>
        <v>3.6773359811887643</v>
      </c>
      <c r="AZ72">
        <f t="shared" si="10"/>
        <v>3.7959332988757239</v>
      </c>
      <c r="BA72">
        <f t="shared" si="10"/>
        <v>3.9145306165626836</v>
      </c>
      <c r="BB72">
        <f t="shared" si="9"/>
        <v>4.0331279342496433</v>
      </c>
      <c r="BC72">
        <f t="shared" si="9"/>
        <v>4.1517252519366039</v>
      </c>
      <c r="BD72">
        <f t="shared" si="9"/>
        <v>4.2703225696235636</v>
      </c>
      <c r="BE72">
        <f t="shared" si="9"/>
        <v>4.3889198873105233</v>
      </c>
      <c r="BF72" s="107">
        <v>0.13600000000000001</v>
      </c>
      <c r="BG72" s="40">
        <f t="shared" si="2"/>
        <v>9.6350761645295648</v>
      </c>
    </row>
    <row r="73" spans="1:59" ht="15" customHeight="1">
      <c r="A73" s="120" t="s">
        <v>854</v>
      </c>
      <c r="B73" s="109" t="s">
        <v>781</v>
      </c>
      <c r="C73" t="s">
        <v>1581</v>
      </c>
      <c r="D73" t="s">
        <v>2677</v>
      </c>
      <c r="E73" t="s">
        <v>2678</v>
      </c>
      <c r="F73" t="s">
        <v>1294</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f t="shared" si="10"/>
        <v>4.3902796472870342</v>
      </c>
      <c r="AM73">
        <f t="shared" si="10"/>
        <v>4.6383032793994392</v>
      </c>
      <c r="AN73">
        <f t="shared" si="10"/>
        <v>4.8863269115118442</v>
      </c>
      <c r="AO73">
        <f t="shared" si="10"/>
        <v>5.1343505436242491</v>
      </c>
      <c r="AP73">
        <f t="shared" si="10"/>
        <v>5.3823741757366541</v>
      </c>
      <c r="AQ73">
        <f t="shared" si="10"/>
        <v>5.6303978078490591</v>
      </c>
      <c r="AR73">
        <f t="shared" si="10"/>
        <v>5.878421439961464</v>
      </c>
      <c r="AS73">
        <f t="shared" si="10"/>
        <v>6.126445072073869</v>
      </c>
      <c r="AT73">
        <f t="shared" si="10"/>
        <v>6.374468704186274</v>
      </c>
      <c r="AU73">
        <f t="shared" si="10"/>
        <v>6.6224923362986789</v>
      </c>
      <c r="AV73">
        <f t="shared" si="10"/>
        <v>6.8705159684110839</v>
      </c>
      <c r="AW73">
        <f t="shared" si="10"/>
        <v>7.1185396005234889</v>
      </c>
      <c r="AX73">
        <f t="shared" si="10"/>
        <v>7.3665632326358939</v>
      </c>
      <c r="AY73">
        <f t="shared" si="10"/>
        <v>7.6145868647482988</v>
      </c>
      <c r="AZ73">
        <f t="shared" si="10"/>
        <v>7.8626104968607038</v>
      </c>
      <c r="BA73">
        <f t="shared" si="10"/>
        <v>8.1106341289731088</v>
      </c>
      <c r="BB73">
        <f t="shared" si="9"/>
        <v>8.3586577610855137</v>
      </c>
      <c r="BC73">
        <f t="shared" si="9"/>
        <v>8.6066813931979187</v>
      </c>
      <c r="BD73">
        <f t="shared" si="9"/>
        <v>8.8547050253103237</v>
      </c>
      <c r="BE73">
        <f t="shared" si="9"/>
        <v>9.1027286574227286</v>
      </c>
      <c r="BF73" s="107">
        <v>0.14499999999999999</v>
      </c>
      <c r="BG73" s="40">
        <f t="shared" si="2"/>
        <v>10.175197366730471</v>
      </c>
    </row>
    <row r="74" spans="1:59" ht="15" customHeight="1">
      <c r="B74" s="109" t="s">
        <v>780</v>
      </c>
      <c r="C74" t="s">
        <v>2552</v>
      </c>
      <c r="D74" t="s">
        <v>2679</v>
      </c>
      <c r="E74" t="s">
        <v>2680</v>
      </c>
      <c r="F74" t="s">
        <v>1294</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f t="shared" si="10"/>
        <v>1330.6312538053803</v>
      </c>
      <c r="AM74">
        <f t="shared" si="10"/>
        <v>1364.6074060071865</v>
      </c>
      <c r="AN74">
        <f t="shared" si="10"/>
        <v>1398.5835582089926</v>
      </c>
      <c r="AO74">
        <f t="shared" si="10"/>
        <v>1432.5597104107987</v>
      </c>
      <c r="AP74">
        <f t="shared" si="10"/>
        <v>1466.5358626126049</v>
      </c>
      <c r="AQ74">
        <f t="shared" si="10"/>
        <v>1500.512014814411</v>
      </c>
      <c r="AR74">
        <f t="shared" si="10"/>
        <v>1534.4881670162174</v>
      </c>
      <c r="AS74">
        <f t="shared" si="10"/>
        <v>1568.4643192180235</v>
      </c>
      <c r="AT74">
        <f t="shared" si="10"/>
        <v>1602.4404714198297</v>
      </c>
      <c r="AU74">
        <f t="shared" si="10"/>
        <v>1636.4166236216358</v>
      </c>
      <c r="AV74">
        <f t="shared" si="10"/>
        <v>1670.392775823442</v>
      </c>
      <c r="AW74">
        <f t="shared" si="10"/>
        <v>1704.3689280252481</v>
      </c>
      <c r="AX74">
        <f t="shared" si="10"/>
        <v>1738.3450802270543</v>
      </c>
      <c r="AY74">
        <f t="shared" si="10"/>
        <v>1772.3212324288604</v>
      </c>
      <c r="AZ74">
        <f t="shared" si="10"/>
        <v>1806.2973846306668</v>
      </c>
      <c r="BA74">
        <f t="shared" si="10"/>
        <v>1840.2735368324729</v>
      </c>
      <c r="BB74">
        <f t="shared" si="9"/>
        <v>1874.2496890342791</v>
      </c>
      <c r="BC74">
        <f t="shared" si="9"/>
        <v>1908.2258412360852</v>
      </c>
      <c r="BD74">
        <f t="shared" si="9"/>
        <v>1942.2019934378914</v>
      </c>
      <c r="BE74">
        <f t="shared" si="9"/>
        <v>1976.1781456396975</v>
      </c>
      <c r="BF74" s="107">
        <v>1.4E-2</v>
      </c>
      <c r="BG74" s="40">
        <f t="shared" si="2"/>
        <v>1.6848477950321517</v>
      </c>
    </row>
    <row r="75" spans="1:59" ht="15" customHeight="1">
      <c r="C75" t="s">
        <v>2553</v>
      </c>
      <c r="E75" t="s">
        <v>2681</v>
      </c>
      <c r="BG75" s="40"/>
    </row>
    <row r="76" spans="1:59" ht="15" customHeight="1">
      <c r="A76" s="120" t="s">
        <v>115</v>
      </c>
      <c r="B76" s="109" t="s">
        <v>779</v>
      </c>
      <c r="C76" t="s">
        <v>1266</v>
      </c>
      <c r="D76" t="s">
        <v>2682</v>
      </c>
      <c r="E76" t="s">
        <v>2683</v>
      </c>
      <c r="F76" t="s">
        <v>1294</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f t="shared" si="10"/>
        <v>3706.7602227314519</v>
      </c>
      <c r="AM76">
        <f t="shared" si="10"/>
        <v>3698.5700064629041</v>
      </c>
      <c r="AN76">
        <f t="shared" si="10"/>
        <v>3690.3797901943558</v>
      </c>
      <c r="AO76">
        <f t="shared" si="10"/>
        <v>3682.1895739258075</v>
      </c>
      <c r="AP76">
        <f t="shared" si="10"/>
        <v>3673.9993576572592</v>
      </c>
      <c r="AQ76">
        <f t="shared" si="10"/>
        <v>3665.8091413887114</v>
      </c>
      <c r="AR76">
        <f t="shared" si="10"/>
        <v>3657.6189251201631</v>
      </c>
      <c r="AS76">
        <f t="shared" si="10"/>
        <v>3649.4287088516148</v>
      </c>
      <c r="AT76">
        <f t="shared" si="10"/>
        <v>3641.238492583067</v>
      </c>
      <c r="AU76">
        <f t="shared" si="10"/>
        <v>3633.0482763145187</v>
      </c>
      <c r="AV76">
        <f t="shared" si="10"/>
        <v>3624.8580600459704</v>
      </c>
      <c r="AW76">
        <f t="shared" si="10"/>
        <v>3616.6678437774221</v>
      </c>
      <c r="AX76">
        <f t="shared" si="10"/>
        <v>3608.4776275088743</v>
      </c>
      <c r="AY76">
        <f t="shared" si="10"/>
        <v>3600.287411240326</v>
      </c>
      <c r="AZ76">
        <f t="shared" si="10"/>
        <v>3592.0971949717778</v>
      </c>
      <c r="BA76">
        <f t="shared" si="10"/>
        <v>3583.9069787032299</v>
      </c>
      <c r="BB76">
        <f t="shared" ref="AM76:BE79" si="11">_xlfn.FORECAST.ETS(BB$15,$G76:$AK76,$G$15:$AK$15)</f>
        <v>3575.7167624346816</v>
      </c>
      <c r="BC76">
        <f t="shared" si="11"/>
        <v>3567.5265461661334</v>
      </c>
      <c r="BD76">
        <f t="shared" si="11"/>
        <v>3559.3363298975851</v>
      </c>
      <c r="BE76">
        <f t="shared" si="11"/>
        <v>3551.1461136290372</v>
      </c>
      <c r="BF76" s="107">
        <v>0</v>
      </c>
      <c r="BG76" s="40">
        <f t="shared" si="2"/>
        <v>-7.4539497655157216E-2</v>
      </c>
    </row>
    <row r="77" spans="1:59" ht="15" customHeight="1">
      <c r="A77" s="120" t="s">
        <v>114</v>
      </c>
      <c r="B77" s="109" t="s">
        <v>778</v>
      </c>
      <c r="C77" t="s">
        <v>1352</v>
      </c>
      <c r="D77" t="s">
        <v>2684</v>
      </c>
      <c r="E77" t="s">
        <v>2685</v>
      </c>
      <c r="F77" t="s">
        <v>1294</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f>AK77+AK77*($AK$77-$AJ$77)/$AJ$77</f>
        <v>1.5801216167817072</v>
      </c>
      <c r="AM77">
        <f t="shared" ref="AM77:BE77" si="12">AL77+AL77*($AK$77-$AJ$77)/$AJ$77</f>
        <v>1.5953842472201918</v>
      </c>
      <c r="AN77">
        <f t="shared" si="12"/>
        <v>1.6107943016831487</v>
      </c>
      <c r="AO77">
        <f t="shared" si="12"/>
        <v>1.626353204161225</v>
      </c>
      <c r="AP77">
        <f t="shared" si="12"/>
        <v>1.6420623923996056</v>
      </c>
      <c r="AQ77">
        <f t="shared" si="12"/>
        <v>1.6579233180308708</v>
      </c>
      <c r="AR77">
        <f t="shared" si="12"/>
        <v>1.6739374467091364</v>
      </c>
      <c r="AS77">
        <f t="shared" si="12"/>
        <v>1.6901062582454902</v>
      </c>
      <c r="AT77">
        <f t="shared" si="12"/>
        <v>1.706431246744736</v>
      </c>
      <c r="AU77">
        <f t="shared" si="12"/>
        <v>1.7229139207434587</v>
      </c>
      <c r="AV77">
        <f t="shared" si="12"/>
        <v>1.7395558033494232</v>
      </c>
      <c r="AW77">
        <f t="shared" si="12"/>
        <v>1.7563584323823196</v>
      </c>
      <c r="AX77">
        <f t="shared" si="12"/>
        <v>1.7733233605158678</v>
      </c>
      <c r="AY77">
        <f t="shared" si="12"/>
        <v>1.7904521554212947</v>
      </c>
      <c r="AZ77">
        <f t="shared" si="12"/>
        <v>1.8077463999121974</v>
      </c>
      <c r="BA77">
        <f t="shared" si="12"/>
        <v>1.8252076920908062</v>
      </c>
      <c r="BB77">
        <f t="shared" si="12"/>
        <v>1.8428376454956585</v>
      </c>
      <c r="BC77">
        <f t="shared" si="12"/>
        <v>1.8606378892507018</v>
      </c>
      <c r="BD77">
        <f t="shared" si="12"/>
        <v>1.8786100682158344</v>
      </c>
      <c r="BE77">
        <f t="shared" si="12"/>
        <v>1.8967558431389022</v>
      </c>
      <c r="BF77" s="107">
        <v>-2.9000000000000001E-2</v>
      </c>
      <c r="BG77" s="40">
        <f t="shared" si="2"/>
        <v>-1.3721335505208598</v>
      </c>
    </row>
    <row r="78" spans="1:59" ht="15" customHeight="1">
      <c r="A78" s="120" t="s">
        <v>853</v>
      </c>
      <c r="B78" s="109" t="s">
        <v>777</v>
      </c>
      <c r="C78" t="s">
        <v>1273</v>
      </c>
      <c r="D78" t="s">
        <v>2686</v>
      </c>
      <c r="E78" t="s">
        <v>2687</v>
      </c>
      <c r="F78" t="s">
        <v>1294</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f t="shared" si="10"/>
        <v>1.2911663348188769</v>
      </c>
      <c r="AM78">
        <f t="shared" si="11"/>
        <v>1.3179525111784574</v>
      </c>
      <c r="AN78">
        <f t="shared" si="11"/>
        <v>1.344738687538038</v>
      </c>
      <c r="AO78">
        <f t="shared" si="11"/>
        <v>1.3715248638976185</v>
      </c>
      <c r="AP78">
        <f t="shared" si="11"/>
        <v>1.398311040257199</v>
      </c>
      <c r="AQ78">
        <f t="shared" si="11"/>
        <v>1.4250972166167795</v>
      </c>
      <c r="AR78">
        <f t="shared" si="11"/>
        <v>1.4518833929763602</v>
      </c>
      <c r="AS78">
        <f t="shared" si="11"/>
        <v>1.4786695693359406</v>
      </c>
      <c r="AT78">
        <f t="shared" si="11"/>
        <v>1.5054557456955211</v>
      </c>
      <c r="AU78">
        <f t="shared" si="11"/>
        <v>1.5322419220551016</v>
      </c>
      <c r="AV78">
        <f t="shared" si="11"/>
        <v>1.5590280984146823</v>
      </c>
      <c r="AW78">
        <f t="shared" si="11"/>
        <v>1.5858142747742627</v>
      </c>
      <c r="AX78">
        <f t="shared" si="11"/>
        <v>1.6126004511338432</v>
      </c>
      <c r="AY78">
        <f t="shared" si="11"/>
        <v>1.6393866274934237</v>
      </c>
      <c r="AZ78">
        <f t="shared" si="11"/>
        <v>1.6661728038530041</v>
      </c>
      <c r="BA78">
        <f t="shared" si="11"/>
        <v>1.6929589802125848</v>
      </c>
      <c r="BB78">
        <f t="shared" si="11"/>
        <v>1.7197451565721653</v>
      </c>
      <c r="BC78">
        <f t="shared" si="11"/>
        <v>1.7465313329317458</v>
      </c>
      <c r="BD78">
        <f t="shared" si="11"/>
        <v>1.7733175092913265</v>
      </c>
      <c r="BE78">
        <f t="shared" si="11"/>
        <v>1.8001036856509067</v>
      </c>
      <c r="BF78" s="107">
        <v>0.02</v>
      </c>
      <c r="BG78" s="40">
        <f t="shared" si="2"/>
        <v>1.9037934063696804</v>
      </c>
    </row>
    <row r="79" spans="1:59" ht="15" customHeight="1">
      <c r="A79" s="120" t="s">
        <v>113</v>
      </c>
      <c r="B79" s="109" t="s">
        <v>776</v>
      </c>
      <c r="C79" t="s">
        <v>1282</v>
      </c>
      <c r="D79" t="s">
        <v>2688</v>
      </c>
      <c r="E79" t="s">
        <v>2689</v>
      </c>
      <c r="F79" t="s">
        <v>1294</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f t="shared" si="10"/>
        <v>88.243059774352147</v>
      </c>
      <c r="AM79">
        <f t="shared" si="11"/>
        <v>93.61859642590521</v>
      </c>
      <c r="AN79">
        <f t="shared" si="11"/>
        <v>98.994133077458272</v>
      </c>
      <c r="AO79">
        <f t="shared" si="11"/>
        <v>104.36966972901133</v>
      </c>
      <c r="AP79">
        <f t="shared" si="11"/>
        <v>109.7452063805644</v>
      </c>
      <c r="AQ79">
        <f t="shared" si="11"/>
        <v>115.12074303211747</v>
      </c>
      <c r="AR79">
        <f t="shared" si="11"/>
        <v>120.49627968367054</v>
      </c>
      <c r="AS79">
        <f t="shared" si="11"/>
        <v>125.8718163352236</v>
      </c>
      <c r="AT79">
        <f t="shared" si="11"/>
        <v>131.24735298677666</v>
      </c>
      <c r="AU79">
        <f t="shared" si="11"/>
        <v>136.62288963832972</v>
      </c>
      <c r="AV79">
        <f t="shared" si="11"/>
        <v>141.99842628988279</v>
      </c>
      <c r="AW79">
        <f t="shared" si="11"/>
        <v>147.37396294143585</v>
      </c>
      <c r="AX79">
        <f t="shared" si="11"/>
        <v>152.74949959298891</v>
      </c>
      <c r="AY79">
        <f t="shared" si="11"/>
        <v>158.12503624454197</v>
      </c>
      <c r="AZ79">
        <f t="shared" si="11"/>
        <v>163.50057289609504</v>
      </c>
      <c r="BA79">
        <f t="shared" si="11"/>
        <v>168.8761095476481</v>
      </c>
      <c r="BB79">
        <f t="shared" si="11"/>
        <v>174.25164619920116</v>
      </c>
      <c r="BC79">
        <f t="shared" si="11"/>
        <v>179.62718285075422</v>
      </c>
      <c r="BD79">
        <f t="shared" si="11"/>
        <v>185.00271950230729</v>
      </c>
      <c r="BE79">
        <f t="shared" si="11"/>
        <v>190.37825615386035</v>
      </c>
      <c r="BF79" s="107">
        <v>2.1000000000000001E-2</v>
      </c>
      <c r="BG79" s="40">
        <f t="shared" si="2"/>
        <v>2.8408250746319919</v>
      </c>
    </row>
    <row r="80" spans="1:59" ht="15" customHeight="1">
      <c r="A80" s="120" t="s">
        <v>114</v>
      </c>
      <c r="B80" s="109" t="s">
        <v>775</v>
      </c>
      <c r="C80" t="s">
        <v>2548</v>
      </c>
      <c r="D80" t="s">
        <v>2690</v>
      </c>
      <c r="E80" t="s">
        <v>2691</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t="s">
        <v>146</v>
      </c>
      <c r="BG80" t="s">
        <v>146</v>
      </c>
    </row>
    <row r="81" spans="1:59" ht="15" customHeight="1">
      <c r="A81" s="120" t="s">
        <v>112</v>
      </c>
      <c r="B81" s="109" t="s">
        <v>774</v>
      </c>
      <c r="C81" t="s">
        <v>1577</v>
      </c>
      <c r="D81" t="s">
        <v>2692</v>
      </c>
      <c r="E81" t="s">
        <v>2693</v>
      </c>
      <c r="F81" t="s">
        <v>1294</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f t="shared" si="10"/>
        <v>0.47594981248150292</v>
      </c>
      <c r="AM81">
        <f t="shared" si="10"/>
        <v>0.48998881630737168</v>
      </c>
      <c r="AN81">
        <f t="shared" si="10"/>
        <v>0.50402782013324043</v>
      </c>
      <c r="AO81">
        <f t="shared" si="10"/>
        <v>0.51806682395910919</v>
      </c>
      <c r="AP81">
        <f t="shared" si="10"/>
        <v>0.53210582778497795</v>
      </c>
      <c r="AQ81">
        <f t="shared" si="10"/>
        <v>0.5461448316108467</v>
      </c>
      <c r="AR81">
        <f t="shared" si="10"/>
        <v>0.56018383543671546</v>
      </c>
      <c r="AS81">
        <f t="shared" si="10"/>
        <v>0.57422283926258422</v>
      </c>
      <c r="AT81">
        <f t="shared" si="10"/>
        <v>0.58826184308845297</v>
      </c>
      <c r="AU81">
        <f t="shared" si="10"/>
        <v>0.60230084691432173</v>
      </c>
      <c r="AV81">
        <f t="shared" si="10"/>
        <v>0.61633985074019049</v>
      </c>
      <c r="AW81">
        <f t="shared" si="10"/>
        <v>0.63037885456605924</v>
      </c>
      <c r="AX81">
        <f t="shared" si="10"/>
        <v>0.644417858391928</v>
      </c>
      <c r="AY81">
        <f t="shared" si="10"/>
        <v>0.65845686221779676</v>
      </c>
      <c r="AZ81">
        <f t="shared" si="10"/>
        <v>0.67249586604366551</v>
      </c>
      <c r="BA81">
        <f t="shared" si="10"/>
        <v>0.68653486986953427</v>
      </c>
      <c r="BB81">
        <f t="shared" ref="AM81:BE85" si="13">_xlfn.FORECAST.ETS(BB$15,$G81:$AK81,$G$15:$AK$15)</f>
        <v>0.70057387369540303</v>
      </c>
      <c r="BC81">
        <f t="shared" si="13"/>
        <v>0.71461287752127167</v>
      </c>
      <c r="BD81">
        <f t="shared" si="13"/>
        <v>0.72865188134714054</v>
      </c>
      <c r="BE81">
        <f t="shared" si="13"/>
        <v>0.74269088517300919</v>
      </c>
      <c r="BF81" s="107">
        <v>0.113</v>
      </c>
      <c r="BG81" s="40">
        <f t="shared" si="2"/>
        <v>7.6358792934272612</v>
      </c>
    </row>
    <row r="82" spans="1:59" ht="15" customHeight="1">
      <c r="A82" s="120" t="s">
        <v>116</v>
      </c>
      <c r="B82" s="109" t="s">
        <v>773</v>
      </c>
      <c r="C82" t="s">
        <v>2549</v>
      </c>
      <c r="D82" t="s">
        <v>2694</v>
      </c>
      <c r="E82" t="s">
        <v>2695</v>
      </c>
      <c r="F82" t="s">
        <v>1294</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f t="shared" si="10"/>
        <v>0.82597949134166637</v>
      </c>
      <c r="AM82">
        <f t="shared" si="13"/>
        <v>0.84772083923742425</v>
      </c>
      <c r="AN82">
        <f t="shared" si="13"/>
        <v>0.86946218713318213</v>
      </c>
      <c r="AO82">
        <f t="shared" si="13"/>
        <v>0.89120353502894001</v>
      </c>
      <c r="AP82">
        <f t="shared" si="13"/>
        <v>0.912944882924698</v>
      </c>
      <c r="AQ82">
        <f t="shared" si="13"/>
        <v>0.93468623082045577</v>
      </c>
      <c r="AR82">
        <f t="shared" si="13"/>
        <v>0.95642757871621376</v>
      </c>
      <c r="AS82">
        <f t="shared" si="13"/>
        <v>0.97816892661197163</v>
      </c>
      <c r="AT82">
        <f t="shared" si="13"/>
        <v>0.99991027450772951</v>
      </c>
      <c r="AU82">
        <f t="shared" si="13"/>
        <v>1.0216516224034873</v>
      </c>
      <c r="AV82">
        <f t="shared" si="13"/>
        <v>1.0433929702992453</v>
      </c>
      <c r="AW82">
        <f t="shared" si="13"/>
        <v>1.0651343181950033</v>
      </c>
      <c r="AX82">
        <f t="shared" si="13"/>
        <v>1.086875666090761</v>
      </c>
      <c r="AY82">
        <f t="shared" si="13"/>
        <v>1.108617013986519</v>
      </c>
      <c r="AZ82">
        <f t="shared" si="13"/>
        <v>1.1303583618822768</v>
      </c>
      <c r="BA82">
        <f t="shared" si="13"/>
        <v>1.1520997097780348</v>
      </c>
      <c r="BB82">
        <f t="shared" si="13"/>
        <v>1.1738410576737925</v>
      </c>
      <c r="BC82">
        <f t="shared" si="13"/>
        <v>1.1955824055695505</v>
      </c>
      <c r="BD82">
        <f t="shared" si="13"/>
        <v>1.2173237534653083</v>
      </c>
      <c r="BE82">
        <f t="shared" si="13"/>
        <v>1.2390651013610663</v>
      </c>
      <c r="BF82" s="107">
        <v>7.2999999999999995E-2</v>
      </c>
      <c r="BG82" s="40">
        <f t="shared" si="2"/>
        <v>5.2132615344804512</v>
      </c>
    </row>
    <row r="83" spans="1:59" ht="15" customHeight="1">
      <c r="A83" s="120" t="s">
        <v>116</v>
      </c>
      <c r="B83" s="109" t="s">
        <v>772</v>
      </c>
      <c r="C83" t="s">
        <v>2550</v>
      </c>
      <c r="D83" t="s">
        <v>2696</v>
      </c>
      <c r="E83" t="s">
        <v>2697</v>
      </c>
      <c r="F83" t="s">
        <v>1294</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f t="shared" si="10"/>
        <v>0.81123237083359467</v>
      </c>
      <c r="AM83">
        <f t="shared" si="13"/>
        <v>0.83262521254312927</v>
      </c>
      <c r="AN83">
        <f t="shared" si="13"/>
        <v>0.85401805425266386</v>
      </c>
      <c r="AO83">
        <f t="shared" si="13"/>
        <v>0.87541089596219845</v>
      </c>
      <c r="AP83">
        <f t="shared" si="13"/>
        <v>0.89680373767173305</v>
      </c>
      <c r="AQ83">
        <f t="shared" si="13"/>
        <v>0.91819657938126764</v>
      </c>
      <c r="AR83">
        <f t="shared" si="13"/>
        <v>0.93958942109080235</v>
      </c>
      <c r="AS83">
        <f t="shared" si="13"/>
        <v>0.96098226280033694</v>
      </c>
      <c r="AT83">
        <f t="shared" si="13"/>
        <v>0.98237510450987153</v>
      </c>
      <c r="AU83">
        <f t="shared" si="13"/>
        <v>1.0037679462194062</v>
      </c>
      <c r="AV83">
        <f t="shared" si="13"/>
        <v>1.0251607879289408</v>
      </c>
      <c r="AW83">
        <f t="shared" si="13"/>
        <v>1.0465536296384754</v>
      </c>
      <c r="AX83">
        <f t="shared" si="13"/>
        <v>1.06794647134801</v>
      </c>
      <c r="AY83">
        <f t="shared" si="13"/>
        <v>1.0893393130575446</v>
      </c>
      <c r="AZ83">
        <f t="shared" si="13"/>
        <v>1.1107321547670792</v>
      </c>
      <c r="BA83">
        <f t="shared" si="13"/>
        <v>1.1321249964766138</v>
      </c>
      <c r="BB83">
        <f t="shared" si="13"/>
        <v>1.1535178381861484</v>
      </c>
      <c r="BC83">
        <f t="shared" si="13"/>
        <v>1.174910679895683</v>
      </c>
      <c r="BD83">
        <f t="shared" si="13"/>
        <v>1.1963035216052176</v>
      </c>
      <c r="BE83">
        <f t="shared" si="13"/>
        <v>1.2176963633147522</v>
      </c>
      <c r="BF83" s="107">
        <v>7.2999999999999995E-2</v>
      </c>
      <c r="BG83" s="40">
        <f t="shared" si="2"/>
        <v>5.205235418031906</v>
      </c>
    </row>
    <row r="84" spans="1:59" ht="15" customHeight="1">
      <c r="A84" s="120" t="s">
        <v>854</v>
      </c>
      <c r="B84" s="109" t="s">
        <v>771</v>
      </c>
      <c r="C84" t="s">
        <v>1581</v>
      </c>
      <c r="D84" t="s">
        <v>2698</v>
      </c>
      <c r="E84" t="s">
        <v>2699</v>
      </c>
      <c r="F84" t="s">
        <v>1294</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f t="shared" ref="AL84:BA96" si="14">_xlfn.FORECAST.ETS(AL$15,$G84:$AK84,$G$15:$AK$15)</f>
        <v>1.7046157918892537</v>
      </c>
      <c r="AM84">
        <f t="shared" si="14"/>
        <v>1.7561871484831268</v>
      </c>
      <c r="AN84">
        <f t="shared" si="14"/>
        <v>1.807758505077</v>
      </c>
      <c r="AO84">
        <f t="shared" si="14"/>
        <v>1.8593298616708733</v>
      </c>
      <c r="AP84">
        <f t="shared" si="14"/>
        <v>1.9109012182647465</v>
      </c>
      <c r="AQ84">
        <f t="shared" si="14"/>
        <v>1.9624725748586196</v>
      </c>
      <c r="AR84">
        <f t="shared" si="14"/>
        <v>2.0140439314524929</v>
      </c>
      <c r="AS84">
        <f t="shared" si="14"/>
        <v>2.0656152880463661</v>
      </c>
      <c r="AT84">
        <f t="shared" si="14"/>
        <v>2.1171866446402392</v>
      </c>
      <c r="AU84">
        <f t="shared" si="14"/>
        <v>2.1687580012341123</v>
      </c>
      <c r="AV84">
        <f t="shared" si="14"/>
        <v>2.2203293578279855</v>
      </c>
      <c r="AW84">
        <f t="shared" si="14"/>
        <v>2.2719007144218586</v>
      </c>
      <c r="AX84">
        <f t="shared" si="14"/>
        <v>2.3234720710157317</v>
      </c>
      <c r="AY84">
        <f t="shared" si="14"/>
        <v>2.3750434276096049</v>
      </c>
      <c r="AZ84">
        <f t="shared" si="14"/>
        <v>2.426614784203478</v>
      </c>
      <c r="BA84">
        <f t="shared" si="14"/>
        <v>2.4781861407973511</v>
      </c>
      <c r="BB84">
        <f t="shared" si="13"/>
        <v>2.5297574973912242</v>
      </c>
      <c r="BC84">
        <f t="shared" si="13"/>
        <v>2.5813288539850978</v>
      </c>
      <c r="BD84">
        <f t="shared" si="13"/>
        <v>2.6329002105789705</v>
      </c>
      <c r="BE84">
        <f t="shared" si="13"/>
        <v>2.6844715671728441</v>
      </c>
      <c r="BF84" s="107">
        <v>0.11600000000000001</v>
      </c>
      <c r="BG84" s="40">
        <f t="shared" ref="BG84:BG147" si="15">((BE84/G84)^(1/($BE$15-$G$15))-1)*100</f>
        <v>7.8567323253798005</v>
      </c>
    </row>
    <row r="85" spans="1:59" ht="15" customHeight="1">
      <c r="B85" s="109" t="s">
        <v>770</v>
      </c>
      <c r="C85" t="s">
        <v>2554</v>
      </c>
      <c r="D85" t="s">
        <v>2700</v>
      </c>
      <c r="E85" t="s">
        <v>2701</v>
      </c>
      <c r="F85" t="s">
        <v>1294</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f t="shared" si="14"/>
        <v>3824.5671038758514</v>
      </c>
      <c r="AM85">
        <f t="shared" si="13"/>
        <v>3842.686715631854</v>
      </c>
      <c r="AN85">
        <f t="shared" si="13"/>
        <v>3860.8063273878565</v>
      </c>
      <c r="AO85">
        <f t="shared" si="13"/>
        <v>3878.9259391438595</v>
      </c>
      <c r="AP85">
        <f t="shared" si="13"/>
        <v>3897.0455508998621</v>
      </c>
      <c r="AQ85">
        <f t="shared" si="13"/>
        <v>3915.1651626558646</v>
      </c>
      <c r="AR85">
        <f t="shared" si="13"/>
        <v>3933.2847744118671</v>
      </c>
      <c r="AS85">
        <f t="shared" si="13"/>
        <v>3951.4043861678697</v>
      </c>
      <c r="AT85">
        <f t="shared" si="13"/>
        <v>3969.5239979238722</v>
      </c>
      <c r="AU85">
        <f t="shared" si="13"/>
        <v>3987.6436096798748</v>
      </c>
      <c r="AV85">
        <f t="shared" si="13"/>
        <v>4005.7632214358778</v>
      </c>
      <c r="AW85">
        <f t="shared" si="13"/>
        <v>4023.8828331918803</v>
      </c>
      <c r="AX85">
        <f t="shared" si="13"/>
        <v>4042.0024449478829</v>
      </c>
      <c r="AY85">
        <f t="shared" si="13"/>
        <v>4060.1220567038854</v>
      </c>
      <c r="AZ85">
        <f t="shared" si="13"/>
        <v>4078.2416684598879</v>
      </c>
      <c r="BA85">
        <f t="shared" si="13"/>
        <v>4096.3612802158905</v>
      </c>
      <c r="BB85">
        <f t="shared" si="13"/>
        <v>4114.4808919718935</v>
      </c>
      <c r="BC85">
        <f t="shared" si="13"/>
        <v>4132.6005037278956</v>
      </c>
      <c r="BD85">
        <f t="shared" si="13"/>
        <v>4150.7201154838986</v>
      </c>
      <c r="BE85">
        <f t="shared" si="13"/>
        <v>4168.8397272399006</v>
      </c>
      <c r="BF85" s="107">
        <v>1E-3</v>
      </c>
      <c r="BG85" s="40">
        <f t="shared" si="15"/>
        <v>0.21856085377292001</v>
      </c>
    </row>
    <row r="86" spans="1:59" ht="15" customHeight="1">
      <c r="C86" t="s">
        <v>1221</v>
      </c>
      <c r="D86" t="s">
        <v>2702</v>
      </c>
      <c r="E86" t="s">
        <v>2703</v>
      </c>
      <c r="G86" t="s">
        <v>2704</v>
      </c>
      <c r="BG86" s="40"/>
    </row>
    <row r="87" spans="1:59" ht="15" customHeight="1">
      <c r="A87" s="120" t="s">
        <v>115</v>
      </c>
      <c r="B87" s="109" t="s">
        <v>769</v>
      </c>
      <c r="C87" t="s">
        <v>1266</v>
      </c>
      <c r="D87" t="s">
        <v>2705</v>
      </c>
      <c r="E87" t="s">
        <v>2706</v>
      </c>
      <c r="F87" t="s">
        <v>1294</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f t="shared" si="14"/>
        <v>5118.6043764495062</v>
      </c>
      <c r="AM87">
        <f t="shared" si="14"/>
        <v>5154.8342654695834</v>
      </c>
      <c r="AN87">
        <f t="shared" si="14"/>
        <v>5191.0641544896616</v>
      </c>
      <c r="AO87">
        <f t="shared" si="14"/>
        <v>5227.2940435097398</v>
      </c>
      <c r="AP87">
        <f t="shared" si="14"/>
        <v>5263.5239325298171</v>
      </c>
      <c r="AQ87">
        <f t="shared" si="14"/>
        <v>5299.7538215498953</v>
      </c>
      <c r="AR87">
        <f t="shared" si="14"/>
        <v>5335.9837105699735</v>
      </c>
      <c r="AS87">
        <f t="shared" si="14"/>
        <v>5372.2135995900517</v>
      </c>
      <c r="AT87">
        <f t="shared" si="14"/>
        <v>5408.443488610129</v>
      </c>
      <c r="AU87">
        <f t="shared" si="14"/>
        <v>5444.6733776302071</v>
      </c>
      <c r="AV87">
        <f t="shared" si="14"/>
        <v>5480.9032666502853</v>
      </c>
      <c r="AW87">
        <f t="shared" si="14"/>
        <v>5517.1331556703626</v>
      </c>
      <c r="AX87">
        <f t="shared" si="14"/>
        <v>5553.3630446904408</v>
      </c>
      <c r="AY87">
        <f t="shared" si="14"/>
        <v>5589.592933710519</v>
      </c>
      <c r="AZ87">
        <f t="shared" si="14"/>
        <v>5625.8228227305972</v>
      </c>
      <c r="BA87">
        <f t="shared" si="14"/>
        <v>5662.0527117506745</v>
      </c>
      <c r="BB87">
        <f t="shared" ref="BB87:BE96" si="16">_xlfn.FORECAST.ETS(BB$15,$G87:$AK87,$G$15:$AK$15)</f>
        <v>5698.2826007707527</v>
      </c>
      <c r="BC87">
        <f t="shared" si="16"/>
        <v>5734.5124897908308</v>
      </c>
      <c r="BD87">
        <f t="shared" si="16"/>
        <v>5770.7423788109081</v>
      </c>
      <c r="BE87">
        <f t="shared" si="16"/>
        <v>5806.9722678309863</v>
      </c>
      <c r="BF87" s="107">
        <v>3.0000000000000001E-3</v>
      </c>
      <c r="BG87" s="40">
        <f t="shared" si="15"/>
        <v>0.44693805091937655</v>
      </c>
    </row>
    <row r="88" spans="1:59" ht="15" customHeight="1">
      <c r="A88" s="120" t="s">
        <v>114</v>
      </c>
      <c r="B88" s="109" t="s">
        <v>768</v>
      </c>
      <c r="C88" t="s">
        <v>1352</v>
      </c>
      <c r="D88" t="s">
        <v>2707</v>
      </c>
      <c r="E88" t="s">
        <v>2708</v>
      </c>
      <c r="F88" t="s">
        <v>1294</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f t="shared" si="14"/>
        <v>627.77037733642624</v>
      </c>
      <c r="AM88">
        <f t="shared" si="14"/>
        <v>640.16166386254451</v>
      </c>
      <c r="AN88">
        <f t="shared" si="14"/>
        <v>652.55295038866279</v>
      </c>
      <c r="AO88">
        <f t="shared" si="14"/>
        <v>664.94423691478119</v>
      </c>
      <c r="AP88">
        <f t="shared" si="14"/>
        <v>677.33552344089946</v>
      </c>
      <c r="AQ88">
        <f t="shared" si="14"/>
        <v>689.72680996701774</v>
      </c>
      <c r="AR88">
        <f t="shared" si="14"/>
        <v>702.11809649313602</v>
      </c>
      <c r="AS88">
        <f t="shared" si="14"/>
        <v>714.5093830192543</v>
      </c>
      <c r="AT88">
        <f t="shared" si="14"/>
        <v>726.90066954537258</v>
      </c>
      <c r="AU88">
        <f t="shared" si="14"/>
        <v>739.29195607149086</v>
      </c>
      <c r="AV88">
        <f t="shared" si="14"/>
        <v>751.68324259760925</v>
      </c>
      <c r="AW88">
        <f t="shared" si="14"/>
        <v>764.07452912372742</v>
      </c>
      <c r="AX88">
        <f t="shared" si="14"/>
        <v>776.46581564984581</v>
      </c>
      <c r="AY88">
        <f t="shared" si="14"/>
        <v>788.85710217596409</v>
      </c>
      <c r="AZ88">
        <f t="shared" si="14"/>
        <v>801.24838870208237</v>
      </c>
      <c r="BA88">
        <f t="shared" si="14"/>
        <v>813.63967522820064</v>
      </c>
      <c r="BB88">
        <f t="shared" si="16"/>
        <v>826.03096175431892</v>
      </c>
      <c r="BC88">
        <f t="shared" si="16"/>
        <v>838.4222482804372</v>
      </c>
      <c r="BD88">
        <f t="shared" si="16"/>
        <v>850.81353480655548</v>
      </c>
      <c r="BE88">
        <f t="shared" si="16"/>
        <v>863.20482133267387</v>
      </c>
      <c r="BF88" s="107">
        <v>0.01</v>
      </c>
      <c r="BG88" s="40">
        <f t="shared" si="15"/>
        <v>1.2629821597794244</v>
      </c>
    </row>
    <row r="89" spans="1:59" ht="15" customHeight="1">
      <c r="A89" s="120" t="s">
        <v>853</v>
      </c>
      <c r="B89" s="109" t="s">
        <v>767</v>
      </c>
      <c r="C89" t="s">
        <v>1273</v>
      </c>
      <c r="D89" t="s">
        <v>2709</v>
      </c>
      <c r="E89" t="s">
        <v>2710</v>
      </c>
      <c r="F89" t="s">
        <v>1294</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f t="shared" si="14"/>
        <v>6.3288422565316855</v>
      </c>
      <c r="AM89">
        <f t="shared" si="14"/>
        <v>6.5809330116423483</v>
      </c>
      <c r="AN89">
        <f t="shared" si="14"/>
        <v>6.833023766753012</v>
      </c>
      <c r="AO89">
        <f t="shared" si="14"/>
        <v>7.0851145218636749</v>
      </c>
      <c r="AP89">
        <f t="shared" si="14"/>
        <v>7.3372052769743377</v>
      </c>
      <c r="AQ89">
        <f t="shared" si="14"/>
        <v>7.5892960320850005</v>
      </c>
      <c r="AR89">
        <f t="shared" si="14"/>
        <v>7.8413867871956633</v>
      </c>
      <c r="AS89">
        <f t="shared" si="14"/>
        <v>8.0934775423063261</v>
      </c>
      <c r="AT89">
        <f t="shared" si="14"/>
        <v>8.3455682974169889</v>
      </c>
      <c r="AU89">
        <f t="shared" si="14"/>
        <v>8.5976590525276535</v>
      </c>
      <c r="AV89">
        <f t="shared" si="14"/>
        <v>8.8497498076383145</v>
      </c>
      <c r="AW89">
        <f t="shared" si="14"/>
        <v>9.1018405627489791</v>
      </c>
      <c r="AX89">
        <f t="shared" si="14"/>
        <v>9.3539313178596419</v>
      </c>
      <c r="AY89">
        <f t="shared" si="14"/>
        <v>9.6060220729703047</v>
      </c>
      <c r="AZ89">
        <f t="shared" si="14"/>
        <v>9.8581128280809676</v>
      </c>
      <c r="BA89">
        <f t="shared" si="14"/>
        <v>10.11020358319163</v>
      </c>
      <c r="BB89">
        <f t="shared" si="16"/>
        <v>10.362294338302293</v>
      </c>
      <c r="BC89">
        <f t="shared" si="16"/>
        <v>10.614385093412956</v>
      </c>
      <c r="BD89">
        <f t="shared" si="16"/>
        <v>10.866475848523621</v>
      </c>
      <c r="BE89">
        <f t="shared" si="16"/>
        <v>11.118566603634282</v>
      </c>
      <c r="BF89" s="107">
        <v>4.4999999999999998E-2</v>
      </c>
      <c r="BG89" s="40">
        <f t="shared" si="15"/>
        <v>3.9166239175267847</v>
      </c>
    </row>
    <row r="90" spans="1:59" ht="15" customHeight="1">
      <c r="A90" s="120" t="s">
        <v>113</v>
      </c>
      <c r="B90" s="109" t="s">
        <v>766</v>
      </c>
      <c r="C90" t="s">
        <v>1282</v>
      </c>
      <c r="D90" t="s">
        <v>2711</v>
      </c>
      <c r="E90" t="s">
        <v>2712</v>
      </c>
      <c r="F90" t="s">
        <v>1294</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f t="shared" si="14"/>
        <v>92.87309952790568</v>
      </c>
      <c r="AM90">
        <f t="shared" si="14"/>
        <v>98.391259696110907</v>
      </c>
      <c r="AN90">
        <f t="shared" si="14"/>
        <v>103.90941986431613</v>
      </c>
      <c r="AO90">
        <f t="shared" si="14"/>
        <v>109.42758003252138</v>
      </c>
      <c r="AP90">
        <f t="shared" si="14"/>
        <v>114.94574020072662</v>
      </c>
      <c r="AQ90">
        <f t="shared" si="14"/>
        <v>120.46390036893185</v>
      </c>
      <c r="AR90">
        <f t="shared" si="14"/>
        <v>125.98206053713707</v>
      </c>
      <c r="AS90">
        <f t="shared" si="14"/>
        <v>131.50022070534231</v>
      </c>
      <c r="AT90">
        <f t="shared" si="14"/>
        <v>137.01838087354756</v>
      </c>
      <c r="AU90">
        <f t="shared" si="14"/>
        <v>142.5365410417528</v>
      </c>
      <c r="AV90">
        <f t="shared" si="14"/>
        <v>148.05470120995801</v>
      </c>
      <c r="AW90">
        <f t="shared" si="14"/>
        <v>153.57286137816325</v>
      </c>
      <c r="AX90">
        <f t="shared" si="14"/>
        <v>159.09102154636849</v>
      </c>
      <c r="AY90">
        <f t="shared" si="14"/>
        <v>164.60918171457371</v>
      </c>
      <c r="AZ90">
        <f t="shared" si="14"/>
        <v>170.12734188277895</v>
      </c>
      <c r="BA90">
        <f t="shared" si="14"/>
        <v>175.64550205098419</v>
      </c>
      <c r="BB90">
        <f t="shared" si="16"/>
        <v>181.16366221918943</v>
      </c>
      <c r="BC90">
        <f t="shared" si="16"/>
        <v>186.68182238739467</v>
      </c>
      <c r="BD90">
        <f t="shared" si="16"/>
        <v>192.19998255559989</v>
      </c>
      <c r="BE90">
        <f t="shared" si="16"/>
        <v>197.71814272380513</v>
      </c>
      <c r="BF90" s="107">
        <v>2.1999999999999999E-2</v>
      </c>
      <c r="BG90" s="40">
        <f t="shared" si="15"/>
        <v>2.8737590352364117</v>
      </c>
    </row>
    <row r="91" spans="1:59" ht="15" customHeight="1">
      <c r="A91" s="120" t="s">
        <v>114</v>
      </c>
      <c r="B91" s="109" t="s">
        <v>765</v>
      </c>
      <c r="C91" t="s">
        <v>2548</v>
      </c>
      <c r="D91" t="s">
        <v>2713</v>
      </c>
      <c r="E91" t="s">
        <v>2714</v>
      </c>
      <c r="F91" t="s">
        <v>1294</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f t="shared" si="14"/>
        <v>272.23810395149837</v>
      </c>
      <c r="AM91">
        <f t="shared" si="14"/>
        <v>284.5523682159843</v>
      </c>
      <c r="AN91">
        <f t="shared" si="14"/>
        <v>296.86663248047017</v>
      </c>
      <c r="AO91">
        <f t="shared" si="14"/>
        <v>309.18089674495604</v>
      </c>
      <c r="AP91">
        <f t="shared" si="14"/>
        <v>321.49516100944197</v>
      </c>
      <c r="AQ91">
        <f t="shared" si="14"/>
        <v>333.80942527392784</v>
      </c>
      <c r="AR91">
        <f t="shared" si="14"/>
        <v>346.12368953841371</v>
      </c>
      <c r="AS91">
        <f t="shared" si="14"/>
        <v>358.43795380289964</v>
      </c>
      <c r="AT91">
        <f t="shared" si="14"/>
        <v>370.75221806738551</v>
      </c>
      <c r="AU91">
        <f t="shared" si="14"/>
        <v>383.06648233187138</v>
      </c>
      <c r="AV91">
        <f t="shared" si="14"/>
        <v>395.38074659635731</v>
      </c>
      <c r="AW91">
        <f t="shared" si="14"/>
        <v>407.69501086084318</v>
      </c>
      <c r="AX91">
        <f t="shared" si="14"/>
        <v>420.00927512532905</v>
      </c>
      <c r="AY91">
        <f t="shared" si="14"/>
        <v>432.32353938981498</v>
      </c>
      <c r="AZ91">
        <f t="shared" si="14"/>
        <v>444.6378036543008</v>
      </c>
      <c r="BA91">
        <f t="shared" si="14"/>
        <v>456.95206791878672</v>
      </c>
      <c r="BB91">
        <f t="shared" si="16"/>
        <v>469.26633218327265</v>
      </c>
      <c r="BC91">
        <f t="shared" si="16"/>
        <v>481.58059644775847</v>
      </c>
      <c r="BD91">
        <f t="shared" si="16"/>
        <v>493.89486071224439</v>
      </c>
      <c r="BE91">
        <f t="shared" si="16"/>
        <v>506.20912497673027</v>
      </c>
      <c r="BF91" s="107">
        <v>5.0999999999999997E-2</v>
      </c>
      <c r="BG91" s="40">
        <f t="shared" si="15"/>
        <v>4.3412572991382792</v>
      </c>
    </row>
    <row r="92" spans="1:59" ht="15" customHeight="1">
      <c r="A92" s="120" t="s">
        <v>112</v>
      </c>
      <c r="B92" s="109" t="s">
        <v>764</v>
      </c>
      <c r="C92" t="s">
        <v>1577</v>
      </c>
      <c r="D92" t="s">
        <v>2715</v>
      </c>
      <c r="E92" t="s">
        <v>2716</v>
      </c>
      <c r="F92" t="s">
        <v>1294</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f t="shared" si="14"/>
        <v>3.1807518191039463</v>
      </c>
      <c r="AM92">
        <f t="shared" si="14"/>
        <v>3.3376105281559174</v>
      </c>
      <c r="AN92">
        <f t="shared" si="14"/>
        <v>3.4944692372078885</v>
      </c>
      <c r="AO92">
        <f t="shared" si="14"/>
        <v>3.6513279462598591</v>
      </c>
      <c r="AP92">
        <f t="shared" si="14"/>
        <v>3.8081866553118298</v>
      </c>
      <c r="AQ92">
        <f t="shared" si="14"/>
        <v>3.9650453643638008</v>
      </c>
      <c r="AR92">
        <f t="shared" si="14"/>
        <v>4.1219040734157719</v>
      </c>
      <c r="AS92">
        <f t="shared" si="14"/>
        <v>4.2787627824677426</v>
      </c>
      <c r="AT92">
        <f t="shared" si="14"/>
        <v>4.4356214915197132</v>
      </c>
      <c r="AU92">
        <f t="shared" si="14"/>
        <v>4.5924802005716838</v>
      </c>
      <c r="AV92">
        <f t="shared" si="14"/>
        <v>4.7493389096236553</v>
      </c>
      <c r="AW92">
        <f t="shared" si="14"/>
        <v>4.906197618675626</v>
      </c>
      <c r="AX92">
        <f t="shared" si="14"/>
        <v>5.0630563277275966</v>
      </c>
      <c r="AY92">
        <f t="shared" si="14"/>
        <v>5.2199150367795681</v>
      </c>
      <c r="AZ92">
        <f t="shared" si="14"/>
        <v>5.3767737458315388</v>
      </c>
      <c r="BA92">
        <f t="shared" si="14"/>
        <v>5.5336324548835094</v>
      </c>
      <c r="BB92">
        <f t="shared" si="16"/>
        <v>5.69049116393548</v>
      </c>
      <c r="BC92">
        <f t="shared" si="16"/>
        <v>5.8473498729874507</v>
      </c>
      <c r="BD92">
        <f t="shared" si="16"/>
        <v>6.0042085820394222</v>
      </c>
      <c r="BE92">
        <f t="shared" si="16"/>
        <v>6.1610672910913928</v>
      </c>
      <c r="BF92" s="107">
        <v>0.124</v>
      </c>
      <c r="BG92" s="40">
        <f t="shared" si="15"/>
        <v>8.8199349293915716</v>
      </c>
    </row>
    <row r="93" spans="1:59" ht="15" customHeight="1">
      <c r="A93" s="120" t="s">
        <v>116</v>
      </c>
      <c r="B93" s="109" t="s">
        <v>763</v>
      </c>
      <c r="C93" t="s">
        <v>2549</v>
      </c>
      <c r="D93" t="s">
        <v>2717</v>
      </c>
      <c r="E93" t="s">
        <v>2718</v>
      </c>
      <c r="F93" t="s">
        <v>1294</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f t="shared" si="14"/>
        <v>3.9557530586400897</v>
      </c>
      <c r="AM93">
        <f t="shared" si="14"/>
        <v>4.1355413827269567</v>
      </c>
      <c r="AN93">
        <f t="shared" si="14"/>
        <v>4.3153297068138228</v>
      </c>
      <c r="AO93">
        <f t="shared" si="14"/>
        <v>4.4951180309006897</v>
      </c>
      <c r="AP93">
        <f t="shared" si="14"/>
        <v>4.6749063549875558</v>
      </c>
      <c r="AQ93">
        <f t="shared" si="14"/>
        <v>4.8546946790744228</v>
      </c>
      <c r="AR93">
        <f t="shared" si="14"/>
        <v>5.0344830031612888</v>
      </c>
      <c r="AS93">
        <f t="shared" si="14"/>
        <v>5.2142713272481558</v>
      </c>
      <c r="AT93">
        <f t="shared" si="14"/>
        <v>5.3940596513350219</v>
      </c>
      <c r="AU93">
        <f t="shared" si="14"/>
        <v>5.5738479754218888</v>
      </c>
      <c r="AV93">
        <f t="shared" si="14"/>
        <v>5.7536362995087549</v>
      </c>
      <c r="AW93">
        <f t="shared" si="14"/>
        <v>5.9334246235956218</v>
      </c>
      <c r="AX93">
        <f t="shared" si="14"/>
        <v>6.1132129476824879</v>
      </c>
      <c r="AY93">
        <f t="shared" si="14"/>
        <v>6.2930012717693549</v>
      </c>
      <c r="AZ93">
        <f t="shared" si="14"/>
        <v>6.4727895958562218</v>
      </c>
      <c r="BA93">
        <f t="shared" si="14"/>
        <v>6.6525779199430879</v>
      </c>
      <c r="BB93">
        <f t="shared" si="16"/>
        <v>6.832366244029954</v>
      </c>
      <c r="BC93">
        <f t="shared" si="16"/>
        <v>7.0121545681168209</v>
      </c>
      <c r="BD93">
        <f t="shared" si="16"/>
        <v>7.1919428922036879</v>
      </c>
      <c r="BE93">
        <f t="shared" si="16"/>
        <v>7.3717312162905539</v>
      </c>
      <c r="BF93" s="107">
        <v>0.11</v>
      </c>
      <c r="BG93" s="40">
        <f t="shared" si="15"/>
        <v>7.9058749678229789</v>
      </c>
    </row>
    <row r="94" spans="1:59" ht="15" customHeight="1">
      <c r="A94" s="120" t="s">
        <v>116</v>
      </c>
      <c r="B94" s="109" t="s">
        <v>762</v>
      </c>
      <c r="C94" t="s">
        <v>2550</v>
      </c>
      <c r="D94" t="s">
        <v>2719</v>
      </c>
      <c r="E94" t="s">
        <v>2720</v>
      </c>
      <c r="F94" t="s">
        <v>1294</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f t="shared" si="14"/>
        <v>4.6248219363959757</v>
      </c>
      <c r="AM94">
        <f t="shared" si="14"/>
        <v>4.8376725321629559</v>
      </c>
      <c r="AN94">
        <f t="shared" si="14"/>
        <v>5.050523127929937</v>
      </c>
      <c r="AO94">
        <f t="shared" si="14"/>
        <v>5.2633737236969171</v>
      </c>
      <c r="AP94">
        <f t="shared" si="14"/>
        <v>5.4762243194638982</v>
      </c>
      <c r="AQ94">
        <f t="shared" si="14"/>
        <v>5.6890749152308793</v>
      </c>
      <c r="AR94">
        <f t="shared" si="14"/>
        <v>5.9019255109978594</v>
      </c>
      <c r="AS94">
        <f t="shared" si="14"/>
        <v>6.1147761067648405</v>
      </c>
      <c r="AT94">
        <f t="shared" si="14"/>
        <v>6.3276267025318216</v>
      </c>
      <c r="AU94">
        <f t="shared" si="14"/>
        <v>6.5404772982988018</v>
      </c>
      <c r="AV94">
        <f t="shared" si="14"/>
        <v>6.7533278940657828</v>
      </c>
      <c r="AW94">
        <f t="shared" si="14"/>
        <v>6.9661784898327639</v>
      </c>
      <c r="AX94">
        <f t="shared" si="14"/>
        <v>7.1790290855997441</v>
      </c>
      <c r="AY94">
        <f t="shared" si="14"/>
        <v>7.3918796813667251</v>
      </c>
      <c r="AZ94">
        <f t="shared" si="14"/>
        <v>7.6047302771337062</v>
      </c>
      <c r="BA94">
        <f t="shared" si="14"/>
        <v>7.8175808729006864</v>
      </c>
      <c r="BB94">
        <f t="shared" si="16"/>
        <v>8.0304314686676666</v>
      </c>
      <c r="BC94">
        <f t="shared" si="16"/>
        <v>8.2432820644346485</v>
      </c>
      <c r="BD94">
        <f t="shared" si="16"/>
        <v>8.4561326602016287</v>
      </c>
      <c r="BE94">
        <f t="shared" si="16"/>
        <v>8.6689832559686089</v>
      </c>
      <c r="BF94" s="107">
        <v>0.114</v>
      </c>
      <c r="BG94" s="40">
        <f t="shared" si="15"/>
        <v>8.1455088713402688</v>
      </c>
    </row>
    <row r="95" spans="1:59" ht="15" customHeight="1">
      <c r="A95" s="120" t="s">
        <v>854</v>
      </c>
      <c r="B95" s="109" t="s">
        <v>761</v>
      </c>
      <c r="C95" t="s">
        <v>1581</v>
      </c>
      <c r="D95" t="s">
        <v>2721</v>
      </c>
      <c r="E95" t="s">
        <v>2722</v>
      </c>
      <c r="F95" t="s">
        <v>1294</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f t="shared" si="14"/>
        <v>6.1101143896236172</v>
      </c>
      <c r="AM95">
        <f t="shared" si="14"/>
        <v>6.4234553186098031</v>
      </c>
      <c r="AN95">
        <f t="shared" si="14"/>
        <v>6.7367962475959891</v>
      </c>
      <c r="AO95">
        <f t="shared" si="14"/>
        <v>7.050137176582175</v>
      </c>
      <c r="AP95">
        <f t="shared" si="14"/>
        <v>7.3634781055683609</v>
      </c>
      <c r="AQ95">
        <f t="shared" si="14"/>
        <v>7.676819034554546</v>
      </c>
      <c r="AR95">
        <f t="shared" si="14"/>
        <v>7.9901599635407319</v>
      </c>
      <c r="AS95">
        <f t="shared" si="14"/>
        <v>8.3035008925269178</v>
      </c>
      <c r="AT95">
        <f t="shared" si="14"/>
        <v>8.6168418215131037</v>
      </c>
      <c r="AU95">
        <f t="shared" si="14"/>
        <v>8.9301827504992897</v>
      </c>
      <c r="AV95">
        <f t="shared" si="14"/>
        <v>9.2435236794854756</v>
      </c>
      <c r="AW95">
        <f t="shared" si="14"/>
        <v>9.5568646084716615</v>
      </c>
      <c r="AX95">
        <f t="shared" si="14"/>
        <v>9.8702055374578475</v>
      </c>
      <c r="AY95">
        <f t="shared" si="14"/>
        <v>10.183546466444033</v>
      </c>
      <c r="AZ95">
        <f t="shared" si="14"/>
        <v>10.496887395430219</v>
      </c>
      <c r="BA95">
        <f t="shared" si="14"/>
        <v>10.810228324416405</v>
      </c>
      <c r="BB95">
        <f t="shared" si="16"/>
        <v>11.123569253402591</v>
      </c>
      <c r="BC95">
        <f t="shared" si="16"/>
        <v>11.436910182388777</v>
      </c>
      <c r="BD95">
        <f t="shared" si="16"/>
        <v>11.750251111374963</v>
      </c>
      <c r="BE95">
        <f t="shared" si="16"/>
        <v>12.063592040361149</v>
      </c>
      <c r="BF95" s="107">
        <v>0.13400000000000001</v>
      </c>
      <c r="BG95" s="40">
        <f t="shared" si="15"/>
        <v>9.4374826568498058</v>
      </c>
    </row>
    <row r="96" spans="1:59" ht="15" customHeight="1">
      <c r="B96" s="109" t="s">
        <v>760</v>
      </c>
      <c r="C96" t="s">
        <v>594</v>
      </c>
      <c r="D96" t="s">
        <v>2723</v>
      </c>
      <c r="E96" t="s">
        <v>2724</v>
      </c>
      <c r="F96" t="s">
        <v>1294</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f t="shared" si="14"/>
        <v>6146.7133946185495</v>
      </c>
      <c r="AM96">
        <f t="shared" si="14"/>
        <v>6215.9456404791954</v>
      </c>
      <c r="AN96">
        <f t="shared" si="14"/>
        <v>6285.1778863398413</v>
      </c>
      <c r="AO96">
        <f t="shared" si="14"/>
        <v>6354.4101322004872</v>
      </c>
      <c r="AP96">
        <f t="shared" si="14"/>
        <v>6423.6423780611331</v>
      </c>
      <c r="AQ96">
        <f t="shared" si="14"/>
        <v>6492.8746239217789</v>
      </c>
      <c r="AR96">
        <f t="shared" si="14"/>
        <v>6562.1068697824248</v>
      </c>
      <c r="AS96">
        <f t="shared" si="14"/>
        <v>6631.3391156430707</v>
      </c>
      <c r="AT96">
        <f t="shared" si="14"/>
        <v>6700.5713615037166</v>
      </c>
      <c r="AU96">
        <f t="shared" si="14"/>
        <v>6769.8036073643625</v>
      </c>
      <c r="AV96">
        <f t="shared" si="14"/>
        <v>6839.0358532250084</v>
      </c>
      <c r="AW96">
        <f t="shared" si="14"/>
        <v>6908.2680990856543</v>
      </c>
      <c r="AX96">
        <f t="shared" si="14"/>
        <v>6977.5003449463002</v>
      </c>
      <c r="AY96">
        <f t="shared" si="14"/>
        <v>7046.7325908069461</v>
      </c>
      <c r="AZ96">
        <f t="shared" si="14"/>
        <v>7115.964836667592</v>
      </c>
      <c r="BA96">
        <f t="shared" si="14"/>
        <v>7185.1970825282378</v>
      </c>
      <c r="BB96">
        <f t="shared" si="16"/>
        <v>7254.4293283888837</v>
      </c>
      <c r="BC96">
        <f t="shared" si="16"/>
        <v>7323.6615742495296</v>
      </c>
      <c r="BD96">
        <f t="shared" si="16"/>
        <v>7392.8938201101755</v>
      </c>
      <c r="BE96">
        <f t="shared" si="16"/>
        <v>7462.1260659708214</v>
      </c>
      <c r="BF96" s="107">
        <v>5.0000000000000001E-3</v>
      </c>
      <c r="BG96" s="40">
        <f t="shared" si="15"/>
        <v>0.7180726929882697</v>
      </c>
    </row>
    <row r="97" spans="1:59" ht="15" customHeight="1">
      <c r="C97" t="s">
        <v>2557</v>
      </c>
      <c r="E97" t="s">
        <v>2725</v>
      </c>
      <c r="BG97" s="40"/>
    </row>
    <row r="98" spans="1:59" ht="15" customHeight="1">
      <c r="C98" t="s">
        <v>1221</v>
      </c>
      <c r="E98" t="s">
        <v>2726</v>
      </c>
      <c r="BG98" s="40"/>
    </row>
    <row r="99" spans="1:59" ht="15" customHeight="1">
      <c r="A99" s="120" t="s">
        <v>115</v>
      </c>
      <c r="B99" s="109" t="s">
        <v>759</v>
      </c>
      <c r="C99" t="s">
        <v>1266</v>
      </c>
      <c r="D99" t="s">
        <v>2727</v>
      </c>
      <c r="E99" t="s">
        <v>2728</v>
      </c>
      <c r="F99" t="s">
        <v>2729</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f t="shared" ref="AL99:BA114" si="17">_xlfn.FORECAST.ETS(AL$15,$G99:$AK99,$G$15:$AK$15)</f>
        <v>18.175088025532617</v>
      </c>
      <c r="AM99">
        <f t="shared" si="17"/>
        <v>18.188298493384838</v>
      </c>
      <c r="AN99">
        <f t="shared" si="17"/>
        <v>18.20150896123706</v>
      </c>
      <c r="AO99">
        <f t="shared" si="17"/>
        <v>18.214719429089278</v>
      </c>
      <c r="AP99">
        <f t="shared" si="17"/>
        <v>18.2279298969415</v>
      </c>
      <c r="AQ99">
        <f t="shared" si="17"/>
        <v>18.241140364793722</v>
      </c>
      <c r="AR99">
        <f t="shared" si="17"/>
        <v>18.254350832645944</v>
      </c>
      <c r="AS99">
        <f t="shared" si="17"/>
        <v>18.267561300498166</v>
      </c>
      <c r="AT99">
        <f t="shared" si="17"/>
        <v>18.280771768350387</v>
      </c>
      <c r="AU99">
        <f t="shared" si="17"/>
        <v>18.293982236202609</v>
      </c>
      <c r="AV99">
        <f t="shared" si="17"/>
        <v>18.307192704054827</v>
      </c>
      <c r="AW99">
        <f t="shared" si="17"/>
        <v>18.320403171907049</v>
      </c>
      <c r="AX99">
        <f t="shared" si="17"/>
        <v>18.333613639759271</v>
      </c>
      <c r="AY99">
        <f t="shared" si="17"/>
        <v>18.346824107611493</v>
      </c>
      <c r="AZ99">
        <f t="shared" si="17"/>
        <v>18.360034575463715</v>
      </c>
      <c r="BA99">
        <f t="shared" si="17"/>
        <v>18.373245043315936</v>
      </c>
      <c r="BB99">
        <f t="shared" ref="AM99:BE108" si="18">_xlfn.FORECAST.ETS(BB$15,$G99:$AK99,$G$15:$AK$15)</f>
        <v>18.386455511168155</v>
      </c>
      <c r="BC99">
        <f t="shared" si="18"/>
        <v>18.399665979020376</v>
      </c>
      <c r="BD99">
        <f t="shared" si="18"/>
        <v>18.412876446872598</v>
      </c>
      <c r="BE99">
        <f t="shared" si="18"/>
        <v>18.42608691472482</v>
      </c>
      <c r="BF99" s="107">
        <v>8.0000000000000002E-3</v>
      </c>
      <c r="BG99" s="40">
        <f t="shared" si="15"/>
        <v>0.48856076151249095</v>
      </c>
    </row>
    <row r="100" spans="1:59" ht="15" customHeight="1">
      <c r="A100" s="120" t="s">
        <v>114</v>
      </c>
      <c r="B100" s="109" t="s">
        <v>758</v>
      </c>
      <c r="C100" t="s">
        <v>1352</v>
      </c>
      <c r="D100" t="s">
        <v>2730</v>
      </c>
      <c r="E100" t="s">
        <v>2731</v>
      </c>
      <c r="F100" t="s">
        <v>1718</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f t="shared" si="17"/>
        <v>13.753193217175337</v>
      </c>
      <c r="AM100">
        <f t="shared" si="18"/>
        <v>13.806212986637849</v>
      </c>
      <c r="AN100">
        <f t="shared" si="18"/>
        <v>13.859232756100361</v>
      </c>
      <c r="AO100">
        <f t="shared" si="18"/>
        <v>13.912252525562874</v>
      </c>
      <c r="AP100">
        <f t="shared" si="18"/>
        <v>13.965272295025386</v>
      </c>
      <c r="AQ100">
        <f t="shared" si="18"/>
        <v>14.018292064487897</v>
      </c>
      <c r="AR100">
        <f t="shared" si="18"/>
        <v>14.071311833950409</v>
      </c>
      <c r="AS100">
        <f t="shared" si="18"/>
        <v>14.124331603412921</v>
      </c>
      <c r="AT100">
        <f t="shared" si="18"/>
        <v>14.177351372875433</v>
      </c>
      <c r="AU100">
        <f t="shared" si="18"/>
        <v>14.230371142337946</v>
      </c>
      <c r="AV100">
        <f t="shared" si="18"/>
        <v>14.283390911800458</v>
      </c>
      <c r="AW100">
        <f t="shared" si="18"/>
        <v>14.33641068126297</v>
      </c>
      <c r="AX100">
        <f t="shared" si="18"/>
        <v>14.389430450725483</v>
      </c>
      <c r="AY100">
        <f t="shared" si="18"/>
        <v>14.442450220187995</v>
      </c>
      <c r="AZ100">
        <f t="shared" si="18"/>
        <v>14.495469989650507</v>
      </c>
      <c r="BA100">
        <f t="shared" si="18"/>
        <v>14.548489759113018</v>
      </c>
      <c r="BB100">
        <f t="shared" si="18"/>
        <v>14.60150952857553</v>
      </c>
      <c r="BC100">
        <f t="shared" si="18"/>
        <v>14.654529298038042</v>
      </c>
      <c r="BD100">
        <f t="shared" si="18"/>
        <v>14.707549067500555</v>
      </c>
      <c r="BE100">
        <f t="shared" si="18"/>
        <v>14.760568836963067</v>
      </c>
      <c r="BF100" s="107">
        <v>1.0999999999999999E-2</v>
      </c>
      <c r="BG100" s="40">
        <f t="shared" si="15"/>
        <v>0.79663116623758246</v>
      </c>
    </row>
    <row r="101" spans="1:59" ht="15" customHeight="1">
      <c r="A101" s="120" t="s">
        <v>853</v>
      </c>
      <c r="B101" s="109" t="s">
        <v>757</v>
      </c>
      <c r="C101" t="s">
        <v>1273</v>
      </c>
      <c r="D101" t="s">
        <v>2732</v>
      </c>
      <c r="E101" t="s">
        <v>2733</v>
      </c>
      <c r="F101" t="s">
        <v>1718</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f t="shared" si="17"/>
        <v>13.730273429429106</v>
      </c>
      <c r="AM101">
        <f t="shared" si="18"/>
        <v>13.743040709174783</v>
      </c>
      <c r="AN101">
        <f t="shared" si="18"/>
        <v>13.755807988920461</v>
      </c>
      <c r="AO101">
        <f t="shared" si="18"/>
        <v>13.768575268666138</v>
      </c>
      <c r="AP101">
        <f t="shared" si="18"/>
        <v>13.781342548411816</v>
      </c>
      <c r="AQ101">
        <f t="shared" si="18"/>
        <v>13.794109828157493</v>
      </c>
      <c r="AR101">
        <f t="shared" si="18"/>
        <v>13.806877107903171</v>
      </c>
      <c r="AS101">
        <f t="shared" si="18"/>
        <v>13.819644387648848</v>
      </c>
      <c r="AT101">
        <f t="shared" si="18"/>
        <v>13.832411667394526</v>
      </c>
      <c r="AU101">
        <f t="shared" si="18"/>
        <v>13.845178947140203</v>
      </c>
      <c r="AV101">
        <f t="shared" si="18"/>
        <v>13.857946226885881</v>
      </c>
      <c r="AW101">
        <f t="shared" si="18"/>
        <v>13.870713506631558</v>
      </c>
      <c r="AX101">
        <f t="shared" si="18"/>
        <v>13.883480786377236</v>
      </c>
      <c r="AY101">
        <f t="shared" si="18"/>
        <v>13.896248066122913</v>
      </c>
      <c r="AZ101">
        <f t="shared" si="18"/>
        <v>13.909015345868591</v>
      </c>
      <c r="BA101">
        <f t="shared" si="18"/>
        <v>13.921782625614268</v>
      </c>
      <c r="BB101">
        <f t="shared" si="18"/>
        <v>13.934549905359946</v>
      </c>
      <c r="BC101">
        <f t="shared" si="18"/>
        <v>13.947317185105623</v>
      </c>
      <c r="BD101">
        <f t="shared" si="18"/>
        <v>13.960084464851301</v>
      </c>
      <c r="BE101">
        <f t="shared" si="18"/>
        <v>13.972851744596978</v>
      </c>
      <c r="BF101" s="107">
        <v>5.0000000000000001E-3</v>
      </c>
      <c r="BG101" s="40">
        <f t="shared" si="15"/>
        <v>0.33614804575627932</v>
      </c>
    </row>
    <row r="102" spans="1:59" ht="15" customHeight="1">
      <c r="A102" s="120" t="s">
        <v>113</v>
      </c>
      <c r="B102" s="109" t="s">
        <v>756</v>
      </c>
      <c r="C102" t="s">
        <v>1282</v>
      </c>
      <c r="D102" t="s">
        <v>2734</v>
      </c>
      <c r="E102" t="s">
        <v>2735</v>
      </c>
      <c r="F102" t="s">
        <v>1718</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f t="shared" si="17"/>
        <v>13.806012582313015</v>
      </c>
      <c r="AM102">
        <f t="shared" si="18"/>
        <v>13.792916817910916</v>
      </c>
      <c r="AN102">
        <f t="shared" si="18"/>
        <v>13.779821053508815</v>
      </c>
      <c r="AO102">
        <f t="shared" si="18"/>
        <v>13.766725289106716</v>
      </c>
      <c r="AP102">
        <f t="shared" si="18"/>
        <v>13.753629524704618</v>
      </c>
      <c r="AQ102">
        <f t="shared" si="18"/>
        <v>13.740533760302519</v>
      </c>
      <c r="AR102">
        <f t="shared" si="18"/>
        <v>13.72743799590042</v>
      </c>
      <c r="AS102">
        <f t="shared" si="18"/>
        <v>13.714342231498321</v>
      </c>
      <c r="AT102">
        <f t="shared" si="18"/>
        <v>13.701246467096221</v>
      </c>
      <c r="AU102">
        <f t="shared" si="18"/>
        <v>13.688150702694122</v>
      </c>
      <c r="AV102">
        <f t="shared" si="18"/>
        <v>13.675054938292023</v>
      </c>
      <c r="AW102">
        <f t="shared" si="18"/>
        <v>13.661959173889924</v>
      </c>
      <c r="AX102">
        <f t="shared" si="18"/>
        <v>13.648863409487825</v>
      </c>
      <c r="AY102">
        <f t="shared" si="18"/>
        <v>13.635767645085725</v>
      </c>
      <c r="AZ102">
        <f t="shared" si="18"/>
        <v>13.622671880683626</v>
      </c>
      <c r="BA102">
        <f t="shared" si="18"/>
        <v>13.609576116281527</v>
      </c>
      <c r="BB102">
        <f t="shared" si="18"/>
        <v>13.596480351879428</v>
      </c>
      <c r="BC102">
        <f t="shared" si="18"/>
        <v>13.58338458747733</v>
      </c>
      <c r="BD102">
        <f t="shared" si="18"/>
        <v>13.570288823075229</v>
      </c>
      <c r="BE102">
        <f t="shared" si="18"/>
        <v>13.55719305867313</v>
      </c>
      <c r="BF102" s="107">
        <v>7.0000000000000001E-3</v>
      </c>
      <c r="BG102" s="40">
        <f t="shared" si="15"/>
        <v>0.37567574911772095</v>
      </c>
    </row>
    <row r="103" spans="1:59" ht="15" customHeight="1">
      <c r="A103" s="120" t="s">
        <v>114</v>
      </c>
      <c r="B103" s="109" t="s">
        <v>755</v>
      </c>
      <c r="C103" t="s">
        <v>2548</v>
      </c>
      <c r="D103" t="s">
        <v>2736</v>
      </c>
      <c r="E103" t="s">
        <v>2737</v>
      </c>
      <c r="F103" t="s">
        <v>1718</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f t="shared" si="17"/>
        <v>13.314012740687122</v>
      </c>
      <c r="AM103">
        <f t="shared" si="18"/>
        <v>13.342190441136308</v>
      </c>
      <c r="AN103">
        <f t="shared" si="18"/>
        <v>13.370368141585493</v>
      </c>
      <c r="AO103">
        <f t="shared" si="18"/>
        <v>13.398545842034677</v>
      </c>
      <c r="AP103">
        <f t="shared" si="18"/>
        <v>13.426723542483861</v>
      </c>
      <c r="AQ103">
        <f t="shared" si="18"/>
        <v>13.454901242933047</v>
      </c>
      <c r="AR103">
        <f t="shared" si="18"/>
        <v>13.483078943382232</v>
      </c>
      <c r="AS103">
        <f t="shared" si="18"/>
        <v>13.511256643831416</v>
      </c>
      <c r="AT103">
        <f t="shared" si="18"/>
        <v>13.5394343442806</v>
      </c>
      <c r="AU103">
        <f t="shared" si="18"/>
        <v>13.567612044729787</v>
      </c>
      <c r="AV103">
        <f t="shared" si="18"/>
        <v>13.595789745178971</v>
      </c>
      <c r="AW103">
        <f t="shared" si="18"/>
        <v>13.623967445628155</v>
      </c>
      <c r="AX103">
        <f t="shared" si="18"/>
        <v>13.652145146077341</v>
      </c>
      <c r="AY103">
        <f t="shared" si="18"/>
        <v>13.680322846526526</v>
      </c>
      <c r="AZ103">
        <f t="shared" si="18"/>
        <v>13.70850054697571</v>
      </c>
      <c r="BA103">
        <f t="shared" si="18"/>
        <v>13.736678247424894</v>
      </c>
      <c r="BB103">
        <f t="shared" si="18"/>
        <v>13.76485594787408</v>
      </c>
      <c r="BC103">
        <f t="shared" si="18"/>
        <v>13.793033648323265</v>
      </c>
      <c r="BD103">
        <f t="shared" si="18"/>
        <v>13.821211348772449</v>
      </c>
      <c r="BE103">
        <f t="shared" si="18"/>
        <v>13.849389049221633</v>
      </c>
      <c r="BF103" s="107">
        <v>8.9999999999999993E-3</v>
      </c>
      <c r="BG103" s="40">
        <f t="shared" si="15"/>
        <v>0.60312438867471396</v>
      </c>
    </row>
    <row r="104" spans="1:59" ht="15" customHeight="1">
      <c r="A104" s="120" t="s">
        <v>112</v>
      </c>
      <c r="B104" s="109" t="s">
        <v>754</v>
      </c>
      <c r="C104" t="s">
        <v>1577</v>
      </c>
      <c r="D104" t="s">
        <v>2738</v>
      </c>
      <c r="E104" t="s">
        <v>2739</v>
      </c>
      <c r="F104" t="s">
        <v>2729</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f t="shared" si="17"/>
        <v>29.010354901228233</v>
      </c>
      <c r="AM104">
        <f t="shared" si="18"/>
        <v>29.029954761865444</v>
      </c>
      <c r="AN104">
        <f t="shared" si="18"/>
        <v>29.049554622502658</v>
      </c>
      <c r="AO104">
        <f t="shared" si="18"/>
        <v>29.069154483139872</v>
      </c>
      <c r="AP104">
        <f t="shared" si="18"/>
        <v>29.088754343777083</v>
      </c>
      <c r="AQ104">
        <f t="shared" si="18"/>
        <v>29.108354204414297</v>
      </c>
      <c r="AR104">
        <f t="shared" si="18"/>
        <v>29.127954065051512</v>
      </c>
      <c r="AS104">
        <f t="shared" si="18"/>
        <v>29.147553925688722</v>
      </c>
      <c r="AT104">
        <f t="shared" si="18"/>
        <v>29.167153786325937</v>
      </c>
      <c r="AU104">
        <f t="shared" si="18"/>
        <v>29.186753646963151</v>
      </c>
      <c r="AV104">
        <f t="shared" si="18"/>
        <v>29.206353507600362</v>
      </c>
      <c r="AW104">
        <f t="shared" si="18"/>
        <v>29.225953368237576</v>
      </c>
      <c r="AX104">
        <f t="shared" si="18"/>
        <v>29.24555322887479</v>
      </c>
      <c r="AY104">
        <f t="shared" si="18"/>
        <v>29.265153089512001</v>
      </c>
      <c r="AZ104">
        <f t="shared" si="18"/>
        <v>29.284752950149215</v>
      </c>
      <c r="BA104">
        <f t="shared" si="18"/>
        <v>29.30435281078643</v>
      </c>
      <c r="BB104">
        <f t="shared" si="18"/>
        <v>29.32395267142364</v>
      </c>
      <c r="BC104">
        <f t="shared" si="18"/>
        <v>29.343552532060855</v>
      </c>
      <c r="BD104">
        <f t="shared" si="18"/>
        <v>29.363152392698069</v>
      </c>
      <c r="BE104">
        <f t="shared" si="18"/>
        <v>29.38275225333528</v>
      </c>
      <c r="BF104" s="107">
        <v>3.0000000000000001E-3</v>
      </c>
      <c r="BG104" s="40">
        <f t="shared" si="15"/>
        <v>0.21435943896128684</v>
      </c>
    </row>
    <row r="105" spans="1:59" ht="15" customHeight="1">
      <c r="A105" s="120" t="s">
        <v>116</v>
      </c>
      <c r="B105" s="109" t="s">
        <v>753</v>
      </c>
      <c r="C105" t="s">
        <v>2549</v>
      </c>
      <c r="D105" t="s">
        <v>2740</v>
      </c>
      <c r="E105" t="s">
        <v>2741</v>
      </c>
      <c r="F105" t="s">
        <v>2729</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f t="shared" si="17"/>
        <v>28.436629118929247</v>
      </c>
      <c r="AM105">
        <f t="shared" si="18"/>
        <v>28.482460349172307</v>
      </c>
      <c r="AN105">
        <f t="shared" si="18"/>
        <v>28.52829157941537</v>
      </c>
      <c r="AO105">
        <f t="shared" si="18"/>
        <v>28.574122809658434</v>
      </c>
      <c r="AP105">
        <f t="shared" si="18"/>
        <v>28.619954039901494</v>
      </c>
      <c r="AQ105">
        <f t="shared" si="18"/>
        <v>28.665785270144557</v>
      </c>
      <c r="AR105">
        <f t="shared" si="18"/>
        <v>28.71161650038762</v>
      </c>
      <c r="AS105">
        <f t="shared" si="18"/>
        <v>28.75744773063068</v>
      </c>
      <c r="AT105">
        <f t="shared" si="18"/>
        <v>28.803278960873744</v>
      </c>
      <c r="AU105">
        <f t="shared" si="18"/>
        <v>28.849110191116807</v>
      </c>
      <c r="AV105">
        <f t="shared" si="18"/>
        <v>28.894941421359867</v>
      </c>
      <c r="AW105">
        <f t="shared" si="18"/>
        <v>28.940772651602931</v>
      </c>
      <c r="AX105">
        <f t="shared" si="18"/>
        <v>28.986603881845991</v>
      </c>
      <c r="AY105">
        <f t="shared" si="18"/>
        <v>29.032435112089054</v>
      </c>
      <c r="AZ105">
        <f t="shared" si="18"/>
        <v>29.078266342332117</v>
      </c>
      <c r="BA105">
        <f t="shared" si="18"/>
        <v>29.124097572575177</v>
      </c>
      <c r="BB105">
        <f t="shared" si="18"/>
        <v>29.169928802818241</v>
      </c>
      <c r="BC105">
        <f t="shared" si="18"/>
        <v>29.215760033061304</v>
      </c>
      <c r="BD105">
        <f t="shared" si="18"/>
        <v>29.261591263304364</v>
      </c>
      <c r="BE105">
        <f t="shared" si="18"/>
        <v>29.307422493547428</v>
      </c>
      <c r="BF105" s="107">
        <v>8.0000000000000002E-3</v>
      </c>
      <c r="BG105" s="40">
        <f t="shared" si="15"/>
        <v>0.51820491687262216</v>
      </c>
    </row>
    <row r="106" spans="1:59" ht="15" customHeight="1">
      <c r="A106" s="120" t="s">
        <v>116</v>
      </c>
      <c r="B106" s="109" t="s">
        <v>752</v>
      </c>
      <c r="C106" t="s">
        <v>2550</v>
      </c>
      <c r="D106" t="s">
        <v>2742</v>
      </c>
      <c r="E106" t="s">
        <v>2743</v>
      </c>
      <c r="F106" t="s">
        <v>1718</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f t="shared" si="17"/>
        <v>20.419147943069106</v>
      </c>
      <c r="AM106">
        <f t="shared" si="18"/>
        <v>20.454380756068428</v>
      </c>
      <c r="AN106">
        <f t="shared" si="18"/>
        <v>20.489613569067753</v>
      </c>
      <c r="AO106">
        <f t="shared" si="18"/>
        <v>20.524846382067075</v>
      </c>
      <c r="AP106">
        <f t="shared" si="18"/>
        <v>20.5600791950664</v>
      </c>
      <c r="AQ106">
        <f t="shared" si="18"/>
        <v>20.595312008065726</v>
      </c>
      <c r="AR106">
        <f t="shared" si="18"/>
        <v>20.630544821065048</v>
      </c>
      <c r="AS106">
        <f t="shared" si="18"/>
        <v>20.665777634064373</v>
      </c>
      <c r="AT106">
        <f t="shared" si="18"/>
        <v>20.701010447063695</v>
      </c>
      <c r="AU106">
        <f t="shared" si="18"/>
        <v>20.73624326006302</v>
      </c>
      <c r="AV106">
        <f t="shared" si="18"/>
        <v>20.771476073062345</v>
      </c>
      <c r="AW106">
        <f t="shared" si="18"/>
        <v>20.806708886061667</v>
      </c>
      <c r="AX106">
        <f t="shared" si="18"/>
        <v>20.841941699060992</v>
      </c>
      <c r="AY106">
        <f t="shared" si="18"/>
        <v>20.877174512060314</v>
      </c>
      <c r="AZ106">
        <f t="shared" si="18"/>
        <v>20.91240732505964</v>
      </c>
      <c r="BA106">
        <f t="shared" si="18"/>
        <v>20.947640138058965</v>
      </c>
      <c r="BB106">
        <f t="shared" si="18"/>
        <v>20.982872951058287</v>
      </c>
      <c r="BC106">
        <f t="shared" si="18"/>
        <v>21.018105764057612</v>
      </c>
      <c r="BD106">
        <f t="shared" si="18"/>
        <v>21.053338577056934</v>
      </c>
      <c r="BE106">
        <f t="shared" si="18"/>
        <v>21.088571390056259</v>
      </c>
      <c r="BF106" s="107">
        <v>4.0000000000000001E-3</v>
      </c>
      <c r="BG106" s="40">
        <f t="shared" si="15"/>
        <v>0.28205656362161324</v>
      </c>
    </row>
    <row r="107" spans="1:59" ht="15" customHeight="1">
      <c r="A107" s="120" t="s">
        <v>854</v>
      </c>
      <c r="B107" s="109" t="s">
        <v>751</v>
      </c>
      <c r="C107" t="s">
        <v>1581</v>
      </c>
      <c r="D107" t="s">
        <v>2744</v>
      </c>
      <c r="E107" t="s">
        <v>2745</v>
      </c>
      <c r="F107" t="s">
        <v>2729</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f t="shared" si="17"/>
        <v>16.248144890811417</v>
      </c>
      <c r="AM107">
        <f t="shared" si="18"/>
        <v>16.245678160519724</v>
      </c>
      <c r="AN107">
        <f t="shared" si="18"/>
        <v>16.243211430228033</v>
      </c>
      <c r="AO107">
        <f t="shared" si="18"/>
        <v>16.240744699936339</v>
      </c>
      <c r="AP107">
        <f t="shared" si="18"/>
        <v>16.238277969644649</v>
      </c>
      <c r="AQ107">
        <f t="shared" si="18"/>
        <v>16.235811239352955</v>
      </c>
      <c r="AR107">
        <f t="shared" si="18"/>
        <v>16.233344509061265</v>
      </c>
      <c r="AS107">
        <f t="shared" si="18"/>
        <v>16.230877778769571</v>
      </c>
      <c r="AT107">
        <f t="shared" si="18"/>
        <v>16.228411048477881</v>
      </c>
      <c r="AU107">
        <f t="shared" si="18"/>
        <v>16.225944318186187</v>
      </c>
      <c r="AV107">
        <f t="shared" si="18"/>
        <v>16.223477587894497</v>
      </c>
      <c r="AW107">
        <f t="shared" si="18"/>
        <v>16.221010857602803</v>
      </c>
      <c r="AX107">
        <f t="shared" si="18"/>
        <v>16.218544127311112</v>
      </c>
      <c r="AY107">
        <f t="shared" si="18"/>
        <v>16.216077397019419</v>
      </c>
      <c r="AZ107">
        <f t="shared" si="18"/>
        <v>16.213610666727728</v>
      </c>
      <c r="BA107">
        <f t="shared" si="18"/>
        <v>16.211143936436034</v>
      </c>
      <c r="BB107">
        <f t="shared" si="18"/>
        <v>16.208677206144344</v>
      </c>
      <c r="BC107">
        <f t="shared" si="18"/>
        <v>16.20621047585265</v>
      </c>
      <c r="BD107">
        <f t="shared" si="18"/>
        <v>16.20374374556096</v>
      </c>
      <c r="BE107">
        <f t="shared" si="18"/>
        <v>16.201277015269266</v>
      </c>
      <c r="BF107" s="107">
        <v>-4.0000000000000001E-3</v>
      </c>
      <c r="BG107" s="40">
        <f t="shared" si="15"/>
        <v>-0.2601026991014499</v>
      </c>
    </row>
    <row r="108" spans="1:59" ht="15" customHeight="1">
      <c r="B108" s="109" t="s">
        <v>750</v>
      </c>
      <c r="C108" t="s">
        <v>2558</v>
      </c>
      <c r="D108" t="s">
        <v>2746</v>
      </c>
      <c r="E108" t="s">
        <v>2747</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f t="shared" si="17"/>
        <v>16.781228927991918</v>
      </c>
      <c r="AM108">
        <f t="shared" si="18"/>
        <v>16.792209664744494</v>
      </c>
      <c r="AN108">
        <f t="shared" si="18"/>
        <v>16.803190401497066</v>
      </c>
      <c r="AO108">
        <f t="shared" si="18"/>
        <v>16.814171138249641</v>
      </c>
      <c r="AP108">
        <f t="shared" si="18"/>
        <v>16.825151875002213</v>
      </c>
      <c r="AQ108">
        <f t="shared" si="18"/>
        <v>16.836132611754785</v>
      </c>
      <c r="AR108">
        <f t="shared" si="18"/>
        <v>16.84711334850736</v>
      </c>
      <c r="AS108">
        <f t="shared" si="18"/>
        <v>16.858094085259932</v>
      </c>
      <c r="AT108">
        <f t="shared" si="18"/>
        <v>16.869074822012507</v>
      </c>
      <c r="AU108">
        <f t="shared" si="18"/>
        <v>16.880055558765079</v>
      </c>
      <c r="AV108">
        <f t="shared" si="18"/>
        <v>16.891036295517651</v>
      </c>
      <c r="AW108">
        <f t="shared" si="18"/>
        <v>16.902017032270226</v>
      </c>
      <c r="AX108">
        <f t="shared" si="18"/>
        <v>16.912997769022798</v>
      </c>
      <c r="AY108">
        <f t="shared" si="18"/>
        <v>16.923978505775374</v>
      </c>
      <c r="AZ108">
        <f t="shared" si="18"/>
        <v>16.934959242527945</v>
      </c>
      <c r="BA108">
        <f t="shared" si="18"/>
        <v>16.945939979280517</v>
      </c>
      <c r="BB108">
        <f t="shared" si="18"/>
        <v>16.956920716033093</v>
      </c>
      <c r="BC108">
        <f t="shared" si="18"/>
        <v>16.967901452785664</v>
      </c>
      <c r="BD108">
        <f t="shared" si="18"/>
        <v>16.97888218953824</v>
      </c>
      <c r="BE108">
        <f t="shared" si="18"/>
        <v>16.989862926290812</v>
      </c>
      <c r="BF108" s="107">
        <v>8.0000000000000002E-3</v>
      </c>
      <c r="BG108" s="40">
        <f t="shared" si="15"/>
        <v>0.50763007428695772</v>
      </c>
    </row>
    <row r="109" spans="1:59" ht="15" customHeight="1">
      <c r="C109" t="s">
        <v>1223</v>
      </c>
      <c r="E109" t="s">
        <v>2748</v>
      </c>
      <c r="BG109" s="40"/>
    </row>
    <row r="110" spans="1:59" ht="15" customHeight="1">
      <c r="A110" s="120" t="s">
        <v>115</v>
      </c>
      <c r="B110" s="109" t="s">
        <v>749</v>
      </c>
      <c r="C110" t="s">
        <v>1266</v>
      </c>
      <c r="D110" t="s">
        <v>2749</v>
      </c>
      <c r="E110" t="s">
        <v>2750</v>
      </c>
      <c r="F110" t="s">
        <v>2729</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f t="shared" si="17"/>
        <v>12.645649157018596</v>
      </c>
      <c r="AM110">
        <f t="shared" si="17"/>
        <v>12.669247589008227</v>
      </c>
      <c r="AN110">
        <f t="shared" si="17"/>
        <v>12.692846020997859</v>
      </c>
      <c r="AO110">
        <f t="shared" si="17"/>
        <v>12.71644445298749</v>
      </c>
      <c r="AP110">
        <f t="shared" si="17"/>
        <v>12.740042884977122</v>
      </c>
      <c r="AQ110">
        <f t="shared" si="17"/>
        <v>12.763641316966753</v>
      </c>
      <c r="AR110">
        <f t="shared" si="17"/>
        <v>12.787239748956384</v>
      </c>
      <c r="AS110">
        <f t="shared" si="17"/>
        <v>12.810838180946016</v>
      </c>
      <c r="AT110">
        <f t="shared" si="17"/>
        <v>12.834436612935647</v>
      </c>
      <c r="AU110">
        <f t="shared" si="17"/>
        <v>12.858035044925279</v>
      </c>
      <c r="AV110">
        <f t="shared" si="17"/>
        <v>12.88163347691491</v>
      </c>
      <c r="AW110">
        <f t="shared" si="17"/>
        <v>12.905231908904543</v>
      </c>
      <c r="AX110">
        <f t="shared" si="17"/>
        <v>12.928830340894175</v>
      </c>
      <c r="AY110">
        <f t="shared" si="17"/>
        <v>12.952428772883806</v>
      </c>
      <c r="AZ110">
        <f t="shared" si="17"/>
        <v>12.976027204873438</v>
      </c>
      <c r="BA110">
        <f t="shared" si="17"/>
        <v>12.999625636863069</v>
      </c>
      <c r="BB110">
        <f t="shared" ref="AM110:BE119" si="19">_xlfn.FORECAST.ETS(BB$15,$G110:$AK110,$G$15:$AK$15)</f>
        <v>13.0232240688527</v>
      </c>
      <c r="BC110">
        <f t="shared" si="19"/>
        <v>13.046822500842332</v>
      </c>
      <c r="BD110">
        <f t="shared" si="19"/>
        <v>13.070420932831963</v>
      </c>
      <c r="BE110">
        <f t="shared" si="19"/>
        <v>13.094019364821595</v>
      </c>
      <c r="BF110" s="107">
        <v>1.2E-2</v>
      </c>
      <c r="BG110" s="40">
        <f t="shared" si="15"/>
        <v>0.76605302513035323</v>
      </c>
    </row>
    <row r="111" spans="1:59" ht="15" customHeight="1">
      <c r="A111" s="120" t="s">
        <v>114</v>
      </c>
      <c r="B111" s="109" t="s">
        <v>748</v>
      </c>
      <c r="C111" t="s">
        <v>1352</v>
      </c>
      <c r="D111" t="s">
        <v>2751</v>
      </c>
      <c r="E111" t="s">
        <v>2752</v>
      </c>
      <c r="F111" t="s">
        <v>1718</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f t="shared" si="17"/>
        <v>8.9726386012658068</v>
      </c>
      <c r="AM111">
        <f t="shared" si="19"/>
        <v>9.0042722423426227</v>
      </c>
      <c r="AN111">
        <f t="shared" si="19"/>
        <v>9.0359058834194368</v>
      </c>
      <c r="AO111">
        <f t="shared" si="19"/>
        <v>9.0675395244962509</v>
      </c>
      <c r="AP111">
        <f t="shared" si="19"/>
        <v>9.099173165573065</v>
      </c>
      <c r="AQ111">
        <f t="shared" si="19"/>
        <v>9.1308068066498809</v>
      </c>
      <c r="AR111">
        <f t="shared" si="19"/>
        <v>9.162440447726695</v>
      </c>
      <c r="AS111">
        <f t="shared" si="19"/>
        <v>9.1940740888035091</v>
      </c>
      <c r="AT111">
        <f t="shared" si="19"/>
        <v>9.2257077298803232</v>
      </c>
      <c r="AU111">
        <f t="shared" si="19"/>
        <v>9.257341370957139</v>
      </c>
      <c r="AV111">
        <f t="shared" si="19"/>
        <v>9.2889750120339531</v>
      </c>
      <c r="AW111">
        <f t="shared" si="19"/>
        <v>9.3206086531107672</v>
      </c>
      <c r="AX111">
        <f t="shared" si="19"/>
        <v>9.3522422941875814</v>
      </c>
      <c r="AY111">
        <f t="shared" si="19"/>
        <v>9.3838759352643972</v>
      </c>
      <c r="AZ111">
        <f t="shared" si="19"/>
        <v>9.4155095763412113</v>
      </c>
      <c r="BA111">
        <f t="shared" si="19"/>
        <v>9.4471432174180254</v>
      </c>
      <c r="BB111">
        <f t="shared" si="19"/>
        <v>9.4787768584948395</v>
      </c>
      <c r="BC111">
        <f t="shared" si="19"/>
        <v>9.5104104995716554</v>
      </c>
      <c r="BD111">
        <f t="shared" si="19"/>
        <v>9.5420441406484695</v>
      </c>
      <c r="BE111">
        <f t="shared" si="19"/>
        <v>9.5736777817252836</v>
      </c>
      <c r="BF111" s="107">
        <v>0.01</v>
      </c>
      <c r="BG111" s="40">
        <f t="shared" si="15"/>
        <v>0.74258234863950889</v>
      </c>
    </row>
    <row r="112" spans="1:59" ht="15" customHeight="1">
      <c r="A112" s="120" t="s">
        <v>853</v>
      </c>
      <c r="B112" s="109" t="s">
        <v>747</v>
      </c>
      <c r="C112" t="s">
        <v>1273</v>
      </c>
      <c r="D112" t="s">
        <v>2753</v>
      </c>
      <c r="E112" t="s">
        <v>2754</v>
      </c>
      <c r="F112" t="s">
        <v>1718</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f t="shared" si="17"/>
        <v>9.0890073383482815</v>
      </c>
      <c r="AM112">
        <f t="shared" si="19"/>
        <v>9.1335204359103841</v>
      </c>
      <c r="AN112">
        <f t="shared" si="19"/>
        <v>9.178033533472485</v>
      </c>
      <c r="AO112">
        <f t="shared" si="19"/>
        <v>9.2225466310345858</v>
      </c>
      <c r="AP112">
        <f t="shared" si="19"/>
        <v>9.2670597285966867</v>
      </c>
      <c r="AQ112">
        <f t="shared" si="19"/>
        <v>9.3115728261587893</v>
      </c>
      <c r="AR112">
        <f t="shared" si="19"/>
        <v>9.3560859237208902</v>
      </c>
      <c r="AS112">
        <f t="shared" si="19"/>
        <v>9.4005990212829911</v>
      </c>
      <c r="AT112">
        <f t="shared" si="19"/>
        <v>9.4451121188450937</v>
      </c>
      <c r="AU112">
        <f t="shared" si="19"/>
        <v>9.4896252164071946</v>
      </c>
      <c r="AV112">
        <f t="shared" si="19"/>
        <v>9.5341383139692955</v>
      </c>
      <c r="AW112">
        <f t="shared" si="19"/>
        <v>9.5786514115313981</v>
      </c>
      <c r="AX112">
        <f t="shared" si="19"/>
        <v>9.623164509093499</v>
      </c>
      <c r="AY112">
        <f t="shared" si="19"/>
        <v>9.6676776066555998</v>
      </c>
      <c r="AZ112">
        <f t="shared" si="19"/>
        <v>9.7121907042177007</v>
      </c>
      <c r="BA112">
        <f t="shared" si="19"/>
        <v>9.7567038017798033</v>
      </c>
      <c r="BB112">
        <f t="shared" si="19"/>
        <v>9.8012168993419042</v>
      </c>
      <c r="BC112">
        <f t="shared" si="19"/>
        <v>9.8457299969040051</v>
      </c>
      <c r="BD112">
        <f t="shared" si="19"/>
        <v>9.8902430944661077</v>
      </c>
      <c r="BE112">
        <f t="shared" si="19"/>
        <v>9.9347561920282086</v>
      </c>
      <c r="BF112" s="107">
        <v>0.01</v>
      </c>
      <c r="BG112" s="40">
        <f t="shared" si="15"/>
        <v>0.8056883762393996</v>
      </c>
    </row>
    <row r="113" spans="1:59" ht="15" customHeight="1">
      <c r="A113" s="120" t="s">
        <v>113</v>
      </c>
      <c r="B113" s="109" t="s">
        <v>746</v>
      </c>
      <c r="C113" t="s">
        <v>1282</v>
      </c>
      <c r="D113" t="s">
        <v>2755</v>
      </c>
      <c r="E113" t="s">
        <v>2756</v>
      </c>
      <c r="F113" t="s">
        <v>1718</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f t="shared" si="17"/>
        <v>9.4009231493694738</v>
      </c>
      <c r="AM113">
        <f t="shared" si="19"/>
        <v>9.4173368139047238</v>
      </c>
      <c r="AN113">
        <f t="shared" si="19"/>
        <v>9.4337504784399719</v>
      </c>
      <c r="AO113">
        <f t="shared" si="19"/>
        <v>9.4501641429752201</v>
      </c>
      <c r="AP113">
        <f t="shared" si="19"/>
        <v>9.4665778075104701</v>
      </c>
      <c r="AQ113">
        <f t="shared" si="19"/>
        <v>9.4829914720457182</v>
      </c>
      <c r="AR113">
        <f t="shared" si="19"/>
        <v>9.4994051365809664</v>
      </c>
      <c r="AS113">
        <f t="shared" si="19"/>
        <v>9.5158188011162164</v>
      </c>
      <c r="AT113">
        <f t="shared" si="19"/>
        <v>9.5322324656514645</v>
      </c>
      <c r="AU113">
        <f t="shared" si="19"/>
        <v>9.5486461301867145</v>
      </c>
      <c r="AV113">
        <f t="shared" si="19"/>
        <v>9.5650597947219627</v>
      </c>
      <c r="AW113">
        <f t="shared" si="19"/>
        <v>9.5814734592572108</v>
      </c>
      <c r="AX113">
        <f t="shared" si="19"/>
        <v>9.5978871237924608</v>
      </c>
      <c r="AY113">
        <f t="shared" si="19"/>
        <v>9.614300788327709</v>
      </c>
      <c r="AZ113">
        <f t="shared" si="19"/>
        <v>9.6307144528629571</v>
      </c>
      <c r="BA113">
        <f t="shared" si="19"/>
        <v>9.6471281173982071</v>
      </c>
      <c r="BB113">
        <f t="shared" si="19"/>
        <v>9.6635417819334553</v>
      </c>
      <c r="BC113">
        <f t="shared" si="19"/>
        <v>9.6799554464687034</v>
      </c>
      <c r="BD113">
        <f t="shared" si="19"/>
        <v>9.6963691110039534</v>
      </c>
      <c r="BE113">
        <f t="shared" si="19"/>
        <v>9.7127827755392016</v>
      </c>
      <c r="BF113" s="107">
        <v>1.0999999999999999E-2</v>
      </c>
      <c r="BG113" s="40">
        <f t="shared" si="15"/>
        <v>0.73324992903984754</v>
      </c>
    </row>
    <row r="114" spans="1:59" ht="15" customHeight="1">
      <c r="A114" s="120" t="s">
        <v>114</v>
      </c>
      <c r="B114" s="109" t="s">
        <v>745</v>
      </c>
      <c r="C114" t="s">
        <v>2548</v>
      </c>
      <c r="D114" t="s">
        <v>2757</v>
      </c>
      <c r="E114" t="s">
        <v>2758</v>
      </c>
      <c r="F114" t="s">
        <v>2759</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f t="shared" si="17"/>
        <v>8.9982027897609971</v>
      </c>
      <c r="AM114">
        <f t="shared" si="19"/>
        <v>9.017483817030552</v>
      </c>
      <c r="AN114">
        <f t="shared" si="19"/>
        <v>9.0367648443001087</v>
      </c>
      <c r="AO114">
        <f t="shared" si="19"/>
        <v>9.0560458715696637</v>
      </c>
      <c r="AP114">
        <f t="shared" si="19"/>
        <v>9.0753268988392204</v>
      </c>
      <c r="AQ114">
        <f t="shared" si="19"/>
        <v>9.0946079261087771</v>
      </c>
      <c r="AR114">
        <f t="shared" si="19"/>
        <v>9.113888953378332</v>
      </c>
      <c r="AS114">
        <f t="shared" si="19"/>
        <v>9.1331699806478888</v>
      </c>
      <c r="AT114">
        <f t="shared" si="19"/>
        <v>9.1524510079174437</v>
      </c>
      <c r="AU114">
        <f t="shared" si="19"/>
        <v>9.1717320351870004</v>
      </c>
      <c r="AV114">
        <f t="shared" si="19"/>
        <v>9.1910130624565571</v>
      </c>
      <c r="AW114">
        <f t="shared" si="19"/>
        <v>9.2102940897261121</v>
      </c>
      <c r="AX114">
        <f t="shared" si="19"/>
        <v>9.2295751169956688</v>
      </c>
      <c r="AY114">
        <f t="shared" si="19"/>
        <v>9.2488561442652255</v>
      </c>
      <c r="AZ114">
        <f t="shared" si="19"/>
        <v>9.2681371715347804</v>
      </c>
      <c r="BA114">
        <f t="shared" si="19"/>
        <v>9.2874181988043372</v>
      </c>
      <c r="BB114">
        <f t="shared" si="19"/>
        <v>9.3066992260738921</v>
      </c>
      <c r="BC114">
        <f t="shared" si="19"/>
        <v>9.3259802533434488</v>
      </c>
      <c r="BD114">
        <f t="shared" si="19"/>
        <v>9.3452612806130055</v>
      </c>
      <c r="BE114">
        <f t="shared" si="19"/>
        <v>9.3645423078825605</v>
      </c>
      <c r="BF114" s="107">
        <v>8.9999999999999993E-3</v>
      </c>
      <c r="BG114" s="40">
        <f t="shared" si="15"/>
        <v>0.63280748599010561</v>
      </c>
    </row>
    <row r="115" spans="1:59" ht="15" customHeight="1">
      <c r="A115" s="120" t="s">
        <v>112</v>
      </c>
      <c r="B115" s="109" t="s">
        <v>744</v>
      </c>
      <c r="C115" t="s">
        <v>1577</v>
      </c>
      <c r="D115" t="s">
        <v>2760</v>
      </c>
      <c r="E115" t="s">
        <v>2761</v>
      </c>
      <c r="F115" t="s">
        <v>1718</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f t="shared" ref="AL115:BA130" si="20">_xlfn.FORECAST.ETS(AL$15,$G115:$AK115,$G$15:$AK$15)</f>
        <v>20.562253140023611</v>
      </c>
      <c r="AM115">
        <f t="shared" si="20"/>
        <v>20.567425091091728</v>
      </c>
      <c r="AN115">
        <f t="shared" si="20"/>
        <v>20.572597042159849</v>
      </c>
      <c r="AO115">
        <f t="shared" si="20"/>
        <v>20.577768993227966</v>
      </c>
      <c r="AP115">
        <f t="shared" si="20"/>
        <v>20.582940944296087</v>
      </c>
      <c r="AQ115">
        <f t="shared" si="20"/>
        <v>20.588112895364205</v>
      </c>
      <c r="AR115">
        <f t="shared" si="20"/>
        <v>20.593284846432326</v>
      </c>
      <c r="AS115">
        <f t="shared" si="20"/>
        <v>20.598456797500443</v>
      </c>
      <c r="AT115">
        <f t="shared" si="20"/>
        <v>20.603628748568564</v>
      </c>
      <c r="AU115">
        <f t="shared" si="20"/>
        <v>20.608800699636681</v>
      </c>
      <c r="AV115">
        <f t="shared" si="20"/>
        <v>20.613972650704802</v>
      </c>
      <c r="AW115">
        <f t="shared" si="20"/>
        <v>20.619144601772923</v>
      </c>
      <c r="AX115">
        <f t="shared" si="20"/>
        <v>20.624316552841041</v>
      </c>
      <c r="AY115">
        <f t="shared" si="20"/>
        <v>20.629488503909162</v>
      </c>
      <c r="AZ115">
        <f t="shared" si="20"/>
        <v>20.634660454977279</v>
      </c>
      <c r="BA115">
        <f t="shared" si="20"/>
        <v>20.6398324060454</v>
      </c>
      <c r="BB115">
        <f t="shared" si="19"/>
        <v>20.645004357113518</v>
      </c>
      <c r="BC115">
        <f t="shared" si="19"/>
        <v>20.650176308181639</v>
      </c>
      <c r="BD115">
        <f t="shared" si="19"/>
        <v>20.655348259249756</v>
      </c>
      <c r="BE115">
        <f t="shared" si="19"/>
        <v>20.660520210317877</v>
      </c>
      <c r="BF115" s="107">
        <v>5.0000000000000001E-3</v>
      </c>
      <c r="BG115" s="40">
        <f t="shared" si="15"/>
        <v>0.33636014525562086</v>
      </c>
    </row>
    <row r="116" spans="1:59" ht="15" customHeight="1">
      <c r="A116" s="120" t="s">
        <v>116</v>
      </c>
      <c r="B116" s="109" t="s">
        <v>743</v>
      </c>
      <c r="C116" t="s">
        <v>2549</v>
      </c>
      <c r="D116" t="s">
        <v>2762</v>
      </c>
      <c r="E116" t="s">
        <v>2763</v>
      </c>
      <c r="F116" t="s">
        <v>1718</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f t="shared" si="20"/>
        <v>18.091706801991737</v>
      </c>
      <c r="AM116">
        <f t="shared" si="19"/>
        <v>18.120699671783878</v>
      </c>
      <c r="AN116">
        <f t="shared" si="19"/>
        <v>18.149692541576023</v>
      </c>
      <c r="AO116">
        <f t="shared" si="19"/>
        <v>18.178685411368164</v>
      </c>
      <c r="AP116">
        <f t="shared" si="19"/>
        <v>18.207678281160309</v>
      </c>
      <c r="AQ116">
        <f t="shared" si="19"/>
        <v>18.23667115095245</v>
      </c>
      <c r="AR116">
        <f t="shared" si="19"/>
        <v>18.265664020744595</v>
      </c>
      <c r="AS116">
        <f t="shared" si="19"/>
        <v>18.294656890536739</v>
      </c>
      <c r="AT116">
        <f t="shared" si="19"/>
        <v>18.32364976032888</v>
      </c>
      <c r="AU116">
        <f t="shared" si="19"/>
        <v>18.352642630121025</v>
      </c>
      <c r="AV116">
        <f t="shared" si="19"/>
        <v>18.381635499913166</v>
      </c>
      <c r="AW116">
        <f t="shared" si="19"/>
        <v>18.410628369705311</v>
      </c>
      <c r="AX116">
        <f t="shared" si="19"/>
        <v>18.439621239497452</v>
      </c>
      <c r="AY116">
        <f t="shared" si="19"/>
        <v>18.468614109289597</v>
      </c>
      <c r="AZ116">
        <f t="shared" si="19"/>
        <v>18.497606979081741</v>
      </c>
      <c r="BA116">
        <f t="shared" si="19"/>
        <v>18.526599848873882</v>
      </c>
      <c r="BB116">
        <f t="shared" si="19"/>
        <v>18.555592718666027</v>
      </c>
      <c r="BC116">
        <f t="shared" si="19"/>
        <v>18.584585588458168</v>
      </c>
      <c r="BD116">
        <f t="shared" si="19"/>
        <v>18.613578458250313</v>
      </c>
      <c r="BE116">
        <f t="shared" si="19"/>
        <v>18.642571328042457</v>
      </c>
      <c r="BF116" s="107">
        <v>8.0000000000000002E-3</v>
      </c>
      <c r="BG116" s="40">
        <f t="shared" si="15"/>
        <v>0.5587546444205671</v>
      </c>
    </row>
    <row r="117" spans="1:59" ht="15" customHeight="1">
      <c r="A117" s="120" t="s">
        <v>116</v>
      </c>
      <c r="B117" s="109" t="s">
        <v>742</v>
      </c>
      <c r="C117" t="s">
        <v>2550</v>
      </c>
      <c r="D117" t="s">
        <v>2764</v>
      </c>
      <c r="E117" t="s">
        <v>2765</v>
      </c>
      <c r="F117" t="s">
        <v>1718</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f t="shared" si="20"/>
        <v>13.018076318292856</v>
      </c>
      <c r="AM117">
        <f t="shared" si="19"/>
        <v>13.028697471122712</v>
      </c>
      <c r="AN117">
        <f t="shared" si="19"/>
        <v>13.039318623952566</v>
      </c>
      <c r="AO117">
        <f t="shared" si="19"/>
        <v>13.049939776782422</v>
      </c>
      <c r="AP117">
        <f t="shared" si="19"/>
        <v>13.060560929612276</v>
      </c>
      <c r="AQ117">
        <f t="shared" si="19"/>
        <v>13.071182082442132</v>
      </c>
      <c r="AR117">
        <f t="shared" si="19"/>
        <v>13.081803235271986</v>
      </c>
      <c r="AS117">
        <f t="shared" si="19"/>
        <v>13.092424388101842</v>
      </c>
      <c r="AT117">
        <f t="shared" si="19"/>
        <v>13.103045540931696</v>
      </c>
      <c r="AU117">
        <f t="shared" si="19"/>
        <v>13.11366669376155</v>
      </c>
      <c r="AV117">
        <f t="shared" si="19"/>
        <v>13.124287846591406</v>
      </c>
      <c r="AW117">
        <f t="shared" si="19"/>
        <v>13.13490899942126</v>
      </c>
      <c r="AX117">
        <f t="shared" si="19"/>
        <v>13.145530152251116</v>
      </c>
      <c r="AY117">
        <f t="shared" si="19"/>
        <v>13.15615130508097</v>
      </c>
      <c r="AZ117">
        <f t="shared" si="19"/>
        <v>13.166772457910826</v>
      </c>
      <c r="BA117">
        <f t="shared" si="19"/>
        <v>13.17739361074068</v>
      </c>
      <c r="BB117">
        <f t="shared" si="19"/>
        <v>13.188014763570536</v>
      </c>
      <c r="BC117">
        <f t="shared" si="19"/>
        <v>13.19863591640039</v>
      </c>
      <c r="BD117">
        <f t="shared" si="19"/>
        <v>13.209257069230244</v>
      </c>
      <c r="BE117">
        <f t="shared" si="19"/>
        <v>13.2198782220601</v>
      </c>
      <c r="BF117" s="107">
        <v>8.0000000000000002E-3</v>
      </c>
      <c r="BG117" s="40">
        <f t="shared" si="15"/>
        <v>0.50598067508746958</v>
      </c>
    </row>
    <row r="118" spans="1:59" ht="15" customHeight="1">
      <c r="A118" s="120" t="s">
        <v>854</v>
      </c>
      <c r="B118" s="109" t="s">
        <v>741</v>
      </c>
      <c r="C118" t="s">
        <v>1581</v>
      </c>
      <c r="D118" t="s">
        <v>2766</v>
      </c>
      <c r="E118" t="s">
        <v>2767</v>
      </c>
      <c r="F118" t="s">
        <v>1718</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f t="shared" si="20"/>
        <v>11.486765005241937</v>
      </c>
      <c r="AM118">
        <f t="shared" si="19"/>
        <v>11.486765010483873</v>
      </c>
      <c r="AN118">
        <f t="shared" si="19"/>
        <v>11.48676501572581</v>
      </c>
      <c r="AO118">
        <f t="shared" si="19"/>
        <v>11.486765020967747</v>
      </c>
      <c r="AP118">
        <f t="shared" si="19"/>
        <v>11.486765026209683</v>
      </c>
      <c r="AQ118">
        <f t="shared" si="19"/>
        <v>11.48676503145162</v>
      </c>
      <c r="AR118">
        <f t="shared" si="19"/>
        <v>11.486765036693557</v>
      </c>
      <c r="AS118">
        <f t="shared" si="19"/>
        <v>11.486765041935495</v>
      </c>
      <c r="AT118">
        <f t="shared" si="19"/>
        <v>11.486765047177432</v>
      </c>
      <c r="AU118">
        <f t="shared" si="19"/>
        <v>11.486765052419369</v>
      </c>
      <c r="AV118">
        <f t="shared" si="19"/>
        <v>11.486765057661305</v>
      </c>
      <c r="AW118">
        <f t="shared" si="19"/>
        <v>11.486765062903242</v>
      </c>
      <c r="AX118">
        <f t="shared" si="19"/>
        <v>11.486765068145179</v>
      </c>
      <c r="AY118">
        <f t="shared" si="19"/>
        <v>11.486765073387115</v>
      </c>
      <c r="AZ118">
        <f t="shared" si="19"/>
        <v>11.486765078629052</v>
      </c>
      <c r="BA118">
        <f t="shared" si="19"/>
        <v>11.486765083870988</v>
      </c>
      <c r="BB118">
        <f t="shared" si="19"/>
        <v>11.486765089112925</v>
      </c>
      <c r="BC118">
        <f t="shared" si="19"/>
        <v>11.486765094354862</v>
      </c>
      <c r="BD118">
        <f t="shared" si="19"/>
        <v>11.486765099596798</v>
      </c>
      <c r="BE118">
        <f t="shared" si="19"/>
        <v>11.486765104838735</v>
      </c>
      <c r="BF118" s="107">
        <v>0</v>
      </c>
      <c r="BG118" s="40">
        <f t="shared" si="15"/>
        <v>-1.5585958079711304E-7</v>
      </c>
    </row>
    <row r="119" spans="1:59" ht="15" customHeight="1">
      <c r="B119" s="109" t="s">
        <v>740</v>
      </c>
      <c r="C119" t="s">
        <v>2559</v>
      </c>
      <c r="D119" t="s">
        <v>2768</v>
      </c>
      <c r="E119" t="s">
        <v>2769</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f t="shared" si="20"/>
        <v>11.360639080793378</v>
      </c>
      <c r="AM119">
        <f t="shared" si="19"/>
        <v>11.394435863470846</v>
      </c>
      <c r="AN119">
        <f t="shared" si="19"/>
        <v>11.428232646148313</v>
      </c>
      <c r="AO119">
        <f t="shared" si="19"/>
        <v>11.462029428825781</v>
      </c>
      <c r="AP119">
        <f t="shared" si="19"/>
        <v>11.495826211503248</v>
      </c>
      <c r="AQ119">
        <f t="shared" si="19"/>
        <v>11.529622994180714</v>
      </c>
      <c r="AR119">
        <f t="shared" si="19"/>
        <v>11.563419776858183</v>
      </c>
      <c r="AS119">
        <f t="shared" si="19"/>
        <v>11.597216559535649</v>
      </c>
      <c r="AT119">
        <f t="shared" si="19"/>
        <v>11.631013342213118</v>
      </c>
      <c r="AU119">
        <f t="shared" si="19"/>
        <v>11.664810124890584</v>
      </c>
      <c r="AV119">
        <f t="shared" si="19"/>
        <v>11.698606907568051</v>
      </c>
      <c r="AW119">
        <f t="shared" si="19"/>
        <v>11.732403690245519</v>
      </c>
      <c r="AX119">
        <f t="shared" si="19"/>
        <v>11.766200472922986</v>
      </c>
      <c r="AY119">
        <f t="shared" si="19"/>
        <v>11.799997255600454</v>
      </c>
      <c r="AZ119">
        <f t="shared" si="19"/>
        <v>11.833794038277921</v>
      </c>
      <c r="BA119">
        <f t="shared" si="19"/>
        <v>11.867590820955387</v>
      </c>
      <c r="BB119">
        <f t="shared" si="19"/>
        <v>11.901387603632855</v>
      </c>
      <c r="BC119">
        <f t="shared" si="19"/>
        <v>11.935184386310322</v>
      </c>
      <c r="BD119">
        <f t="shared" si="19"/>
        <v>11.968981168987789</v>
      </c>
      <c r="BE119">
        <f t="shared" si="19"/>
        <v>12.002777951665257</v>
      </c>
      <c r="BF119" s="107">
        <v>1.2E-2</v>
      </c>
      <c r="BG119" s="40">
        <f t="shared" si="15"/>
        <v>0.80792317037416961</v>
      </c>
    </row>
    <row r="120" spans="1:59" ht="15" customHeight="1">
      <c r="C120" t="s">
        <v>2553</v>
      </c>
      <c r="E120" t="s">
        <v>2770</v>
      </c>
      <c r="BG120" s="40"/>
    </row>
    <row r="121" spans="1:59" ht="15" customHeight="1">
      <c r="A121" s="120" t="s">
        <v>115</v>
      </c>
      <c r="B121" s="109" t="s">
        <v>739</v>
      </c>
      <c r="C121" t="s">
        <v>1266</v>
      </c>
      <c r="D121" t="s">
        <v>2771</v>
      </c>
      <c r="E121" t="s">
        <v>2772</v>
      </c>
      <c r="F121" t="s">
        <v>2729</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f t="shared" si="20"/>
        <v>7.768007283458128</v>
      </c>
      <c r="AM121">
        <f t="shared" si="20"/>
        <v>7.7794723164602555</v>
      </c>
      <c r="AN121">
        <f t="shared" si="20"/>
        <v>7.7909373494623839</v>
      </c>
      <c r="AO121">
        <f t="shared" si="20"/>
        <v>7.8024023824645115</v>
      </c>
      <c r="AP121">
        <f t="shared" si="20"/>
        <v>7.813867415466639</v>
      </c>
      <c r="AQ121">
        <f t="shared" si="20"/>
        <v>7.8253324484687665</v>
      </c>
      <c r="AR121">
        <f t="shared" si="20"/>
        <v>7.8367974814708949</v>
      </c>
      <c r="AS121">
        <f t="shared" si="20"/>
        <v>7.8482625144730225</v>
      </c>
      <c r="AT121">
        <f t="shared" si="20"/>
        <v>7.85972754747515</v>
      </c>
      <c r="AU121">
        <f t="shared" si="20"/>
        <v>7.8711925804772775</v>
      </c>
      <c r="AV121">
        <f t="shared" si="20"/>
        <v>7.882657613479406</v>
      </c>
      <c r="AW121">
        <f t="shared" si="20"/>
        <v>7.8941226464815335</v>
      </c>
      <c r="AX121">
        <f t="shared" si="20"/>
        <v>7.905587679483661</v>
      </c>
      <c r="AY121">
        <f t="shared" si="20"/>
        <v>7.9170527124857886</v>
      </c>
      <c r="AZ121">
        <f t="shared" si="20"/>
        <v>7.928517745487917</v>
      </c>
      <c r="BA121">
        <f t="shared" si="20"/>
        <v>7.9399827784900445</v>
      </c>
      <c r="BB121">
        <f t="shared" ref="AM121:BE130" si="21">_xlfn.FORECAST.ETS(BB$15,$G121:$AK121,$G$15:$AK$15)</f>
        <v>7.9514478114921721</v>
      </c>
      <c r="BC121">
        <f t="shared" si="21"/>
        <v>7.9629128444942996</v>
      </c>
      <c r="BD121">
        <f t="shared" si="21"/>
        <v>7.974377877496428</v>
      </c>
      <c r="BE121">
        <f t="shared" si="21"/>
        <v>7.9858429104985555</v>
      </c>
      <c r="BF121" s="107">
        <v>8.0000000000000002E-3</v>
      </c>
      <c r="BG121" s="40">
        <f t="shared" si="15"/>
        <v>0.55727469666837504</v>
      </c>
    </row>
    <row r="122" spans="1:59" ht="15" customHeight="1">
      <c r="A122" s="120" t="s">
        <v>114</v>
      </c>
      <c r="B122" s="109" t="s">
        <v>738</v>
      </c>
      <c r="C122" t="s">
        <v>1352</v>
      </c>
      <c r="D122" t="s">
        <v>2773</v>
      </c>
      <c r="E122" t="s">
        <v>2774</v>
      </c>
      <c r="F122" t="s">
        <v>1718</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f t="shared" si="20"/>
        <v>7.298864627313657</v>
      </c>
      <c r="AM122">
        <f t="shared" si="21"/>
        <v>7.3099622321054856</v>
      </c>
      <c r="AN122">
        <f t="shared" si="21"/>
        <v>7.3210598368973132</v>
      </c>
      <c r="AO122">
        <f t="shared" si="21"/>
        <v>7.3321574416891417</v>
      </c>
      <c r="AP122">
        <f t="shared" si="21"/>
        <v>7.3432550464809703</v>
      </c>
      <c r="AQ122">
        <f t="shared" si="21"/>
        <v>7.3543526512727988</v>
      </c>
      <c r="AR122">
        <f t="shared" si="21"/>
        <v>7.3654502560646273</v>
      </c>
      <c r="AS122">
        <f t="shared" si="21"/>
        <v>7.376547860856455</v>
      </c>
      <c r="AT122">
        <f t="shared" si="21"/>
        <v>7.3876454656482835</v>
      </c>
      <c r="AU122">
        <f t="shared" si="21"/>
        <v>7.398743070440112</v>
      </c>
      <c r="AV122">
        <f t="shared" si="21"/>
        <v>7.4098406752319406</v>
      </c>
      <c r="AW122">
        <f t="shared" si="21"/>
        <v>7.4209382800237691</v>
      </c>
      <c r="AX122">
        <f t="shared" si="21"/>
        <v>7.4320358848155967</v>
      </c>
      <c r="AY122">
        <f t="shared" si="21"/>
        <v>7.4431334896074253</v>
      </c>
      <c r="AZ122">
        <f t="shared" si="21"/>
        <v>7.4542310943992538</v>
      </c>
      <c r="BA122">
        <f t="shared" si="21"/>
        <v>7.4653286991910823</v>
      </c>
      <c r="BB122">
        <f t="shared" si="21"/>
        <v>7.4764263039829109</v>
      </c>
      <c r="BC122">
        <f t="shared" si="21"/>
        <v>7.4875239087747385</v>
      </c>
      <c r="BD122">
        <f t="shared" si="21"/>
        <v>7.498621513566567</v>
      </c>
      <c r="BE122">
        <f t="shared" si="21"/>
        <v>7.5097191183583956</v>
      </c>
      <c r="BF122" s="107">
        <v>0.01</v>
      </c>
      <c r="BG122" s="40">
        <f t="shared" si="15"/>
        <v>0.65847122461031304</v>
      </c>
    </row>
    <row r="123" spans="1:59" ht="15" customHeight="1">
      <c r="A123" s="120" t="s">
        <v>853</v>
      </c>
      <c r="B123" s="109" t="s">
        <v>737</v>
      </c>
      <c r="C123" t="s">
        <v>1273</v>
      </c>
      <c r="D123" t="s">
        <v>2775</v>
      </c>
      <c r="E123" t="s">
        <v>2776</v>
      </c>
      <c r="F123" t="s">
        <v>1718</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f t="shared" si="20"/>
        <v>7.467646738825378</v>
      </c>
      <c r="AM123">
        <f t="shared" si="21"/>
        <v>7.4725913540374673</v>
      </c>
      <c r="AN123">
        <f t="shared" si="21"/>
        <v>7.4775359692495558</v>
      </c>
      <c r="AO123">
        <f t="shared" si="21"/>
        <v>7.4824805844616451</v>
      </c>
      <c r="AP123">
        <f t="shared" si="21"/>
        <v>7.4874251996737344</v>
      </c>
      <c r="AQ123">
        <f t="shared" si="21"/>
        <v>7.4923698148858238</v>
      </c>
      <c r="AR123">
        <f t="shared" si="21"/>
        <v>7.4973144300979122</v>
      </c>
      <c r="AS123">
        <f t="shared" si="21"/>
        <v>7.5022590453100015</v>
      </c>
      <c r="AT123">
        <f t="shared" si="21"/>
        <v>7.5072036605220909</v>
      </c>
      <c r="AU123">
        <f t="shared" si="21"/>
        <v>7.5121482757341802</v>
      </c>
      <c r="AV123">
        <f t="shared" si="21"/>
        <v>7.5170928909462695</v>
      </c>
      <c r="AW123">
        <f t="shared" si="21"/>
        <v>7.522037506158358</v>
      </c>
      <c r="AX123">
        <f t="shared" si="21"/>
        <v>7.5269821213704473</v>
      </c>
      <c r="AY123">
        <f t="shared" si="21"/>
        <v>7.5319267365825366</v>
      </c>
      <c r="AZ123">
        <f t="shared" si="21"/>
        <v>7.536871351794626</v>
      </c>
      <c r="BA123">
        <f t="shared" si="21"/>
        <v>7.5418159670067144</v>
      </c>
      <c r="BB123">
        <f t="shared" si="21"/>
        <v>7.5467605822188037</v>
      </c>
      <c r="BC123">
        <f t="shared" si="21"/>
        <v>7.5517051974308931</v>
      </c>
      <c r="BD123">
        <f t="shared" si="21"/>
        <v>7.5566498126429824</v>
      </c>
      <c r="BE123">
        <f t="shared" si="21"/>
        <v>7.5615944278550717</v>
      </c>
      <c r="BF123" s="107">
        <v>7.0000000000000001E-3</v>
      </c>
      <c r="BG123" s="40">
        <f t="shared" si="15"/>
        <v>0.47474193147682975</v>
      </c>
    </row>
    <row r="124" spans="1:59" ht="15" customHeight="1">
      <c r="A124" s="120" t="s">
        <v>113</v>
      </c>
      <c r="B124" s="109" t="s">
        <v>736</v>
      </c>
      <c r="C124" t="s">
        <v>1282</v>
      </c>
      <c r="D124" t="s">
        <v>2777</v>
      </c>
      <c r="E124" t="s">
        <v>2778</v>
      </c>
      <c r="F124" t="s">
        <v>2729</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f t="shared" si="20"/>
        <v>7.3451444037429212</v>
      </c>
      <c r="AM124">
        <f t="shared" si="21"/>
        <v>7.3569446415777549</v>
      </c>
      <c r="AN124">
        <f t="shared" si="21"/>
        <v>7.3687448794125894</v>
      </c>
      <c r="AO124">
        <f t="shared" si="21"/>
        <v>7.3805451172474239</v>
      </c>
      <c r="AP124">
        <f t="shared" si="21"/>
        <v>7.3923453550822584</v>
      </c>
      <c r="AQ124">
        <f t="shared" si="21"/>
        <v>7.4041455929170921</v>
      </c>
      <c r="AR124">
        <f t="shared" si="21"/>
        <v>7.4159458307519266</v>
      </c>
      <c r="AS124">
        <f t="shared" si="21"/>
        <v>7.4277460685867611</v>
      </c>
      <c r="AT124">
        <f t="shared" si="21"/>
        <v>7.4395463064215956</v>
      </c>
      <c r="AU124">
        <f t="shared" si="21"/>
        <v>7.4513465442564293</v>
      </c>
      <c r="AV124">
        <f t="shared" si="21"/>
        <v>7.4631467820912638</v>
      </c>
      <c r="AW124">
        <f t="shared" si="21"/>
        <v>7.4749470199260983</v>
      </c>
      <c r="AX124">
        <f t="shared" si="21"/>
        <v>7.486747257760932</v>
      </c>
      <c r="AY124">
        <f t="shared" si="21"/>
        <v>7.4985474955957665</v>
      </c>
      <c r="AZ124">
        <f t="shared" si="21"/>
        <v>7.510347733430601</v>
      </c>
      <c r="BA124">
        <f t="shared" si="21"/>
        <v>7.5221479712654356</v>
      </c>
      <c r="BB124">
        <f t="shared" si="21"/>
        <v>7.5339482091002692</v>
      </c>
      <c r="BC124">
        <f t="shared" si="21"/>
        <v>7.5457484469351037</v>
      </c>
      <c r="BD124">
        <f t="shared" si="21"/>
        <v>7.5575486847699382</v>
      </c>
      <c r="BE124">
        <f t="shared" si="21"/>
        <v>7.5693489226047728</v>
      </c>
      <c r="BF124" s="107">
        <v>8.0000000000000002E-3</v>
      </c>
      <c r="BG124" s="40">
        <f t="shared" si="15"/>
        <v>0.5613406161831147</v>
      </c>
    </row>
    <row r="125" spans="1:59" ht="15" customHeight="1">
      <c r="A125" s="120" t="s">
        <v>114</v>
      </c>
      <c r="B125" s="109" t="s">
        <v>735</v>
      </c>
      <c r="C125" t="s">
        <v>2548</v>
      </c>
      <c r="D125" t="s">
        <v>2779</v>
      </c>
      <c r="E125" t="s">
        <v>2780</v>
      </c>
      <c r="F125" t="s">
        <v>1718</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t="s">
        <v>146</v>
      </c>
      <c r="BG125" t="s">
        <v>146</v>
      </c>
    </row>
    <row r="126" spans="1:59" ht="15" customHeight="1">
      <c r="A126" s="120" t="s">
        <v>112</v>
      </c>
      <c r="B126" s="109" t="s">
        <v>734</v>
      </c>
      <c r="C126" t="s">
        <v>1577</v>
      </c>
      <c r="D126" t="s">
        <v>2781</v>
      </c>
      <c r="E126" t="s">
        <v>2782</v>
      </c>
      <c r="F126" t="s">
        <v>2729</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f t="shared" si="20"/>
        <v>12.252427013496394</v>
      </c>
      <c r="AM126">
        <f t="shared" si="21"/>
        <v>12.260071782008216</v>
      </c>
      <c r="AN126">
        <f t="shared" si="21"/>
        <v>12.267716550520039</v>
      </c>
      <c r="AO126">
        <f t="shared" si="21"/>
        <v>12.275361319031862</v>
      </c>
      <c r="AP126">
        <f t="shared" si="21"/>
        <v>12.283006087543685</v>
      </c>
      <c r="AQ126">
        <f t="shared" si="21"/>
        <v>12.290650856055507</v>
      </c>
      <c r="AR126">
        <f t="shared" si="21"/>
        <v>12.298295624567329</v>
      </c>
      <c r="AS126">
        <f t="shared" si="21"/>
        <v>12.305940393079151</v>
      </c>
      <c r="AT126">
        <f t="shared" si="21"/>
        <v>12.313585161590973</v>
      </c>
      <c r="AU126">
        <f t="shared" si="21"/>
        <v>12.321229930102795</v>
      </c>
      <c r="AV126">
        <f t="shared" si="21"/>
        <v>12.328874698614619</v>
      </c>
      <c r="AW126">
        <f t="shared" si="21"/>
        <v>12.336519467126442</v>
      </c>
      <c r="AX126">
        <f t="shared" si="21"/>
        <v>12.344164235638264</v>
      </c>
      <c r="AY126">
        <f t="shared" si="21"/>
        <v>12.351809004150086</v>
      </c>
      <c r="AZ126">
        <f t="shared" si="21"/>
        <v>12.359453772661908</v>
      </c>
      <c r="BA126">
        <f t="shared" si="21"/>
        <v>12.36709854117373</v>
      </c>
      <c r="BB126">
        <f t="shared" si="21"/>
        <v>12.374743309685554</v>
      </c>
      <c r="BC126">
        <f t="shared" si="21"/>
        <v>12.382388078197376</v>
      </c>
      <c r="BD126">
        <f t="shared" si="21"/>
        <v>12.390032846709198</v>
      </c>
      <c r="BE126">
        <f t="shared" si="21"/>
        <v>12.397677615221021</v>
      </c>
      <c r="BF126" s="107">
        <v>1.2E-2</v>
      </c>
      <c r="BG126" s="40">
        <f t="shared" si="15"/>
        <v>0.75604097221890765</v>
      </c>
    </row>
    <row r="127" spans="1:59" ht="15" customHeight="1">
      <c r="A127" s="120" t="s">
        <v>116</v>
      </c>
      <c r="B127" s="109" t="s">
        <v>733</v>
      </c>
      <c r="C127" t="s">
        <v>2549</v>
      </c>
      <c r="D127" t="s">
        <v>2783</v>
      </c>
      <c r="E127" t="s">
        <v>2784</v>
      </c>
      <c r="F127" t="s">
        <v>2729</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f t="shared" si="20"/>
        <v>10.417105000528567</v>
      </c>
      <c r="AM127">
        <f t="shared" si="21"/>
        <v>10.435624954924174</v>
      </c>
      <c r="AN127">
        <f t="shared" si="21"/>
        <v>10.454144909319782</v>
      </c>
      <c r="AO127">
        <f t="shared" si="21"/>
        <v>10.472664863715389</v>
      </c>
      <c r="AP127">
        <f t="shared" si="21"/>
        <v>10.491184818110996</v>
      </c>
      <c r="AQ127">
        <f t="shared" si="21"/>
        <v>10.509704772506604</v>
      </c>
      <c r="AR127">
        <f t="shared" si="21"/>
        <v>10.528224726902209</v>
      </c>
      <c r="AS127">
        <f t="shared" si="21"/>
        <v>10.546744681297817</v>
      </c>
      <c r="AT127">
        <f t="shared" si="21"/>
        <v>10.565264635693424</v>
      </c>
      <c r="AU127">
        <f t="shared" si="21"/>
        <v>10.583784590089031</v>
      </c>
      <c r="AV127">
        <f t="shared" si="21"/>
        <v>10.602304544484639</v>
      </c>
      <c r="AW127">
        <f t="shared" si="21"/>
        <v>10.620824498880246</v>
      </c>
      <c r="AX127">
        <f t="shared" si="21"/>
        <v>10.639344453275854</v>
      </c>
      <c r="AY127">
        <f t="shared" si="21"/>
        <v>10.657864407671461</v>
      </c>
      <c r="AZ127">
        <f t="shared" si="21"/>
        <v>10.676384362067068</v>
      </c>
      <c r="BA127">
        <f t="shared" si="21"/>
        <v>10.694904316462676</v>
      </c>
      <c r="BB127">
        <f t="shared" si="21"/>
        <v>10.713424270858283</v>
      </c>
      <c r="BC127">
        <f t="shared" si="21"/>
        <v>10.731944225253891</v>
      </c>
      <c r="BD127">
        <f t="shared" si="21"/>
        <v>10.750464179649498</v>
      </c>
      <c r="BE127">
        <f t="shared" si="21"/>
        <v>10.768984134045104</v>
      </c>
      <c r="BF127" s="107">
        <v>0.04</v>
      </c>
      <c r="BG127" s="40">
        <f t="shared" si="15"/>
        <v>2.4279430357359688</v>
      </c>
    </row>
    <row r="128" spans="1:59" ht="15" customHeight="1">
      <c r="A128" s="120" t="s">
        <v>116</v>
      </c>
      <c r="B128" s="109" t="s">
        <v>732</v>
      </c>
      <c r="C128" t="s">
        <v>2550</v>
      </c>
      <c r="D128" t="s">
        <v>2785</v>
      </c>
      <c r="E128" t="s">
        <v>2786</v>
      </c>
      <c r="F128" t="s">
        <v>1718</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f t="shared" si="20"/>
        <v>10.541874269218122</v>
      </c>
      <c r="AM128">
        <f t="shared" si="21"/>
        <v>10.558995379549813</v>
      </c>
      <c r="AN128">
        <f t="shared" si="21"/>
        <v>10.576116489881503</v>
      </c>
      <c r="AO128">
        <f t="shared" si="21"/>
        <v>10.593237600213195</v>
      </c>
      <c r="AP128">
        <f t="shared" si="21"/>
        <v>10.610358710544885</v>
      </c>
      <c r="AQ128">
        <f t="shared" si="21"/>
        <v>10.627479820876577</v>
      </c>
      <c r="AR128">
        <f t="shared" si="21"/>
        <v>10.644600931208267</v>
      </c>
      <c r="AS128">
        <f t="shared" si="21"/>
        <v>10.661722041539957</v>
      </c>
      <c r="AT128">
        <f t="shared" si="21"/>
        <v>10.678843151871648</v>
      </c>
      <c r="AU128">
        <f t="shared" si="21"/>
        <v>10.695964262203338</v>
      </c>
      <c r="AV128">
        <f t="shared" si="21"/>
        <v>10.71308537253503</v>
      </c>
      <c r="AW128">
        <f t="shared" si="21"/>
        <v>10.73020648286672</v>
      </c>
      <c r="AX128">
        <f t="shared" si="21"/>
        <v>10.747327593198412</v>
      </c>
      <c r="AY128">
        <f t="shared" si="21"/>
        <v>10.764448703530102</v>
      </c>
      <c r="AZ128">
        <f t="shared" si="21"/>
        <v>10.781569813861791</v>
      </c>
      <c r="BA128">
        <f t="shared" si="21"/>
        <v>10.798690924193483</v>
      </c>
      <c r="BB128">
        <f t="shared" si="21"/>
        <v>10.815812034525173</v>
      </c>
      <c r="BC128">
        <f t="shared" si="21"/>
        <v>10.832933144856865</v>
      </c>
      <c r="BD128">
        <f t="shared" si="21"/>
        <v>10.850054255188555</v>
      </c>
      <c r="BE128">
        <f t="shared" si="21"/>
        <v>10.867175365520247</v>
      </c>
      <c r="BF128" s="107">
        <v>0.04</v>
      </c>
      <c r="BG128" s="40">
        <f t="shared" si="15"/>
        <v>2.4212199699206849</v>
      </c>
    </row>
    <row r="129" spans="1:59" ht="15" customHeight="1">
      <c r="A129" s="120" t="s">
        <v>854</v>
      </c>
      <c r="B129" s="109" t="s">
        <v>731</v>
      </c>
      <c r="C129" t="s">
        <v>1581</v>
      </c>
      <c r="D129" t="s">
        <v>2787</v>
      </c>
      <c r="E129" t="s">
        <v>2788</v>
      </c>
      <c r="F129" t="s">
        <v>2729</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f t="shared" si="20"/>
        <v>6.855830509270004</v>
      </c>
      <c r="AM129">
        <f t="shared" si="21"/>
        <v>6.8560109526275221</v>
      </c>
      <c r="AN129">
        <f t="shared" si="21"/>
        <v>6.8561913959850393</v>
      </c>
      <c r="AO129">
        <f t="shared" si="21"/>
        <v>6.8563718393425575</v>
      </c>
      <c r="AP129">
        <f t="shared" si="21"/>
        <v>6.8565522827000756</v>
      </c>
      <c r="AQ129">
        <f t="shared" si="21"/>
        <v>6.8567327260575937</v>
      </c>
      <c r="AR129">
        <f t="shared" si="21"/>
        <v>6.8569131694151109</v>
      </c>
      <c r="AS129">
        <f t="shared" si="21"/>
        <v>6.857093612772629</v>
      </c>
      <c r="AT129">
        <f t="shared" si="21"/>
        <v>6.8572740561301471</v>
      </c>
      <c r="AU129">
        <f t="shared" si="21"/>
        <v>6.8574544994876652</v>
      </c>
      <c r="AV129">
        <f t="shared" si="21"/>
        <v>6.8576349428451833</v>
      </c>
      <c r="AW129">
        <f t="shared" si="21"/>
        <v>6.8578153862027005</v>
      </c>
      <c r="AX129">
        <f t="shared" si="21"/>
        <v>6.8579958295602186</v>
      </c>
      <c r="AY129">
        <f t="shared" si="21"/>
        <v>6.8581762729177367</v>
      </c>
      <c r="AZ129">
        <f t="shared" si="21"/>
        <v>6.8583567162752548</v>
      </c>
      <c r="BA129">
        <f t="shared" si="21"/>
        <v>6.858537159632772</v>
      </c>
      <c r="BB129">
        <f t="shared" si="21"/>
        <v>6.8587176029902901</v>
      </c>
      <c r="BC129">
        <f t="shared" si="21"/>
        <v>6.8588980463478082</v>
      </c>
      <c r="BD129">
        <f t="shared" si="21"/>
        <v>6.8590784897053263</v>
      </c>
      <c r="BE129">
        <f t="shared" si="21"/>
        <v>6.8592589330628444</v>
      </c>
      <c r="BF129" s="107">
        <v>2E-3</v>
      </c>
      <c r="BG129" s="40">
        <f t="shared" si="15"/>
        <v>0.10980046617459216</v>
      </c>
    </row>
    <row r="130" spans="1:59" ht="15" customHeight="1">
      <c r="B130" s="109" t="s">
        <v>730</v>
      </c>
      <c r="C130" t="s">
        <v>2560</v>
      </c>
      <c r="D130" t="s">
        <v>2789</v>
      </c>
      <c r="E130" t="s">
        <v>2790</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f t="shared" si="20"/>
        <v>7.7575061130307077</v>
      </c>
      <c r="AM130">
        <f t="shared" si="21"/>
        <v>7.7682604421427772</v>
      </c>
      <c r="AN130">
        <f t="shared" si="21"/>
        <v>7.7790147712548476</v>
      </c>
      <c r="AO130">
        <f t="shared" si="21"/>
        <v>7.7897691003669172</v>
      </c>
      <c r="AP130">
        <f t="shared" si="21"/>
        <v>7.8005234294789876</v>
      </c>
      <c r="AQ130">
        <f t="shared" si="21"/>
        <v>7.8112777585910571</v>
      </c>
      <c r="AR130">
        <f t="shared" si="21"/>
        <v>7.8220320877031275</v>
      </c>
      <c r="AS130">
        <f t="shared" si="21"/>
        <v>7.8327864168151971</v>
      </c>
      <c r="AT130">
        <f t="shared" si="21"/>
        <v>7.8435407459272675</v>
      </c>
      <c r="AU130">
        <f t="shared" si="21"/>
        <v>7.8542950750393379</v>
      </c>
      <c r="AV130">
        <f t="shared" si="21"/>
        <v>7.8650494041514074</v>
      </c>
      <c r="AW130">
        <f t="shared" si="21"/>
        <v>7.8758037332634778</v>
      </c>
      <c r="AX130">
        <f t="shared" si="21"/>
        <v>7.8865580623755474</v>
      </c>
      <c r="AY130">
        <f t="shared" si="21"/>
        <v>7.8973123914876178</v>
      </c>
      <c r="AZ130">
        <f t="shared" si="21"/>
        <v>7.9080667205996873</v>
      </c>
      <c r="BA130">
        <f t="shared" si="21"/>
        <v>7.9188210497117577</v>
      </c>
      <c r="BB130">
        <f t="shared" si="21"/>
        <v>7.9295753788238272</v>
      </c>
      <c r="BC130">
        <f t="shared" si="21"/>
        <v>7.9403297079358977</v>
      </c>
      <c r="BD130">
        <f t="shared" si="21"/>
        <v>7.9510840370479681</v>
      </c>
      <c r="BE130">
        <f t="shared" si="21"/>
        <v>7.9618383661600376</v>
      </c>
      <c r="BF130" s="107">
        <v>8.0000000000000002E-3</v>
      </c>
      <c r="BG130" s="40">
        <f t="shared" si="15"/>
        <v>0.55283037983959726</v>
      </c>
    </row>
    <row r="131" spans="1:59" s="35" customFormat="1" ht="15" customHeight="1">
      <c r="A131" s="116"/>
      <c r="B131" s="34" t="s">
        <v>729</v>
      </c>
      <c r="C131" s="35" t="s">
        <v>2561</v>
      </c>
      <c r="D131" s="35" t="s">
        <v>2791</v>
      </c>
      <c r="E131" s="35" t="s">
        <v>2792</v>
      </c>
      <c r="G131" s="35">
        <v>7.238181</v>
      </c>
      <c r="H131" s="35">
        <v>7.3106159999999996</v>
      </c>
      <c r="I131" s="35">
        <v>7.3899489999999997</v>
      </c>
      <c r="J131" s="35">
        <v>7.4766839999999997</v>
      </c>
      <c r="K131" s="35">
        <v>7.5747030000000004</v>
      </c>
      <c r="L131" s="35">
        <v>7.6863210000000004</v>
      </c>
      <c r="M131" s="35">
        <v>7.8097329999999996</v>
      </c>
      <c r="N131" s="35">
        <v>7.9445509999999997</v>
      </c>
      <c r="O131" s="35">
        <v>8.0834510000000002</v>
      </c>
      <c r="P131" s="35">
        <v>8.2308420000000009</v>
      </c>
      <c r="Q131" s="35">
        <v>8.3825859999999999</v>
      </c>
      <c r="R131" s="35">
        <v>8.5364260000000005</v>
      </c>
      <c r="S131" s="35">
        <v>8.6869980000000009</v>
      </c>
      <c r="T131" s="35">
        <v>8.8273639999999993</v>
      </c>
      <c r="U131" s="35">
        <v>8.9563410000000001</v>
      </c>
      <c r="V131" s="35">
        <v>9.0734779999999997</v>
      </c>
      <c r="W131" s="35">
        <v>9.1788980000000002</v>
      </c>
      <c r="X131" s="35">
        <v>9.2730580000000007</v>
      </c>
      <c r="Y131" s="35">
        <v>9.3587249999999997</v>
      </c>
      <c r="Z131" s="35">
        <v>9.4375730000000004</v>
      </c>
      <c r="AA131" s="35">
        <v>9.5084780000000002</v>
      </c>
      <c r="AB131" s="35">
        <v>9.572991</v>
      </c>
      <c r="AC131" s="35">
        <v>9.6297540000000001</v>
      </c>
      <c r="AD131" s="35">
        <v>9.6799710000000001</v>
      </c>
      <c r="AE131" s="35">
        <v>9.7249739999999996</v>
      </c>
      <c r="AF131" s="35">
        <v>9.7670309999999994</v>
      </c>
      <c r="AG131" s="35">
        <v>9.8068960000000001</v>
      </c>
      <c r="AH131" s="35">
        <v>9.8463209999999997</v>
      </c>
      <c r="AI131" s="35">
        <v>9.8857789999999994</v>
      </c>
      <c r="AJ131" s="35">
        <v>9.9239490000000004</v>
      </c>
      <c r="AK131" s="35">
        <v>9.9616600000000002</v>
      </c>
      <c r="AL131">
        <f t="shared" ref="AL131:BE131" si="22">_xlfn.FORECAST.ETS(AL$15,$G131:$AK131,$G$15:$AK$15)</f>
        <v>9.9957956283249132</v>
      </c>
      <c r="AM131">
        <f t="shared" si="22"/>
        <v>10.03098416185318</v>
      </c>
      <c r="AN131">
        <f t="shared" si="22"/>
        <v>10.066172695381447</v>
      </c>
      <c r="AO131">
        <f t="shared" si="22"/>
        <v>10.101361228909713</v>
      </c>
      <c r="AP131">
        <f t="shared" si="22"/>
        <v>10.13654976243798</v>
      </c>
      <c r="AQ131">
        <f t="shared" si="22"/>
        <v>10.171738295966248</v>
      </c>
      <c r="AR131">
        <f t="shared" si="22"/>
        <v>10.206926829494515</v>
      </c>
      <c r="AS131">
        <f t="shared" si="22"/>
        <v>10.242115363022782</v>
      </c>
      <c r="AT131">
        <f t="shared" si="22"/>
        <v>10.277303896551048</v>
      </c>
      <c r="AU131">
        <f t="shared" si="22"/>
        <v>10.312492430079315</v>
      </c>
      <c r="AV131">
        <f t="shared" si="22"/>
        <v>10.347680963607582</v>
      </c>
      <c r="AW131">
        <f t="shared" si="22"/>
        <v>10.382869497135848</v>
      </c>
      <c r="AX131">
        <f t="shared" si="22"/>
        <v>10.418058030664115</v>
      </c>
      <c r="AY131">
        <f t="shared" si="22"/>
        <v>10.453246564192382</v>
      </c>
      <c r="AZ131">
        <f t="shared" si="22"/>
        <v>10.488435097720648</v>
      </c>
      <c r="BA131">
        <f t="shared" si="22"/>
        <v>10.523623631248917</v>
      </c>
      <c r="BB131">
        <f t="shared" si="22"/>
        <v>10.558812164777184</v>
      </c>
      <c r="BC131">
        <f t="shared" si="22"/>
        <v>10.59400069830545</v>
      </c>
      <c r="BD131">
        <f t="shared" si="22"/>
        <v>10.629189231833717</v>
      </c>
      <c r="BE131">
        <f t="shared" si="22"/>
        <v>10.664377765361984</v>
      </c>
      <c r="BF131" s="111">
        <v>1.0999999999999999E-2</v>
      </c>
      <c r="BG131" s="40">
        <f t="shared" si="15"/>
        <v>0.77808965591357193</v>
      </c>
    </row>
    <row r="132" spans="1:59" ht="15" customHeight="1">
      <c r="C132" t="s">
        <v>2562</v>
      </c>
      <c r="E132" t="s">
        <v>2793</v>
      </c>
      <c r="BG132" s="40"/>
    </row>
    <row r="133" spans="1:59" ht="15" customHeight="1">
      <c r="C133" t="s">
        <v>1221</v>
      </c>
      <c r="E133" t="s">
        <v>2794</v>
      </c>
      <c r="BG133" s="40"/>
    </row>
    <row r="134" spans="1:59" ht="15" customHeight="1">
      <c r="A134" s="120" t="s">
        <v>115</v>
      </c>
      <c r="B134" s="109" t="s">
        <v>728</v>
      </c>
      <c r="C134" t="s">
        <v>1266</v>
      </c>
      <c r="D134" t="s">
        <v>2795</v>
      </c>
      <c r="E134" t="s">
        <v>2796</v>
      </c>
      <c r="F134" t="s">
        <v>1864</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f t="shared" ref="AL134:BA149" si="23">_xlfn.FORECAST.ETS(AL$15,$G134:$AK134,$G$15:$AK$15)</f>
        <v>5.0949547024776729</v>
      </c>
      <c r="AM134">
        <f t="shared" si="23"/>
        <v>5.1107918418577167</v>
      </c>
      <c r="AN134">
        <f t="shared" si="23"/>
        <v>5.1266289812377615</v>
      </c>
      <c r="AO134">
        <f t="shared" si="23"/>
        <v>5.1424661206178062</v>
      </c>
      <c r="AP134">
        <f t="shared" si="23"/>
        <v>5.1583032599978509</v>
      </c>
      <c r="AQ134">
        <f t="shared" si="23"/>
        <v>5.1741403993778947</v>
      </c>
      <c r="AR134">
        <f t="shared" si="23"/>
        <v>5.1899775387579394</v>
      </c>
      <c r="AS134">
        <f t="shared" si="23"/>
        <v>5.2058146781379842</v>
      </c>
      <c r="AT134">
        <f t="shared" si="23"/>
        <v>5.221651817518028</v>
      </c>
      <c r="AU134">
        <f t="shared" si="23"/>
        <v>5.2374889568980727</v>
      </c>
      <c r="AV134">
        <f t="shared" si="23"/>
        <v>5.2533260962781174</v>
      </c>
      <c r="AW134">
        <f t="shared" si="23"/>
        <v>5.2691632356581612</v>
      </c>
      <c r="AX134">
        <f t="shared" si="23"/>
        <v>5.285000375038206</v>
      </c>
      <c r="AY134">
        <f t="shared" si="23"/>
        <v>5.3008375144182507</v>
      </c>
      <c r="AZ134">
        <f t="shared" si="23"/>
        <v>5.3166746537982954</v>
      </c>
      <c r="BA134">
        <f t="shared" si="23"/>
        <v>5.3325117931783392</v>
      </c>
      <c r="BB134">
        <f t="shared" ref="AM134:BE143" si="24">_xlfn.FORECAST.ETS(BB$15,$G134:$AK134,$G$15:$AK$15)</f>
        <v>5.348348932558384</v>
      </c>
      <c r="BC134">
        <f t="shared" si="24"/>
        <v>5.3641860719384287</v>
      </c>
      <c r="BD134">
        <f t="shared" si="24"/>
        <v>5.3800232113184725</v>
      </c>
      <c r="BE134">
        <f t="shared" si="24"/>
        <v>5.3958603506985172</v>
      </c>
      <c r="BF134" s="107">
        <v>2.1999999999999999E-2</v>
      </c>
      <c r="BG134" s="40">
        <f t="shared" si="15"/>
        <v>1.4210762853671621</v>
      </c>
    </row>
    <row r="135" spans="1:59" ht="15" customHeight="1">
      <c r="A135" s="120" t="s">
        <v>114</v>
      </c>
      <c r="B135" s="109" t="s">
        <v>727</v>
      </c>
      <c r="C135" t="s">
        <v>1352</v>
      </c>
      <c r="D135" t="s">
        <v>2797</v>
      </c>
      <c r="E135" t="s">
        <v>2798</v>
      </c>
      <c r="F135" t="s">
        <v>1864</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f t="shared" si="23"/>
        <v>2.0633206599945519</v>
      </c>
      <c r="AM135">
        <f t="shared" si="24"/>
        <v>2.0951833845457268</v>
      </c>
      <c r="AN135">
        <f t="shared" si="24"/>
        <v>2.1270461090969017</v>
      </c>
      <c r="AO135">
        <f t="shared" si="24"/>
        <v>2.1589088336480771</v>
      </c>
      <c r="AP135">
        <f t="shared" si="24"/>
        <v>2.190771558199252</v>
      </c>
      <c r="AQ135">
        <f t="shared" si="24"/>
        <v>2.2226342827504268</v>
      </c>
      <c r="AR135">
        <f t="shared" si="24"/>
        <v>2.2544970073016017</v>
      </c>
      <c r="AS135">
        <f t="shared" si="24"/>
        <v>2.2863597318527766</v>
      </c>
      <c r="AT135">
        <f t="shared" si="24"/>
        <v>2.3182224564039515</v>
      </c>
      <c r="AU135">
        <f t="shared" si="24"/>
        <v>2.3500851809551264</v>
      </c>
      <c r="AV135">
        <f t="shared" si="24"/>
        <v>2.3819479055063013</v>
      </c>
      <c r="AW135">
        <f t="shared" si="24"/>
        <v>2.4138106300574766</v>
      </c>
      <c r="AX135">
        <f t="shared" si="24"/>
        <v>2.4456733546086515</v>
      </c>
      <c r="AY135">
        <f t="shared" si="24"/>
        <v>2.4775360791598264</v>
      </c>
      <c r="AZ135">
        <f t="shared" si="24"/>
        <v>2.5093988037110013</v>
      </c>
      <c r="BA135">
        <f t="shared" si="24"/>
        <v>2.5412615282621762</v>
      </c>
      <c r="BB135">
        <f t="shared" si="24"/>
        <v>2.5731242528133516</v>
      </c>
      <c r="BC135">
        <f t="shared" si="24"/>
        <v>2.6049869773645264</v>
      </c>
      <c r="BD135">
        <f t="shared" si="24"/>
        <v>2.6368497019157013</v>
      </c>
      <c r="BE135">
        <f t="shared" si="24"/>
        <v>2.6687124264668762</v>
      </c>
      <c r="BF135" s="107">
        <v>2.1000000000000001E-2</v>
      </c>
      <c r="BG135" s="40">
        <f t="shared" si="15"/>
        <v>1.8224036532266341</v>
      </c>
    </row>
    <row r="136" spans="1:59" ht="15" customHeight="1">
      <c r="A136" s="120" t="s">
        <v>853</v>
      </c>
      <c r="B136" s="109" t="s">
        <v>726</v>
      </c>
      <c r="C136" t="s">
        <v>1273</v>
      </c>
      <c r="D136" t="s">
        <v>2799</v>
      </c>
      <c r="E136" t="s">
        <v>2800</v>
      </c>
      <c r="F136" t="s">
        <v>1864</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f t="shared" si="23"/>
        <v>1.6584350277797071E-2</v>
      </c>
      <c r="AM136">
        <f t="shared" si="24"/>
        <v>1.7372634436374407E-2</v>
      </c>
      <c r="AN136">
        <f t="shared" si="24"/>
        <v>1.8160918594951746E-2</v>
      </c>
      <c r="AO136">
        <f t="shared" si="24"/>
        <v>1.8949202753529081E-2</v>
      </c>
      <c r="AP136">
        <f t="shared" si="24"/>
        <v>1.9737486912106417E-2</v>
      </c>
      <c r="AQ136">
        <f t="shared" si="24"/>
        <v>2.0525771070683756E-2</v>
      </c>
      <c r="AR136">
        <f t="shared" si="24"/>
        <v>2.1314055229261091E-2</v>
      </c>
      <c r="AS136">
        <f t="shared" si="24"/>
        <v>2.2102339387838427E-2</v>
      </c>
      <c r="AT136">
        <f t="shared" si="24"/>
        <v>2.2890623546415762E-2</v>
      </c>
      <c r="AU136">
        <f t="shared" si="24"/>
        <v>2.3678907704993098E-2</v>
      </c>
      <c r="AV136">
        <f t="shared" si="24"/>
        <v>2.4467191863570437E-2</v>
      </c>
      <c r="AW136">
        <f t="shared" si="24"/>
        <v>2.5255476022147772E-2</v>
      </c>
      <c r="AX136">
        <f t="shared" si="24"/>
        <v>2.6043760180725108E-2</v>
      </c>
      <c r="AY136">
        <f t="shared" si="24"/>
        <v>2.6832044339302447E-2</v>
      </c>
      <c r="AZ136">
        <f t="shared" si="24"/>
        <v>2.7620328497879782E-2</v>
      </c>
      <c r="BA136">
        <f t="shared" si="24"/>
        <v>2.8408612656457118E-2</v>
      </c>
      <c r="BB136">
        <f t="shared" si="24"/>
        <v>2.9196896815034453E-2</v>
      </c>
      <c r="BC136">
        <f t="shared" si="24"/>
        <v>2.9985180973611789E-2</v>
      </c>
      <c r="BD136">
        <f t="shared" si="24"/>
        <v>3.0773465132189128E-2</v>
      </c>
      <c r="BE136">
        <f t="shared" si="24"/>
        <v>3.1561749290766467E-2</v>
      </c>
      <c r="BF136" s="107">
        <v>0.11600000000000001</v>
      </c>
      <c r="BG136" s="40">
        <f t="shared" si="15"/>
        <v>8.2808039724155726</v>
      </c>
    </row>
    <row r="137" spans="1:59" ht="15" customHeight="1">
      <c r="A137" s="120" t="s">
        <v>113</v>
      </c>
      <c r="B137" s="109" t="s">
        <v>725</v>
      </c>
      <c r="C137" t="s">
        <v>1282</v>
      </c>
      <c r="D137" t="s">
        <v>2801</v>
      </c>
      <c r="E137" t="s">
        <v>2802</v>
      </c>
      <c r="F137" t="s">
        <v>1864</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f t="shared" si="23"/>
        <v>4.8674670174160923E-3</v>
      </c>
      <c r="AM137">
        <f t="shared" si="24"/>
        <v>5.030662256885015E-3</v>
      </c>
      <c r="AN137">
        <f t="shared" si="24"/>
        <v>5.1938574963539368E-3</v>
      </c>
      <c r="AO137">
        <f t="shared" si="24"/>
        <v>5.3570527358228594E-3</v>
      </c>
      <c r="AP137">
        <f t="shared" si="24"/>
        <v>5.5202479752917821E-3</v>
      </c>
      <c r="AQ137">
        <f t="shared" si="24"/>
        <v>5.6834432147607047E-3</v>
      </c>
      <c r="AR137">
        <f t="shared" si="24"/>
        <v>5.8466384542296274E-3</v>
      </c>
      <c r="AS137">
        <f t="shared" si="24"/>
        <v>6.0098336936985491E-3</v>
      </c>
      <c r="AT137">
        <f t="shared" si="24"/>
        <v>6.1730289331674718E-3</v>
      </c>
      <c r="AU137">
        <f t="shared" si="24"/>
        <v>6.3362241726363944E-3</v>
      </c>
      <c r="AV137">
        <f t="shared" si="24"/>
        <v>6.4994194121053171E-3</v>
      </c>
      <c r="AW137">
        <f t="shared" si="24"/>
        <v>6.6626146515742397E-3</v>
      </c>
      <c r="AX137">
        <f t="shared" si="24"/>
        <v>6.8258098910431615E-3</v>
      </c>
      <c r="AY137">
        <f t="shared" si="24"/>
        <v>6.989005130512085E-3</v>
      </c>
      <c r="AZ137">
        <f t="shared" si="24"/>
        <v>7.1522003699810068E-3</v>
      </c>
      <c r="BA137">
        <f t="shared" si="24"/>
        <v>7.3153956094499295E-3</v>
      </c>
      <c r="BB137">
        <f t="shared" si="24"/>
        <v>7.4785908489188521E-3</v>
      </c>
      <c r="BC137">
        <f t="shared" si="24"/>
        <v>7.6417860883877739E-3</v>
      </c>
      <c r="BD137">
        <f t="shared" si="24"/>
        <v>7.8049813278566974E-3</v>
      </c>
      <c r="BE137">
        <f t="shared" si="24"/>
        <v>7.9681765673256192E-3</v>
      </c>
      <c r="BF137" s="107">
        <v>0.10100000000000001</v>
      </c>
      <c r="BG137" s="40">
        <f t="shared" si="15"/>
        <v>7.0359199916918413</v>
      </c>
    </row>
    <row r="138" spans="1:59" ht="15" customHeight="1">
      <c r="A138" s="120" t="s">
        <v>114</v>
      </c>
      <c r="B138" s="109" t="s">
        <v>724</v>
      </c>
      <c r="C138" t="s">
        <v>2548</v>
      </c>
      <c r="D138" t="s">
        <v>2803</v>
      </c>
      <c r="E138" t="s">
        <v>2804</v>
      </c>
      <c r="F138" t="s">
        <v>1864</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f t="shared" si="23"/>
        <v>1.7569235394124156</v>
      </c>
      <c r="AM138">
        <f t="shared" si="24"/>
        <v>1.8224783731989078</v>
      </c>
      <c r="AN138">
        <f t="shared" si="24"/>
        <v>1.8880332069854</v>
      </c>
      <c r="AO138">
        <f t="shared" si="24"/>
        <v>1.9535880407718924</v>
      </c>
      <c r="AP138">
        <f t="shared" si="24"/>
        <v>2.0191428745583844</v>
      </c>
      <c r="AQ138">
        <f t="shared" si="24"/>
        <v>2.0846977083448768</v>
      </c>
      <c r="AR138">
        <f t="shared" si="24"/>
        <v>2.1502525421313692</v>
      </c>
      <c r="AS138">
        <f t="shared" si="24"/>
        <v>2.2158073759178611</v>
      </c>
      <c r="AT138">
        <f t="shared" si="24"/>
        <v>2.2813622097043531</v>
      </c>
      <c r="AU138">
        <f t="shared" si="24"/>
        <v>2.3469170434908455</v>
      </c>
      <c r="AV138">
        <f t="shared" si="24"/>
        <v>2.4124718772773379</v>
      </c>
      <c r="AW138">
        <f t="shared" si="24"/>
        <v>2.4780267110638299</v>
      </c>
      <c r="AX138">
        <f t="shared" si="24"/>
        <v>2.5435815448503223</v>
      </c>
      <c r="AY138">
        <f t="shared" si="24"/>
        <v>2.6091363786368147</v>
      </c>
      <c r="AZ138">
        <f t="shared" si="24"/>
        <v>2.6746912124233067</v>
      </c>
      <c r="BA138">
        <f t="shared" si="24"/>
        <v>2.7402460462097986</v>
      </c>
      <c r="BB138">
        <f t="shared" si="24"/>
        <v>2.805800879996291</v>
      </c>
      <c r="BC138">
        <f t="shared" si="24"/>
        <v>2.8713557137827834</v>
      </c>
      <c r="BD138">
        <f t="shared" si="24"/>
        <v>2.9369105475692754</v>
      </c>
      <c r="BE138">
        <f t="shared" si="24"/>
        <v>3.0024653813557673</v>
      </c>
      <c r="BF138" s="107">
        <v>6.6000000000000003E-2</v>
      </c>
      <c r="BG138" s="40">
        <f t="shared" si="15"/>
        <v>5.1093341282591354</v>
      </c>
    </row>
    <row r="139" spans="1:59" ht="15" customHeight="1">
      <c r="A139" s="120" t="s">
        <v>112</v>
      </c>
      <c r="B139" s="109" t="s">
        <v>723</v>
      </c>
      <c r="C139" t="s">
        <v>1577</v>
      </c>
      <c r="D139" t="s">
        <v>2805</v>
      </c>
      <c r="E139" t="s">
        <v>2806</v>
      </c>
      <c r="F139" t="s">
        <v>1864</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f t="shared" si="23"/>
        <v>1.8883184233262726E-2</v>
      </c>
      <c r="AM139">
        <f t="shared" si="24"/>
        <v>1.9792656811351735E-2</v>
      </c>
      <c r="AN139">
        <f t="shared" si="24"/>
        <v>2.070212938944074E-2</v>
      </c>
      <c r="AO139">
        <f t="shared" si="24"/>
        <v>2.1611601967529748E-2</v>
      </c>
      <c r="AP139">
        <f t="shared" si="24"/>
        <v>2.2521074545618754E-2</v>
      </c>
      <c r="AQ139">
        <f t="shared" si="24"/>
        <v>2.3430547123707762E-2</v>
      </c>
      <c r="AR139">
        <f t="shared" si="24"/>
        <v>2.4340019701796767E-2</v>
      </c>
      <c r="AS139">
        <f t="shared" si="24"/>
        <v>2.5249492279885773E-2</v>
      </c>
      <c r="AT139">
        <f t="shared" si="24"/>
        <v>2.6158964857974781E-2</v>
      </c>
      <c r="AU139">
        <f t="shared" si="24"/>
        <v>2.7068437436063787E-2</v>
      </c>
      <c r="AV139">
        <f t="shared" si="24"/>
        <v>2.7977910014152792E-2</v>
      </c>
      <c r="AW139">
        <f t="shared" si="24"/>
        <v>2.88873825922418E-2</v>
      </c>
      <c r="AX139">
        <f t="shared" si="24"/>
        <v>2.9796855170330809E-2</v>
      </c>
      <c r="AY139">
        <f t="shared" si="24"/>
        <v>3.0706327748419811E-2</v>
      </c>
      <c r="AZ139">
        <f t="shared" si="24"/>
        <v>3.1615800326508819E-2</v>
      </c>
      <c r="BA139">
        <f t="shared" si="24"/>
        <v>3.2525272904597828E-2</v>
      </c>
      <c r="BB139">
        <f t="shared" si="24"/>
        <v>3.3434745482686837E-2</v>
      </c>
      <c r="BC139">
        <f t="shared" si="24"/>
        <v>3.4344218060775838E-2</v>
      </c>
      <c r="BD139">
        <f t="shared" si="24"/>
        <v>3.5253690638864847E-2</v>
      </c>
      <c r="BE139">
        <f t="shared" si="24"/>
        <v>3.6163163216953856E-2</v>
      </c>
      <c r="BF139" s="107">
        <v>0.14299999999999999</v>
      </c>
      <c r="BG139" s="40">
        <f t="shared" si="15"/>
        <v>9.8620886437260644</v>
      </c>
    </row>
    <row r="140" spans="1:59" ht="15" customHeight="1">
      <c r="A140" s="120" t="s">
        <v>116</v>
      </c>
      <c r="B140" s="109" t="s">
        <v>722</v>
      </c>
      <c r="C140" t="s">
        <v>2549</v>
      </c>
      <c r="D140" t="s">
        <v>2807</v>
      </c>
      <c r="E140" t="s">
        <v>2808</v>
      </c>
      <c r="F140" t="s">
        <v>1864</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f t="shared" si="23"/>
        <v>2.0356543164122227E-2</v>
      </c>
      <c r="AM140">
        <f t="shared" si="24"/>
        <v>2.13393146880889E-2</v>
      </c>
      <c r="AN140">
        <f t="shared" si="24"/>
        <v>2.2322086212055576E-2</v>
      </c>
      <c r="AO140">
        <f t="shared" si="24"/>
        <v>2.3304857736022252E-2</v>
      </c>
      <c r="AP140">
        <f t="shared" si="24"/>
        <v>2.4287629259988924E-2</v>
      </c>
      <c r="AQ140">
        <f t="shared" si="24"/>
        <v>2.52704007839556E-2</v>
      </c>
      <c r="AR140">
        <f t="shared" si="24"/>
        <v>2.6253172307922276E-2</v>
      </c>
      <c r="AS140">
        <f t="shared" si="24"/>
        <v>2.7235943831888952E-2</v>
      </c>
      <c r="AT140">
        <f t="shared" si="24"/>
        <v>2.8218715355855625E-2</v>
      </c>
      <c r="AU140">
        <f t="shared" si="24"/>
        <v>2.9201486879822301E-2</v>
      </c>
      <c r="AV140">
        <f t="shared" si="24"/>
        <v>3.0184258403788973E-2</v>
      </c>
      <c r="AW140">
        <f t="shared" si="24"/>
        <v>3.1167029927755649E-2</v>
      </c>
      <c r="AX140">
        <f t="shared" si="24"/>
        <v>3.2149801451722325E-2</v>
      </c>
      <c r="AY140">
        <f t="shared" si="24"/>
        <v>3.3132572975689001E-2</v>
      </c>
      <c r="AZ140">
        <f t="shared" si="24"/>
        <v>3.4115344499655677E-2</v>
      </c>
      <c r="BA140">
        <f t="shared" si="24"/>
        <v>3.5098116023622353E-2</v>
      </c>
      <c r="BB140">
        <f t="shared" si="24"/>
        <v>3.6080887547589022E-2</v>
      </c>
      <c r="BC140">
        <f t="shared" si="24"/>
        <v>3.7063659071555698E-2</v>
      </c>
      <c r="BD140">
        <f t="shared" si="24"/>
        <v>3.8046430595522374E-2</v>
      </c>
      <c r="BE140">
        <f t="shared" si="24"/>
        <v>3.902920211948905E-2</v>
      </c>
      <c r="BF140" s="107">
        <v>0.153</v>
      </c>
      <c r="BG140" s="40">
        <f t="shared" si="15"/>
        <v>10.467047823281339</v>
      </c>
    </row>
    <row r="141" spans="1:59" ht="15" customHeight="1">
      <c r="A141" s="120" t="s">
        <v>116</v>
      </c>
      <c r="B141" s="109" t="s">
        <v>721</v>
      </c>
      <c r="C141" t="s">
        <v>2550</v>
      </c>
      <c r="D141" t="s">
        <v>2809</v>
      </c>
      <c r="E141" t="s">
        <v>2810</v>
      </c>
      <c r="F141" t="s">
        <v>1864</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f t="shared" si="23"/>
        <v>2.0662336870474841E-2</v>
      </c>
      <c r="AM141">
        <f t="shared" si="24"/>
        <v>2.1660001834760492E-2</v>
      </c>
      <c r="AN141">
        <f t="shared" si="24"/>
        <v>2.2657666799046138E-2</v>
      </c>
      <c r="AO141">
        <f t="shared" si="24"/>
        <v>2.3655331763331788E-2</v>
      </c>
      <c r="AP141">
        <f t="shared" si="24"/>
        <v>2.4652996727617435E-2</v>
      </c>
      <c r="AQ141">
        <f t="shared" si="24"/>
        <v>2.5650661691903082E-2</v>
      </c>
      <c r="AR141">
        <f t="shared" si="24"/>
        <v>2.6648326656188732E-2</v>
      </c>
      <c r="AS141">
        <f t="shared" si="24"/>
        <v>2.7645991620474382E-2</v>
      </c>
      <c r="AT141">
        <f t="shared" si="24"/>
        <v>2.8643656584760029E-2</v>
      </c>
      <c r="AU141">
        <f t="shared" si="24"/>
        <v>2.9641321549045675E-2</v>
      </c>
      <c r="AV141">
        <f t="shared" si="24"/>
        <v>3.0638986513331325E-2</v>
      </c>
      <c r="AW141">
        <f t="shared" si="24"/>
        <v>3.1636651477616975E-2</v>
      </c>
      <c r="AX141">
        <f t="shared" si="24"/>
        <v>3.2634316441902622E-2</v>
      </c>
      <c r="AY141">
        <f t="shared" si="24"/>
        <v>3.3631981406188269E-2</v>
      </c>
      <c r="AZ141">
        <f t="shared" si="24"/>
        <v>3.4629646370473915E-2</v>
      </c>
      <c r="BA141">
        <f t="shared" si="24"/>
        <v>3.5627311334759562E-2</v>
      </c>
      <c r="BB141">
        <f t="shared" si="24"/>
        <v>3.6624976299045209E-2</v>
      </c>
      <c r="BC141">
        <f t="shared" si="24"/>
        <v>3.7622641263330862E-2</v>
      </c>
      <c r="BD141">
        <f t="shared" si="24"/>
        <v>3.8620306227616509E-2</v>
      </c>
      <c r="BE141">
        <f t="shared" si="24"/>
        <v>3.9617971191902163E-2</v>
      </c>
      <c r="BF141" s="107">
        <v>0.153</v>
      </c>
      <c r="BG141" s="40">
        <f t="shared" si="15"/>
        <v>10.467516822018119</v>
      </c>
    </row>
    <row r="142" spans="1:59" ht="15" customHeight="1">
      <c r="A142" s="120" t="s">
        <v>854</v>
      </c>
      <c r="B142" s="109" t="s">
        <v>720</v>
      </c>
      <c r="C142" t="s">
        <v>1581</v>
      </c>
      <c r="D142" t="s">
        <v>2811</v>
      </c>
      <c r="E142" t="s">
        <v>2812</v>
      </c>
      <c r="F142" t="s">
        <v>1864</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f t="shared" si="23"/>
        <v>4.004355275777654E-6</v>
      </c>
      <c r="AM142">
        <f t="shared" si="24"/>
        <v>3.8976516373060336E-6</v>
      </c>
      <c r="AN142">
        <f t="shared" si="24"/>
        <v>4.8708757046792613E-6</v>
      </c>
      <c r="AO142">
        <f t="shared" si="24"/>
        <v>4.8521230577846911E-6</v>
      </c>
      <c r="AP142">
        <f t="shared" si="24"/>
        <v>4.8248097029458764E-6</v>
      </c>
      <c r="AQ142">
        <f t="shared" si="24"/>
        <v>4.8568548387096763E-6</v>
      </c>
      <c r="AR142">
        <f t="shared" si="24"/>
        <v>4.8612101144873304E-6</v>
      </c>
      <c r="AS142">
        <f t="shared" si="24"/>
        <v>4.7545064760157101E-6</v>
      </c>
      <c r="AT142">
        <f t="shared" si="24"/>
        <v>5.7277305433889378E-6</v>
      </c>
      <c r="AU142">
        <f t="shared" si="24"/>
        <v>5.7089778964943684E-6</v>
      </c>
      <c r="AV142">
        <f t="shared" si="24"/>
        <v>5.6816645416555529E-6</v>
      </c>
      <c r="AW142">
        <f t="shared" si="24"/>
        <v>5.7137096774193536E-6</v>
      </c>
      <c r="AX142">
        <f t="shared" si="24"/>
        <v>5.7180649531970069E-6</v>
      </c>
      <c r="AY142">
        <f t="shared" si="24"/>
        <v>5.6113613147253866E-6</v>
      </c>
      <c r="AZ142">
        <f t="shared" si="24"/>
        <v>6.5845853820986143E-6</v>
      </c>
      <c r="BA142">
        <f t="shared" si="24"/>
        <v>6.5658327352040449E-6</v>
      </c>
      <c r="BB142">
        <f t="shared" si="24"/>
        <v>6.5385193803652302E-6</v>
      </c>
      <c r="BC142">
        <f t="shared" si="24"/>
        <v>6.5705645161290301E-6</v>
      </c>
      <c r="BD142">
        <f t="shared" si="24"/>
        <v>6.5749197919066842E-6</v>
      </c>
      <c r="BE142">
        <f t="shared" si="24"/>
        <v>6.468216153435063E-6</v>
      </c>
      <c r="BF142" s="107">
        <v>0.123</v>
      </c>
      <c r="BG142" s="131" t="e">
        <f t="shared" si="15"/>
        <v>#DIV/0!</v>
      </c>
    </row>
    <row r="143" spans="1:59" ht="15" customHeight="1">
      <c r="B143" s="109" t="s">
        <v>719</v>
      </c>
      <c r="C143" t="s">
        <v>2551</v>
      </c>
      <c r="D143" t="s">
        <v>2813</v>
      </c>
      <c r="E143" t="s">
        <v>2814</v>
      </c>
      <c r="F143" t="s">
        <v>1864</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f t="shared" si="23"/>
        <v>9.0106690797348996</v>
      </c>
      <c r="AM143">
        <f t="shared" si="24"/>
        <v>9.1388864248304316</v>
      </c>
      <c r="AN143">
        <f t="shared" si="24"/>
        <v>9.2671037699259617</v>
      </c>
      <c r="AO143">
        <f t="shared" si="24"/>
        <v>9.3953211150214919</v>
      </c>
      <c r="AP143">
        <f t="shared" si="24"/>
        <v>9.5235384601170239</v>
      </c>
      <c r="AQ143">
        <f t="shared" si="24"/>
        <v>9.6517558052125541</v>
      </c>
      <c r="AR143">
        <f t="shared" si="24"/>
        <v>9.7799731503080842</v>
      </c>
      <c r="AS143">
        <f t="shared" si="24"/>
        <v>9.9081904954036144</v>
      </c>
      <c r="AT143">
        <f t="shared" si="24"/>
        <v>10.036407840499146</v>
      </c>
      <c r="AU143">
        <f t="shared" si="24"/>
        <v>10.164625185594677</v>
      </c>
      <c r="AV143">
        <f t="shared" si="24"/>
        <v>10.292842530690207</v>
      </c>
      <c r="AW143">
        <f t="shared" si="24"/>
        <v>10.421059875785737</v>
      </c>
      <c r="AX143">
        <f t="shared" si="24"/>
        <v>10.549277220881269</v>
      </c>
      <c r="AY143">
        <f t="shared" si="24"/>
        <v>10.677494565976799</v>
      </c>
      <c r="AZ143">
        <f t="shared" si="24"/>
        <v>10.805711911072329</v>
      </c>
      <c r="BA143">
        <f t="shared" si="24"/>
        <v>10.933929256167861</v>
      </c>
      <c r="BB143">
        <f t="shared" si="24"/>
        <v>11.062146601263391</v>
      </c>
      <c r="BC143">
        <f t="shared" si="24"/>
        <v>11.190363946358922</v>
      </c>
      <c r="BD143">
        <f t="shared" si="24"/>
        <v>11.318581291454453</v>
      </c>
      <c r="BE143">
        <f t="shared" si="24"/>
        <v>11.446798636549984</v>
      </c>
      <c r="BF143" s="107">
        <v>2.7E-2</v>
      </c>
      <c r="BG143" s="40">
        <f t="shared" si="15"/>
        <v>2.1267539183074557</v>
      </c>
    </row>
    <row r="144" spans="1:59" ht="15" customHeight="1">
      <c r="C144" t="s">
        <v>1223</v>
      </c>
      <c r="E144" t="s">
        <v>2815</v>
      </c>
      <c r="BG144" s="40"/>
    </row>
    <row r="145" spans="1:59" ht="15" customHeight="1">
      <c r="A145" s="120" t="s">
        <v>115</v>
      </c>
      <c r="B145" s="109" t="s">
        <v>718</v>
      </c>
      <c r="C145" t="s">
        <v>1266</v>
      </c>
      <c r="D145" t="s">
        <v>2816</v>
      </c>
      <c r="E145" t="s">
        <v>2817</v>
      </c>
      <c r="F145" t="s">
        <v>1864</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f t="shared" si="23"/>
        <v>4.0009244710972185</v>
      </c>
      <c r="AM145">
        <f t="shared" si="23"/>
        <v>4.084088023159901</v>
      </c>
      <c r="AN145">
        <f t="shared" si="23"/>
        <v>4.1672515752225827</v>
      </c>
      <c r="AO145">
        <f t="shared" si="23"/>
        <v>4.2504151272852653</v>
      </c>
      <c r="AP145">
        <f t="shared" si="23"/>
        <v>4.3335786793479478</v>
      </c>
      <c r="AQ145">
        <f t="shared" si="23"/>
        <v>4.4167422314106304</v>
      </c>
      <c r="AR145">
        <f t="shared" si="23"/>
        <v>4.4999057834733129</v>
      </c>
      <c r="AS145">
        <f t="shared" si="23"/>
        <v>4.5830693355359946</v>
      </c>
      <c r="AT145">
        <f t="shared" si="23"/>
        <v>4.6662328875986772</v>
      </c>
      <c r="AU145">
        <f t="shared" si="23"/>
        <v>4.7493964396613597</v>
      </c>
      <c r="AV145">
        <f t="shared" si="23"/>
        <v>4.8325599917240423</v>
      </c>
      <c r="AW145">
        <f t="shared" si="23"/>
        <v>4.9157235437867239</v>
      </c>
      <c r="AX145">
        <f t="shared" si="23"/>
        <v>4.9988870958494065</v>
      </c>
      <c r="AY145">
        <f t="shared" si="23"/>
        <v>5.082050647912089</v>
      </c>
      <c r="AZ145">
        <f t="shared" si="23"/>
        <v>5.1652141999747716</v>
      </c>
      <c r="BA145">
        <f t="shared" si="23"/>
        <v>5.2483777520374542</v>
      </c>
      <c r="BB145">
        <f t="shared" ref="AM145:BE154" si="25">_xlfn.FORECAST.ETS(BB$15,$G145:$AK145,$G$15:$AK$15)</f>
        <v>5.3315413041001358</v>
      </c>
      <c r="BC145">
        <f t="shared" si="25"/>
        <v>5.4147048561628184</v>
      </c>
      <c r="BD145">
        <f t="shared" si="25"/>
        <v>5.4978684082255009</v>
      </c>
      <c r="BE145">
        <f t="shared" si="25"/>
        <v>5.5810319602881826</v>
      </c>
      <c r="BF145" s="107">
        <v>2.1000000000000001E-2</v>
      </c>
      <c r="BG145" s="40">
        <f t="shared" si="15"/>
        <v>1.9607227904401725</v>
      </c>
    </row>
    <row r="146" spans="1:59" ht="15" customHeight="1">
      <c r="A146" s="120" t="s">
        <v>114</v>
      </c>
      <c r="B146" s="109" t="s">
        <v>717</v>
      </c>
      <c r="C146" t="s">
        <v>1352</v>
      </c>
      <c r="D146" t="s">
        <v>2818</v>
      </c>
      <c r="E146" t="s">
        <v>2819</v>
      </c>
      <c r="F146" t="s">
        <v>1864</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f t="shared" si="23"/>
        <v>2.1364158885665101</v>
      </c>
      <c r="AM146">
        <f t="shared" si="25"/>
        <v>2.1692958370996451</v>
      </c>
      <c r="AN146">
        <f t="shared" si="25"/>
        <v>2.2021757856327802</v>
      </c>
      <c r="AO146">
        <f t="shared" si="25"/>
        <v>2.2350557341659152</v>
      </c>
      <c r="AP146">
        <f t="shared" si="25"/>
        <v>2.2679356826990502</v>
      </c>
      <c r="AQ146">
        <f t="shared" si="25"/>
        <v>2.3008156312321852</v>
      </c>
      <c r="AR146">
        <f t="shared" si="25"/>
        <v>2.3336955797653203</v>
      </c>
      <c r="AS146">
        <f t="shared" si="25"/>
        <v>2.3665755282984553</v>
      </c>
      <c r="AT146">
        <f t="shared" si="25"/>
        <v>2.3994554768315903</v>
      </c>
      <c r="AU146">
        <f t="shared" si="25"/>
        <v>2.4323354253647254</v>
      </c>
      <c r="AV146">
        <f t="shared" si="25"/>
        <v>2.4652153738978604</v>
      </c>
      <c r="AW146">
        <f t="shared" si="25"/>
        <v>2.4980953224309954</v>
      </c>
      <c r="AX146">
        <f t="shared" si="25"/>
        <v>2.5309752709641304</v>
      </c>
      <c r="AY146">
        <f t="shared" si="25"/>
        <v>2.5638552194972659</v>
      </c>
      <c r="AZ146">
        <f t="shared" si="25"/>
        <v>2.5967351680304009</v>
      </c>
      <c r="BA146">
        <f t="shared" si="25"/>
        <v>2.629615116563536</v>
      </c>
      <c r="BB146">
        <f t="shared" si="25"/>
        <v>2.662495065096671</v>
      </c>
      <c r="BC146">
        <f t="shared" si="25"/>
        <v>2.695375013629806</v>
      </c>
      <c r="BD146">
        <f t="shared" si="25"/>
        <v>2.7282549621629411</v>
      </c>
      <c r="BE146">
        <f t="shared" si="25"/>
        <v>2.7611349106960761</v>
      </c>
      <c r="BF146" s="107">
        <v>1.4E-2</v>
      </c>
      <c r="BG146" s="40">
        <f t="shared" si="15"/>
        <v>1.3628738823528774</v>
      </c>
    </row>
    <row r="147" spans="1:59" ht="15" customHeight="1">
      <c r="A147" s="120" t="s">
        <v>853</v>
      </c>
      <c r="B147" s="109" t="s">
        <v>716</v>
      </c>
      <c r="C147" t="s">
        <v>1273</v>
      </c>
      <c r="D147" t="s">
        <v>2820</v>
      </c>
      <c r="E147" t="s">
        <v>2821</v>
      </c>
      <c r="F147" t="s">
        <v>1864</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f t="shared" si="23"/>
        <v>1.1579436424034898E-2</v>
      </c>
      <c r="AM147">
        <f t="shared" si="25"/>
        <v>1.2077875747557393E-2</v>
      </c>
      <c r="AN147">
        <f t="shared" si="25"/>
        <v>1.2576315071079886E-2</v>
      </c>
      <c r="AO147">
        <f t="shared" si="25"/>
        <v>1.3074754394602379E-2</v>
      </c>
      <c r="AP147">
        <f t="shared" si="25"/>
        <v>1.3573193718124873E-2</v>
      </c>
      <c r="AQ147">
        <f t="shared" si="25"/>
        <v>1.4071633041647366E-2</v>
      </c>
      <c r="AR147">
        <f t="shared" si="25"/>
        <v>1.4570072365169861E-2</v>
      </c>
      <c r="AS147">
        <f t="shared" si="25"/>
        <v>1.5068511688692355E-2</v>
      </c>
      <c r="AT147">
        <f t="shared" si="25"/>
        <v>1.5566951012214848E-2</v>
      </c>
      <c r="AU147">
        <f t="shared" si="25"/>
        <v>1.6065390335737343E-2</v>
      </c>
      <c r="AV147">
        <f t="shared" si="25"/>
        <v>1.6563829659259836E-2</v>
      </c>
      <c r="AW147">
        <f t="shared" si="25"/>
        <v>1.706226898278233E-2</v>
      </c>
      <c r="AX147">
        <f t="shared" si="25"/>
        <v>1.7560708306304823E-2</v>
      </c>
      <c r="AY147">
        <f t="shared" si="25"/>
        <v>1.8059147629827316E-2</v>
      </c>
      <c r="AZ147">
        <f t="shared" si="25"/>
        <v>1.855758695334981E-2</v>
      </c>
      <c r="BA147">
        <f t="shared" si="25"/>
        <v>1.9056026276872307E-2</v>
      </c>
      <c r="BB147">
        <f t="shared" si="25"/>
        <v>1.9554465600394796E-2</v>
      </c>
      <c r="BC147">
        <f t="shared" si="25"/>
        <v>2.0052904923917293E-2</v>
      </c>
      <c r="BD147">
        <f t="shared" si="25"/>
        <v>2.0551344247439787E-2</v>
      </c>
      <c r="BE147">
        <f t="shared" si="25"/>
        <v>2.104978357096228E-2</v>
      </c>
      <c r="BF147" s="107">
        <v>4.2999999999999997E-2</v>
      </c>
      <c r="BG147" s="40">
        <f t="shared" si="15"/>
        <v>3.8615344297273202</v>
      </c>
    </row>
    <row r="148" spans="1:59" ht="15" customHeight="1">
      <c r="A148" s="120" t="s">
        <v>113</v>
      </c>
      <c r="B148" s="109" t="s">
        <v>715</v>
      </c>
      <c r="C148" t="s">
        <v>1282</v>
      </c>
      <c r="D148" t="s">
        <v>2822</v>
      </c>
      <c r="E148" t="s">
        <v>2823</v>
      </c>
      <c r="F148" t="s">
        <v>1864</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f t="shared" si="23"/>
        <v>1.8720475675273653E-2</v>
      </c>
      <c r="AM148">
        <f t="shared" si="25"/>
        <v>1.9286206301034725E-2</v>
      </c>
      <c r="AN148">
        <f t="shared" si="25"/>
        <v>1.98519369267958E-2</v>
      </c>
      <c r="AO148">
        <f t="shared" si="25"/>
        <v>2.0417667552556872E-2</v>
      </c>
      <c r="AP148">
        <f t="shared" si="25"/>
        <v>2.0983398178317944E-2</v>
      </c>
      <c r="AQ148">
        <f t="shared" si="25"/>
        <v>2.1549128804079016E-2</v>
      </c>
      <c r="AR148">
        <f t="shared" si="25"/>
        <v>2.2114859429840088E-2</v>
      </c>
      <c r="AS148">
        <f t="shared" si="25"/>
        <v>2.268059005560116E-2</v>
      </c>
      <c r="AT148">
        <f t="shared" si="25"/>
        <v>2.3246320681362231E-2</v>
      </c>
      <c r="AU148">
        <f t="shared" si="25"/>
        <v>2.3812051307123307E-2</v>
      </c>
      <c r="AV148">
        <f t="shared" si="25"/>
        <v>2.4377781932884379E-2</v>
      </c>
      <c r="AW148">
        <f t="shared" si="25"/>
        <v>2.494351255864545E-2</v>
      </c>
      <c r="AX148">
        <f t="shared" si="25"/>
        <v>2.5509243184406522E-2</v>
      </c>
      <c r="AY148">
        <f t="shared" si="25"/>
        <v>2.6074973810167594E-2</v>
      </c>
      <c r="AZ148">
        <f t="shared" si="25"/>
        <v>2.6640704435928669E-2</v>
      </c>
      <c r="BA148">
        <f t="shared" si="25"/>
        <v>2.7206435061689738E-2</v>
      </c>
      <c r="BB148">
        <f t="shared" si="25"/>
        <v>2.7772165687450813E-2</v>
      </c>
      <c r="BC148">
        <f t="shared" si="25"/>
        <v>2.8337896313211885E-2</v>
      </c>
      <c r="BD148">
        <f t="shared" si="25"/>
        <v>2.8903626938972957E-2</v>
      </c>
      <c r="BE148">
        <f t="shared" si="25"/>
        <v>2.9469357564734028E-2</v>
      </c>
      <c r="BF148" s="107">
        <v>6.4000000000000001E-2</v>
      </c>
      <c r="BG148" s="40">
        <f t="shared" ref="BG148:BG211" si="26">((BE148/G148)^(1/($BE$15-$G$15))-1)*100</f>
        <v>4.7925061165837946</v>
      </c>
    </row>
    <row r="149" spans="1:59" ht="15" customHeight="1">
      <c r="A149" s="120" t="s">
        <v>114</v>
      </c>
      <c r="B149" s="109" t="s">
        <v>714</v>
      </c>
      <c r="C149" t="s">
        <v>2548</v>
      </c>
      <c r="D149" t="s">
        <v>2824</v>
      </c>
      <c r="E149" t="s">
        <v>2825</v>
      </c>
      <c r="F149" t="s">
        <v>1864</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f t="shared" si="23"/>
        <v>0.29455184368799808</v>
      </c>
      <c r="AM149">
        <f t="shared" si="25"/>
        <v>0.30808573475416773</v>
      </c>
      <c r="AN149">
        <f t="shared" si="25"/>
        <v>0.32161962582033743</v>
      </c>
      <c r="AO149">
        <f t="shared" si="25"/>
        <v>0.33515351688650707</v>
      </c>
      <c r="AP149">
        <f t="shared" si="25"/>
        <v>0.34868740795267678</v>
      </c>
      <c r="AQ149">
        <f t="shared" si="25"/>
        <v>0.36222129901884648</v>
      </c>
      <c r="AR149">
        <f t="shared" si="25"/>
        <v>0.37575519008501612</v>
      </c>
      <c r="AS149">
        <f t="shared" si="25"/>
        <v>0.38928908115118582</v>
      </c>
      <c r="AT149">
        <f t="shared" si="25"/>
        <v>0.40282297221735552</v>
      </c>
      <c r="AU149">
        <f t="shared" si="25"/>
        <v>0.41635686328352517</v>
      </c>
      <c r="AV149">
        <f t="shared" si="25"/>
        <v>0.42989075434969487</v>
      </c>
      <c r="AW149">
        <f t="shared" si="25"/>
        <v>0.44342464541586457</v>
      </c>
      <c r="AX149">
        <f t="shared" si="25"/>
        <v>0.45695853648203422</v>
      </c>
      <c r="AY149">
        <f t="shared" si="25"/>
        <v>0.47049242754820392</v>
      </c>
      <c r="AZ149">
        <f t="shared" si="25"/>
        <v>0.48402631861437362</v>
      </c>
      <c r="BA149">
        <f t="shared" si="25"/>
        <v>0.49756020968054326</v>
      </c>
      <c r="BB149">
        <f t="shared" si="25"/>
        <v>0.51109410074671291</v>
      </c>
      <c r="BC149">
        <f t="shared" si="25"/>
        <v>0.52462799181288267</v>
      </c>
      <c r="BD149">
        <f t="shared" si="25"/>
        <v>0.53816188287905231</v>
      </c>
      <c r="BE149">
        <f t="shared" si="25"/>
        <v>0.55169577394522196</v>
      </c>
      <c r="BF149" s="107">
        <v>7.3999999999999996E-2</v>
      </c>
      <c r="BG149" s="40">
        <f t="shared" si="26"/>
        <v>5.809451802095511</v>
      </c>
    </row>
    <row r="150" spans="1:59" ht="15" customHeight="1">
      <c r="A150" s="120" t="s">
        <v>112</v>
      </c>
      <c r="B150" s="109" t="s">
        <v>713</v>
      </c>
      <c r="C150" t="s">
        <v>1577</v>
      </c>
      <c r="D150" t="s">
        <v>2826</v>
      </c>
      <c r="E150" t="s">
        <v>2827</v>
      </c>
      <c r="F150" t="s">
        <v>1864</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f t="shared" ref="AL150:BA165" si="27">_xlfn.FORECAST.ETS(AL$15,$G150:$AK150,$G$15:$AK$15)</f>
        <v>1.4608016753624976E-2</v>
      </c>
      <c r="AM150">
        <f t="shared" si="27"/>
        <v>1.5350206509153662E-2</v>
      </c>
      <c r="AN150">
        <f t="shared" si="27"/>
        <v>1.6092396264682347E-2</v>
      </c>
      <c r="AO150">
        <f t="shared" si="27"/>
        <v>1.6834586020211033E-2</v>
      </c>
      <c r="AP150">
        <f t="shared" si="27"/>
        <v>1.7576775775739718E-2</v>
      </c>
      <c r="AQ150">
        <f t="shared" si="27"/>
        <v>1.8318965531268404E-2</v>
      </c>
      <c r="AR150">
        <f t="shared" si="27"/>
        <v>1.9061155286797086E-2</v>
      </c>
      <c r="AS150">
        <f t="shared" si="27"/>
        <v>1.9803345042325771E-2</v>
      </c>
      <c r="AT150">
        <f t="shared" si="27"/>
        <v>2.0545534797854457E-2</v>
      </c>
      <c r="AU150">
        <f t="shared" si="27"/>
        <v>2.1287724553383142E-2</v>
      </c>
      <c r="AV150">
        <f t="shared" si="27"/>
        <v>2.2029914308911828E-2</v>
      </c>
      <c r="AW150">
        <f t="shared" si="27"/>
        <v>2.2772104064440513E-2</v>
      </c>
      <c r="AX150">
        <f t="shared" si="27"/>
        <v>2.3514293819969199E-2</v>
      </c>
      <c r="AY150">
        <f t="shared" si="27"/>
        <v>2.4256483575497881E-2</v>
      </c>
      <c r="AZ150">
        <f t="shared" si="27"/>
        <v>2.4998673331026566E-2</v>
      </c>
      <c r="BA150">
        <f t="shared" si="27"/>
        <v>2.5740863086555252E-2</v>
      </c>
      <c r="BB150">
        <f t="shared" si="25"/>
        <v>2.6483052842083937E-2</v>
      </c>
      <c r="BC150">
        <f t="shared" si="25"/>
        <v>2.7225242597612623E-2</v>
      </c>
      <c r="BD150">
        <f t="shared" si="25"/>
        <v>2.7967432353141308E-2</v>
      </c>
      <c r="BE150">
        <f t="shared" si="25"/>
        <v>2.8709622108669994E-2</v>
      </c>
      <c r="BF150" s="107">
        <v>0.13900000000000001</v>
      </c>
      <c r="BG150" s="40">
        <f t="shared" si="26"/>
        <v>9.7263553868105479</v>
      </c>
    </row>
    <row r="151" spans="1:59" ht="15" customHeight="1">
      <c r="A151" s="120" t="s">
        <v>116</v>
      </c>
      <c r="B151" s="109" t="s">
        <v>712</v>
      </c>
      <c r="C151" t="s">
        <v>2549</v>
      </c>
      <c r="D151" t="s">
        <v>2828</v>
      </c>
      <c r="E151" t="s">
        <v>2829</v>
      </c>
      <c r="F151" t="s">
        <v>1864</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f t="shared" si="27"/>
        <v>1.5758079431573035E-2</v>
      </c>
      <c r="AM151">
        <f t="shared" si="25"/>
        <v>1.6563503559518238E-2</v>
      </c>
      <c r="AN151">
        <f t="shared" si="25"/>
        <v>1.7368927687463443E-2</v>
      </c>
      <c r="AO151">
        <f t="shared" si="25"/>
        <v>1.8174351815408645E-2</v>
      </c>
      <c r="AP151">
        <f t="shared" si="25"/>
        <v>1.8979775943353851E-2</v>
      </c>
      <c r="AQ151">
        <f t="shared" si="25"/>
        <v>1.9785200071299053E-2</v>
      </c>
      <c r="AR151">
        <f t="shared" si="25"/>
        <v>2.0590624199244255E-2</v>
      </c>
      <c r="AS151">
        <f t="shared" si="25"/>
        <v>2.139604832718946E-2</v>
      </c>
      <c r="AT151">
        <f t="shared" si="25"/>
        <v>2.2201472455134666E-2</v>
      </c>
      <c r="AU151">
        <f t="shared" si="25"/>
        <v>2.3006896583079868E-2</v>
      </c>
      <c r="AV151">
        <f t="shared" si="25"/>
        <v>2.381232071102507E-2</v>
      </c>
      <c r="AW151">
        <f t="shared" si="25"/>
        <v>2.4617744838970272E-2</v>
      </c>
      <c r="AX151">
        <f t="shared" si="25"/>
        <v>2.5423168966915478E-2</v>
      </c>
      <c r="AY151">
        <f t="shared" si="25"/>
        <v>2.6228593094860683E-2</v>
      </c>
      <c r="AZ151">
        <f t="shared" si="25"/>
        <v>2.7034017222805885E-2</v>
      </c>
      <c r="BA151">
        <f t="shared" si="25"/>
        <v>2.7839441350751087E-2</v>
      </c>
      <c r="BB151">
        <f t="shared" si="25"/>
        <v>2.8644865478696293E-2</v>
      </c>
      <c r="BC151">
        <f t="shared" si="25"/>
        <v>2.9450289606641498E-2</v>
      </c>
      <c r="BD151">
        <f t="shared" si="25"/>
        <v>3.0255713734586701E-2</v>
      </c>
      <c r="BE151">
        <f t="shared" si="25"/>
        <v>3.1061137862531903E-2</v>
      </c>
      <c r="BF151" s="107">
        <v>0.157</v>
      </c>
      <c r="BG151" s="40">
        <f t="shared" si="26"/>
        <v>10.778144950843016</v>
      </c>
    </row>
    <row r="152" spans="1:59" ht="15" customHeight="1">
      <c r="A152" s="120" t="s">
        <v>116</v>
      </c>
      <c r="B152" s="109" t="s">
        <v>711</v>
      </c>
      <c r="C152" t="s">
        <v>2550</v>
      </c>
      <c r="D152" t="s">
        <v>2830</v>
      </c>
      <c r="E152" t="s">
        <v>2831</v>
      </c>
      <c r="F152" t="s">
        <v>1864</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f t="shared" si="27"/>
        <v>1.4799873104987187E-2</v>
      </c>
      <c r="AM152">
        <f t="shared" si="25"/>
        <v>1.5557038925446229E-2</v>
      </c>
      <c r="AN152">
        <f t="shared" si="25"/>
        <v>1.6314204745905274E-2</v>
      </c>
      <c r="AO152">
        <f t="shared" si="25"/>
        <v>1.7071370566364315E-2</v>
      </c>
      <c r="AP152">
        <f t="shared" si="25"/>
        <v>1.7828536386823357E-2</v>
      </c>
      <c r="AQ152">
        <f t="shared" si="25"/>
        <v>1.8585702207282402E-2</v>
      </c>
      <c r="AR152">
        <f t="shared" si="25"/>
        <v>1.9342868027741444E-2</v>
      </c>
      <c r="AS152">
        <f t="shared" si="25"/>
        <v>2.0100033848200485E-2</v>
      </c>
      <c r="AT152">
        <f t="shared" si="25"/>
        <v>2.085719966865953E-2</v>
      </c>
      <c r="AU152">
        <f t="shared" si="25"/>
        <v>2.1614365489118572E-2</v>
      </c>
      <c r="AV152">
        <f t="shared" si="25"/>
        <v>2.2371531309577614E-2</v>
      </c>
      <c r="AW152">
        <f t="shared" si="25"/>
        <v>2.3128697130036659E-2</v>
      </c>
      <c r="AX152">
        <f t="shared" si="25"/>
        <v>2.38858629504957E-2</v>
      </c>
      <c r="AY152">
        <f t="shared" si="25"/>
        <v>2.4643028770954742E-2</v>
      </c>
      <c r="AZ152">
        <f t="shared" si="25"/>
        <v>2.5400194591413787E-2</v>
      </c>
      <c r="BA152">
        <f t="shared" si="25"/>
        <v>2.6157360411872829E-2</v>
      </c>
      <c r="BB152">
        <f t="shared" si="25"/>
        <v>2.691452623233187E-2</v>
      </c>
      <c r="BC152">
        <f t="shared" si="25"/>
        <v>2.7671692052790915E-2</v>
      </c>
      <c r="BD152">
        <f t="shared" si="25"/>
        <v>2.8428857873249957E-2</v>
      </c>
      <c r="BE152">
        <f t="shared" si="25"/>
        <v>2.9186023693708998E-2</v>
      </c>
      <c r="BF152" s="107">
        <v>0.157</v>
      </c>
      <c r="BG152" s="40">
        <f t="shared" si="26"/>
        <v>10.775249696543687</v>
      </c>
    </row>
    <row r="153" spans="1:59" ht="15" customHeight="1">
      <c r="A153" s="120" t="s">
        <v>854</v>
      </c>
      <c r="B153" s="109" t="s">
        <v>710</v>
      </c>
      <c r="C153" t="s">
        <v>1581</v>
      </c>
      <c r="D153" t="s">
        <v>2832</v>
      </c>
      <c r="E153" t="s">
        <v>2833</v>
      </c>
      <c r="F153" t="s">
        <v>1864</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f t="shared" si="27"/>
        <v>2.4209561870389036E-2</v>
      </c>
      <c r="AM153">
        <f t="shared" si="25"/>
        <v>2.5447292923315885E-2</v>
      </c>
      <c r="AN153">
        <f t="shared" si="25"/>
        <v>2.6685023976242731E-2</v>
      </c>
      <c r="AO153">
        <f t="shared" si="25"/>
        <v>2.7922755029169577E-2</v>
      </c>
      <c r="AP153">
        <f t="shared" si="25"/>
        <v>2.9160486082096423E-2</v>
      </c>
      <c r="AQ153">
        <f t="shared" si="25"/>
        <v>3.0398217135023269E-2</v>
      </c>
      <c r="AR153">
        <f t="shared" si="25"/>
        <v>3.1635948187950118E-2</v>
      </c>
      <c r="AS153">
        <f t="shared" si="25"/>
        <v>3.287367924087696E-2</v>
      </c>
      <c r="AT153">
        <f t="shared" si="25"/>
        <v>3.4111410293803809E-2</v>
      </c>
      <c r="AU153">
        <f t="shared" si="25"/>
        <v>3.5349141346730659E-2</v>
      </c>
      <c r="AV153">
        <f t="shared" si="25"/>
        <v>3.6586872399657508E-2</v>
      </c>
      <c r="AW153">
        <f t="shared" si="25"/>
        <v>3.782460345258435E-2</v>
      </c>
      <c r="AX153">
        <f t="shared" si="25"/>
        <v>3.9062334505511193E-2</v>
      </c>
      <c r="AY153">
        <f t="shared" si="25"/>
        <v>4.0300065558438042E-2</v>
      </c>
      <c r="AZ153">
        <f t="shared" si="25"/>
        <v>4.1537796611364891E-2</v>
      </c>
      <c r="BA153">
        <f t="shared" si="25"/>
        <v>4.277552766429174E-2</v>
      </c>
      <c r="BB153">
        <f t="shared" si="25"/>
        <v>4.4013258717218583E-2</v>
      </c>
      <c r="BC153">
        <f t="shared" si="25"/>
        <v>4.5250989770145425E-2</v>
      </c>
      <c r="BD153">
        <f t="shared" si="25"/>
        <v>4.6488720823072274E-2</v>
      </c>
      <c r="BE153">
        <f t="shared" si="25"/>
        <v>4.7726451875999124E-2</v>
      </c>
      <c r="BF153" s="107">
        <v>0.157</v>
      </c>
      <c r="BG153" s="40">
        <f t="shared" si="26"/>
        <v>10.776556851975405</v>
      </c>
    </row>
    <row r="154" spans="1:59" ht="15" customHeight="1">
      <c r="B154" s="109" t="s">
        <v>709</v>
      </c>
      <c r="C154" t="s">
        <v>2552</v>
      </c>
      <c r="D154" t="s">
        <v>2834</v>
      </c>
      <c r="E154" t="s">
        <v>2835</v>
      </c>
      <c r="F154" t="s">
        <v>1864</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f t="shared" si="27"/>
        <v>6.5353811410344225</v>
      </c>
      <c r="AM154">
        <f t="shared" si="25"/>
        <v>6.6693981855253597</v>
      </c>
      <c r="AN154">
        <f t="shared" si="25"/>
        <v>6.803415230016296</v>
      </c>
      <c r="AO154">
        <f t="shared" si="25"/>
        <v>6.9374322745072332</v>
      </c>
      <c r="AP154">
        <f t="shared" si="25"/>
        <v>7.0714493189981704</v>
      </c>
      <c r="AQ154">
        <f t="shared" si="25"/>
        <v>7.2054663634891076</v>
      </c>
      <c r="AR154">
        <f t="shared" si="25"/>
        <v>7.3394834079800439</v>
      </c>
      <c r="AS154">
        <f t="shared" si="25"/>
        <v>7.4735004524709812</v>
      </c>
      <c r="AT154">
        <f t="shared" si="25"/>
        <v>7.6075174969619184</v>
      </c>
      <c r="AU154">
        <f t="shared" si="25"/>
        <v>7.7415345414528556</v>
      </c>
      <c r="AV154">
        <f t="shared" si="25"/>
        <v>7.8755515859437928</v>
      </c>
      <c r="AW154">
        <f t="shared" si="25"/>
        <v>8.00956863043473</v>
      </c>
      <c r="AX154">
        <f t="shared" si="25"/>
        <v>8.1435856749256672</v>
      </c>
      <c r="AY154">
        <f t="shared" si="25"/>
        <v>8.2776027194166026</v>
      </c>
      <c r="AZ154">
        <f t="shared" si="25"/>
        <v>8.4116197639075398</v>
      </c>
      <c r="BA154">
        <f t="shared" si="25"/>
        <v>8.5456368083984771</v>
      </c>
      <c r="BB154">
        <f t="shared" si="25"/>
        <v>8.6796538528894143</v>
      </c>
      <c r="BC154">
        <f t="shared" si="25"/>
        <v>8.8136708973803515</v>
      </c>
      <c r="BD154">
        <f t="shared" si="25"/>
        <v>8.9476879418712887</v>
      </c>
      <c r="BE154">
        <f t="shared" si="25"/>
        <v>9.0817049863622259</v>
      </c>
      <c r="BF154" s="107">
        <v>0.02</v>
      </c>
      <c r="BG154" s="40">
        <f t="shared" si="26"/>
        <v>1.8924889798394684</v>
      </c>
    </row>
    <row r="155" spans="1:59" ht="15" customHeight="1">
      <c r="C155" t="s">
        <v>2553</v>
      </c>
      <c r="E155" t="s">
        <v>2836</v>
      </c>
      <c r="BG155" s="40"/>
    </row>
    <row r="156" spans="1:59" ht="15" customHeight="1">
      <c r="A156" s="120" t="s">
        <v>115</v>
      </c>
      <c r="B156" s="109" t="s">
        <v>708</v>
      </c>
      <c r="C156" t="s">
        <v>1266</v>
      </c>
      <c r="D156" t="s">
        <v>2837</v>
      </c>
      <c r="E156" t="s">
        <v>2838</v>
      </c>
      <c r="F156" t="s">
        <v>1864</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f t="shared" si="27"/>
        <v>6.324063552097603</v>
      </c>
      <c r="AM156">
        <f t="shared" si="27"/>
        <v>6.3183621520578379</v>
      </c>
      <c r="AN156">
        <f t="shared" si="27"/>
        <v>6.3126607520180738</v>
      </c>
      <c r="AO156">
        <f t="shared" si="27"/>
        <v>6.3069593519783087</v>
      </c>
      <c r="AP156">
        <f t="shared" si="27"/>
        <v>6.3012579519385445</v>
      </c>
      <c r="AQ156">
        <f t="shared" si="27"/>
        <v>6.2955565518987804</v>
      </c>
      <c r="AR156">
        <f t="shared" si="27"/>
        <v>6.2898551518590153</v>
      </c>
      <c r="AS156">
        <f t="shared" si="27"/>
        <v>6.2841537518192512</v>
      </c>
      <c r="AT156">
        <f t="shared" si="27"/>
        <v>6.2784523517794861</v>
      </c>
      <c r="AU156">
        <f t="shared" si="27"/>
        <v>6.272750951739722</v>
      </c>
      <c r="AV156">
        <f t="shared" si="27"/>
        <v>6.2670495516999578</v>
      </c>
      <c r="AW156">
        <f t="shared" si="27"/>
        <v>6.2613481516601928</v>
      </c>
      <c r="AX156">
        <f t="shared" si="27"/>
        <v>6.2556467516204286</v>
      </c>
      <c r="AY156">
        <f t="shared" si="27"/>
        <v>6.2499453515806636</v>
      </c>
      <c r="AZ156">
        <f t="shared" si="27"/>
        <v>6.2442439515408994</v>
      </c>
      <c r="BA156">
        <f t="shared" si="27"/>
        <v>6.2385425515011352</v>
      </c>
      <c r="BB156">
        <f t="shared" ref="BB156:BE166" si="28">_xlfn.FORECAST.ETS(BB$15,$G156:$AK156,$G$15:$AK$15)</f>
        <v>6.2328411514613702</v>
      </c>
      <c r="BC156">
        <f t="shared" si="28"/>
        <v>6.227139751421606</v>
      </c>
      <c r="BD156">
        <f t="shared" si="28"/>
        <v>6.221438351381841</v>
      </c>
      <c r="BE156">
        <f t="shared" si="28"/>
        <v>6.2157369513420768</v>
      </c>
      <c r="BF156" s="107">
        <v>8.0000000000000002E-3</v>
      </c>
      <c r="BG156" s="40">
        <f t="shared" si="26"/>
        <v>0.46564224694412015</v>
      </c>
    </row>
    <row r="157" spans="1:59" ht="15" customHeight="1">
      <c r="A157" s="120" t="s">
        <v>114</v>
      </c>
      <c r="B157" s="109" t="s">
        <v>707</v>
      </c>
      <c r="C157" t="s">
        <v>1352</v>
      </c>
      <c r="D157" t="s">
        <v>2839</v>
      </c>
      <c r="E157" t="s">
        <v>2840</v>
      </c>
      <c r="F157" t="s">
        <v>1864</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f>AK157+AK157*($AK$157-$AI$157)/$AI$157</f>
        <v>1.3437001677980323E-2</v>
      </c>
      <c r="AM157">
        <f t="shared" ref="AM157:BE157" si="29">AL157+AL157*($AK$157-$AI$157)/$AI$157</f>
        <v>1.3603029766747985E-2</v>
      </c>
      <c r="AN157">
        <f t="shared" si="29"/>
        <v>1.3771109304709482E-2</v>
      </c>
      <c r="AO157">
        <f t="shared" si="29"/>
        <v>1.3941265639646781E-2</v>
      </c>
      <c r="AP157">
        <f t="shared" si="29"/>
        <v>1.4113524432539985E-2</v>
      </c>
      <c r="AQ157">
        <f t="shared" si="29"/>
        <v>1.4287911661437207E-2</v>
      </c>
      <c r="AR157">
        <f t="shared" si="29"/>
        <v>1.4464453625372287E-2</v>
      </c>
      <c r="AS157">
        <f t="shared" si="29"/>
        <v>1.4643176948330896E-2</v>
      </c>
      <c r="AT157">
        <f t="shared" si="29"/>
        <v>1.4824108583265654E-2</v>
      </c>
      <c r="AU157">
        <f t="shared" si="29"/>
        <v>1.500727581616086E-2</v>
      </c>
      <c r="AV157">
        <f t="shared" si="29"/>
        <v>1.5192706270147441E-2</v>
      </c>
      <c r="AW157">
        <f t="shared" si="29"/>
        <v>1.538042790966875E-2</v>
      </c>
      <c r="AX157">
        <f t="shared" si="29"/>
        <v>1.5570469044697836E-2</v>
      </c>
      <c r="AY157">
        <f t="shared" si="29"/>
        <v>1.5762858335006819E-2</v>
      </c>
      <c r="AZ157">
        <f t="shared" si="29"/>
        <v>1.5957624794489016E-2</v>
      </c>
      <c r="BA157">
        <f t="shared" si="29"/>
        <v>1.6154797795534491E-2</v>
      </c>
      <c r="BB157">
        <f t="shared" si="29"/>
        <v>1.6354407073459639E-2</v>
      </c>
      <c r="BC157">
        <f t="shared" si="29"/>
        <v>1.6556482730991518E-2</v>
      </c>
      <c r="BD157">
        <f t="shared" si="29"/>
        <v>1.6761055242807601E-2</v>
      </c>
      <c r="BE157">
        <f t="shared" si="29"/>
        <v>1.6968155460131591E-2</v>
      </c>
      <c r="BF157" s="107">
        <v>-4.2000000000000003E-2</v>
      </c>
      <c r="BG157" s="40">
        <f t="shared" si="26"/>
        <v>-2.0430068344902019</v>
      </c>
    </row>
    <row r="158" spans="1:59" ht="15" customHeight="1">
      <c r="A158" s="120" t="s">
        <v>853</v>
      </c>
      <c r="B158" s="109" t="s">
        <v>706</v>
      </c>
      <c r="C158" t="s">
        <v>1273</v>
      </c>
      <c r="D158" t="s">
        <v>2841</v>
      </c>
      <c r="E158" t="s">
        <v>2842</v>
      </c>
      <c r="F158" t="s">
        <v>1864</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f t="shared" si="27"/>
        <v>6.8669657203537602E-3</v>
      </c>
      <c r="AM158">
        <f t="shared" si="27"/>
        <v>6.9733215474944319E-3</v>
      </c>
      <c r="AN158">
        <f t="shared" si="27"/>
        <v>7.0796773746351028E-3</v>
      </c>
      <c r="AO158">
        <f t="shared" si="27"/>
        <v>7.1860332017757737E-3</v>
      </c>
      <c r="AP158">
        <f t="shared" si="27"/>
        <v>7.2923890289164446E-3</v>
      </c>
      <c r="AQ158">
        <f t="shared" si="27"/>
        <v>7.3987448560571163E-3</v>
      </c>
      <c r="AR158">
        <f t="shared" si="27"/>
        <v>7.5051006831977872E-3</v>
      </c>
      <c r="AS158">
        <f t="shared" si="27"/>
        <v>7.6114565103384581E-3</v>
      </c>
      <c r="AT158">
        <f t="shared" si="27"/>
        <v>7.717812337479129E-3</v>
      </c>
      <c r="AU158">
        <f t="shared" si="27"/>
        <v>7.8241681646197998E-3</v>
      </c>
      <c r="AV158">
        <f t="shared" si="27"/>
        <v>7.9305239917604707E-3</v>
      </c>
      <c r="AW158">
        <f t="shared" si="27"/>
        <v>8.0368798189011433E-3</v>
      </c>
      <c r="AX158">
        <f t="shared" si="27"/>
        <v>8.1432356460418142E-3</v>
      </c>
      <c r="AY158">
        <f t="shared" si="27"/>
        <v>8.2495914731824851E-3</v>
      </c>
      <c r="AZ158">
        <f t="shared" si="27"/>
        <v>8.355947300323156E-3</v>
      </c>
      <c r="BA158">
        <f t="shared" si="27"/>
        <v>8.4623031274638268E-3</v>
      </c>
      <c r="BB158">
        <f t="shared" si="28"/>
        <v>8.5686589546044977E-3</v>
      </c>
      <c r="BC158">
        <f t="shared" si="28"/>
        <v>8.6750147817451686E-3</v>
      </c>
      <c r="BD158">
        <f t="shared" si="28"/>
        <v>8.7813706088858412E-3</v>
      </c>
      <c r="BE158">
        <f t="shared" si="28"/>
        <v>8.8877264360265121E-3</v>
      </c>
      <c r="BF158" s="107">
        <v>0.02</v>
      </c>
      <c r="BG158" s="40">
        <f t="shared" si="26"/>
        <v>1.7424378878873714</v>
      </c>
    </row>
    <row r="159" spans="1:59" ht="15" customHeight="1">
      <c r="A159" s="120" t="s">
        <v>113</v>
      </c>
      <c r="B159" s="109" t="s">
        <v>705</v>
      </c>
      <c r="C159" t="s">
        <v>1282</v>
      </c>
      <c r="D159" t="s">
        <v>2843</v>
      </c>
      <c r="E159" t="s">
        <v>2844</v>
      </c>
      <c r="F159" t="s">
        <v>1864</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f t="shared" si="27"/>
        <v>0.11251116753100968</v>
      </c>
      <c r="AM159">
        <f t="shared" si="27"/>
        <v>0.11463335356811002</v>
      </c>
      <c r="AN159">
        <f t="shared" si="27"/>
        <v>0.11675553960521036</v>
      </c>
      <c r="AO159">
        <f t="shared" si="27"/>
        <v>0.11887772564231069</v>
      </c>
      <c r="AP159">
        <f t="shared" si="27"/>
        <v>0.12099991167941103</v>
      </c>
      <c r="AQ159">
        <f t="shared" si="27"/>
        <v>0.12312209771651138</v>
      </c>
      <c r="AR159">
        <f t="shared" si="27"/>
        <v>0.12524428375361171</v>
      </c>
      <c r="AS159">
        <f t="shared" si="27"/>
        <v>0.12736646979071206</v>
      </c>
      <c r="AT159">
        <f t="shared" si="27"/>
        <v>0.12948865582781238</v>
      </c>
      <c r="AU159">
        <f t="shared" si="27"/>
        <v>0.13161084186491273</v>
      </c>
      <c r="AV159">
        <f t="shared" si="27"/>
        <v>0.13373302790201308</v>
      </c>
      <c r="AW159">
        <f t="shared" si="27"/>
        <v>0.1358552139391134</v>
      </c>
      <c r="AX159">
        <f t="shared" si="27"/>
        <v>0.13797739997621375</v>
      </c>
      <c r="AY159">
        <f t="shared" si="27"/>
        <v>0.14009958601331407</v>
      </c>
      <c r="AZ159">
        <f t="shared" si="27"/>
        <v>0.14222177205041442</v>
      </c>
      <c r="BA159">
        <f t="shared" si="27"/>
        <v>0.14434395808751477</v>
      </c>
      <c r="BB159">
        <f t="shared" si="28"/>
        <v>0.14646614412461512</v>
      </c>
      <c r="BC159">
        <f t="shared" si="28"/>
        <v>0.14858833016171544</v>
      </c>
      <c r="BD159">
        <f t="shared" si="28"/>
        <v>0.15071051619881579</v>
      </c>
      <c r="BE159">
        <f t="shared" si="28"/>
        <v>0.15283270223591611</v>
      </c>
      <c r="BF159" s="107">
        <v>3.4000000000000002E-2</v>
      </c>
      <c r="BG159" s="40">
        <f t="shared" si="26"/>
        <v>2.5027442666530009</v>
      </c>
    </row>
    <row r="160" spans="1:59" ht="15" customHeight="1">
      <c r="A160" s="120" t="s">
        <v>114</v>
      </c>
      <c r="B160" s="109" t="s">
        <v>704</v>
      </c>
      <c r="C160" t="s">
        <v>2548</v>
      </c>
      <c r="D160" t="s">
        <v>2845</v>
      </c>
      <c r="E160" t="s">
        <v>2846</v>
      </c>
      <c r="F160" t="s">
        <v>1864</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t="s">
        <v>146</v>
      </c>
      <c r="BG160" t="s">
        <v>146</v>
      </c>
    </row>
    <row r="161" spans="1:59" ht="15" customHeight="1">
      <c r="A161" s="120" t="s">
        <v>112</v>
      </c>
      <c r="B161" s="109" t="s">
        <v>703</v>
      </c>
      <c r="C161" t="s">
        <v>1577</v>
      </c>
      <c r="D161" t="s">
        <v>2847</v>
      </c>
      <c r="E161" t="s">
        <v>2848</v>
      </c>
      <c r="F161" t="s">
        <v>1864</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f t="shared" si="27"/>
        <v>5.4519102411746791E-3</v>
      </c>
      <c r="AM161">
        <f t="shared" si="27"/>
        <v>5.6410060567056936E-3</v>
      </c>
      <c r="AN161">
        <f t="shared" si="27"/>
        <v>5.8301018722367081E-3</v>
      </c>
      <c r="AO161">
        <f t="shared" si="27"/>
        <v>6.0191976877677226E-3</v>
      </c>
      <c r="AP161">
        <f t="shared" si="27"/>
        <v>6.208293503298737E-3</v>
      </c>
      <c r="AQ161">
        <f t="shared" si="27"/>
        <v>6.3973893188297515E-3</v>
      </c>
      <c r="AR161">
        <f t="shared" si="27"/>
        <v>6.586485134360766E-3</v>
      </c>
      <c r="AS161">
        <f t="shared" si="27"/>
        <v>6.7755809498917805E-3</v>
      </c>
      <c r="AT161">
        <f t="shared" si="27"/>
        <v>6.964676765422795E-3</v>
      </c>
      <c r="AU161">
        <f t="shared" si="27"/>
        <v>7.1537725809538094E-3</v>
      </c>
      <c r="AV161">
        <f t="shared" si="27"/>
        <v>7.3428683964848248E-3</v>
      </c>
      <c r="AW161">
        <f t="shared" si="27"/>
        <v>7.5319642120158393E-3</v>
      </c>
      <c r="AX161">
        <f t="shared" si="27"/>
        <v>7.7210600275468538E-3</v>
      </c>
      <c r="AY161">
        <f t="shared" si="27"/>
        <v>7.9101558430778682E-3</v>
      </c>
      <c r="AZ161">
        <f t="shared" si="27"/>
        <v>8.0992516586088827E-3</v>
      </c>
      <c r="BA161">
        <f t="shared" si="27"/>
        <v>8.2883474741398972E-3</v>
      </c>
      <c r="BB161">
        <f t="shared" si="28"/>
        <v>8.4774432896709117E-3</v>
      </c>
      <c r="BC161">
        <f t="shared" si="28"/>
        <v>8.6665391052019262E-3</v>
      </c>
      <c r="BD161">
        <f t="shared" si="28"/>
        <v>8.8556349207329407E-3</v>
      </c>
      <c r="BE161">
        <f t="shared" si="28"/>
        <v>9.0447307362639551E-3</v>
      </c>
      <c r="BF161" s="107">
        <v>0.13700000000000001</v>
      </c>
      <c r="BG161" s="40">
        <f t="shared" si="26"/>
        <v>9.1607080505713423</v>
      </c>
    </row>
    <row r="162" spans="1:59" ht="15" customHeight="1">
      <c r="A162" s="120" t="s">
        <v>116</v>
      </c>
      <c r="B162" s="109" t="s">
        <v>702</v>
      </c>
      <c r="C162" t="s">
        <v>2549</v>
      </c>
      <c r="D162" t="s">
        <v>2849</v>
      </c>
      <c r="E162" t="s">
        <v>2850</v>
      </c>
      <c r="F162" t="s">
        <v>1864</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f t="shared" si="27"/>
        <v>8.1129414045041509E-3</v>
      </c>
      <c r="AM162">
        <f t="shared" si="27"/>
        <v>8.3910688321859276E-3</v>
      </c>
      <c r="AN162">
        <f t="shared" si="27"/>
        <v>8.669196259867706E-3</v>
      </c>
      <c r="AO162">
        <f t="shared" si="27"/>
        <v>8.9473236875494844E-3</v>
      </c>
      <c r="AP162">
        <f t="shared" si="27"/>
        <v>9.2254511152312611E-3</v>
      </c>
      <c r="AQ162">
        <f t="shared" si="27"/>
        <v>9.5035785429130396E-3</v>
      </c>
      <c r="AR162">
        <f t="shared" si="27"/>
        <v>9.781705970594818E-3</v>
      </c>
      <c r="AS162">
        <f t="shared" si="27"/>
        <v>1.0059833398276596E-2</v>
      </c>
      <c r="AT162">
        <f t="shared" si="27"/>
        <v>1.0337960825958373E-2</v>
      </c>
      <c r="AU162">
        <f t="shared" si="27"/>
        <v>1.0616088253640152E-2</v>
      </c>
      <c r="AV162">
        <f t="shared" si="27"/>
        <v>1.0894215681321928E-2</v>
      </c>
      <c r="AW162">
        <f t="shared" si="27"/>
        <v>1.1172343109003707E-2</v>
      </c>
      <c r="AX162">
        <f t="shared" si="27"/>
        <v>1.1450470536685485E-2</v>
      </c>
      <c r="AY162">
        <f t="shared" si="27"/>
        <v>1.1728597964367263E-2</v>
      </c>
      <c r="AZ162">
        <f t="shared" si="27"/>
        <v>1.2006725392049042E-2</v>
      </c>
      <c r="BA162">
        <f t="shared" si="27"/>
        <v>1.2284852819730819E-2</v>
      </c>
      <c r="BB162">
        <f t="shared" si="28"/>
        <v>1.2562980247412595E-2</v>
      </c>
      <c r="BC162">
        <f t="shared" si="28"/>
        <v>1.2841107675094374E-2</v>
      </c>
      <c r="BD162">
        <f t="shared" si="28"/>
        <v>1.3119235102776152E-2</v>
      </c>
      <c r="BE162">
        <f t="shared" si="28"/>
        <v>1.3397362530457931E-2</v>
      </c>
      <c r="BF162" s="107">
        <v>0.124</v>
      </c>
      <c r="BG162" s="40">
        <f t="shared" si="26"/>
        <v>8.3948995009505154</v>
      </c>
    </row>
    <row r="163" spans="1:59" ht="15" customHeight="1">
      <c r="A163" s="120" t="s">
        <v>116</v>
      </c>
      <c r="B163" s="109" t="s">
        <v>701</v>
      </c>
      <c r="C163" t="s">
        <v>2550</v>
      </c>
      <c r="D163" t="s">
        <v>2851</v>
      </c>
      <c r="E163" t="s">
        <v>2852</v>
      </c>
      <c r="F163" t="s">
        <v>1864</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f t="shared" si="27"/>
        <v>8.9447060673956604E-3</v>
      </c>
      <c r="AM163">
        <f t="shared" si="27"/>
        <v>9.2517038283967262E-3</v>
      </c>
      <c r="AN163">
        <f t="shared" si="27"/>
        <v>9.5587015893977903E-3</v>
      </c>
      <c r="AO163">
        <f t="shared" si="27"/>
        <v>9.8656993503988561E-3</v>
      </c>
      <c r="AP163">
        <f t="shared" si="27"/>
        <v>1.0172697111399922E-2</v>
      </c>
      <c r="AQ163">
        <f t="shared" si="27"/>
        <v>1.0479694872400986E-2</v>
      </c>
      <c r="AR163">
        <f t="shared" si="27"/>
        <v>1.0786692633402052E-2</v>
      </c>
      <c r="AS163">
        <f t="shared" si="27"/>
        <v>1.1093690394403118E-2</v>
      </c>
      <c r="AT163">
        <f t="shared" si="27"/>
        <v>1.1400688155404183E-2</v>
      </c>
      <c r="AU163">
        <f t="shared" si="27"/>
        <v>1.1707685916405249E-2</v>
      </c>
      <c r="AV163">
        <f t="shared" si="27"/>
        <v>1.2014683677406313E-2</v>
      </c>
      <c r="AW163">
        <f t="shared" si="27"/>
        <v>1.2321681438407379E-2</v>
      </c>
      <c r="AX163">
        <f t="shared" si="27"/>
        <v>1.2628679199408445E-2</v>
      </c>
      <c r="AY163">
        <f t="shared" si="27"/>
        <v>1.2935676960409509E-2</v>
      </c>
      <c r="AZ163">
        <f t="shared" si="27"/>
        <v>1.3242674721410575E-2</v>
      </c>
      <c r="BA163">
        <f t="shared" si="27"/>
        <v>1.3549672482411641E-2</v>
      </c>
      <c r="BB163">
        <f t="shared" si="28"/>
        <v>1.3856670243412706E-2</v>
      </c>
      <c r="BC163">
        <f t="shared" si="28"/>
        <v>1.4163668004413772E-2</v>
      </c>
      <c r="BD163">
        <f t="shared" si="28"/>
        <v>1.4470665765414836E-2</v>
      </c>
      <c r="BE163">
        <f t="shared" si="28"/>
        <v>1.4777663526415902E-2</v>
      </c>
      <c r="BF163" s="107">
        <v>0.123</v>
      </c>
      <c r="BG163" s="40">
        <f t="shared" si="26"/>
        <v>8.3909444590497984</v>
      </c>
    </row>
    <row r="164" spans="1:59" ht="15" customHeight="1">
      <c r="A164" s="120" t="s">
        <v>854</v>
      </c>
      <c r="B164" s="109" t="s">
        <v>700</v>
      </c>
      <c r="C164" t="s">
        <v>1581</v>
      </c>
      <c r="D164" t="s">
        <v>2853</v>
      </c>
      <c r="E164" t="s">
        <v>2854</v>
      </c>
      <c r="F164" t="s">
        <v>1864</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f t="shared" si="27"/>
        <v>1.0969194687710548E-2</v>
      </c>
      <c r="AM164">
        <f t="shared" si="27"/>
        <v>1.1345530428964187E-2</v>
      </c>
      <c r="AN164">
        <f t="shared" si="27"/>
        <v>1.1721866170217825E-2</v>
      </c>
      <c r="AO164">
        <f t="shared" si="27"/>
        <v>1.2098201911471464E-2</v>
      </c>
      <c r="AP164">
        <f t="shared" si="27"/>
        <v>1.24745376527251E-2</v>
      </c>
      <c r="AQ164">
        <f t="shared" si="27"/>
        <v>1.2850873393978741E-2</v>
      </c>
      <c r="AR164">
        <f t="shared" si="27"/>
        <v>1.3227209135232378E-2</v>
      </c>
      <c r="AS164">
        <f t="shared" si="27"/>
        <v>1.3603544876486016E-2</v>
      </c>
      <c r="AT164">
        <f t="shared" si="27"/>
        <v>1.3979880617739655E-2</v>
      </c>
      <c r="AU164">
        <f t="shared" si="27"/>
        <v>1.4356216358993293E-2</v>
      </c>
      <c r="AV164">
        <f t="shared" si="27"/>
        <v>1.4732552100246932E-2</v>
      </c>
      <c r="AW164">
        <f t="shared" si="27"/>
        <v>1.510888784150057E-2</v>
      </c>
      <c r="AX164">
        <f t="shared" si="27"/>
        <v>1.5485223582754209E-2</v>
      </c>
      <c r="AY164">
        <f t="shared" si="27"/>
        <v>1.5861559324007846E-2</v>
      </c>
      <c r="AZ164">
        <f t="shared" si="27"/>
        <v>1.6237895065261486E-2</v>
      </c>
      <c r="BA164">
        <f t="shared" si="27"/>
        <v>1.6614230806515123E-2</v>
      </c>
      <c r="BB164">
        <f t="shared" si="28"/>
        <v>1.6990566547768763E-2</v>
      </c>
      <c r="BC164">
        <f t="shared" si="28"/>
        <v>1.73669022890224E-2</v>
      </c>
      <c r="BD164">
        <f t="shared" si="28"/>
        <v>1.774323803027604E-2</v>
      </c>
      <c r="BE164">
        <f t="shared" si="28"/>
        <v>1.8119573771529677E-2</v>
      </c>
      <c r="BF164" s="107">
        <v>0.126</v>
      </c>
      <c r="BG164" s="40">
        <f t="shared" si="26"/>
        <v>8.5694982018927224</v>
      </c>
    </row>
    <row r="165" spans="1:59" ht="15" customHeight="1">
      <c r="B165" s="109" t="s">
        <v>699</v>
      </c>
      <c r="C165" t="s">
        <v>2554</v>
      </c>
      <c r="D165" t="s">
        <v>2855</v>
      </c>
      <c r="E165" t="s">
        <v>2856</v>
      </c>
      <c r="F165" t="s">
        <v>1864</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f t="shared" si="27"/>
        <v>6.5020826657976043</v>
      </c>
      <c r="AM165">
        <f t="shared" si="27"/>
        <v>6.502758261183792</v>
      </c>
      <c r="AN165">
        <f t="shared" si="27"/>
        <v>6.5034338565699796</v>
      </c>
      <c r="AO165">
        <f t="shared" si="27"/>
        <v>6.5041094519561682</v>
      </c>
      <c r="AP165">
        <f t="shared" si="27"/>
        <v>6.5047850473423559</v>
      </c>
      <c r="AQ165">
        <f t="shared" si="27"/>
        <v>6.5054606427285435</v>
      </c>
      <c r="AR165">
        <f t="shared" si="27"/>
        <v>6.5061362381147312</v>
      </c>
      <c r="AS165">
        <f t="shared" si="27"/>
        <v>6.5068118335009189</v>
      </c>
      <c r="AT165">
        <f t="shared" si="27"/>
        <v>6.5074874288871065</v>
      </c>
      <c r="AU165">
        <f t="shared" si="27"/>
        <v>6.5081630242732942</v>
      </c>
      <c r="AV165">
        <f t="shared" si="27"/>
        <v>6.5088386196594819</v>
      </c>
      <c r="AW165">
        <f t="shared" si="27"/>
        <v>6.5095142150456695</v>
      </c>
      <c r="AX165">
        <f t="shared" si="27"/>
        <v>6.5101898104318581</v>
      </c>
      <c r="AY165">
        <f t="shared" si="27"/>
        <v>6.5108654058180457</v>
      </c>
      <c r="AZ165">
        <f t="shared" si="27"/>
        <v>6.5115410012042334</v>
      </c>
      <c r="BA165">
        <f t="shared" si="27"/>
        <v>6.5122165965904211</v>
      </c>
      <c r="BB165">
        <f t="shared" si="28"/>
        <v>6.5128921919766087</v>
      </c>
      <c r="BC165">
        <f t="shared" si="28"/>
        <v>6.5135677873627964</v>
      </c>
      <c r="BD165">
        <f t="shared" si="28"/>
        <v>6.5142433827489841</v>
      </c>
      <c r="BE165">
        <f t="shared" si="28"/>
        <v>6.5149189781351726</v>
      </c>
      <c r="BF165" s="107">
        <v>8.9999999999999993E-3</v>
      </c>
      <c r="BG165" s="40">
        <f t="shared" si="26"/>
        <v>0.52106885595251118</v>
      </c>
    </row>
    <row r="166" spans="1:59" ht="15" customHeight="1">
      <c r="B166" s="109" t="s">
        <v>698</v>
      </c>
      <c r="C166" t="s">
        <v>2563</v>
      </c>
      <c r="D166" t="s">
        <v>2857</v>
      </c>
      <c r="E166" t="s">
        <v>2858</v>
      </c>
      <c r="F166" t="s">
        <v>1864</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f t="shared" ref="AL166:BA166" si="30">_xlfn.FORECAST.ETS(AL$15,$G166:$AK166,$G$15:$AK$15)</f>
        <v>22.069479250921148</v>
      </c>
      <c r="AM166">
        <f t="shared" si="30"/>
        <v>22.362401867053897</v>
      </c>
      <c r="AN166">
        <f t="shared" si="30"/>
        <v>22.655324483186646</v>
      </c>
      <c r="AO166">
        <f t="shared" si="30"/>
        <v>22.948247099319396</v>
      </c>
      <c r="AP166">
        <f t="shared" si="30"/>
        <v>23.241169715452145</v>
      </c>
      <c r="AQ166">
        <f t="shared" si="30"/>
        <v>23.534092331584894</v>
      </c>
      <c r="AR166">
        <f t="shared" si="30"/>
        <v>23.827014947717643</v>
      </c>
      <c r="AS166">
        <f t="shared" si="30"/>
        <v>24.119937563850392</v>
      </c>
      <c r="AT166">
        <f t="shared" si="30"/>
        <v>24.412860179983142</v>
      </c>
      <c r="AU166">
        <f t="shared" si="30"/>
        <v>24.705782796115894</v>
      </c>
      <c r="AV166">
        <f t="shared" si="30"/>
        <v>24.998705412248643</v>
      </c>
      <c r="AW166">
        <f t="shared" si="30"/>
        <v>25.291628028381393</v>
      </c>
      <c r="AX166">
        <f t="shared" si="30"/>
        <v>25.584550644514142</v>
      </c>
      <c r="AY166">
        <f t="shared" si="30"/>
        <v>25.877473260646891</v>
      </c>
      <c r="AZ166">
        <f t="shared" si="30"/>
        <v>26.17039587677964</v>
      </c>
      <c r="BA166">
        <f t="shared" si="30"/>
        <v>26.463318492912389</v>
      </c>
      <c r="BB166">
        <f t="shared" si="28"/>
        <v>26.756241109045138</v>
      </c>
      <c r="BC166">
        <f t="shared" si="28"/>
        <v>27.049163725177888</v>
      </c>
      <c r="BD166">
        <f t="shared" si="28"/>
        <v>27.342086341310637</v>
      </c>
      <c r="BE166">
        <f t="shared" si="28"/>
        <v>27.635008957443386</v>
      </c>
      <c r="BF166" s="107">
        <v>1.7999999999999999E-2</v>
      </c>
      <c r="BG166" s="40">
        <f t="shared" si="26"/>
        <v>1.586788190536037</v>
      </c>
    </row>
    <row r="167" spans="1:59" ht="15" customHeight="1">
      <c r="C167" t="s">
        <v>697</v>
      </c>
      <c r="E167" t="s">
        <v>2859</v>
      </c>
      <c r="BG167" s="40"/>
    </row>
    <row r="168" spans="1:59" ht="15" customHeight="1">
      <c r="C168" t="s">
        <v>2557</v>
      </c>
      <c r="E168" t="s">
        <v>2860</v>
      </c>
      <c r="BG168" s="40"/>
    </row>
    <row r="169" spans="1:59" ht="15" customHeight="1">
      <c r="C169" t="s">
        <v>1221</v>
      </c>
      <c r="E169" t="s">
        <v>2861</v>
      </c>
      <c r="BG169" s="40"/>
    </row>
    <row r="170" spans="1:59" ht="15" customHeight="1">
      <c r="A170" s="120" t="s">
        <v>115</v>
      </c>
      <c r="B170" s="109" t="s">
        <v>696</v>
      </c>
      <c r="C170" t="s">
        <v>1266</v>
      </c>
      <c r="D170" t="s">
        <v>2862</v>
      </c>
      <c r="E170" t="s">
        <v>2863</v>
      </c>
      <c r="F170" t="s">
        <v>2729</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f t="shared" ref="AL170:BA183" si="31">_xlfn.FORECAST.ETS(AL$15,$G170:$AK170,$G$15:$AK$15)</f>
        <v>18.223887654236371</v>
      </c>
      <c r="AM170">
        <f t="shared" si="31"/>
        <v>18.223747375101951</v>
      </c>
      <c r="AN170">
        <f t="shared" si="31"/>
        <v>18.223607095967534</v>
      </c>
      <c r="AO170">
        <f t="shared" si="31"/>
        <v>18.223466816833117</v>
      </c>
      <c r="AP170">
        <f t="shared" si="31"/>
        <v>18.223326537698696</v>
      </c>
      <c r="AQ170">
        <f t="shared" si="31"/>
        <v>18.223186258564279</v>
      </c>
      <c r="AR170">
        <f t="shared" si="31"/>
        <v>18.223045979429859</v>
      </c>
      <c r="AS170">
        <f t="shared" si="31"/>
        <v>18.222905700295442</v>
      </c>
      <c r="AT170">
        <f t="shared" si="31"/>
        <v>18.222765421161025</v>
      </c>
      <c r="AU170">
        <f t="shared" si="31"/>
        <v>18.222625142026605</v>
      </c>
      <c r="AV170">
        <f t="shared" si="31"/>
        <v>18.222484862892188</v>
      </c>
      <c r="AW170">
        <f t="shared" si="31"/>
        <v>18.222344583757771</v>
      </c>
      <c r="AX170">
        <f t="shared" si="31"/>
        <v>18.22220430462335</v>
      </c>
      <c r="AY170">
        <f t="shared" si="31"/>
        <v>18.222064025488933</v>
      </c>
      <c r="AZ170">
        <f t="shared" si="31"/>
        <v>18.221923746354516</v>
      </c>
      <c r="BA170">
        <f t="shared" si="31"/>
        <v>18.221783467220096</v>
      </c>
      <c r="BB170">
        <f t="shared" ref="AM170:BE179" si="32">_xlfn.FORECAST.ETS(BB$15,$G170:$AK170,$G$15:$AK$15)</f>
        <v>18.221643188085679</v>
      </c>
      <c r="BC170">
        <f t="shared" si="32"/>
        <v>18.221502908951258</v>
      </c>
      <c r="BD170">
        <f t="shared" si="32"/>
        <v>18.221362629816841</v>
      </c>
      <c r="BE170">
        <f t="shared" si="32"/>
        <v>18.221222350682424</v>
      </c>
      <c r="BF170" s="107">
        <v>4.0000000000000001E-3</v>
      </c>
      <c r="BG170" s="40">
        <f t="shared" si="26"/>
        <v>0.25798234160741007</v>
      </c>
    </row>
    <row r="171" spans="1:59" ht="15" customHeight="1">
      <c r="A171" s="120" t="s">
        <v>114</v>
      </c>
      <c r="B171" s="109" t="s">
        <v>695</v>
      </c>
      <c r="C171" t="s">
        <v>1352</v>
      </c>
      <c r="D171" t="s">
        <v>2864</v>
      </c>
      <c r="E171" t="s">
        <v>2865</v>
      </c>
      <c r="F171" t="s">
        <v>1718</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f t="shared" si="31"/>
        <v>14.154791231788243</v>
      </c>
      <c r="AM171">
        <f t="shared" si="32"/>
        <v>14.219978227309332</v>
      </c>
      <c r="AN171">
        <f t="shared" si="32"/>
        <v>14.285165222830422</v>
      </c>
      <c r="AO171">
        <f t="shared" si="32"/>
        <v>14.35035221835151</v>
      </c>
      <c r="AP171">
        <f t="shared" si="32"/>
        <v>14.415539213872599</v>
      </c>
      <c r="AQ171">
        <f t="shared" si="32"/>
        <v>14.480726209393687</v>
      </c>
      <c r="AR171">
        <f t="shared" si="32"/>
        <v>14.545913204914777</v>
      </c>
      <c r="AS171">
        <f t="shared" si="32"/>
        <v>14.611100200435866</v>
      </c>
      <c r="AT171">
        <f t="shared" si="32"/>
        <v>14.676287195956954</v>
      </c>
      <c r="AU171">
        <f t="shared" si="32"/>
        <v>14.741474191478042</v>
      </c>
      <c r="AV171">
        <f t="shared" si="32"/>
        <v>14.806661186999133</v>
      </c>
      <c r="AW171">
        <f t="shared" si="32"/>
        <v>14.871848182520221</v>
      </c>
      <c r="AX171">
        <f t="shared" si="32"/>
        <v>14.93703517804131</v>
      </c>
      <c r="AY171">
        <f t="shared" si="32"/>
        <v>15.002222173562398</v>
      </c>
      <c r="AZ171">
        <f t="shared" si="32"/>
        <v>15.067409169083488</v>
      </c>
      <c r="BA171">
        <f t="shared" si="32"/>
        <v>15.132596164604577</v>
      </c>
      <c r="BB171">
        <f t="shared" si="32"/>
        <v>15.197783160125665</v>
      </c>
      <c r="BC171">
        <f t="shared" si="32"/>
        <v>15.262970155646753</v>
      </c>
      <c r="BD171">
        <f t="shared" si="32"/>
        <v>15.328157151167844</v>
      </c>
      <c r="BE171">
        <f t="shared" si="32"/>
        <v>15.393344146688932</v>
      </c>
      <c r="BF171" s="107">
        <v>7.0000000000000001E-3</v>
      </c>
      <c r="BG171" s="40">
        <f t="shared" si="26"/>
        <v>0.60763975598534525</v>
      </c>
    </row>
    <row r="172" spans="1:59" ht="15" customHeight="1">
      <c r="A172" s="120" t="s">
        <v>853</v>
      </c>
      <c r="B172" s="109" t="s">
        <v>694</v>
      </c>
      <c r="C172" t="s">
        <v>1273</v>
      </c>
      <c r="D172" t="s">
        <v>2866</v>
      </c>
      <c r="E172" t="s">
        <v>2867</v>
      </c>
      <c r="F172" t="s">
        <v>1718</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f t="shared" si="31"/>
        <v>13.792534641408801</v>
      </c>
      <c r="AM172">
        <f t="shared" si="32"/>
        <v>13.791827832257901</v>
      </c>
      <c r="AN172">
        <f t="shared" si="32"/>
        <v>13.791121023107001</v>
      </c>
      <c r="AO172">
        <f t="shared" si="32"/>
        <v>13.790414213956101</v>
      </c>
      <c r="AP172">
        <f t="shared" si="32"/>
        <v>13.789707404805203</v>
      </c>
      <c r="AQ172">
        <f t="shared" si="32"/>
        <v>13.789000595654302</v>
      </c>
      <c r="AR172">
        <f t="shared" si="32"/>
        <v>13.788293786503402</v>
      </c>
      <c r="AS172">
        <f t="shared" si="32"/>
        <v>13.787586977352502</v>
      </c>
      <c r="AT172">
        <f t="shared" si="32"/>
        <v>13.786880168201602</v>
      </c>
      <c r="AU172">
        <f t="shared" si="32"/>
        <v>13.786173359050702</v>
      </c>
      <c r="AV172">
        <f t="shared" si="32"/>
        <v>13.785466549899802</v>
      </c>
      <c r="AW172">
        <f t="shared" si="32"/>
        <v>13.784759740748902</v>
      </c>
      <c r="AX172">
        <f t="shared" si="32"/>
        <v>13.784052931598003</v>
      </c>
      <c r="AY172">
        <f t="shared" si="32"/>
        <v>13.783346122447103</v>
      </c>
      <c r="AZ172">
        <f t="shared" si="32"/>
        <v>13.782639313296203</v>
      </c>
      <c r="BA172">
        <f t="shared" si="32"/>
        <v>13.781932504145303</v>
      </c>
      <c r="BB172">
        <f t="shared" si="32"/>
        <v>13.781225694994403</v>
      </c>
      <c r="BC172">
        <f t="shared" si="32"/>
        <v>13.780518885843502</v>
      </c>
      <c r="BD172">
        <f t="shared" si="32"/>
        <v>13.779812076692602</v>
      </c>
      <c r="BE172">
        <f t="shared" si="32"/>
        <v>13.779105267541702</v>
      </c>
      <c r="BF172" s="107">
        <v>4.0000000000000001E-3</v>
      </c>
      <c r="BG172" s="40">
        <f t="shared" si="26"/>
        <v>0.23088564729054628</v>
      </c>
    </row>
    <row r="173" spans="1:59" ht="15" customHeight="1">
      <c r="A173" s="120" t="s">
        <v>113</v>
      </c>
      <c r="B173" s="109" t="s">
        <v>693</v>
      </c>
      <c r="C173" t="s">
        <v>1282</v>
      </c>
      <c r="D173" t="s">
        <v>2868</v>
      </c>
      <c r="E173" t="s">
        <v>2869</v>
      </c>
      <c r="F173" t="s">
        <v>1718</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f t="shared" si="31"/>
        <v>13.667377971554187</v>
      </c>
      <c r="AM173">
        <f t="shared" si="32"/>
        <v>13.639448843820226</v>
      </c>
      <c r="AN173">
        <f t="shared" si="32"/>
        <v>13.611519716086264</v>
      </c>
      <c r="AO173">
        <f t="shared" si="32"/>
        <v>13.583590588352301</v>
      </c>
      <c r="AP173">
        <f t="shared" si="32"/>
        <v>13.555661460618341</v>
      </c>
      <c r="AQ173">
        <f t="shared" si="32"/>
        <v>13.527732332884378</v>
      </c>
      <c r="AR173">
        <f t="shared" si="32"/>
        <v>13.499803205150416</v>
      </c>
      <c r="AS173">
        <f t="shared" si="32"/>
        <v>13.471874077416455</v>
      </c>
      <c r="AT173">
        <f t="shared" si="32"/>
        <v>13.443944949682493</v>
      </c>
      <c r="AU173">
        <f t="shared" si="32"/>
        <v>13.41601582194853</v>
      </c>
      <c r="AV173">
        <f t="shared" si="32"/>
        <v>13.388086694214568</v>
      </c>
      <c r="AW173">
        <f t="shared" si="32"/>
        <v>13.360157566480607</v>
      </c>
      <c r="AX173">
        <f t="shared" si="32"/>
        <v>13.332228438746645</v>
      </c>
      <c r="AY173">
        <f t="shared" si="32"/>
        <v>13.304299311012683</v>
      </c>
      <c r="AZ173">
        <f t="shared" si="32"/>
        <v>13.276370183278722</v>
      </c>
      <c r="BA173">
        <f t="shared" si="32"/>
        <v>13.24844105554476</v>
      </c>
      <c r="BB173">
        <f t="shared" si="32"/>
        <v>13.220511927810797</v>
      </c>
      <c r="BC173">
        <f t="shared" si="32"/>
        <v>13.192582800076837</v>
      </c>
      <c r="BD173">
        <f t="shared" si="32"/>
        <v>13.164653672342874</v>
      </c>
      <c r="BE173">
        <f t="shared" si="32"/>
        <v>13.136724544608912</v>
      </c>
      <c r="BF173" s="107">
        <v>4.0000000000000001E-3</v>
      </c>
      <c r="BG173" s="40">
        <f t="shared" si="26"/>
        <v>0.16261262354104744</v>
      </c>
    </row>
    <row r="174" spans="1:59" ht="15" customHeight="1">
      <c r="A174" s="120" t="s">
        <v>114</v>
      </c>
      <c r="B174" s="109" t="s">
        <v>692</v>
      </c>
      <c r="C174" t="s">
        <v>2548</v>
      </c>
      <c r="D174" t="s">
        <v>2870</v>
      </c>
      <c r="E174" t="s">
        <v>2871</v>
      </c>
      <c r="F174" t="s">
        <v>1718</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f t="shared" si="31"/>
        <v>13.521168652419357</v>
      </c>
      <c r="AM174">
        <f t="shared" si="32"/>
        <v>13.585358304838714</v>
      </c>
      <c r="AN174">
        <f t="shared" si="32"/>
        <v>13.649547957258068</v>
      </c>
      <c r="AO174">
        <f t="shared" si="32"/>
        <v>13.713737609677425</v>
      </c>
      <c r="AP174">
        <f t="shared" si="32"/>
        <v>13.777927262096782</v>
      </c>
      <c r="AQ174">
        <f t="shared" si="32"/>
        <v>13.842116914516138</v>
      </c>
      <c r="AR174">
        <f t="shared" si="32"/>
        <v>13.906306566935495</v>
      </c>
      <c r="AS174">
        <f t="shared" si="32"/>
        <v>13.970496219354851</v>
      </c>
      <c r="AT174">
        <f t="shared" si="32"/>
        <v>14.034685871774208</v>
      </c>
      <c r="AU174">
        <f t="shared" si="32"/>
        <v>14.098875524193563</v>
      </c>
      <c r="AV174">
        <f t="shared" si="32"/>
        <v>14.163065176612919</v>
      </c>
      <c r="AW174">
        <f t="shared" si="32"/>
        <v>14.227254829032276</v>
      </c>
      <c r="AX174">
        <f t="shared" si="32"/>
        <v>14.291444481451633</v>
      </c>
      <c r="AY174">
        <f t="shared" si="32"/>
        <v>14.355634133870989</v>
      </c>
      <c r="AZ174">
        <f t="shared" si="32"/>
        <v>14.419823786290346</v>
      </c>
      <c r="BA174">
        <f t="shared" si="32"/>
        <v>14.484013438709701</v>
      </c>
      <c r="BB174">
        <f t="shared" si="32"/>
        <v>14.548203091129057</v>
      </c>
      <c r="BC174">
        <f t="shared" si="32"/>
        <v>14.612392743548414</v>
      </c>
      <c r="BD174">
        <f t="shared" si="32"/>
        <v>14.67658239596777</v>
      </c>
      <c r="BE174">
        <f t="shared" si="32"/>
        <v>14.740772048387127</v>
      </c>
      <c r="BF174" s="107">
        <v>7.0000000000000001E-3</v>
      </c>
      <c r="BG174" s="40">
        <f t="shared" si="26"/>
        <v>0.58497422092704809</v>
      </c>
    </row>
    <row r="175" spans="1:59" ht="15" customHeight="1">
      <c r="A175" s="120" t="s">
        <v>112</v>
      </c>
      <c r="B175" s="109" t="s">
        <v>691</v>
      </c>
      <c r="C175" t="s">
        <v>1577</v>
      </c>
      <c r="D175" t="s">
        <v>2872</v>
      </c>
      <c r="E175" t="s">
        <v>2873</v>
      </c>
      <c r="F175" t="s">
        <v>2729</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f t="shared" si="31"/>
        <v>29.166028386693547</v>
      </c>
      <c r="AM175">
        <f t="shared" si="32"/>
        <v>29.230030773387096</v>
      </c>
      <c r="AN175">
        <f t="shared" si="32"/>
        <v>29.294033160080645</v>
      </c>
      <c r="AO175">
        <f t="shared" si="32"/>
        <v>29.358035546774193</v>
      </c>
      <c r="AP175">
        <f t="shared" si="32"/>
        <v>29.422037933467742</v>
      </c>
      <c r="AQ175">
        <f t="shared" si="32"/>
        <v>29.48604032016129</v>
      </c>
      <c r="AR175">
        <f t="shared" si="32"/>
        <v>29.550042706854839</v>
      </c>
      <c r="AS175">
        <f t="shared" si="32"/>
        <v>29.614045093548388</v>
      </c>
      <c r="AT175">
        <f t="shared" si="32"/>
        <v>29.678047480241936</v>
      </c>
      <c r="AU175">
        <f t="shared" si="32"/>
        <v>29.742049866935485</v>
      </c>
      <c r="AV175">
        <f t="shared" si="32"/>
        <v>29.806052253629034</v>
      </c>
      <c r="AW175">
        <f t="shared" si="32"/>
        <v>29.870054640322582</v>
      </c>
      <c r="AX175">
        <f t="shared" si="32"/>
        <v>29.934057027016131</v>
      </c>
      <c r="AY175">
        <f t="shared" si="32"/>
        <v>29.998059413709679</v>
      </c>
      <c r="AZ175">
        <f t="shared" si="32"/>
        <v>30.062061800403228</v>
      </c>
      <c r="BA175">
        <f t="shared" si="32"/>
        <v>30.126064187096777</v>
      </c>
      <c r="BB175">
        <f t="shared" si="32"/>
        <v>30.190066573790325</v>
      </c>
      <c r="BC175">
        <f t="shared" si="32"/>
        <v>30.254068960483874</v>
      </c>
      <c r="BD175">
        <f t="shared" si="32"/>
        <v>30.318071347177423</v>
      </c>
      <c r="BE175">
        <f t="shared" si="32"/>
        <v>30.382073733870971</v>
      </c>
      <c r="BF175" s="107">
        <v>3.0000000000000001E-3</v>
      </c>
      <c r="BG175" s="40">
        <f t="shared" si="26"/>
        <v>0.24049917231039331</v>
      </c>
    </row>
    <row r="176" spans="1:59" ht="15" customHeight="1">
      <c r="A176" s="120" t="s">
        <v>116</v>
      </c>
      <c r="B176" s="109" t="s">
        <v>690</v>
      </c>
      <c r="C176" t="s">
        <v>2549</v>
      </c>
      <c r="D176" t="s">
        <v>2874</v>
      </c>
      <c r="E176" t="s">
        <v>2875</v>
      </c>
      <c r="F176" t="s">
        <v>2729</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f t="shared" si="31"/>
        <v>28.734781634677422</v>
      </c>
      <c r="AM176">
        <f t="shared" si="32"/>
        <v>28.916062269354843</v>
      </c>
      <c r="AN176">
        <f t="shared" si="32"/>
        <v>29.09734290403226</v>
      </c>
      <c r="AO176">
        <f t="shared" si="32"/>
        <v>29.278623538709681</v>
      </c>
      <c r="AP176">
        <f t="shared" si="32"/>
        <v>29.459904173387102</v>
      </c>
      <c r="AQ176">
        <f t="shared" si="32"/>
        <v>29.641184808064523</v>
      </c>
      <c r="AR176">
        <f t="shared" si="32"/>
        <v>29.82246544274194</v>
      </c>
      <c r="AS176">
        <f t="shared" si="32"/>
        <v>30.003746077419361</v>
      </c>
      <c r="AT176">
        <f t="shared" si="32"/>
        <v>30.185026712096782</v>
      </c>
      <c r="AU176">
        <f t="shared" si="32"/>
        <v>30.366307346774203</v>
      </c>
      <c r="AV176">
        <f t="shared" si="32"/>
        <v>30.54758798145162</v>
      </c>
      <c r="AW176">
        <f t="shared" si="32"/>
        <v>30.728868616129041</v>
      </c>
      <c r="AX176">
        <f t="shared" si="32"/>
        <v>30.910149250806462</v>
      </c>
      <c r="AY176">
        <f t="shared" si="32"/>
        <v>31.091429885483883</v>
      </c>
      <c r="AZ176">
        <f t="shared" si="32"/>
        <v>31.272710520161304</v>
      </c>
      <c r="BA176">
        <f t="shared" si="32"/>
        <v>31.453991154838722</v>
      </c>
      <c r="BB176">
        <f t="shared" si="32"/>
        <v>31.635271789516143</v>
      </c>
      <c r="BC176">
        <f t="shared" si="32"/>
        <v>31.816552424193564</v>
      </c>
      <c r="BD176">
        <f t="shared" si="32"/>
        <v>31.997833058870985</v>
      </c>
      <c r="BE176">
        <f t="shared" si="32"/>
        <v>32.179113693548402</v>
      </c>
      <c r="BF176" s="107">
        <v>8.0000000000000002E-3</v>
      </c>
      <c r="BG176" s="40">
        <f t="shared" si="26"/>
        <v>0.70630306814971622</v>
      </c>
    </row>
    <row r="177" spans="1:59" ht="15" customHeight="1">
      <c r="A177" s="120" t="s">
        <v>116</v>
      </c>
      <c r="B177" s="109" t="s">
        <v>689</v>
      </c>
      <c r="C177" t="s">
        <v>2550</v>
      </c>
      <c r="D177" t="s">
        <v>2876</v>
      </c>
      <c r="E177" t="s">
        <v>2877</v>
      </c>
      <c r="F177" t="s">
        <v>1718</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f t="shared" si="31"/>
        <v>20.70638416653226</v>
      </c>
      <c r="AM177">
        <f t="shared" si="32"/>
        <v>20.768309333064519</v>
      </c>
      <c r="AN177">
        <f t="shared" si="32"/>
        <v>20.830234499596777</v>
      </c>
      <c r="AO177">
        <f t="shared" si="32"/>
        <v>20.892159666129036</v>
      </c>
      <c r="AP177">
        <f t="shared" si="32"/>
        <v>20.954084832661295</v>
      </c>
      <c r="AQ177">
        <f t="shared" si="32"/>
        <v>21.016009999193553</v>
      </c>
      <c r="AR177">
        <f t="shared" si="32"/>
        <v>21.077935165725812</v>
      </c>
      <c r="AS177">
        <f t="shared" si="32"/>
        <v>21.13986033225807</v>
      </c>
      <c r="AT177">
        <f t="shared" si="32"/>
        <v>21.201785498790329</v>
      </c>
      <c r="AU177">
        <f t="shared" si="32"/>
        <v>21.263710665322588</v>
      </c>
      <c r="AV177">
        <f t="shared" si="32"/>
        <v>21.325635831854846</v>
      </c>
      <c r="AW177">
        <f t="shared" si="32"/>
        <v>21.387560998387105</v>
      </c>
      <c r="AX177">
        <f t="shared" si="32"/>
        <v>21.449486164919364</v>
      </c>
      <c r="AY177">
        <f t="shared" si="32"/>
        <v>21.511411331451622</v>
      </c>
      <c r="AZ177">
        <f t="shared" si="32"/>
        <v>21.573336497983881</v>
      </c>
      <c r="BA177">
        <f t="shared" si="32"/>
        <v>21.63526166451614</v>
      </c>
      <c r="BB177">
        <f t="shared" si="32"/>
        <v>21.697186831048398</v>
      </c>
      <c r="BC177">
        <f t="shared" si="32"/>
        <v>21.759111997580657</v>
      </c>
      <c r="BD177">
        <f t="shared" si="32"/>
        <v>21.821037164112916</v>
      </c>
      <c r="BE177">
        <f t="shared" si="32"/>
        <v>21.882962330645174</v>
      </c>
      <c r="BF177" s="107">
        <v>4.0000000000000001E-3</v>
      </c>
      <c r="BG177" s="40">
        <f t="shared" si="26"/>
        <v>0.35624679596735209</v>
      </c>
    </row>
    <row r="178" spans="1:59" ht="15" customHeight="1">
      <c r="A178" s="120" t="s">
        <v>854</v>
      </c>
      <c r="B178" s="109" t="s">
        <v>688</v>
      </c>
      <c r="C178" t="s">
        <v>1581</v>
      </c>
      <c r="D178" t="s">
        <v>2878</v>
      </c>
      <c r="E178" t="s">
        <v>2879</v>
      </c>
      <c r="F178" t="s">
        <v>2729</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f t="shared" si="31"/>
        <v>16.227849114545215</v>
      </c>
      <c r="AM178">
        <f t="shared" si="32"/>
        <v>16.212543009848421</v>
      </c>
      <c r="AN178">
        <f t="shared" si="32"/>
        <v>16.19723690515163</v>
      </c>
      <c r="AO178">
        <f t="shared" si="32"/>
        <v>16.18193080045484</v>
      </c>
      <c r="AP178">
        <f t="shared" si="32"/>
        <v>16.166624695758049</v>
      </c>
      <c r="AQ178">
        <f t="shared" si="32"/>
        <v>16.151318591061255</v>
      </c>
      <c r="AR178">
        <f t="shared" si="32"/>
        <v>16.136012486364464</v>
      </c>
      <c r="AS178">
        <f t="shared" si="32"/>
        <v>16.120706381667674</v>
      </c>
      <c r="AT178">
        <f t="shared" si="32"/>
        <v>16.105400276970883</v>
      </c>
      <c r="AU178">
        <f t="shared" si="32"/>
        <v>16.090094172274089</v>
      </c>
      <c r="AV178">
        <f t="shared" si="32"/>
        <v>16.074788067577298</v>
      </c>
      <c r="AW178">
        <f t="shared" si="32"/>
        <v>16.059481962880508</v>
      </c>
      <c r="AX178">
        <f t="shared" si="32"/>
        <v>16.044175858183717</v>
      </c>
      <c r="AY178">
        <f t="shared" si="32"/>
        <v>16.028869753486923</v>
      </c>
      <c r="AZ178">
        <f t="shared" si="32"/>
        <v>16.013563648790132</v>
      </c>
      <c r="BA178">
        <f t="shared" si="32"/>
        <v>15.998257544093342</v>
      </c>
      <c r="BB178">
        <f t="shared" si="32"/>
        <v>15.982951439396549</v>
      </c>
      <c r="BC178">
        <f t="shared" si="32"/>
        <v>15.967645334699759</v>
      </c>
      <c r="BD178">
        <f t="shared" si="32"/>
        <v>15.952339230002966</v>
      </c>
      <c r="BE178">
        <f t="shared" si="32"/>
        <v>15.937033125306176</v>
      </c>
      <c r="BF178" s="107">
        <v>-4.0000000000000001E-3</v>
      </c>
      <c r="BG178" s="40">
        <f t="shared" si="26"/>
        <v>-0.29290083761136509</v>
      </c>
    </row>
    <row r="179" spans="1:59" ht="15" customHeight="1">
      <c r="B179" s="109" t="s">
        <v>687</v>
      </c>
      <c r="C179" t="s">
        <v>2558</v>
      </c>
      <c r="D179" t="s">
        <v>2880</v>
      </c>
      <c r="E179" t="s">
        <v>2881</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f t="shared" si="31"/>
        <v>17.213616428629031</v>
      </c>
      <c r="AM179">
        <f t="shared" si="32"/>
        <v>17.260524857258066</v>
      </c>
      <c r="AN179">
        <f t="shared" si="32"/>
        <v>17.307433285887097</v>
      </c>
      <c r="AO179">
        <f t="shared" si="32"/>
        <v>17.354341714516128</v>
      </c>
      <c r="AP179">
        <f t="shared" si="32"/>
        <v>17.401250143145159</v>
      </c>
      <c r="AQ179">
        <f t="shared" si="32"/>
        <v>17.448158571774194</v>
      </c>
      <c r="AR179">
        <f t="shared" si="32"/>
        <v>17.495067000403225</v>
      </c>
      <c r="AS179">
        <f t="shared" si="32"/>
        <v>17.541975429032256</v>
      </c>
      <c r="AT179">
        <f t="shared" si="32"/>
        <v>17.588883857661287</v>
      </c>
      <c r="AU179">
        <f t="shared" si="32"/>
        <v>17.635792286290322</v>
      </c>
      <c r="AV179">
        <f t="shared" si="32"/>
        <v>17.682700714919353</v>
      </c>
      <c r="AW179">
        <f t="shared" si="32"/>
        <v>17.729609143548384</v>
      </c>
      <c r="AX179">
        <f t="shared" si="32"/>
        <v>17.776517572177415</v>
      </c>
      <c r="AY179">
        <f t="shared" si="32"/>
        <v>17.82342600080645</v>
      </c>
      <c r="AZ179">
        <f t="shared" si="32"/>
        <v>17.870334429435481</v>
      </c>
      <c r="BA179">
        <f t="shared" si="32"/>
        <v>17.917242858064512</v>
      </c>
      <c r="BB179">
        <f t="shared" si="32"/>
        <v>17.964151286693543</v>
      </c>
      <c r="BC179">
        <f t="shared" si="32"/>
        <v>18.011059715322578</v>
      </c>
      <c r="BD179">
        <f t="shared" si="32"/>
        <v>18.057968143951609</v>
      </c>
      <c r="BE179">
        <f t="shared" si="32"/>
        <v>18.10487657258064</v>
      </c>
      <c r="BF179" s="107">
        <v>4.0000000000000001E-3</v>
      </c>
      <c r="BG179" s="40">
        <f t="shared" si="26"/>
        <v>0.34566047818738177</v>
      </c>
    </row>
    <row r="180" spans="1:59" ht="15" customHeight="1">
      <c r="C180" t="s">
        <v>1223</v>
      </c>
      <c r="E180" t="s">
        <v>2882</v>
      </c>
      <c r="BG180" s="40"/>
    </row>
    <row r="181" spans="1:59" ht="15" customHeight="1">
      <c r="A181" s="120" t="s">
        <v>115</v>
      </c>
      <c r="B181" s="109" t="s">
        <v>686</v>
      </c>
      <c r="C181" t="s">
        <v>1266</v>
      </c>
      <c r="D181" t="s">
        <v>2883</v>
      </c>
      <c r="E181" t="s">
        <v>2884</v>
      </c>
      <c r="F181" t="s">
        <v>2729</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f t="shared" ref="AL181:BE181" si="33">AK181+AK181*($AK181-$AJ181)/$AJ181</f>
        <v>12.823395014487076</v>
      </c>
      <c r="AM181">
        <f t="shared" si="33"/>
        <v>12.823826043461715</v>
      </c>
      <c r="AN181">
        <f t="shared" si="33"/>
        <v>12.824257086924401</v>
      </c>
      <c r="AO181">
        <f t="shared" si="33"/>
        <v>12.824688144875624</v>
      </c>
      <c r="AP181">
        <f t="shared" si="33"/>
        <v>12.825119217315871</v>
      </c>
      <c r="AQ181">
        <f t="shared" si="33"/>
        <v>12.825550304245628</v>
      </c>
      <c r="AR181">
        <f t="shared" si="33"/>
        <v>12.825981405665381</v>
      </c>
      <c r="AS181">
        <f t="shared" si="33"/>
        <v>12.82641252157562</v>
      </c>
      <c r="AT181">
        <f t="shared" si="33"/>
        <v>12.826843651976828</v>
      </c>
      <c r="AU181">
        <f t="shared" si="33"/>
        <v>12.827274796869496</v>
      </c>
      <c r="AV181">
        <f t="shared" si="33"/>
        <v>12.827705956254109</v>
      </c>
      <c r="AW181">
        <f t="shared" si="33"/>
        <v>12.828137130131154</v>
      </c>
      <c r="AX181">
        <f t="shared" si="33"/>
        <v>12.828568318501119</v>
      </c>
      <c r="AY181">
        <f t="shared" si="33"/>
        <v>12.828999521364491</v>
      </c>
      <c r="AZ181">
        <f t="shared" si="33"/>
        <v>12.829430738721756</v>
      </c>
      <c r="BA181">
        <f t="shared" si="33"/>
        <v>12.829861970573404</v>
      </c>
      <c r="BB181">
        <f t="shared" si="33"/>
        <v>12.83029321691992</v>
      </c>
      <c r="BC181">
        <f t="shared" si="33"/>
        <v>12.830724477761791</v>
      </c>
      <c r="BD181">
        <f t="shared" si="33"/>
        <v>12.831155753099505</v>
      </c>
      <c r="BE181">
        <f t="shared" si="33"/>
        <v>12.831587042933549</v>
      </c>
      <c r="BF181" s="107">
        <v>0.01</v>
      </c>
      <c r="BG181" s="40">
        <f t="shared" si="26"/>
        <v>0.57029071328127401</v>
      </c>
    </row>
    <row r="182" spans="1:59" ht="15" customHeight="1">
      <c r="A182" s="120" t="s">
        <v>114</v>
      </c>
      <c r="B182" s="109" t="s">
        <v>685</v>
      </c>
      <c r="C182" t="s">
        <v>1352</v>
      </c>
      <c r="D182" t="s">
        <v>2885</v>
      </c>
      <c r="E182" t="s">
        <v>2886</v>
      </c>
      <c r="F182" t="s">
        <v>1718</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f t="shared" si="31"/>
        <v>9.1667796322601607</v>
      </c>
      <c r="AM182">
        <f t="shared" ref="AM182:BE189" si="34">_xlfn.FORECAST.ETS(AM$15,$G182:$AK182,$G$15:$AK$15)</f>
        <v>9.1652318491666289</v>
      </c>
      <c r="AN182">
        <f t="shared" si="34"/>
        <v>9.1636840660730954</v>
      </c>
      <c r="AO182">
        <f t="shared" si="34"/>
        <v>9.1621362829795636</v>
      </c>
      <c r="AP182">
        <f t="shared" si="34"/>
        <v>9.1605884998860319</v>
      </c>
      <c r="AQ182">
        <f t="shared" si="34"/>
        <v>9.1590407167925001</v>
      </c>
      <c r="AR182">
        <f t="shared" si="34"/>
        <v>9.1574929336989683</v>
      </c>
      <c r="AS182">
        <f t="shared" si="34"/>
        <v>9.1559451506054366</v>
      </c>
      <c r="AT182">
        <f t="shared" si="34"/>
        <v>9.154397367511903</v>
      </c>
      <c r="AU182">
        <f t="shared" si="34"/>
        <v>9.1528495844183713</v>
      </c>
      <c r="AV182">
        <f t="shared" si="34"/>
        <v>9.1513018013248395</v>
      </c>
      <c r="AW182">
        <f t="shared" si="34"/>
        <v>9.1497540182313077</v>
      </c>
      <c r="AX182">
        <f t="shared" si="34"/>
        <v>9.148206235137776</v>
      </c>
      <c r="AY182">
        <f t="shared" si="34"/>
        <v>9.1466584520442424</v>
      </c>
      <c r="AZ182">
        <f t="shared" si="34"/>
        <v>9.1451106689507107</v>
      </c>
      <c r="BA182">
        <f t="shared" si="34"/>
        <v>9.1435628858571789</v>
      </c>
      <c r="BB182">
        <f t="shared" si="34"/>
        <v>9.1420151027636471</v>
      </c>
      <c r="BC182">
        <f t="shared" si="34"/>
        <v>9.1404673196701154</v>
      </c>
      <c r="BD182">
        <f t="shared" si="34"/>
        <v>9.1389195365765818</v>
      </c>
      <c r="BE182">
        <f t="shared" si="34"/>
        <v>9.1373717534830501</v>
      </c>
      <c r="BF182" s="107">
        <v>8.9999999999999993E-3</v>
      </c>
      <c r="BG182" s="40">
        <f t="shared" si="26"/>
        <v>0.50743808851363426</v>
      </c>
    </row>
    <row r="183" spans="1:59" ht="15" customHeight="1">
      <c r="A183" s="120" t="s">
        <v>853</v>
      </c>
      <c r="B183" s="109" t="s">
        <v>684</v>
      </c>
      <c r="C183" t="s">
        <v>1273</v>
      </c>
      <c r="D183" t="s">
        <v>2887</v>
      </c>
      <c r="E183" t="s">
        <v>2888</v>
      </c>
      <c r="F183" t="s">
        <v>1718</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f t="shared" si="31"/>
        <v>9.3015017087274288</v>
      </c>
      <c r="AM183">
        <f t="shared" si="34"/>
        <v>9.3219797725438411</v>
      </c>
      <c r="AN183">
        <f t="shared" si="34"/>
        <v>9.3424578363602517</v>
      </c>
      <c r="AO183">
        <f t="shared" si="34"/>
        <v>9.3629359001766641</v>
      </c>
      <c r="AP183">
        <f t="shared" si="34"/>
        <v>9.3834139639930765</v>
      </c>
      <c r="AQ183">
        <f t="shared" si="34"/>
        <v>9.4038920278094889</v>
      </c>
      <c r="AR183">
        <f t="shared" si="34"/>
        <v>9.4243700916259012</v>
      </c>
      <c r="AS183">
        <f t="shared" si="34"/>
        <v>9.4448481554423118</v>
      </c>
      <c r="AT183">
        <f t="shared" si="34"/>
        <v>9.4653262192587242</v>
      </c>
      <c r="AU183">
        <f t="shared" si="34"/>
        <v>9.4858042830751366</v>
      </c>
      <c r="AV183">
        <f t="shared" si="34"/>
        <v>9.5062823468915489</v>
      </c>
      <c r="AW183">
        <f t="shared" si="34"/>
        <v>9.5267604107079613</v>
      </c>
      <c r="AX183">
        <f t="shared" si="34"/>
        <v>9.5472384745243737</v>
      </c>
      <c r="AY183">
        <f t="shared" si="34"/>
        <v>9.5677165383407843</v>
      </c>
      <c r="AZ183">
        <f t="shared" si="34"/>
        <v>9.5881946021571967</v>
      </c>
      <c r="BA183">
        <f t="shared" si="34"/>
        <v>9.608672665973609</v>
      </c>
      <c r="BB183">
        <f t="shared" si="34"/>
        <v>9.6291507297900214</v>
      </c>
      <c r="BC183">
        <f t="shared" si="34"/>
        <v>9.6496287936064338</v>
      </c>
      <c r="BD183">
        <f t="shared" si="34"/>
        <v>9.6701068574228444</v>
      </c>
      <c r="BE183">
        <f t="shared" si="34"/>
        <v>9.6905849212392567</v>
      </c>
      <c r="BF183" s="107">
        <v>0.01</v>
      </c>
      <c r="BG183" s="40">
        <f t="shared" si="26"/>
        <v>0.6747933566112474</v>
      </c>
    </row>
    <row r="184" spans="1:59" ht="15" customHeight="1">
      <c r="A184" s="120" t="s">
        <v>113</v>
      </c>
      <c r="B184" s="109" t="s">
        <v>683</v>
      </c>
      <c r="C184" t="s">
        <v>1282</v>
      </c>
      <c r="D184" t="s">
        <v>2889</v>
      </c>
      <c r="E184" t="s">
        <v>2890</v>
      </c>
      <c r="F184" t="s">
        <v>1718</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f t="shared" ref="AL184:BE184" si="35">AK184+AK184*($AK184-$AJ184)/$AJ184</f>
        <v>9.5272387442037374</v>
      </c>
      <c r="AM184">
        <f t="shared" si="35"/>
        <v>9.5299022328192677</v>
      </c>
      <c r="AN184">
        <f t="shared" si="35"/>
        <v>9.5325664660547034</v>
      </c>
      <c r="AO184">
        <f t="shared" si="35"/>
        <v>9.5352314441182138</v>
      </c>
      <c r="AP184">
        <f t="shared" si="35"/>
        <v>9.5378971672180271</v>
      </c>
      <c r="AQ184">
        <f t="shared" si="35"/>
        <v>9.5405636355624299</v>
      </c>
      <c r="AR184">
        <f t="shared" si="35"/>
        <v>9.5432308493597677</v>
      </c>
      <c r="AS184">
        <f t="shared" si="35"/>
        <v>9.5458988088184427</v>
      </c>
      <c r="AT184">
        <f t="shared" si="35"/>
        <v>9.5485675141469155</v>
      </c>
      <c r="AU184">
        <f t="shared" si="35"/>
        <v>9.5512369655537075</v>
      </c>
      <c r="AV184">
        <f t="shared" si="35"/>
        <v>9.5539071632473949</v>
      </c>
      <c r="AW184">
        <f t="shared" si="35"/>
        <v>9.5565781074366143</v>
      </c>
      <c r="AX184">
        <f t="shared" si="35"/>
        <v>9.5592497983300611</v>
      </c>
      <c r="AY184">
        <f t="shared" si="35"/>
        <v>9.5619222361364873</v>
      </c>
      <c r="AZ184">
        <f t="shared" si="35"/>
        <v>9.5645954210647055</v>
      </c>
      <c r="BA184">
        <f t="shared" si="35"/>
        <v>9.5672693533235833</v>
      </c>
      <c r="BB184">
        <f t="shared" si="35"/>
        <v>9.5699440331220504</v>
      </c>
      <c r="BC184">
        <f t="shared" si="35"/>
        <v>9.5726194606690918</v>
      </c>
      <c r="BD184">
        <f t="shared" si="35"/>
        <v>9.5752956361737525</v>
      </c>
      <c r="BE184">
        <f t="shared" si="35"/>
        <v>9.5779725598451364</v>
      </c>
      <c r="BF184" s="107">
        <v>0.01</v>
      </c>
      <c r="BG184" s="40">
        <f t="shared" si="26"/>
        <v>0.61889338743943423</v>
      </c>
    </row>
    <row r="185" spans="1:59" ht="15" customHeight="1">
      <c r="A185" s="120" t="s">
        <v>114</v>
      </c>
      <c r="B185" s="109" t="s">
        <v>682</v>
      </c>
      <c r="C185" t="s">
        <v>2548</v>
      </c>
      <c r="D185" t="s">
        <v>2891</v>
      </c>
      <c r="E185" t="s">
        <v>2892</v>
      </c>
      <c r="F185" t="s">
        <v>2759</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f t="shared" ref="AL185:BE185" si="36">AK185+AK185*($AK185-$AJ185)/$AJ185</f>
        <v>9.1021420000004376</v>
      </c>
      <c r="AM185">
        <f t="shared" si="36"/>
        <v>9.1021400000013166</v>
      </c>
      <c r="AN185">
        <f t="shared" si="36"/>
        <v>9.1021380000026344</v>
      </c>
      <c r="AO185">
        <f t="shared" si="36"/>
        <v>9.1021360000043927</v>
      </c>
      <c r="AP185">
        <f t="shared" si="36"/>
        <v>9.1021340000065898</v>
      </c>
      <c r="AQ185">
        <f t="shared" si="36"/>
        <v>9.1021320000092256</v>
      </c>
      <c r="AR185">
        <f t="shared" si="36"/>
        <v>9.102130000012302</v>
      </c>
      <c r="AS185">
        <f t="shared" si="36"/>
        <v>9.1021280000158171</v>
      </c>
      <c r="AT185">
        <f t="shared" si="36"/>
        <v>9.1021260000197728</v>
      </c>
      <c r="AU185">
        <f t="shared" si="36"/>
        <v>9.1021240000241672</v>
      </c>
      <c r="AV185">
        <f t="shared" si="36"/>
        <v>9.1021220000290004</v>
      </c>
      <c r="AW185">
        <f t="shared" si="36"/>
        <v>9.1021200000342741</v>
      </c>
      <c r="AX185">
        <f t="shared" si="36"/>
        <v>9.1021180000399866</v>
      </c>
      <c r="AY185">
        <f t="shared" si="36"/>
        <v>9.1021160000461379</v>
      </c>
      <c r="AZ185">
        <f t="shared" si="36"/>
        <v>9.1021140000527296</v>
      </c>
      <c r="BA185">
        <f t="shared" si="36"/>
        <v>9.1021120000597602</v>
      </c>
      <c r="BB185">
        <f t="shared" si="36"/>
        <v>9.1021100000672313</v>
      </c>
      <c r="BC185">
        <f t="shared" si="36"/>
        <v>9.1021080000751411</v>
      </c>
      <c r="BD185">
        <f t="shared" si="36"/>
        <v>9.1021060000834897</v>
      </c>
      <c r="BE185">
        <f t="shared" si="36"/>
        <v>9.1021040000922788</v>
      </c>
      <c r="BF185" s="107">
        <v>8.9999999999999993E-3</v>
      </c>
      <c r="BG185" s="40">
        <f t="shared" si="26"/>
        <v>0.51962996323124955</v>
      </c>
    </row>
    <row r="186" spans="1:59" ht="15" customHeight="1">
      <c r="A186" s="120" t="s">
        <v>112</v>
      </c>
      <c r="B186" s="109" t="s">
        <v>681</v>
      </c>
      <c r="C186" t="s">
        <v>1577</v>
      </c>
      <c r="D186" t="s">
        <v>2893</v>
      </c>
      <c r="E186" t="s">
        <v>2894</v>
      </c>
      <c r="F186" t="s">
        <v>1718</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f t="shared" ref="AL186:BA200" si="37">_xlfn.FORECAST.ETS(AL$15,$G186:$AK186,$G$15:$AK$15)</f>
        <v>20.597536446109277</v>
      </c>
      <c r="AM186">
        <f t="shared" si="37"/>
        <v>20.587627334232973</v>
      </c>
      <c r="AN186">
        <f t="shared" si="37"/>
        <v>20.577718222356673</v>
      </c>
      <c r="AO186">
        <f t="shared" si="37"/>
        <v>20.567809110480368</v>
      </c>
      <c r="AP186">
        <f t="shared" si="37"/>
        <v>20.557899998604068</v>
      </c>
      <c r="AQ186">
        <f t="shared" si="37"/>
        <v>20.547990886727767</v>
      </c>
      <c r="AR186">
        <f t="shared" si="37"/>
        <v>20.538081774851463</v>
      </c>
      <c r="AS186">
        <f t="shared" si="37"/>
        <v>20.528172662975162</v>
      </c>
      <c r="AT186">
        <f t="shared" si="37"/>
        <v>20.518263551098858</v>
      </c>
      <c r="AU186">
        <f t="shared" si="37"/>
        <v>20.508354439222558</v>
      </c>
      <c r="AV186">
        <f t="shared" si="37"/>
        <v>20.498445327346257</v>
      </c>
      <c r="AW186">
        <f t="shared" si="37"/>
        <v>20.488536215469953</v>
      </c>
      <c r="AX186">
        <f t="shared" si="37"/>
        <v>20.478627103593652</v>
      </c>
      <c r="AY186">
        <f t="shared" si="37"/>
        <v>20.468717991717348</v>
      </c>
      <c r="AZ186">
        <f t="shared" si="37"/>
        <v>20.458808879841047</v>
      </c>
      <c r="BA186">
        <f t="shared" si="37"/>
        <v>20.448899767964743</v>
      </c>
      <c r="BB186">
        <f t="shared" si="34"/>
        <v>20.438990656088443</v>
      </c>
      <c r="BC186">
        <f t="shared" si="34"/>
        <v>20.429081544212142</v>
      </c>
      <c r="BD186">
        <f t="shared" si="34"/>
        <v>20.419172432335838</v>
      </c>
      <c r="BE186">
        <f t="shared" si="34"/>
        <v>20.409263320459537</v>
      </c>
      <c r="BF186" s="107">
        <v>7.0000000000000001E-3</v>
      </c>
      <c r="BG186" s="40">
        <f t="shared" si="26"/>
        <v>0.39348504834855191</v>
      </c>
    </row>
    <row r="187" spans="1:59" ht="15" customHeight="1">
      <c r="A187" s="120" t="s">
        <v>116</v>
      </c>
      <c r="B187" s="109" t="s">
        <v>680</v>
      </c>
      <c r="C187" t="s">
        <v>2549</v>
      </c>
      <c r="D187" t="s">
        <v>2895</v>
      </c>
      <c r="E187" t="s">
        <v>2896</v>
      </c>
      <c r="F187" t="s">
        <v>1718</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f t="shared" ref="AL187:BE187" si="38">AK187+AK187*($AK187-$AJ187)/$AJ187</f>
        <v>18.310662956101478</v>
      </c>
      <c r="AM187">
        <f t="shared" si="38"/>
        <v>18.324174875651305</v>
      </c>
      <c r="AN187">
        <f t="shared" si="38"/>
        <v>18.337696766001773</v>
      </c>
      <c r="AO187">
        <f t="shared" si="38"/>
        <v>18.351228634510598</v>
      </c>
      <c r="AP187">
        <f t="shared" si="38"/>
        <v>18.364770488540923</v>
      </c>
      <c r="AQ187">
        <f t="shared" si="38"/>
        <v>18.378322335461331</v>
      </c>
      <c r="AR187">
        <f t="shared" si="38"/>
        <v>18.391884182645832</v>
      </c>
      <c r="AS187">
        <f t="shared" si="38"/>
        <v>18.40545603747389</v>
      </c>
      <c r="AT187">
        <f t="shared" si="38"/>
        <v>18.419037907330406</v>
      </c>
      <c r="AU187">
        <f t="shared" si="38"/>
        <v>18.432629799605731</v>
      </c>
      <c r="AV187">
        <f t="shared" si="38"/>
        <v>18.446231721695671</v>
      </c>
      <c r="AW187">
        <f t="shared" si="38"/>
        <v>18.459843681001491</v>
      </c>
      <c r="AX187">
        <f t="shared" si="38"/>
        <v>18.473465684929916</v>
      </c>
      <c r="AY187">
        <f t="shared" si="38"/>
        <v>18.487097740893141</v>
      </c>
      <c r="AZ187">
        <f t="shared" si="38"/>
        <v>18.500739856308822</v>
      </c>
      <c r="BA187">
        <f t="shared" si="38"/>
        <v>18.514392038600096</v>
      </c>
      <c r="BB187">
        <f t="shared" si="38"/>
        <v>18.528054295195574</v>
      </c>
      <c r="BC187">
        <f t="shared" si="38"/>
        <v>18.54172663352935</v>
      </c>
      <c r="BD187">
        <f t="shared" si="38"/>
        <v>18.555409061041004</v>
      </c>
      <c r="BE187">
        <f t="shared" si="38"/>
        <v>18.569101585175606</v>
      </c>
      <c r="BF187" s="107">
        <v>8.9999999999999993E-3</v>
      </c>
      <c r="BG187" s="40">
        <f t="shared" si="26"/>
        <v>0.55081332586031095</v>
      </c>
    </row>
    <row r="188" spans="1:59" ht="15" customHeight="1">
      <c r="A188" s="120" t="s">
        <v>116</v>
      </c>
      <c r="B188" s="109" t="s">
        <v>679</v>
      </c>
      <c r="C188" t="s">
        <v>2550</v>
      </c>
      <c r="D188" t="s">
        <v>2897</v>
      </c>
      <c r="E188" t="s">
        <v>2898</v>
      </c>
      <c r="F188" t="s">
        <v>1718</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f t="shared" ref="AL188:BE188" si="39">AK188+AK188*($AK188-$AJ188)/$AJ188</f>
        <v>13.150739026059119</v>
      </c>
      <c r="AM188">
        <f t="shared" si="39"/>
        <v>13.172236135433378</v>
      </c>
      <c r="AN188">
        <f t="shared" si="39"/>
        <v>13.193768385472396</v>
      </c>
      <c r="AO188">
        <f t="shared" si="39"/>
        <v>13.215335833619539</v>
      </c>
      <c r="AP188">
        <f t="shared" si="39"/>
        <v>13.236938537412074</v>
      </c>
      <c r="AQ188">
        <f t="shared" si="39"/>
        <v>13.258576554481323</v>
      </c>
      <c r="AR188">
        <f t="shared" si="39"/>
        <v>13.280249942552812</v>
      </c>
      <c r="AS188">
        <f t="shared" si="39"/>
        <v>13.301958759446437</v>
      </c>
      <c r="AT188">
        <f t="shared" si="39"/>
        <v>13.323703063076604</v>
      </c>
      <c r="AU188">
        <f t="shared" si="39"/>
        <v>13.34548291145239</v>
      </c>
      <c r="AV188">
        <f t="shared" si="39"/>
        <v>13.367298362677701</v>
      </c>
      <c r="AW188">
        <f t="shared" si="39"/>
        <v>13.389149474951424</v>
      </c>
      <c r="AX188">
        <f t="shared" si="39"/>
        <v>13.411036306567578</v>
      </c>
      <c r="AY188">
        <f t="shared" si="39"/>
        <v>13.432958915915474</v>
      </c>
      <c r="AZ188">
        <f t="shared" si="39"/>
        <v>13.454917361479875</v>
      </c>
      <c r="BA188">
        <f t="shared" si="39"/>
        <v>13.476911701841143</v>
      </c>
      <c r="BB188">
        <f t="shared" si="39"/>
        <v>13.4989419956754</v>
      </c>
      <c r="BC188">
        <f t="shared" si="39"/>
        <v>13.521008301754685</v>
      </c>
      <c r="BD188">
        <f t="shared" si="39"/>
        <v>13.543110678947109</v>
      </c>
      <c r="BE188">
        <f t="shared" si="39"/>
        <v>13.565249186217013</v>
      </c>
      <c r="BF188" s="107">
        <v>8.0000000000000002E-3</v>
      </c>
      <c r="BG188" s="40">
        <f t="shared" si="26"/>
        <v>0.55783461037737236</v>
      </c>
    </row>
    <row r="189" spans="1:59" ht="15" customHeight="1">
      <c r="A189" s="120" t="s">
        <v>854</v>
      </c>
      <c r="B189" s="109" t="s">
        <v>678</v>
      </c>
      <c r="C189" t="s">
        <v>1581</v>
      </c>
      <c r="D189" t="s">
        <v>2899</v>
      </c>
      <c r="E189" t="s">
        <v>2900</v>
      </c>
      <c r="F189" t="s">
        <v>1718</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f t="shared" si="37"/>
        <v>11.486764493935331</v>
      </c>
      <c r="AM189">
        <f t="shared" si="34"/>
        <v>11.486764468326976</v>
      </c>
      <c r="AN189">
        <f t="shared" si="34"/>
        <v>11.486764442718624</v>
      </c>
      <c r="AO189">
        <f t="shared" si="34"/>
        <v>11.486764417110269</v>
      </c>
      <c r="AP189">
        <f t="shared" si="34"/>
        <v>11.486764391501914</v>
      </c>
      <c r="AQ189">
        <f t="shared" si="34"/>
        <v>11.48676436589356</v>
      </c>
      <c r="AR189">
        <f t="shared" si="34"/>
        <v>11.486764340285205</v>
      </c>
      <c r="AS189">
        <f t="shared" si="34"/>
        <v>11.486764314676851</v>
      </c>
      <c r="AT189">
        <f t="shared" si="34"/>
        <v>11.486764289068498</v>
      </c>
      <c r="AU189">
        <f t="shared" si="34"/>
        <v>11.486764263460143</v>
      </c>
      <c r="AV189">
        <f t="shared" si="34"/>
        <v>11.486764237851789</v>
      </c>
      <c r="AW189">
        <f t="shared" si="34"/>
        <v>11.486764212243434</v>
      </c>
      <c r="AX189">
        <f t="shared" si="34"/>
        <v>11.48676418663508</v>
      </c>
      <c r="AY189">
        <f t="shared" si="34"/>
        <v>11.486764161026727</v>
      </c>
      <c r="AZ189">
        <f t="shared" si="34"/>
        <v>11.486764135418372</v>
      </c>
      <c r="BA189">
        <f t="shared" si="34"/>
        <v>11.486764109810018</v>
      </c>
      <c r="BB189">
        <f t="shared" si="34"/>
        <v>11.486764084201663</v>
      </c>
      <c r="BC189">
        <f t="shared" si="34"/>
        <v>11.486764058593309</v>
      </c>
      <c r="BD189">
        <f t="shared" si="34"/>
        <v>11.486764032984954</v>
      </c>
      <c r="BE189">
        <f t="shared" si="34"/>
        <v>11.486764007376602</v>
      </c>
      <c r="BF189" s="107">
        <v>0</v>
      </c>
      <c r="BG189" s="40">
        <f t="shared" si="26"/>
        <v>-3.4694248585154241E-7</v>
      </c>
    </row>
    <row r="190" spans="1:59" ht="15" customHeight="1">
      <c r="B190" s="109" t="s">
        <v>677</v>
      </c>
      <c r="C190" t="s">
        <v>2559</v>
      </c>
      <c r="D190" t="s">
        <v>2901</v>
      </c>
      <c r="E190" t="s">
        <v>2902</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f t="shared" ref="AL190:BE190" si="40">AK190+AK190*($AK190-$AJ190)/$AJ190</f>
        <v>11.761865994430806</v>
      </c>
      <c r="AM190">
        <f t="shared" si="40"/>
        <v>11.765286983581657</v>
      </c>
      <c r="AN190">
        <f t="shared" si="40"/>
        <v>11.768708967741867</v>
      </c>
      <c r="AO190">
        <f t="shared" si="40"/>
        <v>11.772131947200842</v>
      </c>
      <c r="AP190">
        <f t="shared" si="40"/>
        <v>11.775555922248069</v>
      </c>
      <c r="AQ190">
        <f t="shared" si="40"/>
        <v>11.778980893173117</v>
      </c>
      <c r="AR190">
        <f t="shared" si="40"/>
        <v>11.782406860265642</v>
      </c>
      <c r="AS190">
        <f t="shared" si="40"/>
        <v>11.785833823815384</v>
      </c>
      <c r="AT190">
        <f t="shared" si="40"/>
        <v>11.789261784112167</v>
      </c>
      <c r="AU190">
        <f t="shared" si="40"/>
        <v>11.792690741445899</v>
      </c>
      <c r="AV190">
        <f t="shared" si="40"/>
        <v>11.796120696106572</v>
      </c>
      <c r="AW190">
        <f t="shared" si="40"/>
        <v>11.799551648384263</v>
      </c>
      <c r="AX190">
        <f t="shared" si="40"/>
        <v>11.802983598569135</v>
      </c>
      <c r="AY190">
        <f t="shared" si="40"/>
        <v>11.80641654695143</v>
      </c>
      <c r="AZ190">
        <f t="shared" si="40"/>
        <v>11.809850493821482</v>
      </c>
      <c r="BA190">
        <f t="shared" si="40"/>
        <v>11.813285439469704</v>
      </c>
      <c r="BB190">
        <f t="shared" si="40"/>
        <v>11.816721384186593</v>
      </c>
      <c r="BC190">
        <f t="shared" si="40"/>
        <v>11.820158328262734</v>
      </c>
      <c r="BD190">
        <f t="shared" si="40"/>
        <v>11.823596271988794</v>
      </c>
      <c r="BE190">
        <f t="shared" si="40"/>
        <v>11.827035215655528</v>
      </c>
      <c r="BF190" s="107">
        <v>8.9999999999999993E-3</v>
      </c>
      <c r="BG190" s="40">
        <f t="shared" si="26"/>
        <v>0.5731235013078706</v>
      </c>
    </row>
    <row r="191" spans="1:59" ht="15" customHeight="1">
      <c r="C191" t="s">
        <v>2553</v>
      </c>
      <c r="E191" t="s">
        <v>2903</v>
      </c>
      <c r="BG191" s="40"/>
    </row>
    <row r="192" spans="1:59" ht="15" customHeight="1">
      <c r="A192" s="120" t="s">
        <v>115</v>
      </c>
      <c r="B192" s="109" t="s">
        <v>676</v>
      </c>
      <c r="C192" t="s">
        <v>1266</v>
      </c>
      <c r="D192" t="s">
        <v>2904</v>
      </c>
      <c r="E192" t="s">
        <v>2905</v>
      </c>
      <c r="F192" t="s">
        <v>2729</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f t="shared" si="37"/>
        <v>7.884241612656341</v>
      </c>
      <c r="AM192">
        <f t="shared" si="37"/>
        <v>7.889726516216216</v>
      </c>
      <c r="AN192">
        <f t="shared" si="37"/>
        <v>7.8952114197760901</v>
      </c>
      <c r="AO192">
        <f t="shared" si="37"/>
        <v>7.9006963233359651</v>
      </c>
      <c r="AP192">
        <f t="shared" si="37"/>
        <v>7.90618122689584</v>
      </c>
      <c r="AQ192">
        <f t="shared" si="37"/>
        <v>7.911666130455715</v>
      </c>
      <c r="AR192">
        <f t="shared" si="37"/>
        <v>7.9171510340155891</v>
      </c>
      <c r="AS192">
        <f t="shared" si="37"/>
        <v>7.922635937575464</v>
      </c>
      <c r="AT192">
        <f t="shared" si="37"/>
        <v>7.928120841135339</v>
      </c>
      <c r="AU192">
        <f t="shared" si="37"/>
        <v>7.933605744695214</v>
      </c>
      <c r="AV192">
        <f t="shared" si="37"/>
        <v>7.939090648255088</v>
      </c>
      <c r="AW192">
        <f t="shared" si="37"/>
        <v>7.944575551814963</v>
      </c>
      <c r="AX192">
        <f t="shared" si="37"/>
        <v>7.950060455374838</v>
      </c>
      <c r="AY192">
        <f t="shared" si="37"/>
        <v>7.9555453589347129</v>
      </c>
      <c r="AZ192">
        <f t="shared" si="37"/>
        <v>7.9610302624945879</v>
      </c>
      <c r="BA192">
        <f t="shared" si="37"/>
        <v>7.966515166054462</v>
      </c>
      <c r="BB192">
        <f t="shared" ref="BB192:BE202" si="41">_xlfn.FORECAST.ETS(BB$15,$G192:$AK192,$G$15:$AK$15)</f>
        <v>7.9720000696143369</v>
      </c>
      <c r="BC192">
        <f t="shared" si="41"/>
        <v>7.9774849731742119</v>
      </c>
      <c r="BD192">
        <f t="shared" si="41"/>
        <v>7.9829698767340869</v>
      </c>
      <c r="BE192">
        <f t="shared" si="41"/>
        <v>7.9884547802939609</v>
      </c>
      <c r="BF192" s="107">
        <v>8.0000000000000002E-3</v>
      </c>
      <c r="BG192" s="40">
        <f t="shared" si="26"/>
        <v>0.48676031658703156</v>
      </c>
    </row>
    <row r="193" spans="1:59" ht="15" customHeight="1">
      <c r="A193" s="120" t="s">
        <v>114</v>
      </c>
      <c r="B193" s="109" t="s">
        <v>675</v>
      </c>
      <c r="C193" t="s">
        <v>1352</v>
      </c>
      <c r="D193" t="s">
        <v>2906</v>
      </c>
      <c r="E193" t="s">
        <v>2907</v>
      </c>
      <c r="F193" t="s">
        <v>1718</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f>AK193+AK193*($AK193-$AJ193)/$AJ193</f>
        <v>7.4145117162405061</v>
      </c>
      <c r="AM193">
        <f t="shared" ref="AM193:BE195" si="42">AL193+AL193*($AK193-$AJ193)/$AJ193</f>
        <v>7.4190021503665484</v>
      </c>
      <c r="AN193">
        <f t="shared" si="42"/>
        <v>7.4234953040241543</v>
      </c>
      <c r="AO193">
        <f t="shared" si="42"/>
        <v>7.4279911788603474</v>
      </c>
      <c r="AP193">
        <f t="shared" si="42"/>
        <v>7.4324897765231492</v>
      </c>
      <c r="AQ193">
        <f t="shared" si="42"/>
        <v>7.4369910986615793</v>
      </c>
      <c r="AR193">
        <f t="shared" si="42"/>
        <v>7.4414951469256554</v>
      </c>
      <c r="AS193">
        <f t="shared" si="42"/>
        <v>7.4460019229663947</v>
      </c>
      <c r="AT193">
        <f t="shared" si="42"/>
        <v>7.4505114284358145</v>
      </c>
      <c r="AU193">
        <f t="shared" si="42"/>
        <v>7.4550236649869328</v>
      </c>
      <c r="AV193">
        <f t="shared" si="42"/>
        <v>7.4595386342737688</v>
      </c>
      <c r="AW193">
        <f t="shared" si="42"/>
        <v>7.4640563379513427</v>
      </c>
      <c r="AX193">
        <f t="shared" si="42"/>
        <v>7.4685767776756773</v>
      </c>
      <c r="AY193">
        <f t="shared" si="42"/>
        <v>7.4730999551037991</v>
      </c>
      <c r="AZ193">
        <f t="shared" si="42"/>
        <v>7.4776258718937365</v>
      </c>
      <c r="BA193">
        <f t="shared" si="42"/>
        <v>7.4821545297045242</v>
      </c>
      <c r="BB193">
        <f t="shared" si="42"/>
        <v>7.4866859301961997</v>
      </c>
      <c r="BC193">
        <f t="shared" si="42"/>
        <v>7.4912200750298075</v>
      </c>
      <c r="BD193">
        <f t="shared" si="42"/>
        <v>7.4957569658673968</v>
      </c>
      <c r="BE193">
        <f t="shared" si="42"/>
        <v>7.5002966043720232</v>
      </c>
      <c r="BF193" s="107">
        <v>7.0000000000000001E-3</v>
      </c>
      <c r="BG193" s="40">
        <f t="shared" si="26"/>
        <v>0.44631817914864147</v>
      </c>
    </row>
    <row r="194" spans="1:59" ht="15" customHeight="1">
      <c r="A194" s="120" t="s">
        <v>853</v>
      </c>
      <c r="B194" s="109" t="s">
        <v>674</v>
      </c>
      <c r="C194" t="s">
        <v>1273</v>
      </c>
      <c r="D194" t="s">
        <v>2908</v>
      </c>
      <c r="E194" t="s">
        <v>2909</v>
      </c>
      <c r="F194" t="s">
        <v>1718</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f t="shared" ref="AL194:BA195" si="43">AK194+AK194*($AK194-$AJ194)/$AJ194</f>
        <v>7.5160113111999056</v>
      </c>
      <c r="AM194">
        <f t="shared" si="43"/>
        <v>7.5110259314033945</v>
      </c>
      <c r="AN194">
        <f t="shared" si="43"/>
        <v>7.5060438584155991</v>
      </c>
      <c r="AO194">
        <f t="shared" si="43"/>
        <v>7.5010650900431095</v>
      </c>
      <c r="AP194">
        <f t="shared" si="43"/>
        <v>7.4960896240939707</v>
      </c>
      <c r="AQ194">
        <f t="shared" si="43"/>
        <v>7.4911174583776807</v>
      </c>
      <c r="AR194">
        <f t="shared" si="43"/>
        <v>7.4861485907051906</v>
      </c>
      <c r="AS194">
        <f t="shared" si="43"/>
        <v>7.4811830188889044</v>
      </c>
      <c r="AT194">
        <f t="shared" si="43"/>
        <v>7.4762207407426757</v>
      </c>
      <c r="AU194">
        <f t="shared" si="43"/>
        <v>7.4712617540818096</v>
      </c>
      <c r="AV194">
        <f t="shared" si="43"/>
        <v>7.4663060567230595</v>
      </c>
      <c r="AW194">
        <f t="shared" si="43"/>
        <v>7.4613536464846275</v>
      </c>
      <c r="AX194">
        <f t="shared" si="43"/>
        <v>7.4564045211861618</v>
      </c>
      <c r="AY194">
        <f t="shared" si="43"/>
        <v>7.4514586786487582</v>
      </c>
      <c r="AZ194">
        <f t="shared" si="43"/>
        <v>7.4465161166949567</v>
      </c>
      <c r="BA194">
        <f t="shared" si="43"/>
        <v>7.4415768331487424</v>
      </c>
      <c r="BB194">
        <f t="shared" si="42"/>
        <v>7.4366408258355436</v>
      </c>
      <c r="BC194">
        <f t="shared" si="42"/>
        <v>7.4317080925822303</v>
      </c>
      <c r="BD194">
        <f t="shared" si="42"/>
        <v>7.4267786312171147</v>
      </c>
      <c r="BE194">
        <f t="shared" si="42"/>
        <v>7.4218524395699497</v>
      </c>
      <c r="BF194" s="107">
        <v>6.0000000000000001E-3</v>
      </c>
      <c r="BG194" s="40">
        <f t="shared" si="26"/>
        <v>0.32926811920968024</v>
      </c>
    </row>
    <row r="195" spans="1:59" ht="15" customHeight="1">
      <c r="A195" s="120" t="s">
        <v>113</v>
      </c>
      <c r="B195" s="109" t="s">
        <v>673</v>
      </c>
      <c r="C195" t="s">
        <v>1282</v>
      </c>
      <c r="D195" t="s">
        <v>2910</v>
      </c>
      <c r="E195" t="s">
        <v>2911</v>
      </c>
      <c r="F195" t="s">
        <v>2729</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49">
        <f t="shared" si="43"/>
        <v>7.4011678379278978</v>
      </c>
      <c r="AM195" s="49">
        <f t="shared" si="42"/>
        <v>7.4071565176983167</v>
      </c>
      <c r="AN195" s="49">
        <f t="shared" si="42"/>
        <v>7.4131500432290505</v>
      </c>
      <c r="AO195" s="49">
        <f t="shared" si="42"/>
        <v>7.4191484184410621</v>
      </c>
      <c r="AP195" s="49">
        <f t="shared" si="42"/>
        <v>7.4251516472584873</v>
      </c>
      <c r="AQ195" s="49">
        <f t="shared" si="42"/>
        <v>7.4311597336086379</v>
      </c>
      <c r="AR195" s="49">
        <f t="shared" si="42"/>
        <v>7.4371726814220027</v>
      </c>
      <c r="AS195" s="49">
        <f t="shared" si="42"/>
        <v>7.4431904946322502</v>
      </c>
      <c r="AT195" s="49">
        <f t="shared" si="42"/>
        <v>7.4492131771762331</v>
      </c>
      <c r="AU195" s="49">
        <f t="shared" si="42"/>
        <v>7.4552407329939889</v>
      </c>
      <c r="AV195" s="49">
        <f t="shared" si="42"/>
        <v>7.4612731660287439</v>
      </c>
      <c r="AW195" s="49">
        <f t="shared" si="42"/>
        <v>7.4673104802269146</v>
      </c>
      <c r="AX195" s="49">
        <f t="shared" si="42"/>
        <v>7.4733526795381104</v>
      </c>
      <c r="AY195" s="49">
        <f t="shared" si="42"/>
        <v>7.4793997679151367</v>
      </c>
      <c r="AZ195" s="49">
        <f t="shared" si="42"/>
        <v>7.4854517493139978</v>
      </c>
      <c r="BA195" s="49">
        <f t="shared" si="42"/>
        <v>7.4915086276938982</v>
      </c>
      <c r="BB195" s="49">
        <f t="shared" si="42"/>
        <v>7.4975704070172471</v>
      </c>
      <c r="BC195" s="49">
        <f t="shared" si="42"/>
        <v>7.5036370912496597</v>
      </c>
      <c r="BD195" s="49">
        <f t="shared" si="42"/>
        <v>7.5097086843599588</v>
      </c>
      <c r="BE195" s="49">
        <f t="shared" si="42"/>
        <v>7.5157851903201793</v>
      </c>
      <c r="BF195" s="107">
        <v>8.9999999999999993E-3</v>
      </c>
      <c r="BG195" s="40">
        <f t="shared" si="26"/>
        <v>0.56776032180239078</v>
      </c>
    </row>
    <row r="196" spans="1:59" ht="15" customHeight="1">
      <c r="A196" s="120" t="s">
        <v>114</v>
      </c>
      <c r="B196" s="109" t="s">
        <v>672</v>
      </c>
      <c r="C196" t="s">
        <v>2548</v>
      </c>
      <c r="D196" t="s">
        <v>2912</v>
      </c>
      <c r="E196" t="s">
        <v>2913</v>
      </c>
      <c r="F196" t="s">
        <v>1718</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t="s">
        <v>146</v>
      </c>
      <c r="BG196" t="s">
        <v>146</v>
      </c>
    </row>
    <row r="197" spans="1:59" ht="15" customHeight="1">
      <c r="A197" s="120" t="s">
        <v>112</v>
      </c>
      <c r="B197" s="109" t="s">
        <v>671</v>
      </c>
      <c r="C197" t="s">
        <v>1577</v>
      </c>
      <c r="D197" t="s">
        <v>2914</v>
      </c>
      <c r="E197" t="s">
        <v>2915</v>
      </c>
      <c r="F197" t="s">
        <v>2729</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49">
        <v>12.316513</v>
      </c>
      <c r="AM197" s="49">
        <v>12.316513</v>
      </c>
      <c r="AN197" s="49">
        <v>12.316513</v>
      </c>
      <c r="AO197" s="49">
        <v>12.316513</v>
      </c>
      <c r="AP197" s="49">
        <v>12.316513</v>
      </c>
      <c r="AQ197" s="49">
        <v>12.316513</v>
      </c>
      <c r="AR197" s="49">
        <v>12.316513</v>
      </c>
      <c r="AS197" s="49">
        <v>12.316513</v>
      </c>
      <c r="AT197" s="49">
        <v>12.316513</v>
      </c>
      <c r="AU197" s="49">
        <v>12.316513</v>
      </c>
      <c r="AV197" s="49">
        <v>12.316513</v>
      </c>
      <c r="AW197" s="49">
        <v>12.316513</v>
      </c>
      <c r="AX197" s="49">
        <v>12.316513</v>
      </c>
      <c r="AY197" s="49">
        <v>12.316513</v>
      </c>
      <c r="AZ197" s="49">
        <v>12.316513</v>
      </c>
      <c r="BA197" s="49">
        <v>12.316513</v>
      </c>
      <c r="BB197" s="49">
        <v>12.316513</v>
      </c>
      <c r="BC197" s="49">
        <v>12.316513</v>
      </c>
      <c r="BD197" s="49">
        <v>12.316513</v>
      </c>
      <c r="BE197" s="49">
        <v>12.316513</v>
      </c>
      <c r="BF197" s="107">
        <v>1.7000000000000001E-2</v>
      </c>
      <c r="BG197" s="40">
        <f t="shared" si="26"/>
        <v>0.98730299672220578</v>
      </c>
    </row>
    <row r="198" spans="1:59" ht="15" customHeight="1">
      <c r="A198" s="120" t="s">
        <v>116</v>
      </c>
      <c r="B198" s="109" t="s">
        <v>670</v>
      </c>
      <c r="C198" t="s">
        <v>2549</v>
      </c>
      <c r="D198" t="s">
        <v>2916</v>
      </c>
      <c r="E198" t="s">
        <v>2917</v>
      </c>
      <c r="F198" t="s">
        <v>2729</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49">
        <v>10.584902</v>
      </c>
      <c r="AM198" s="49">
        <v>10.584902</v>
      </c>
      <c r="AN198" s="49">
        <v>10.584902</v>
      </c>
      <c r="AO198" s="49">
        <v>10.584902</v>
      </c>
      <c r="AP198" s="49">
        <v>10.584902</v>
      </c>
      <c r="AQ198" s="49">
        <v>10.584902</v>
      </c>
      <c r="AR198" s="49">
        <v>10.584902</v>
      </c>
      <c r="AS198" s="49">
        <v>10.584902</v>
      </c>
      <c r="AT198" s="49">
        <v>10.584902</v>
      </c>
      <c r="AU198" s="49">
        <v>10.584902</v>
      </c>
      <c r="AV198" s="49">
        <v>10.584902</v>
      </c>
      <c r="AW198" s="49">
        <v>10.584902</v>
      </c>
      <c r="AX198" s="49">
        <v>10.584902</v>
      </c>
      <c r="AY198" s="49">
        <v>10.584902</v>
      </c>
      <c r="AZ198" s="49">
        <v>10.584902</v>
      </c>
      <c r="BA198" s="49">
        <v>10.584902</v>
      </c>
      <c r="BB198" s="49">
        <v>10.584902</v>
      </c>
      <c r="BC198" s="49">
        <v>10.584902</v>
      </c>
      <c r="BD198" s="49">
        <v>10.584902</v>
      </c>
      <c r="BE198" s="49">
        <v>10.584902</v>
      </c>
      <c r="BF198" s="107">
        <v>0.01</v>
      </c>
      <c r="BG198" s="40">
        <f t="shared" si="26"/>
        <v>0.59763159689181222</v>
      </c>
    </row>
    <row r="199" spans="1:59" ht="15" customHeight="1">
      <c r="A199" s="120" t="s">
        <v>116</v>
      </c>
      <c r="B199" s="109" t="s">
        <v>669</v>
      </c>
      <c r="C199" t="s">
        <v>2550</v>
      </c>
      <c r="D199" t="s">
        <v>2918</v>
      </c>
      <c r="E199" t="s">
        <v>2919</v>
      </c>
      <c r="F199" t="s">
        <v>1718</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49">
        <v>10.685420000000001</v>
      </c>
      <c r="AM199" s="49">
        <v>10.685420000000001</v>
      </c>
      <c r="AN199" s="49">
        <v>10.685420000000001</v>
      </c>
      <c r="AO199" s="49">
        <v>10.685420000000001</v>
      </c>
      <c r="AP199" s="49">
        <v>10.685420000000001</v>
      </c>
      <c r="AQ199" s="49">
        <v>10.685420000000001</v>
      </c>
      <c r="AR199" s="49">
        <v>10.685420000000001</v>
      </c>
      <c r="AS199" s="49">
        <v>10.685420000000001</v>
      </c>
      <c r="AT199" s="49">
        <v>10.685420000000001</v>
      </c>
      <c r="AU199" s="49">
        <v>10.685420000000001</v>
      </c>
      <c r="AV199" s="49">
        <v>10.685420000000001</v>
      </c>
      <c r="AW199" s="49">
        <v>10.685420000000001</v>
      </c>
      <c r="AX199" s="49">
        <v>10.685420000000001</v>
      </c>
      <c r="AY199" s="49">
        <v>10.685420000000001</v>
      </c>
      <c r="AZ199" s="49">
        <v>10.685420000000001</v>
      </c>
      <c r="BA199" s="49">
        <v>10.685420000000001</v>
      </c>
      <c r="BB199" s="49">
        <v>10.685420000000001</v>
      </c>
      <c r="BC199" s="49">
        <v>10.685420000000001</v>
      </c>
      <c r="BD199" s="49">
        <v>10.685420000000001</v>
      </c>
      <c r="BE199" s="49">
        <v>10.685420000000001</v>
      </c>
      <c r="BF199" s="107">
        <v>7.0000000000000001E-3</v>
      </c>
      <c r="BG199" s="40">
        <f t="shared" si="26"/>
        <v>0.41770998511909685</v>
      </c>
    </row>
    <row r="200" spans="1:59" ht="15" customHeight="1">
      <c r="A200" s="120" t="s">
        <v>854</v>
      </c>
      <c r="B200" s="109" t="s">
        <v>668</v>
      </c>
      <c r="C200" t="s">
        <v>1581</v>
      </c>
      <c r="D200" t="s">
        <v>2920</v>
      </c>
      <c r="E200" t="s">
        <v>2921</v>
      </c>
      <c r="F200" t="s">
        <v>2729</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f t="shared" si="37"/>
        <v>6.8618467401400007</v>
      </c>
      <c r="AM200">
        <f t="shared" si="37"/>
        <v>6.8660336878440802</v>
      </c>
      <c r="AN200">
        <f t="shared" si="37"/>
        <v>6.8702206355481605</v>
      </c>
      <c r="AO200">
        <f t="shared" si="37"/>
        <v>6.8744075832522409</v>
      </c>
      <c r="AP200">
        <f t="shared" si="37"/>
        <v>6.8785945309563212</v>
      </c>
      <c r="AQ200">
        <f t="shared" si="37"/>
        <v>6.8827814786604007</v>
      </c>
      <c r="AR200">
        <f t="shared" si="37"/>
        <v>6.886968426364481</v>
      </c>
      <c r="AS200">
        <f t="shared" si="37"/>
        <v>6.8911553740685614</v>
      </c>
      <c r="AT200">
        <f t="shared" si="37"/>
        <v>6.8953423217726417</v>
      </c>
      <c r="AU200">
        <f t="shared" si="37"/>
        <v>6.8995292694767212</v>
      </c>
      <c r="AV200">
        <f t="shared" si="37"/>
        <v>6.9037162171808015</v>
      </c>
      <c r="AW200">
        <f t="shared" si="37"/>
        <v>6.9079031648848819</v>
      </c>
      <c r="AX200">
        <f t="shared" si="37"/>
        <v>6.9120901125889622</v>
      </c>
      <c r="AY200">
        <f t="shared" si="37"/>
        <v>6.9162770602930417</v>
      </c>
      <c r="AZ200">
        <f t="shared" si="37"/>
        <v>6.920464007997122</v>
      </c>
      <c r="BA200">
        <f t="shared" si="37"/>
        <v>6.9246509557012024</v>
      </c>
      <c r="BB200">
        <f t="shared" si="41"/>
        <v>6.9288379034052827</v>
      </c>
      <c r="BC200">
        <f t="shared" si="41"/>
        <v>6.9330248511093622</v>
      </c>
      <c r="BD200">
        <f t="shared" si="41"/>
        <v>6.9372117988134425</v>
      </c>
      <c r="BE200">
        <f t="shared" si="41"/>
        <v>6.9413987465175229</v>
      </c>
      <c r="BF200" s="107">
        <v>3.0000000000000001E-3</v>
      </c>
      <c r="BG200" s="40">
        <f t="shared" si="26"/>
        <v>0.20918619944469974</v>
      </c>
    </row>
    <row r="201" spans="1:59" ht="15" customHeight="1">
      <c r="B201" s="109" t="s">
        <v>667</v>
      </c>
      <c r="C201" t="s">
        <v>2560</v>
      </c>
      <c r="D201" t="s">
        <v>2922</v>
      </c>
      <c r="E201" t="s">
        <v>2923</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49">
        <v>7.8615880000000002</v>
      </c>
      <c r="AM201" s="49">
        <v>7.8615880000000002</v>
      </c>
      <c r="AN201" s="49">
        <v>7.8615880000000002</v>
      </c>
      <c r="AO201" s="49">
        <v>7.8615880000000002</v>
      </c>
      <c r="AP201" s="49">
        <v>7.8615880000000002</v>
      </c>
      <c r="AQ201" s="49">
        <v>7.8615880000000002</v>
      </c>
      <c r="AR201" s="49">
        <v>7.8615880000000002</v>
      </c>
      <c r="AS201" s="49">
        <v>7.8615880000000002</v>
      </c>
      <c r="AT201" s="49">
        <v>7.8615880000000002</v>
      </c>
      <c r="AU201" s="49">
        <v>7.8615880000000002</v>
      </c>
      <c r="AV201" s="49">
        <v>7.8615880000000002</v>
      </c>
      <c r="AW201" s="49">
        <v>7.8615880000000002</v>
      </c>
      <c r="AX201" s="49">
        <v>7.8615880000000002</v>
      </c>
      <c r="AY201" s="49">
        <v>7.8615880000000002</v>
      </c>
      <c r="AZ201" s="49">
        <v>7.8615880000000002</v>
      </c>
      <c r="BA201" s="49">
        <v>7.8615880000000002</v>
      </c>
      <c r="BB201" s="49">
        <v>7.8615880000000002</v>
      </c>
      <c r="BC201" s="49">
        <v>7.8615880000000002</v>
      </c>
      <c r="BD201" s="49">
        <v>7.8615880000000002</v>
      </c>
      <c r="BE201" s="49">
        <v>7.8615880000000002</v>
      </c>
      <c r="BF201" s="107">
        <v>8.0000000000000002E-3</v>
      </c>
      <c r="BG201" s="40">
        <f t="shared" si="26"/>
        <v>0.4575404734701749</v>
      </c>
    </row>
    <row r="202" spans="1:59" s="35" customFormat="1" ht="15" customHeight="1">
      <c r="A202" s="116"/>
      <c r="B202" s="34" t="s">
        <v>666</v>
      </c>
      <c r="C202" s="35" t="s">
        <v>2561</v>
      </c>
      <c r="D202" s="35" t="s">
        <v>2924</v>
      </c>
      <c r="E202" s="35" t="s">
        <v>2925</v>
      </c>
      <c r="G202" s="35">
        <v>7.6005520000000004</v>
      </c>
      <c r="H202" s="35">
        <v>7.7448100000000002</v>
      </c>
      <c r="I202" s="35">
        <v>7.7984179999999999</v>
      </c>
      <c r="J202" s="35">
        <v>7.9240930000000001</v>
      </c>
      <c r="K202" s="35">
        <v>8.1204750000000008</v>
      </c>
      <c r="L202" s="35">
        <v>8.3556380000000008</v>
      </c>
      <c r="M202" s="35">
        <v>8.6110620000000004</v>
      </c>
      <c r="N202" s="35">
        <v>8.8968889999999998</v>
      </c>
      <c r="O202" s="35">
        <v>9.0684109999999993</v>
      </c>
      <c r="P202" s="35">
        <v>9.2839899999999993</v>
      </c>
      <c r="Q202" s="35">
        <v>9.4586810000000003</v>
      </c>
      <c r="R202" s="35">
        <v>9.6130429999999993</v>
      </c>
      <c r="S202" s="35">
        <v>9.6999359999999992</v>
      </c>
      <c r="T202" s="35">
        <v>9.7199050000000007</v>
      </c>
      <c r="U202" s="35">
        <v>9.7401199999999992</v>
      </c>
      <c r="V202" s="35">
        <v>9.7502650000000006</v>
      </c>
      <c r="W202" s="35">
        <v>9.7553870000000007</v>
      </c>
      <c r="X202" s="35">
        <v>9.7669490000000003</v>
      </c>
      <c r="Y202" s="35">
        <v>9.7875510000000006</v>
      </c>
      <c r="Z202" s="35">
        <v>9.7904140000000002</v>
      </c>
      <c r="AA202" s="35">
        <v>9.7858309999999999</v>
      </c>
      <c r="AB202" s="35">
        <v>9.7924319999999998</v>
      </c>
      <c r="AC202" s="35">
        <v>9.8092039999999994</v>
      </c>
      <c r="AD202" s="35">
        <v>9.8243899999999993</v>
      </c>
      <c r="AE202" s="35">
        <v>9.8458670000000001</v>
      </c>
      <c r="AF202" s="35">
        <v>9.8725470000000008</v>
      </c>
      <c r="AG202" s="35">
        <v>9.8889309999999995</v>
      </c>
      <c r="AH202" s="35">
        <v>9.9205079999999999</v>
      </c>
      <c r="AI202" s="35">
        <v>9.9537700000000005</v>
      </c>
      <c r="AJ202" s="35">
        <v>9.964264</v>
      </c>
      <c r="AK202" s="35">
        <v>9.9811899999999998</v>
      </c>
      <c r="AL202">
        <f t="shared" ref="AL202:BA202" si="44">_xlfn.FORECAST.ETS(AL$15,$G202:$AK202,$G$15:$AK$15)</f>
        <v>10.001541248066577</v>
      </c>
      <c r="AM202">
        <f t="shared" si="44"/>
        <v>10.021883320943719</v>
      </c>
      <c r="AN202">
        <f t="shared" si="44"/>
        <v>10.042225393820859</v>
      </c>
      <c r="AO202">
        <f t="shared" si="44"/>
        <v>10.062567466697999</v>
      </c>
      <c r="AP202">
        <f t="shared" si="44"/>
        <v>10.082909539575139</v>
      </c>
      <c r="AQ202">
        <f t="shared" si="44"/>
        <v>10.103251612452281</v>
      </c>
      <c r="AR202">
        <f t="shared" si="44"/>
        <v>10.123593685329421</v>
      </c>
      <c r="AS202">
        <f t="shared" si="44"/>
        <v>10.143935758206561</v>
      </c>
      <c r="AT202">
        <f t="shared" si="44"/>
        <v>10.164277831083702</v>
      </c>
      <c r="AU202">
        <f t="shared" si="44"/>
        <v>10.184619903960844</v>
      </c>
      <c r="AV202">
        <f t="shared" si="44"/>
        <v>10.204961976837984</v>
      </c>
      <c r="AW202">
        <f t="shared" si="44"/>
        <v>10.225304049715124</v>
      </c>
      <c r="AX202">
        <f t="shared" si="44"/>
        <v>10.245646122592266</v>
      </c>
      <c r="AY202">
        <f t="shared" si="44"/>
        <v>10.265988195469406</v>
      </c>
      <c r="AZ202">
        <f t="shared" si="44"/>
        <v>10.286330268346546</v>
      </c>
      <c r="BA202">
        <f t="shared" si="44"/>
        <v>10.306672341223686</v>
      </c>
      <c r="BB202">
        <f t="shared" si="41"/>
        <v>10.327014414100828</v>
      </c>
      <c r="BC202">
        <f t="shared" si="41"/>
        <v>10.347356486977969</v>
      </c>
      <c r="BD202">
        <f t="shared" si="41"/>
        <v>10.367698559855109</v>
      </c>
      <c r="BE202">
        <f t="shared" si="41"/>
        <v>10.388040632732249</v>
      </c>
      <c r="BF202" s="111">
        <v>8.9999999999999993E-3</v>
      </c>
      <c r="BG202" s="40">
        <f t="shared" si="26"/>
        <v>0.62682503513755705</v>
      </c>
    </row>
    <row r="203" spans="1:59" ht="15" customHeight="1">
      <c r="C203" t="s">
        <v>2564</v>
      </c>
      <c r="E203" t="s">
        <v>2926</v>
      </c>
      <c r="BG203" s="40"/>
    </row>
    <row r="204" spans="1:59" ht="15" customHeight="1">
      <c r="C204" t="s">
        <v>1221</v>
      </c>
      <c r="E204" t="s">
        <v>2927</v>
      </c>
      <c r="BG204" s="40"/>
    </row>
    <row r="205" spans="1:59" ht="15" customHeight="1">
      <c r="A205" s="120" t="s">
        <v>115</v>
      </c>
      <c r="B205" s="109" t="s">
        <v>665</v>
      </c>
      <c r="C205" t="s">
        <v>1266</v>
      </c>
      <c r="D205" t="s">
        <v>2928</v>
      </c>
      <c r="E205" t="s">
        <v>2929</v>
      </c>
      <c r="F205" t="s">
        <v>1588</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f t="shared" ref="AL205:BA220" si="45">_xlfn.FORECAST.ETS(AL$15,$G205:$AK205,$G$15:$AK$15)</f>
        <v>178.28810368269487</v>
      </c>
      <c r="AM205">
        <f t="shared" si="45"/>
        <v>175.98954053621708</v>
      </c>
      <c r="AN205">
        <f t="shared" si="45"/>
        <v>173.69097738973929</v>
      </c>
      <c r="AO205">
        <f t="shared" si="45"/>
        <v>171.3924142432615</v>
      </c>
      <c r="AP205">
        <f t="shared" si="45"/>
        <v>169.09385109678368</v>
      </c>
      <c r="AQ205">
        <f t="shared" si="45"/>
        <v>166.79528795030589</v>
      </c>
      <c r="AR205">
        <f t="shared" si="45"/>
        <v>164.4967248038281</v>
      </c>
      <c r="AS205">
        <f t="shared" si="45"/>
        <v>162.19816165735031</v>
      </c>
      <c r="AT205">
        <f t="shared" si="45"/>
        <v>159.89959851087252</v>
      </c>
      <c r="AU205">
        <f t="shared" si="45"/>
        <v>157.60103536439473</v>
      </c>
      <c r="AV205">
        <f t="shared" si="45"/>
        <v>155.30247221791694</v>
      </c>
      <c r="AW205">
        <f t="shared" si="45"/>
        <v>153.00390907143913</v>
      </c>
      <c r="AX205">
        <f t="shared" si="45"/>
        <v>150.70534592496134</v>
      </c>
      <c r="AY205">
        <f t="shared" si="45"/>
        <v>148.40678277848355</v>
      </c>
      <c r="AZ205">
        <f t="shared" si="45"/>
        <v>146.10821963200576</v>
      </c>
      <c r="BA205">
        <f t="shared" si="45"/>
        <v>143.80965648552797</v>
      </c>
      <c r="BB205">
        <f t="shared" ref="AM205:BE214" si="46">_xlfn.FORECAST.ETS(BB$15,$G205:$AK205,$G$15:$AK$15)</f>
        <v>141.51109333905018</v>
      </c>
      <c r="BC205">
        <f t="shared" si="46"/>
        <v>139.21253019257239</v>
      </c>
      <c r="BD205">
        <f t="shared" si="46"/>
        <v>136.91396704609457</v>
      </c>
      <c r="BE205">
        <f t="shared" si="46"/>
        <v>134.61540389961681</v>
      </c>
      <c r="BF205" s="107">
        <v>7.0000000000000001E-3</v>
      </c>
      <c r="BG205" s="40">
        <f t="shared" si="26"/>
        <v>-0.18084457226501538</v>
      </c>
    </row>
    <row r="206" spans="1:59" ht="15" customHeight="1">
      <c r="A206" s="120" t="s">
        <v>114</v>
      </c>
      <c r="B206" s="109" t="s">
        <v>664</v>
      </c>
      <c r="C206" t="s">
        <v>1352</v>
      </c>
      <c r="D206" t="s">
        <v>2930</v>
      </c>
      <c r="E206" t="s">
        <v>2931</v>
      </c>
      <c r="F206" t="s">
        <v>1588</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f t="shared" si="45"/>
        <v>82.010088971273149</v>
      </c>
      <c r="AM206">
        <f t="shared" si="46"/>
        <v>82.320245049406438</v>
      </c>
      <c r="AN206">
        <f t="shared" si="46"/>
        <v>82.630401127539741</v>
      </c>
      <c r="AO206">
        <f t="shared" si="46"/>
        <v>82.940557205673031</v>
      </c>
      <c r="AP206">
        <f t="shared" si="46"/>
        <v>83.25071328380632</v>
      </c>
      <c r="AQ206">
        <f t="shared" si="46"/>
        <v>83.560869361939609</v>
      </c>
      <c r="AR206">
        <f t="shared" si="46"/>
        <v>83.871025440072899</v>
      </c>
      <c r="AS206">
        <f t="shared" si="46"/>
        <v>84.181181518206202</v>
      </c>
      <c r="AT206">
        <f t="shared" si="46"/>
        <v>84.491337596339491</v>
      </c>
      <c r="AU206">
        <f t="shared" si="46"/>
        <v>84.801493674472781</v>
      </c>
      <c r="AV206">
        <f t="shared" si="46"/>
        <v>85.11164975260607</v>
      </c>
      <c r="AW206">
        <f t="shared" si="46"/>
        <v>85.421805830739373</v>
      </c>
      <c r="AX206">
        <f t="shared" si="46"/>
        <v>85.731961908872663</v>
      </c>
      <c r="AY206">
        <f t="shared" si="46"/>
        <v>86.042117987005952</v>
      </c>
      <c r="AZ206">
        <f t="shared" si="46"/>
        <v>86.352274065139241</v>
      </c>
      <c r="BA206">
        <f t="shared" si="46"/>
        <v>86.66243014327253</v>
      </c>
      <c r="BB206">
        <f t="shared" si="46"/>
        <v>86.972586221405834</v>
      </c>
      <c r="BC206">
        <f t="shared" si="46"/>
        <v>87.282742299539123</v>
      </c>
      <c r="BD206">
        <f t="shared" si="46"/>
        <v>87.592898377672412</v>
      </c>
      <c r="BE206">
        <f t="shared" si="46"/>
        <v>87.903054455805702</v>
      </c>
      <c r="BF206" s="107">
        <v>2.7E-2</v>
      </c>
      <c r="BG206" s="40">
        <f t="shared" si="26"/>
        <v>1.7822986863037515</v>
      </c>
    </row>
    <row r="207" spans="1:59" ht="15" customHeight="1">
      <c r="A207" s="120" t="s">
        <v>853</v>
      </c>
      <c r="B207" s="109" t="s">
        <v>663</v>
      </c>
      <c r="C207" t="s">
        <v>1273</v>
      </c>
      <c r="D207" t="s">
        <v>2932</v>
      </c>
      <c r="E207" t="s">
        <v>2933</v>
      </c>
      <c r="F207" t="s">
        <v>1588</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f t="shared" si="45"/>
        <v>0.94249882050726641</v>
      </c>
      <c r="AM207">
        <f t="shared" si="46"/>
        <v>0.97035328566919887</v>
      </c>
      <c r="AN207">
        <f t="shared" si="46"/>
        <v>0.99820775083113145</v>
      </c>
      <c r="AO207">
        <f t="shared" si="46"/>
        <v>1.0260622159930639</v>
      </c>
      <c r="AP207">
        <f t="shared" si="46"/>
        <v>1.0539166811549965</v>
      </c>
      <c r="AQ207">
        <f t="shared" si="46"/>
        <v>1.0817711463169291</v>
      </c>
      <c r="AR207">
        <f t="shared" si="46"/>
        <v>1.1096256114788616</v>
      </c>
      <c r="AS207">
        <f t="shared" si="46"/>
        <v>1.1374800766407942</v>
      </c>
      <c r="AT207">
        <f t="shared" si="46"/>
        <v>1.1653345418027268</v>
      </c>
      <c r="AU207">
        <f t="shared" si="46"/>
        <v>1.1931890069646593</v>
      </c>
      <c r="AV207">
        <f t="shared" si="46"/>
        <v>1.2210434721265917</v>
      </c>
      <c r="AW207">
        <f t="shared" si="46"/>
        <v>1.2488979372885243</v>
      </c>
      <c r="AX207">
        <f t="shared" si="46"/>
        <v>1.2767524024504568</v>
      </c>
      <c r="AY207">
        <f t="shared" si="46"/>
        <v>1.3046068676123894</v>
      </c>
      <c r="AZ207">
        <f t="shared" si="46"/>
        <v>1.332461332774322</v>
      </c>
      <c r="BA207">
        <f t="shared" si="46"/>
        <v>1.3603157979362543</v>
      </c>
      <c r="BB207">
        <f t="shared" si="46"/>
        <v>1.3881702630981869</v>
      </c>
      <c r="BC207">
        <f t="shared" si="46"/>
        <v>1.4160247282601195</v>
      </c>
      <c r="BD207">
        <f t="shared" si="46"/>
        <v>1.4438791934220521</v>
      </c>
      <c r="BE207">
        <f t="shared" si="46"/>
        <v>1.4717336585839846</v>
      </c>
      <c r="BF207" s="107">
        <v>4.9000000000000002E-2</v>
      </c>
      <c r="BG207" s="40">
        <f t="shared" si="26"/>
        <v>3.90592864746937</v>
      </c>
    </row>
    <row r="208" spans="1:59" ht="15" customHeight="1">
      <c r="A208" s="120" t="s">
        <v>113</v>
      </c>
      <c r="B208" s="109" t="s">
        <v>662</v>
      </c>
      <c r="C208" t="s">
        <v>1282</v>
      </c>
      <c r="D208" t="s">
        <v>2934</v>
      </c>
      <c r="E208" t="s">
        <v>2935</v>
      </c>
      <c r="F208" t="s">
        <v>1588</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f>AK208+AK208*($AK$208-$AJ$208)/$AJ$208</f>
        <v>0.22595505429029142</v>
      </c>
      <c r="AM208">
        <f t="shared" ref="AM208:BE208" si="47">AL208+AL208*($AK$208-$AJ$208)/$AJ$208</f>
        <v>0.23246226180088581</v>
      </c>
      <c r="AN208">
        <f t="shared" si="47"/>
        <v>0.23915686830425303</v>
      </c>
      <c r="AO208">
        <f t="shared" si="47"/>
        <v>0.24604427064419057</v>
      </c>
      <c r="AP208">
        <f t="shared" si="47"/>
        <v>0.25313002108647836</v>
      </c>
      <c r="AQ208">
        <f t="shared" si="47"/>
        <v>0.26041983179482692</v>
      </c>
      <c r="AR208">
        <f t="shared" si="47"/>
        <v>0.26791957943572681</v>
      </c>
      <c r="AS208">
        <f t="shared" si="47"/>
        <v>0.27563530991591179</v>
      </c>
      <c r="AT208">
        <f t="shared" si="47"/>
        <v>0.28357324325625438</v>
      </c>
      <c r="AU208">
        <f t="shared" si="47"/>
        <v>0.29173977860602368</v>
      </c>
      <c r="AV208">
        <f t="shared" si="47"/>
        <v>0.30014149940154661</v>
      </c>
      <c r="AW208">
        <f t="shared" si="47"/>
        <v>0.3087851786734323</v>
      </c>
      <c r="AX208">
        <f t="shared" si="47"/>
        <v>0.31767778450663725</v>
      </c>
      <c r="AY208">
        <f t="shared" si="47"/>
        <v>0.32682648565777317</v>
      </c>
      <c r="AZ208">
        <f t="shared" si="47"/>
        <v>0.33623865733418612</v>
      </c>
      <c r="BA208">
        <f t="shared" si="47"/>
        <v>0.34592188713946515</v>
      </c>
      <c r="BB208">
        <f t="shared" si="47"/>
        <v>0.355883981190174</v>
      </c>
      <c r="BC208">
        <f t="shared" si="47"/>
        <v>0.3661329704087366</v>
      </c>
      <c r="BD208">
        <f t="shared" si="47"/>
        <v>0.3766771169975493</v>
      </c>
      <c r="BE208">
        <f t="shared" si="47"/>
        <v>0.38752492109953884</v>
      </c>
      <c r="BF208" s="107">
        <v>2.4E-2</v>
      </c>
      <c r="BG208" s="40">
        <f t="shared" si="26"/>
        <v>2.5908869226059394</v>
      </c>
    </row>
    <row r="209" spans="1:59" ht="15" customHeight="1">
      <c r="A209" s="120" t="s">
        <v>114</v>
      </c>
      <c r="B209" s="109" t="s">
        <v>661</v>
      </c>
      <c r="C209" t="s">
        <v>2548</v>
      </c>
      <c r="D209" t="s">
        <v>2936</v>
      </c>
      <c r="E209" t="s">
        <v>2937</v>
      </c>
      <c r="F209" t="s">
        <v>1588</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f t="shared" si="45"/>
        <v>98.830019423003648</v>
      </c>
      <c r="AM209">
        <f t="shared" si="46"/>
        <v>101.88109070675209</v>
      </c>
      <c r="AN209">
        <f t="shared" si="46"/>
        <v>104.93216199050053</v>
      </c>
      <c r="AO209">
        <f t="shared" si="46"/>
        <v>107.98323327424897</v>
      </c>
      <c r="AP209">
        <f t="shared" si="46"/>
        <v>111.03430455799742</v>
      </c>
      <c r="AQ209">
        <f t="shared" si="46"/>
        <v>114.08537584174587</v>
      </c>
      <c r="AR209">
        <f t="shared" si="46"/>
        <v>117.13644712549431</v>
      </c>
      <c r="AS209">
        <f t="shared" si="46"/>
        <v>120.18751840924276</v>
      </c>
      <c r="AT209">
        <f t="shared" si="46"/>
        <v>123.2385896929912</v>
      </c>
      <c r="AU209">
        <f t="shared" si="46"/>
        <v>126.28966097673964</v>
      </c>
      <c r="AV209">
        <f t="shared" si="46"/>
        <v>129.3407322604881</v>
      </c>
      <c r="AW209">
        <f t="shared" si="46"/>
        <v>132.39180354423652</v>
      </c>
      <c r="AX209">
        <f t="shared" si="46"/>
        <v>135.44287482798495</v>
      </c>
      <c r="AY209">
        <f t="shared" si="46"/>
        <v>138.49394611173341</v>
      </c>
      <c r="AZ209">
        <f t="shared" si="46"/>
        <v>141.54501739548186</v>
      </c>
      <c r="BA209">
        <f t="shared" si="46"/>
        <v>144.59608867923029</v>
      </c>
      <c r="BB209">
        <f t="shared" si="46"/>
        <v>147.64715996297875</v>
      </c>
      <c r="BC209">
        <f t="shared" si="46"/>
        <v>150.69823124672718</v>
      </c>
      <c r="BD209">
        <f t="shared" si="46"/>
        <v>153.74930253047563</v>
      </c>
      <c r="BE209">
        <f t="shared" si="46"/>
        <v>156.80037381422409</v>
      </c>
      <c r="BF209" s="107">
        <v>4.8000000000000001E-2</v>
      </c>
      <c r="BG209" s="40">
        <f t="shared" si="26"/>
        <v>3.9024267131044788</v>
      </c>
    </row>
    <row r="210" spans="1:59" ht="15" customHeight="1">
      <c r="A210" s="120" t="s">
        <v>112</v>
      </c>
      <c r="B210" s="109" t="s">
        <v>660</v>
      </c>
      <c r="C210" t="s">
        <v>1577</v>
      </c>
      <c r="D210" t="s">
        <v>2938</v>
      </c>
      <c r="E210" t="s">
        <v>2939</v>
      </c>
      <c r="F210" t="s">
        <v>1588</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f t="shared" si="45"/>
        <v>1.0856997083620525</v>
      </c>
      <c r="AM210">
        <f t="shared" si="46"/>
        <v>1.1214911555773122</v>
      </c>
      <c r="AN210">
        <f t="shared" si="46"/>
        <v>1.157282602792572</v>
      </c>
      <c r="AO210">
        <f t="shared" si="46"/>
        <v>1.1930740500078318</v>
      </c>
      <c r="AP210">
        <f t="shared" si="46"/>
        <v>1.2288654972230915</v>
      </c>
      <c r="AQ210">
        <f t="shared" si="46"/>
        <v>1.2646569444383513</v>
      </c>
      <c r="AR210">
        <f t="shared" si="46"/>
        <v>1.3004483916536111</v>
      </c>
      <c r="AS210">
        <f t="shared" si="46"/>
        <v>1.3362398388688708</v>
      </c>
      <c r="AT210">
        <f t="shared" si="46"/>
        <v>1.3720312860841304</v>
      </c>
      <c r="AU210">
        <f t="shared" si="46"/>
        <v>1.4078227332993902</v>
      </c>
      <c r="AV210">
        <f t="shared" si="46"/>
        <v>1.4436141805146501</v>
      </c>
      <c r="AW210">
        <f t="shared" si="46"/>
        <v>1.4794056277299097</v>
      </c>
      <c r="AX210">
        <f t="shared" si="46"/>
        <v>1.5151970749451695</v>
      </c>
      <c r="AY210">
        <f t="shared" si="46"/>
        <v>1.5509885221604294</v>
      </c>
      <c r="AZ210">
        <f t="shared" si="46"/>
        <v>1.586779969375689</v>
      </c>
      <c r="BA210">
        <f t="shared" si="46"/>
        <v>1.6225714165909488</v>
      </c>
      <c r="BB210">
        <f t="shared" si="46"/>
        <v>1.6583628638062087</v>
      </c>
      <c r="BC210">
        <f t="shared" si="46"/>
        <v>1.6941543110214683</v>
      </c>
      <c r="BD210">
        <f t="shared" si="46"/>
        <v>1.7299457582367281</v>
      </c>
      <c r="BE210">
        <f t="shared" si="46"/>
        <v>1.765737205451988</v>
      </c>
      <c r="BF210" s="107">
        <v>4.8000000000000001E-2</v>
      </c>
      <c r="BG210" s="40">
        <f t="shared" si="26"/>
        <v>3.9490768895593886</v>
      </c>
    </row>
    <row r="211" spans="1:59" ht="15" customHeight="1">
      <c r="A211" s="120" t="s">
        <v>116</v>
      </c>
      <c r="B211" s="109" t="s">
        <v>659</v>
      </c>
      <c r="C211" t="s">
        <v>2549</v>
      </c>
      <c r="D211" t="s">
        <v>2940</v>
      </c>
      <c r="E211" t="s">
        <v>2941</v>
      </c>
      <c r="F211" t="s">
        <v>1588</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f t="shared" si="45"/>
        <v>1.1685834885945094</v>
      </c>
      <c r="AM211">
        <f t="shared" si="46"/>
        <v>1.2031201506969498</v>
      </c>
      <c r="AN211">
        <f t="shared" si="46"/>
        <v>1.2376568127993903</v>
      </c>
      <c r="AO211">
        <f t="shared" si="46"/>
        <v>1.2721934749018307</v>
      </c>
      <c r="AP211">
        <f t="shared" si="46"/>
        <v>1.3067301370042712</v>
      </c>
      <c r="AQ211">
        <f t="shared" si="46"/>
        <v>1.3412667991067115</v>
      </c>
      <c r="AR211">
        <f t="shared" si="46"/>
        <v>1.3758034612091521</v>
      </c>
      <c r="AS211">
        <f t="shared" si="46"/>
        <v>1.4103401233115926</v>
      </c>
      <c r="AT211">
        <f t="shared" si="46"/>
        <v>1.444876785414033</v>
      </c>
      <c r="AU211">
        <f t="shared" si="46"/>
        <v>1.4794134475164733</v>
      </c>
      <c r="AV211">
        <f t="shared" si="46"/>
        <v>1.5139501096189139</v>
      </c>
      <c r="AW211">
        <f t="shared" si="46"/>
        <v>1.5484867717213544</v>
      </c>
      <c r="AX211">
        <f t="shared" si="46"/>
        <v>1.5830234338237947</v>
      </c>
      <c r="AY211">
        <f t="shared" si="46"/>
        <v>1.6175600959262353</v>
      </c>
      <c r="AZ211">
        <f t="shared" si="46"/>
        <v>1.6520967580286756</v>
      </c>
      <c r="BA211">
        <f t="shared" si="46"/>
        <v>1.6866334201311162</v>
      </c>
      <c r="BB211">
        <f t="shared" si="46"/>
        <v>1.7211700822335567</v>
      </c>
      <c r="BC211">
        <f t="shared" si="46"/>
        <v>1.755706744335997</v>
      </c>
      <c r="BD211">
        <f t="shared" si="46"/>
        <v>1.7902434064384374</v>
      </c>
      <c r="BE211">
        <f t="shared" si="46"/>
        <v>1.8247800685408779</v>
      </c>
      <c r="BF211" s="107">
        <v>4.9000000000000002E-2</v>
      </c>
      <c r="BG211" s="40">
        <f t="shared" si="26"/>
        <v>3.9059402542698463</v>
      </c>
    </row>
    <row r="212" spans="1:59" ht="15" customHeight="1">
      <c r="A212" s="120" t="s">
        <v>116</v>
      </c>
      <c r="B212" s="109" t="s">
        <v>658</v>
      </c>
      <c r="C212" t="s">
        <v>2550</v>
      </c>
      <c r="D212" t="s">
        <v>2942</v>
      </c>
      <c r="E212" t="s">
        <v>2943</v>
      </c>
      <c r="F212" t="s">
        <v>1588</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f t="shared" si="45"/>
        <v>1.1861152116122291</v>
      </c>
      <c r="AM212">
        <f t="shared" si="46"/>
        <v>1.2211693125595213</v>
      </c>
      <c r="AN212">
        <f t="shared" si="46"/>
        <v>1.2562234135068138</v>
      </c>
      <c r="AO212">
        <f t="shared" si="46"/>
        <v>1.2912775144541062</v>
      </c>
      <c r="AP212">
        <f t="shared" si="46"/>
        <v>1.3263316154013984</v>
      </c>
      <c r="AQ212">
        <f t="shared" si="46"/>
        <v>1.3613857163486909</v>
      </c>
      <c r="AR212">
        <f t="shared" si="46"/>
        <v>1.3964398172959833</v>
      </c>
      <c r="AS212">
        <f t="shared" si="46"/>
        <v>1.4314939182432755</v>
      </c>
      <c r="AT212">
        <f t="shared" si="46"/>
        <v>1.466548019190568</v>
      </c>
      <c r="AU212">
        <f t="shared" si="46"/>
        <v>1.5016021201378602</v>
      </c>
      <c r="AV212">
        <f t="shared" si="46"/>
        <v>1.5366562210851527</v>
      </c>
      <c r="AW212">
        <f t="shared" si="46"/>
        <v>1.5717103220324451</v>
      </c>
      <c r="AX212">
        <f t="shared" si="46"/>
        <v>1.6067644229797375</v>
      </c>
      <c r="AY212">
        <f t="shared" si="46"/>
        <v>1.6418185239270298</v>
      </c>
      <c r="AZ212">
        <f t="shared" si="46"/>
        <v>1.6768726248743222</v>
      </c>
      <c r="BA212">
        <f t="shared" si="46"/>
        <v>1.7119267258216144</v>
      </c>
      <c r="BB212">
        <f t="shared" si="46"/>
        <v>1.7469808267689069</v>
      </c>
      <c r="BC212">
        <f t="shared" si="46"/>
        <v>1.7820349277161993</v>
      </c>
      <c r="BD212">
        <f t="shared" si="46"/>
        <v>1.8170890286634918</v>
      </c>
      <c r="BE212">
        <f t="shared" si="46"/>
        <v>1.852143129610784</v>
      </c>
      <c r="BF212" s="107">
        <v>4.9000000000000002E-2</v>
      </c>
      <c r="BG212" s="40">
        <f t="shared" ref="BG212:BG262" si="48">((BE212/G212)^(1/($BE$15-$G$15))-1)*100</f>
        <v>3.9059213768958045</v>
      </c>
    </row>
    <row r="213" spans="1:59" ht="15" customHeight="1">
      <c r="A213" s="120" t="s">
        <v>854</v>
      </c>
      <c r="B213" s="109" t="s">
        <v>657</v>
      </c>
      <c r="C213" t="s">
        <v>1581</v>
      </c>
      <c r="D213" t="s">
        <v>2944</v>
      </c>
      <c r="E213" t="s">
        <v>2945</v>
      </c>
      <c r="F213" t="s">
        <v>1588</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f t="shared" si="45"/>
        <v>1.1585652296246519E-4</v>
      </c>
      <c r="AM213">
        <f t="shared" si="46"/>
        <v>1.1271415232894243E-4</v>
      </c>
      <c r="AN213">
        <f t="shared" si="46"/>
        <v>1.0957178169541968E-4</v>
      </c>
      <c r="AO213">
        <f t="shared" si="46"/>
        <v>1.0642941106189693E-4</v>
      </c>
      <c r="AP213">
        <f t="shared" si="46"/>
        <v>1.0328704042837417E-4</v>
      </c>
      <c r="AQ213">
        <f t="shared" si="46"/>
        <v>1.0014466979485143E-4</v>
      </c>
      <c r="AR213">
        <f t="shared" si="46"/>
        <v>9.7002299161328662E-5</v>
      </c>
      <c r="AS213">
        <f t="shared" si="46"/>
        <v>9.385992852780591E-5</v>
      </c>
      <c r="AT213">
        <f t="shared" si="46"/>
        <v>9.0717557894283158E-5</v>
      </c>
      <c r="AU213">
        <f t="shared" si="46"/>
        <v>8.7575187260760407E-5</v>
      </c>
      <c r="AV213">
        <f t="shared" si="46"/>
        <v>8.4432816627237655E-5</v>
      </c>
      <c r="AW213">
        <f t="shared" si="46"/>
        <v>8.1290445993714903E-5</v>
      </c>
      <c r="AX213">
        <f t="shared" si="46"/>
        <v>7.8148075360192151E-5</v>
      </c>
      <c r="AY213">
        <f t="shared" si="46"/>
        <v>7.5005704726669386E-5</v>
      </c>
      <c r="AZ213">
        <f t="shared" si="46"/>
        <v>7.1863334093146648E-5</v>
      </c>
      <c r="BA213">
        <f t="shared" si="46"/>
        <v>6.8720963459623883E-5</v>
      </c>
      <c r="BB213">
        <f t="shared" si="46"/>
        <v>6.5578592826101144E-5</v>
      </c>
      <c r="BC213">
        <f t="shared" si="46"/>
        <v>6.2436222192578379E-5</v>
      </c>
      <c r="BD213">
        <f t="shared" si="46"/>
        <v>5.9293851559055627E-5</v>
      </c>
      <c r="BE213">
        <f t="shared" si="46"/>
        <v>5.6151480925532876E-5</v>
      </c>
      <c r="BF213" s="107">
        <v>-4.0000000000000001E-3</v>
      </c>
      <c r="BG213" s="40">
        <f t="shared" si="48"/>
        <v>-1.694968730875035</v>
      </c>
    </row>
    <row r="214" spans="1:59" ht="15" customHeight="1">
      <c r="B214" s="109" t="s">
        <v>656</v>
      </c>
      <c r="C214" t="s">
        <v>2551</v>
      </c>
      <c r="D214" t="s">
        <v>2946</v>
      </c>
      <c r="E214" t="s">
        <v>2947</v>
      </c>
      <c r="F214" t="s">
        <v>1588</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f t="shared" si="45"/>
        <v>361.87809991902282</v>
      </c>
      <c r="AM214">
        <f t="shared" si="46"/>
        <v>362.61322994366787</v>
      </c>
      <c r="AN214">
        <f t="shared" si="46"/>
        <v>363.34835996831293</v>
      </c>
      <c r="AO214">
        <f t="shared" si="46"/>
        <v>364.08348999295799</v>
      </c>
      <c r="AP214">
        <f t="shared" si="46"/>
        <v>364.81862001760305</v>
      </c>
      <c r="AQ214">
        <f t="shared" si="46"/>
        <v>365.55375004224817</v>
      </c>
      <c r="AR214">
        <f t="shared" si="46"/>
        <v>366.28888006689323</v>
      </c>
      <c r="AS214">
        <f t="shared" si="46"/>
        <v>367.02401009153829</v>
      </c>
      <c r="AT214">
        <f t="shared" si="46"/>
        <v>367.75914011618335</v>
      </c>
      <c r="AU214">
        <f t="shared" si="46"/>
        <v>368.49427014082841</v>
      </c>
      <c r="AV214">
        <f t="shared" si="46"/>
        <v>369.22940016547346</v>
      </c>
      <c r="AW214">
        <f t="shared" si="46"/>
        <v>369.96453019011852</v>
      </c>
      <c r="AX214">
        <f t="shared" si="46"/>
        <v>370.69966021476358</v>
      </c>
      <c r="AY214">
        <f t="shared" si="46"/>
        <v>371.43479023940864</v>
      </c>
      <c r="AZ214">
        <f t="shared" si="46"/>
        <v>372.1699202640537</v>
      </c>
      <c r="BA214">
        <f t="shared" si="46"/>
        <v>372.90505028869882</v>
      </c>
      <c r="BB214">
        <f t="shared" si="46"/>
        <v>373.64018031334388</v>
      </c>
      <c r="BC214">
        <f t="shared" si="46"/>
        <v>374.37531033798894</v>
      </c>
      <c r="BD214">
        <f t="shared" si="46"/>
        <v>375.11044036263399</v>
      </c>
      <c r="BE214">
        <f t="shared" si="46"/>
        <v>375.84557038727905</v>
      </c>
      <c r="BF214" s="107">
        <v>1.9E-2</v>
      </c>
      <c r="BG214" s="40">
        <f t="shared" si="48"/>
        <v>1.1907747760987464</v>
      </c>
    </row>
    <row r="215" spans="1:59" ht="15" customHeight="1">
      <c r="C215" t="s">
        <v>1223</v>
      </c>
      <c r="E215" t="s">
        <v>2948</v>
      </c>
      <c r="BG215" s="40"/>
    </row>
    <row r="216" spans="1:59" ht="15" customHeight="1">
      <c r="A216" s="120" t="s">
        <v>115</v>
      </c>
      <c r="B216" s="109" t="s">
        <v>655</v>
      </c>
      <c r="C216" t="s">
        <v>1266</v>
      </c>
      <c r="D216" t="s">
        <v>2949</v>
      </c>
      <c r="E216" t="s">
        <v>2950</v>
      </c>
      <c r="F216" t="s">
        <v>1588</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f t="shared" si="45"/>
        <v>216.90719026808793</v>
      </c>
      <c r="AM216">
        <f t="shared" si="45"/>
        <v>220.29666180994252</v>
      </c>
      <c r="AN216">
        <f t="shared" si="45"/>
        <v>223.68613335179714</v>
      </c>
      <c r="AO216">
        <f t="shared" si="45"/>
        <v>227.07560489365173</v>
      </c>
      <c r="AP216">
        <f t="shared" si="45"/>
        <v>230.46507643550632</v>
      </c>
      <c r="AQ216">
        <f t="shared" si="45"/>
        <v>233.85454797736091</v>
      </c>
      <c r="AR216">
        <f t="shared" si="45"/>
        <v>237.2440195192155</v>
      </c>
      <c r="AS216">
        <f t="shared" si="45"/>
        <v>240.63349106107009</v>
      </c>
      <c r="AT216">
        <f t="shared" si="45"/>
        <v>244.02296260292468</v>
      </c>
      <c r="AU216">
        <f t="shared" si="45"/>
        <v>247.4124341447793</v>
      </c>
      <c r="AV216">
        <f t="shared" si="45"/>
        <v>250.80190568663389</v>
      </c>
      <c r="AW216">
        <f t="shared" si="45"/>
        <v>254.19137722848848</v>
      </c>
      <c r="AX216">
        <f t="shared" si="45"/>
        <v>257.5808487703431</v>
      </c>
      <c r="AY216">
        <f t="shared" si="45"/>
        <v>260.97032031219766</v>
      </c>
      <c r="AZ216">
        <f t="shared" si="45"/>
        <v>264.35979185405228</v>
      </c>
      <c r="BA216">
        <f t="shared" si="45"/>
        <v>267.74926339590684</v>
      </c>
      <c r="BB216">
        <f t="shared" ref="AM216:BE225" si="49">_xlfn.FORECAST.ETS(BB$15,$G216:$AK216,$G$15:$AK$15)</f>
        <v>271.13873493776146</v>
      </c>
      <c r="BC216">
        <f t="shared" si="49"/>
        <v>274.52820647961602</v>
      </c>
      <c r="BD216">
        <f t="shared" si="49"/>
        <v>277.91767802147064</v>
      </c>
      <c r="BE216">
        <f t="shared" si="49"/>
        <v>281.3071495633252</v>
      </c>
      <c r="BF216" s="107">
        <v>2.9000000000000001E-2</v>
      </c>
      <c r="BG216" s="40">
        <f t="shared" si="48"/>
        <v>2.2796767885881142</v>
      </c>
    </row>
    <row r="217" spans="1:59" ht="15" customHeight="1">
      <c r="A217" s="120" t="s">
        <v>114</v>
      </c>
      <c r="B217" s="109" t="s">
        <v>654</v>
      </c>
      <c r="C217" t="s">
        <v>1352</v>
      </c>
      <c r="D217" t="s">
        <v>2951</v>
      </c>
      <c r="E217" t="s">
        <v>2952</v>
      </c>
      <c r="F217" t="s">
        <v>1588</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f t="shared" si="45"/>
        <v>102.716020937244</v>
      </c>
      <c r="AM217">
        <f t="shared" si="49"/>
        <v>104.23854231225559</v>
      </c>
      <c r="AN217">
        <f t="shared" si="49"/>
        <v>105.76106368726717</v>
      </c>
      <c r="AO217">
        <f t="shared" si="49"/>
        <v>107.28358506227876</v>
      </c>
      <c r="AP217">
        <f t="shared" si="49"/>
        <v>108.80610643729034</v>
      </c>
      <c r="AQ217">
        <f t="shared" si="49"/>
        <v>110.32862781230193</v>
      </c>
      <c r="AR217">
        <f t="shared" si="49"/>
        <v>111.85114918731351</v>
      </c>
      <c r="AS217">
        <f t="shared" si="49"/>
        <v>113.37367056232509</v>
      </c>
      <c r="AT217">
        <f t="shared" si="49"/>
        <v>114.89619193733668</v>
      </c>
      <c r="AU217">
        <f t="shared" si="49"/>
        <v>116.41871331234826</v>
      </c>
      <c r="AV217">
        <f t="shared" si="49"/>
        <v>117.94123468735985</v>
      </c>
      <c r="AW217">
        <f t="shared" si="49"/>
        <v>119.46375606237143</v>
      </c>
      <c r="AX217">
        <f t="shared" si="49"/>
        <v>120.98627743738302</v>
      </c>
      <c r="AY217">
        <f t="shared" si="49"/>
        <v>122.5087988123946</v>
      </c>
      <c r="AZ217">
        <f t="shared" si="49"/>
        <v>124.03132018740618</v>
      </c>
      <c r="BA217">
        <f t="shared" si="49"/>
        <v>125.55384156241777</v>
      </c>
      <c r="BB217">
        <f t="shared" si="49"/>
        <v>127.07636293742935</v>
      </c>
      <c r="BC217">
        <f t="shared" si="49"/>
        <v>128.59888431244093</v>
      </c>
      <c r="BD217">
        <f t="shared" si="49"/>
        <v>130.12140568745252</v>
      </c>
      <c r="BE217">
        <f t="shared" si="49"/>
        <v>131.64392706246412</v>
      </c>
      <c r="BF217" s="107">
        <v>2.5999999999999999E-2</v>
      </c>
      <c r="BG217" s="40">
        <f t="shared" si="48"/>
        <v>2.1049475071810653</v>
      </c>
    </row>
    <row r="218" spans="1:59" ht="15" customHeight="1">
      <c r="A218" s="120" t="s">
        <v>853</v>
      </c>
      <c r="B218" s="109" t="s">
        <v>653</v>
      </c>
      <c r="C218" t="s">
        <v>1273</v>
      </c>
      <c r="D218" t="s">
        <v>2953</v>
      </c>
      <c r="E218" t="s">
        <v>2954</v>
      </c>
      <c r="F218" t="s">
        <v>1588</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f t="shared" si="45"/>
        <v>0.81511903304609823</v>
      </c>
      <c r="AM218">
        <f t="shared" si="49"/>
        <v>0.84934461980053644</v>
      </c>
      <c r="AN218">
        <f t="shared" si="49"/>
        <v>0.88357020655497465</v>
      </c>
      <c r="AO218">
        <f t="shared" si="49"/>
        <v>0.91779579330941274</v>
      </c>
      <c r="AP218">
        <f t="shared" si="49"/>
        <v>0.95202138006385084</v>
      </c>
      <c r="AQ218">
        <f t="shared" si="49"/>
        <v>0.98624696681828905</v>
      </c>
      <c r="AR218">
        <f t="shared" si="49"/>
        <v>1.0204725535727273</v>
      </c>
      <c r="AS218">
        <f t="shared" si="49"/>
        <v>1.0546981403271654</v>
      </c>
      <c r="AT218">
        <f t="shared" si="49"/>
        <v>1.0889237270816035</v>
      </c>
      <c r="AU218">
        <f t="shared" si="49"/>
        <v>1.1231493138360418</v>
      </c>
      <c r="AV218">
        <f t="shared" si="49"/>
        <v>1.1573749005904799</v>
      </c>
      <c r="AW218">
        <f t="shared" si="49"/>
        <v>1.191600487344918</v>
      </c>
      <c r="AX218">
        <f t="shared" si="49"/>
        <v>1.2258260740993561</v>
      </c>
      <c r="AY218">
        <f t="shared" si="49"/>
        <v>1.2600516608537942</v>
      </c>
      <c r="AZ218">
        <f t="shared" si="49"/>
        <v>1.2942772476082325</v>
      </c>
      <c r="BA218">
        <f t="shared" si="49"/>
        <v>1.3285028343626706</v>
      </c>
      <c r="BB218">
        <f t="shared" si="49"/>
        <v>1.3627284211171087</v>
      </c>
      <c r="BC218">
        <f t="shared" si="49"/>
        <v>1.396954007871547</v>
      </c>
      <c r="BD218">
        <f t="shared" si="49"/>
        <v>1.4311795946259851</v>
      </c>
      <c r="BE218">
        <f t="shared" si="49"/>
        <v>1.4654051813804232</v>
      </c>
      <c r="BF218" s="107">
        <v>0.06</v>
      </c>
      <c r="BG218" s="40">
        <f t="shared" si="48"/>
        <v>4.8846264309855059</v>
      </c>
    </row>
    <row r="219" spans="1:59" ht="15" customHeight="1">
      <c r="A219" s="120" t="s">
        <v>113</v>
      </c>
      <c r="B219" s="109" t="s">
        <v>652</v>
      </c>
      <c r="C219" t="s">
        <v>1282</v>
      </c>
      <c r="D219" t="s">
        <v>2955</v>
      </c>
      <c r="E219" t="s">
        <v>2956</v>
      </c>
      <c r="F219" t="s">
        <v>1588</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f t="shared" si="45"/>
        <v>1.0423931951490524</v>
      </c>
      <c r="AM219">
        <f t="shared" si="49"/>
        <v>1.0680884349774811</v>
      </c>
      <c r="AN219">
        <f t="shared" si="49"/>
        <v>1.0937836748059095</v>
      </c>
      <c r="AO219">
        <f t="shared" si="49"/>
        <v>1.119478914634338</v>
      </c>
      <c r="AP219">
        <f t="shared" si="49"/>
        <v>1.1451741544627667</v>
      </c>
      <c r="AQ219">
        <f t="shared" si="49"/>
        <v>1.1708693942911952</v>
      </c>
      <c r="AR219">
        <f t="shared" si="49"/>
        <v>1.1965646341196237</v>
      </c>
      <c r="AS219">
        <f t="shared" si="49"/>
        <v>1.2222598739480524</v>
      </c>
      <c r="AT219">
        <f t="shared" si="49"/>
        <v>1.2479551137764808</v>
      </c>
      <c r="AU219">
        <f t="shared" si="49"/>
        <v>1.2736503536049093</v>
      </c>
      <c r="AV219">
        <f t="shared" si="49"/>
        <v>1.299345593433338</v>
      </c>
      <c r="AW219">
        <f t="shared" si="49"/>
        <v>1.3250408332617665</v>
      </c>
      <c r="AX219">
        <f t="shared" si="49"/>
        <v>1.3507360730901952</v>
      </c>
      <c r="AY219">
        <f t="shared" si="49"/>
        <v>1.3764313129186236</v>
      </c>
      <c r="AZ219">
        <f t="shared" si="49"/>
        <v>1.4021265527470521</v>
      </c>
      <c r="BA219">
        <f t="shared" si="49"/>
        <v>1.4278217925754806</v>
      </c>
      <c r="BB219">
        <f t="shared" si="49"/>
        <v>1.4535170324039093</v>
      </c>
      <c r="BC219">
        <f t="shared" si="49"/>
        <v>1.4792122722323378</v>
      </c>
      <c r="BD219">
        <f t="shared" si="49"/>
        <v>1.5049075120607665</v>
      </c>
      <c r="BE219">
        <f t="shared" si="49"/>
        <v>1.5306027518891949</v>
      </c>
      <c r="BF219" s="107">
        <v>3.2000000000000001E-2</v>
      </c>
      <c r="BG219" s="40">
        <f t="shared" si="48"/>
        <v>2.742753834205458</v>
      </c>
    </row>
    <row r="220" spans="1:59" ht="15" customHeight="1">
      <c r="A220" s="120" t="s">
        <v>114</v>
      </c>
      <c r="B220" s="109" t="s">
        <v>651</v>
      </c>
      <c r="C220" t="s">
        <v>2548</v>
      </c>
      <c r="D220" t="s">
        <v>2957</v>
      </c>
      <c r="E220" t="s">
        <v>2958</v>
      </c>
      <c r="F220" t="s">
        <v>1588</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f t="shared" si="45"/>
        <v>20.537559978283813</v>
      </c>
      <c r="AM220">
        <f t="shared" si="49"/>
        <v>21.399905740012155</v>
      </c>
      <c r="AN220">
        <f t="shared" si="49"/>
        <v>22.262251501740501</v>
      </c>
      <c r="AO220">
        <f t="shared" si="49"/>
        <v>23.124597263468846</v>
      </c>
      <c r="AP220">
        <f t="shared" si="49"/>
        <v>23.986943025197188</v>
      </c>
      <c r="AQ220">
        <f t="shared" si="49"/>
        <v>24.849288786925534</v>
      </c>
      <c r="AR220">
        <f t="shared" si="49"/>
        <v>25.711634548653876</v>
      </c>
      <c r="AS220">
        <f t="shared" si="49"/>
        <v>26.573980310382222</v>
      </c>
      <c r="AT220">
        <f t="shared" si="49"/>
        <v>27.436326072110568</v>
      </c>
      <c r="AU220">
        <f t="shared" si="49"/>
        <v>28.29867183383891</v>
      </c>
      <c r="AV220">
        <f t="shared" si="49"/>
        <v>29.161017595567255</v>
      </c>
      <c r="AW220">
        <f t="shared" si="49"/>
        <v>30.023363357295601</v>
      </c>
      <c r="AX220">
        <f t="shared" si="49"/>
        <v>30.885709119023943</v>
      </c>
      <c r="AY220">
        <f t="shared" si="49"/>
        <v>31.748054880752289</v>
      </c>
      <c r="AZ220">
        <f t="shared" si="49"/>
        <v>32.610400642480634</v>
      </c>
      <c r="BA220">
        <f t="shared" si="49"/>
        <v>33.472746404208976</v>
      </c>
      <c r="BB220">
        <f t="shared" si="49"/>
        <v>34.335092165937326</v>
      </c>
      <c r="BC220">
        <f t="shared" si="49"/>
        <v>35.197437927665668</v>
      </c>
      <c r="BD220">
        <f t="shared" si="49"/>
        <v>36.05978368939401</v>
      </c>
      <c r="BE220">
        <f t="shared" si="49"/>
        <v>36.922129451122359</v>
      </c>
      <c r="BF220" s="107">
        <v>5.3999999999999999E-2</v>
      </c>
      <c r="BG220" s="40">
        <f t="shared" si="48"/>
        <v>4.4908427091025827</v>
      </c>
    </row>
    <row r="221" spans="1:59" ht="15" customHeight="1">
      <c r="A221" s="120" t="s">
        <v>112</v>
      </c>
      <c r="B221" s="109" t="s">
        <v>650</v>
      </c>
      <c r="C221" t="s">
        <v>1577</v>
      </c>
      <c r="D221" t="s">
        <v>2959</v>
      </c>
      <c r="E221" t="s">
        <v>2960</v>
      </c>
      <c r="F221" t="s">
        <v>1588</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f t="shared" ref="AL221:BA236" si="50">_xlfn.FORECAST.ETS(AL$15,$G221:$AK221,$G$15:$AK$15)</f>
        <v>1.0403719410536536</v>
      </c>
      <c r="AM221">
        <f t="shared" si="50"/>
        <v>1.0840556954743177</v>
      </c>
      <c r="AN221">
        <f t="shared" si="50"/>
        <v>1.1277394498949818</v>
      </c>
      <c r="AO221">
        <f t="shared" si="50"/>
        <v>1.1714232043156458</v>
      </c>
      <c r="AP221">
        <f t="shared" si="50"/>
        <v>1.2151069587363099</v>
      </c>
      <c r="AQ221">
        <f t="shared" si="50"/>
        <v>1.2587907131569738</v>
      </c>
      <c r="AR221">
        <f t="shared" si="50"/>
        <v>1.3024744675776381</v>
      </c>
      <c r="AS221">
        <f t="shared" si="50"/>
        <v>1.3461582219983019</v>
      </c>
      <c r="AT221">
        <f t="shared" si="50"/>
        <v>1.3898419764189662</v>
      </c>
      <c r="AU221">
        <f t="shared" si="50"/>
        <v>1.4335257308396301</v>
      </c>
      <c r="AV221">
        <f t="shared" si="50"/>
        <v>1.4772094852602942</v>
      </c>
      <c r="AW221">
        <f t="shared" si="50"/>
        <v>1.5208932396809582</v>
      </c>
      <c r="AX221">
        <f t="shared" si="50"/>
        <v>1.5645769941016223</v>
      </c>
      <c r="AY221">
        <f t="shared" si="50"/>
        <v>1.6082607485222864</v>
      </c>
      <c r="AZ221">
        <f t="shared" si="50"/>
        <v>1.6519445029429505</v>
      </c>
      <c r="BA221">
        <f t="shared" si="50"/>
        <v>1.6956282573636146</v>
      </c>
      <c r="BB221">
        <f t="shared" si="49"/>
        <v>1.7393120117842786</v>
      </c>
      <c r="BC221">
        <f t="shared" si="49"/>
        <v>1.7829957662049427</v>
      </c>
      <c r="BD221">
        <f t="shared" si="49"/>
        <v>1.8266795206256068</v>
      </c>
      <c r="BE221">
        <f t="shared" si="49"/>
        <v>1.8703632750462709</v>
      </c>
      <c r="BF221" s="107">
        <v>0.06</v>
      </c>
      <c r="BG221" s="40">
        <f t="shared" si="48"/>
        <v>4.8411725289134511</v>
      </c>
    </row>
    <row r="222" spans="1:59" ht="15" customHeight="1">
      <c r="A222" s="120" t="s">
        <v>116</v>
      </c>
      <c r="B222" s="109" t="s">
        <v>649</v>
      </c>
      <c r="C222" t="s">
        <v>2549</v>
      </c>
      <c r="D222" t="s">
        <v>2961</v>
      </c>
      <c r="E222" t="s">
        <v>2962</v>
      </c>
      <c r="F222" t="s">
        <v>1588</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f t="shared" si="50"/>
        <v>1.1244239916869814</v>
      </c>
      <c r="AM222">
        <f t="shared" si="49"/>
        <v>1.1716372677378577</v>
      </c>
      <c r="AN222">
        <f t="shared" si="49"/>
        <v>1.218850543788734</v>
      </c>
      <c r="AO222">
        <f t="shared" si="49"/>
        <v>1.2660638198396104</v>
      </c>
      <c r="AP222">
        <f t="shared" si="49"/>
        <v>1.3132770958904865</v>
      </c>
      <c r="AQ222">
        <f t="shared" si="49"/>
        <v>1.3604903719413628</v>
      </c>
      <c r="AR222">
        <f t="shared" si="49"/>
        <v>1.4077036479922391</v>
      </c>
      <c r="AS222">
        <f t="shared" si="49"/>
        <v>1.4549169240431155</v>
      </c>
      <c r="AT222">
        <f t="shared" si="49"/>
        <v>1.5021302000939918</v>
      </c>
      <c r="AU222">
        <f t="shared" si="49"/>
        <v>1.5493434761448681</v>
      </c>
      <c r="AV222">
        <f t="shared" si="49"/>
        <v>1.5965567521957444</v>
      </c>
      <c r="AW222">
        <f t="shared" si="49"/>
        <v>1.6437700282466206</v>
      </c>
      <c r="AX222">
        <f t="shared" si="49"/>
        <v>1.6909833042974971</v>
      </c>
      <c r="AY222">
        <f t="shared" si="49"/>
        <v>1.7381965803483732</v>
      </c>
      <c r="AZ222">
        <f t="shared" si="49"/>
        <v>1.7854098563992495</v>
      </c>
      <c r="BA222">
        <f t="shared" si="49"/>
        <v>1.8326231324501259</v>
      </c>
      <c r="BB222">
        <f t="shared" si="49"/>
        <v>1.8798364085010022</v>
      </c>
      <c r="BC222">
        <f t="shared" si="49"/>
        <v>1.9270496845518785</v>
      </c>
      <c r="BD222">
        <f t="shared" si="49"/>
        <v>1.9742629606027546</v>
      </c>
      <c r="BE222">
        <f t="shared" si="49"/>
        <v>2.0214762366536312</v>
      </c>
      <c r="BF222" s="107">
        <v>0.06</v>
      </c>
      <c r="BG222" s="40">
        <f t="shared" si="48"/>
        <v>4.8846339658975335</v>
      </c>
    </row>
    <row r="223" spans="1:59" ht="15" customHeight="1">
      <c r="A223" s="120" t="s">
        <v>116</v>
      </c>
      <c r="B223" s="109" t="s">
        <v>648</v>
      </c>
      <c r="C223" t="s">
        <v>2550</v>
      </c>
      <c r="D223" t="s">
        <v>2963</v>
      </c>
      <c r="E223" t="s">
        <v>2964</v>
      </c>
      <c r="F223" t="s">
        <v>1588</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f t="shared" si="50"/>
        <v>1.0559823157412445</v>
      </c>
      <c r="AM223">
        <f t="shared" si="49"/>
        <v>1.1003215326857576</v>
      </c>
      <c r="AN223">
        <f t="shared" si="49"/>
        <v>1.1446607496302705</v>
      </c>
      <c r="AO223">
        <f t="shared" si="49"/>
        <v>1.1889999665747837</v>
      </c>
      <c r="AP223">
        <f t="shared" si="49"/>
        <v>1.2333391835192966</v>
      </c>
      <c r="AQ223">
        <f t="shared" si="49"/>
        <v>1.2776784004638098</v>
      </c>
      <c r="AR223">
        <f t="shared" si="49"/>
        <v>1.3220176174083227</v>
      </c>
      <c r="AS223">
        <f t="shared" si="49"/>
        <v>1.3663568343528358</v>
      </c>
      <c r="AT223">
        <f t="shared" si="49"/>
        <v>1.4106960512973488</v>
      </c>
      <c r="AU223">
        <f t="shared" si="49"/>
        <v>1.4550352682418619</v>
      </c>
      <c r="AV223">
        <f t="shared" si="49"/>
        <v>1.4993744851863748</v>
      </c>
      <c r="AW223">
        <f t="shared" si="49"/>
        <v>1.543713702130888</v>
      </c>
      <c r="AX223">
        <f t="shared" si="49"/>
        <v>1.5880529190754009</v>
      </c>
      <c r="AY223">
        <f t="shared" si="49"/>
        <v>1.6323921360199138</v>
      </c>
      <c r="AZ223">
        <f t="shared" si="49"/>
        <v>1.676731352964427</v>
      </c>
      <c r="BA223">
        <f t="shared" si="49"/>
        <v>1.7210705699089401</v>
      </c>
      <c r="BB223">
        <f t="shared" si="49"/>
        <v>1.7654097868534531</v>
      </c>
      <c r="BC223">
        <f t="shared" si="49"/>
        <v>1.809749003797966</v>
      </c>
      <c r="BD223">
        <f t="shared" si="49"/>
        <v>1.8540882207424791</v>
      </c>
      <c r="BE223">
        <f t="shared" si="49"/>
        <v>1.8984274376869923</v>
      </c>
      <c r="BF223" s="107">
        <v>0.06</v>
      </c>
      <c r="BG223" s="40">
        <f t="shared" si="48"/>
        <v>4.884626390986968</v>
      </c>
    </row>
    <row r="224" spans="1:59" ht="15" customHeight="1">
      <c r="A224" s="120" t="s">
        <v>854</v>
      </c>
      <c r="B224" s="109" t="s">
        <v>647</v>
      </c>
      <c r="C224" t="s">
        <v>1581</v>
      </c>
      <c r="D224" t="s">
        <v>2965</v>
      </c>
      <c r="E224" t="s">
        <v>2966</v>
      </c>
      <c r="F224" t="s">
        <v>1588</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f t="shared" si="50"/>
        <v>1.727424559721894</v>
      </c>
      <c r="AM224">
        <f t="shared" si="49"/>
        <v>1.7999567731888069</v>
      </c>
      <c r="AN224">
        <f t="shared" si="49"/>
        <v>1.8724889866557195</v>
      </c>
      <c r="AO224">
        <f t="shared" si="49"/>
        <v>1.9450212001226324</v>
      </c>
      <c r="AP224">
        <f t="shared" si="49"/>
        <v>2.0175534135895452</v>
      </c>
      <c r="AQ224">
        <f t="shared" si="49"/>
        <v>2.0900856270564576</v>
      </c>
      <c r="AR224">
        <f t="shared" si="49"/>
        <v>2.1626178405233705</v>
      </c>
      <c r="AS224">
        <f t="shared" si="49"/>
        <v>2.2351500539902833</v>
      </c>
      <c r="AT224">
        <f t="shared" si="49"/>
        <v>2.3076822674571957</v>
      </c>
      <c r="AU224">
        <f t="shared" si="49"/>
        <v>2.3802144809241086</v>
      </c>
      <c r="AV224">
        <f t="shared" si="49"/>
        <v>2.4527466943910214</v>
      </c>
      <c r="AW224">
        <f t="shared" si="49"/>
        <v>2.5252789078579339</v>
      </c>
      <c r="AX224">
        <f t="shared" si="49"/>
        <v>2.5978111213248467</v>
      </c>
      <c r="AY224">
        <f t="shared" si="49"/>
        <v>2.6703433347917596</v>
      </c>
      <c r="AZ224">
        <f t="shared" si="49"/>
        <v>2.7428755482586724</v>
      </c>
      <c r="BA224">
        <f t="shared" si="49"/>
        <v>2.8154077617255853</v>
      </c>
      <c r="BB224">
        <f t="shared" si="49"/>
        <v>2.8879399751924977</v>
      </c>
      <c r="BC224">
        <f t="shared" si="49"/>
        <v>2.9604721886594105</v>
      </c>
      <c r="BD224">
        <f t="shared" si="49"/>
        <v>3.0330044021263234</v>
      </c>
      <c r="BE224">
        <f t="shared" si="49"/>
        <v>3.1055366155932358</v>
      </c>
      <c r="BF224" s="107">
        <v>0.06</v>
      </c>
      <c r="BG224" s="40">
        <f t="shared" si="48"/>
        <v>4.8846322555545996</v>
      </c>
    </row>
    <row r="225" spans="1:59" ht="15" customHeight="1">
      <c r="B225" s="109" t="s">
        <v>646</v>
      </c>
      <c r="C225" t="s">
        <v>2552</v>
      </c>
      <c r="D225" t="s">
        <v>2967</v>
      </c>
      <c r="E225" t="s">
        <v>2968</v>
      </c>
      <c r="F225" t="s">
        <v>1588</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f t="shared" si="50"/>
        <v>346.42481469760037</v>
      </c>
      <c r="AM225">
        <f t="shared" si="49"/>
        <v>351.98424687128102</v>
      </c>
      <c r="AN225">
        <f t="shared" si="49"/>
        <v>357.54367904496161</v>
      </c>
      <c r="AO225">
        <f t="shared" si="49"/>
        <v>363.10311121864225</v>
      </c>
      <c r="AP225">
        <f t="shared" si="49"/>
        <v>368.66254339232285</v>
      </c>
      <c r="AQ225">
        <f t="shared" si="49"/>
        <v>374.22197556600349</v>
      </c>
      <c r="AR225">
        <f t="shared" si="49"/>
        <v>379.78140773968408</v>
      </c>
      <c r="AS225">
        <f t="shared" si="49"/>
        <v>385.34083991336473</v>
      </c>
      <c r="AT225">
        <f t="shared" si="49"/>
        <v>390.90027208704532</v>
      </c>
      <c r="AU225">
        <f t="shared" si="49"/>
        <v>396.45970426072597</v>
      </c>
      <c r="AV225">
        <f t="shared" si="49"/>
        <v>402.01913643440656</v>
      </c>
      <c r="AW225">
        <f t="shared" si="49"/>
        <v>407.57856860808715</v>
      </c>
      <c r="AX225">
        <f t="shared" si="49"/>
        <v>413.1380007817678</v>
      </c>
      <c r="AY225">
        <f t="shared" si="49"/>
        <v>418.69743295544839</v>
      </c>
      <c r="AZ225">
        <f t="shared" si="49"/>
        <v>424.25686512912904</v>
      </c>
      <c r="BA225">
        <f t="shared" si="49"/>
        <v>429.81629730280963</v>
      </c>
      <c r="BB225">
        <f t="shared" si="49"/>
        <v>435.37572947649028</v>
      </c>
      <c r="BC225">
        <f t="shared" si="49"/>
        <v>440.93516165017087</v>
      </c>
      <c r="BD225">
        <f t="shared" si="49"/>
        <v>446.49459382385146</v>
      </c>
      <c r="BE225">
        <f t="shared" si="49"/>
        <v>452.05402599753211</v>
      </c>
      <c r="BF225" s="107">
        <v>2.9000000000000001E-2</v>
      </c>
      <c r="BG225" s="40">
        <f t="shared" si="48"/>
        <v>2.3277757732798721</v>
      </c>
    </row>
    <row r="226" spans="1:59" ht="15" customHeight="1">
      <c r="C226" t="s">
        <v>2553</v>
      </c>
      <c r="E226" t="s">
        <v>2969</v>
      </c>
      <c r="BG226" s="40"/>
    </row>
    <row r="227" spans="1:59" ht="15" customHeight="1">
      <c r="A227" s="120" t="s">
        <v>115</v>
      </c>
      <c r="B227" s="109" t="s">
        <v>645</v>
      </c>
      <c r="C227" t="s">
        <v>1266</v>
      </c>
      <c r="D227" t="s">
        <v>2970</v>
      </c>
      <c r="E227" t="s">
        <v>2971</v>
      </c>
      <c r="F227" t="s">
        <v>1588</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f t="shared" si="50"/>
        <v>248.98920842050381</v>
      </c>
      <c r="AM227">
        <f t="shared" si="50"/>
        <v>248.70049580587437</v>
      </c>
      <c r="AN227">
        <f t="shared" si="50"/>
        <v>248.41178319124489</v>
      </c>
      <c r="AO227">
        <f t="shared" si="50"/>
        <v>248.12307057661545</v>
      </c>
      <c r="AP227">
        <f t="shared" si="50"/>
        <v>247.834357961986</v>
      </c>
      <c r="AQ227">
        <f t="shared" si="50"/>
        <v>247.54564534735655</v>
      </c>
      <c r="AR227">
        <f t="shared" si="50"/>
        <v>247.25693273272708</v>
      </c>
      <c r="AS227">
        <f t="shared" si="50"/>
        <v>246.96822011809763</v>
      </c>
      <c r="AT227">
        <f t="shared" si="50"/>
        <v>246.67950750346819</v>
      </c>
      <c r="AU227">
        <f t="shared" si="50"/>
        <v>246.39079488883874</v>
      </c>
      <c r="AV227">
        <f t="shared" si="50"/>
        <v>246.10208227420927</v>
      </c>
      <c r="AW227">
        <f t="shared" si="50"/>
        <v>245.81336965957982</v>
      </c>
      <c r="AX227">
        <f t="shared" si="50"/>
        <v>245.52465704495037</v>
      </c>
      <c r="AY227">
        <f t="shared" si="50"/>
        <v>245.23594443032093</v>
      </c>
      <c r="AZ227">
        <f t="shared" si="50"/>
        <v>244.94723181569145</v>
      </c>
      <c r="BA227">
        <f t="shared" si="50"/>
        <v>244.65851920106201</v>
      </c>
      <c r="BB227">
        <f t="shared" ref="BB227:BE237" si="51">_xlfn.FORECAST.ETS(BB$15,$G227:$AK227,$G$15:$AK$15)</f>
        <v>244.36980658643256</v>
      </c>
      <c r="BC227">
        <f t="shared" si="51"/>
        <v>244.08109397180311</v>
      </c>
      <c r="BD227">
        <f t="shared" si="51"/>
        <v>243.79238135717364</v>
      </c>
      <c r="BE227">
        <f t="shared" si="51"/>
        <v>243.50366874254419</v>
      </c>
      <c r="BF227" s="107">
        <v>6.0000000000000001E-3</v>
      </c>
      <c r="BG227" s="40">
        <f t="shared" si="48"/>
        <v>0.29217850106697529</v>
      </c>
    </row>
    <row r="228" spans="1:59" ht="15" customHeight="1">
      <c r="A228" s="120" t="s">
        <v>114</v>
      </c>
      <c r="B228" s="109" t="s">
        <v>644</v>
      </c>
      <c r="C228" t="s">
        <v>1352</v>
      </c>
      <c r="D228" t="s">
        <v>2972</v>
      </c>
      <c r="E228" t="s">
        <v>2973</v>
      </c>
      <c r="F228" t="s">
        <v>1588</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49">
        <v>0.51504700000000003</v>
      </c>
      <c r="AM228" s="49">
        <v>0.51504700000000003</v>
      </c>
      <c r="AN228" s="49">
        <v>0.51504700000000003</v>
      </c>
      <c r="AO228" s="49">
        <v>0.51504700000000003</v>
      </c>
      <c r="AP228" s="49">
        <v>0.51504700000000003</v>
      </c>
      <c r="AQ228" s="49">
        <v>0.51504700000000003</v>
      </c>
      <c r="AR228" s="49">
        <v>0.51504700000000003</v>
      </c>
      <c r="AS228" s="49">
        <v>0.51504700000000003</v>
      </c>
      <c r="AT228" s="49">
        <v>0.51504700000000003</v>
      </c>
      <c r="AU228" s="49">
        <v>0.51504700000000003</v>
      </c>
      <c r="AV228" s="49">
        <v>0.51504700000000003</v>
      </c>
      <c r="AW228" s="49">
        <v>0.51504700000000003</v>
      </c>
      <c r="AX228" s="49">
        <v>0.51504700000000003</v>
      </c>
      <c r="AY228" s="49">
        <v>0.51504700000000003</v>
      </c>
      <c r="AZ228" s="49">
        <v>0.51504700000000003</v>
      </c>
      <c r="BA228" s="49">
        <v>0.51504700000000003</v>
      </c>
      <c r="BB228" s="49">
        <v>0.51504700000000003</v>
      </c>
      <c r="BC228" s="49">
        <v>0.51504700000000003</v>
      </c>
      <c r="BD228" s="49">
        <v>0.51504700000000003</v>
      </c>
      <c r="BE228" s="49">
        <v>0.51504700000000003</v>
      </c>
      <c r="BF228" s="107">
        <v>6.0000000000000001E-3</v>
      </c>
      <c r="BG228" s="40">
        <f t="shared" si="48"/>
        <v>0.38251404098095243</v>
      </c>
    </row>
    <row r="229" spans="1:59" ht="15" customHeight="1">
      <c r="A229" s="120" t="s">
        <v>853</v>
      </c>
      <c r="B229" s="109" t="s">
        <v>643</v>
      </c>
      <c r="C229" t="s">
        <v>1273</v>
      </c>
      <c r="D229" t="s">
        <v>2974</v>
      </c>
      <c r="E229" t="s">
        <v>2975</v>
      </c>
      <c r="F229" t="s">
        <v>1588</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f t="shared" si="50"/>
        <v>0.28894796228074227</v>
      </c>
      <c r="AM229">
        <f t="shared" si="50"/>
        <v>0.29168001726252069</v>
      </c>
      <c r="AN229">
        <f t="shared" si="50"/>
        <v>0.29441207224429905</v>
      </c>
      <c r="AO229">
        <f t="shared" si="50"/>
        <v>0.29714412722607741</v>
      </c>
      <c r="AP229">
        <f t="shared" si="50"/>
        <v>0.29987618220785578</v>
      </c>
      <c r="AQ229">
        <f t="shared" si="50"/>
        <v>0.3026082371896342</v>
      </c>
      <c r="AR229">
        <f t="shared" si="50"/>
        <v>0.30534029217141256</v>
      </c>
      <c r="AS229">
        <f t="shared" si="50"/>
        <v>0.30807234715319093</v>
      </c>
      <c r="AT229">
        <f t="shared" si="50"/>
        <v>0.31080440213496935</v>
      </c>
      <c r="AU229">
        <f t="shared" si="50"/>
        <v>0.31353645711674771</v>
      </c>
      <c r="AV229">
        <f t="shared" si="50"/>
        <v>0.31626851209852608</v>
      </c>
      <c r="AW229">
        <f t="shared" si="50"/>
        <v>0.31900056708030444</v>
      </c>
      <c r="AX229">
        <f t="shared" si="50"/>
        <v>0.32173262206208286</v>
      </c>
      <c r="AY229">
        <f t="shared" si="50"/>
        <v>0.32446467704386123</v>
      </c>
      <c r="AZ229">
        <f t="shared" si="50"/>
        <v>0.32719673202563959</v>
      </c>
      <c r="BA229">
        <f t="shared" si="50"/>
        <v>0.32992878700741801</v>
      </c>
      <c r="BB229">
        <f t="shared" si="51"/>
        <v>0.33266084198919638</v>
      </c>
      <c r="BC229">
        <f t="shared" si="51"/>
        <v>0.33539289697097474</v>
      </c>
      <c r="BD229">
        <f t="shared" si="51"/>
        <v>0.33812495195275316</v>
      </c>
      <c r="BE229">
        <f t="shared" si="51"/>
        <v>0.34085700693453153</v>
      </c>
      <c r="BF229" s="107">
        <v>5.0000000000000001E-3</v>
      </c>
      <c r="BG229" s="40">
        <f t="shared" si="48"/>
        <v>0.66492208424295818</v>
      </c>
    </row>
    <row r="230" spans="1:59" ht="15" customHeight="1">
      <c r="A230" s="120" t="s">
        <v>113</v>
      </c>
      <c r="B230" s="109" t="s">
        <v>642</v>
      </c>
      <c r="C230" t="s">
        <v>1282</v>
      </c>
      <c r="D230" t="s">
        <v>2976</v>
      </c>
      <c r="E230" t="s">
        <v>2977</v>
      </c>
      <c r="F230" t="s">
        <v>1588</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f t="shared" si="50"/>
        <v>9.5569311659899885</v>
      </c>
      <c r="AM230">
        <f t="shared" si="50"/>
        <v>10.175816131904602</v>
      </c>
      <c r="AN230">
        <f t="shared" si="50"/>
        <v>10.794701097819216</v>
      </c>
      <c r="AO230">
        <f t="shared" si="50"/>
        <v>11.413586063733829</v>
      </c>
      <c r="AP230">
        <f t="shared" si="50"/>
        <v>12.032471029648443</v>
      </c>
      <c r="AQ230">
        <f t="shared" si="50"/>
        <v>12.651355995563055</v>
      </c>
      <c r="AR230">
        <f t="shared" si="50"/>
        <v>13.270240961477668</v>
      </c>
      <c r="AS230">
        <f t="shared" si="50"/>
        <v>13.889125927392282</v>
      </c>
      <c r="AT230">
        <f t="shared" si="50"/>
        <v>14.508010893306896</v>
      </c>
      <c r="AU230">
        <f t="shared" si="50"/>
        <v>15.126895859221509</v>
      </c>
      <c r="AV230">
        <f t="shared" si="50"/>
        <v>15.745780825136123</v>
      </c>
      <c r="AW230">
        <f t="shared" si="50"/>
        <v>16.364665791050736</v>
      </c>
      <c r="AX230">
        <f t="shared" si="50"/>
        <v>16.98355075696535</v>
      </c>
      <c r="AY230">
        <f t="shared" si="50"/>
        <v>17.602435722879964</v>
      </c>
      <c r="AZ230">
        <f t="shared" si="50"/>
        <v>18.221320688794577</v>
      </c>
      <c r="BA230">
        <f t="shared" si="50"/>
        <v>18.840205654709191</v>
      </c>
      <c r="BB230">
        <f t="shared" si="51"/>
        <v>19.459090620623805</v>
      </c>
      <c r="BC230">
        <f t="shared" si="51"/>
        <v>20.077975586538418</v>
      </c>
      <c r="BD230">
        <f t="shared" si="51"/>
        <v>20.696860552453032</v>
      </c>
      <c r="BE230">
        <f t="shared" si="51"/>
        <v>21.315745518367645</v>
      </c>
      <c r="BF230" s="107">
        <v>3.1E-2</v>
      </c>
      <c r="BG230" s="40">
        <f t="shared" si="48"/>
        <v>3.6093682797293747</v>
      </c>
    </row>
    <row r="231" spans="1:59" ht="15" customHeight="1">
      <c r="A231" s="120" t="s">
        <v>114</v>
      </c>
      <c r="B231" s="109" t="s">
        <v>641</v>
      </c>
      <c r="C231" t="s">
        <v>2548</v>
      </c>
      <c r="D231" t="s">
        <v>2978</v>
      </c>
      <c r="E231" t="s">
        <v>2979</v>
      </c>
      <c r="F231" t="s">
        <v>1588</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t="s">
        <v>146</v>
      </c>
      <c r="BG231" t="s">
        <v>146</v>
      </c>
    </row>
    <row r="232" spans="1:59" ht="15" customHeight="1">
      <c r="A232" s="120" t="s">
        <v>112</v>
      </c>
      <c r="B232" s="109" t="s">
        <v>640</v>
      </c>
      <c r="C232" t="s">
        <v>1577</v>
      </c>
      <c r="D232" t="s">
        <v>2980</v>
      </c>
      <c r="E232" t="s">
        <v>2981</v>
      </c>
      <c r="F232" t="s">
        <v>1588</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f t="shared" si="50"/>
        <v>0.30888089372745769</v>
      </c>
      <c r="AM232">
        <f t="shared" si="50"/>
        <v>0.31540597230050288</v>
      </c>
      <c r="AN232">
        <f t="shared" si="50"/>
        <v>0.32193105087354806</v>
      </c>
      <c r="AO232">
        <f t="shared" si="50"/>
        <v>0.3284561294465933</v>
      </c>
      <c r="AP232">
        <f t="shared" si="50"/>
        <v>0.33498120801963849</v>
      </c>
      <c r="AQ232">
        <f t="shared" si="50"/>
        <v>0.34150628659268367</v>
      </c>
      <c r="AR232">
        <f t="shared" si="50"/>
        <v>0.34803136516572886</v>
      </c>
      <c r="AS232">
        <f t="shared" si="50"/>
        <v>0.35455644373877404</v>
      </c>
      <c r="AT232">
        <f t="shared" si="50"/>
        <v>0.36108152231181923</v>
      </c>
      <c r="AU232">
        <f t="shared" si="50"/>
        <v>0.36760660088486441</v>
      </c>
      <c r="AV232">
        <f t="shared" si="50"/>
        <v>0.37413167945790959</v>
      </c>
      <c r="AW232">
        <f t="shared" si="50"/>
        <v>0.38065675803095478</v>
      </c>
      <c r="AX232">
        <f t="shared" si="50"/>
        <v>0.38718183660399996</v>
      </c>
      <c r="AY232">
        <f t="shared" si="50"/>
        <v>0.3937069151770452</v>
      </c>
      <c r="AZ232">
        <f t="shared" si="50"/>
        <v>0.40023199375009039</v>
      </c>
      <c r="BA232">
        <f t="shared" si="50"/>
        <v>0.40675707232313557</v>
      </c>
      <c r="BB232">
        <f t="shared" si="51"/>
        <v>0.41328215089618076</v>
      </c>
      <c r="BC232">
        <f t="shared" si="51"/>
        <v>0.41980722946922594</v>
      </c>
      <c r="BD232">
        <f t="shared" si="51"/>
        <v>0.42633230804227118</v>
      </c>
      <c r="BE232">
        <f t="shared" si="51"/>
        <v>0.43285738661531636</v>
      </c>
      <c r="BF232" s="107">
        <v>3.5999999999999997E-2</v>
      </c>
      <c r="BG232" s="40">
        <f t="shared" si="48"/>
        <v>2.8734236292893289</v>
      </c>
    </row>
    <row r="233" spans="1:59" ht="15" customHeight="1">
      <c r="A233" s="120" t="s">
        <v>116</v>
      </c>
      <c r="B233" s="109" t="s">
        <v>639</v>
      </c>
      <c r="C233" t="s">
        <v>2549</v>
      </c>
      <c r="D233" t="s">
        <v>2982</v>
      </c>
      <c r="E233" t="s">
        <v>2983</v>
      </c>
      <c r="F233" t="s">
        <v>1588</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f t="shared" si="50"/>
        <v>0.45850013224672581</v>
      </c>
      <c r="AM233">
        <f t="shared" si="50"/>
        <v>0.46820298433705709</v>
      </c>
      <c r="AN233">
        <f t="shared" si="50"/>
        <v>0.47790583642738832</v>
      </c>
      <c r="AO233">
        <f t="shared" si="50"/>
        <v>0.48760868851771955</v>
      </c>
      <c r="AP233">
        <f t="shared" si="50"/>
        <v>0.49731154060805083</v>
      </c>
      <c r="AQ233">
        <f t="shared" si="50"/>
        <v>0.507014392698382</v>
      </c>
      <c r="AR233">
        <f t="shared" si="50"/>
        <v>0.51671724478871328</v>
      </c>
      <c r="AS233">
        <f t="shared" si="50"/>
        <v>0.52642009687904456</v>
      </c>
      <c r="AT233">
        <f t="shared" si="50"/>
        <v>0.53612294896937573</v>
      </c>
      <c r="AU233">
        <f t="shared" si="50"/>
        <v>0.54582580105970702</v>
      </c>
      <c r="AV233">
        <f t="shared" si="50"/>
        <v>0.5555286531500383</v>
      </c>
      <c r="AW233">
        <f t="shared" si="50"/>
        <v>0.56523150524036947</v>
      </c>
      <c r="AX233">
        <f t="shared" si="50"/>
        <v>0.57493435733070075</v>
      </c>
      <c r="AY233">
        <f t="shared" si="50"/>
        <v>0.58463720942103203</v>
      </c>
      <c r="AZ233">
        <f t="shared" si="50"/>
        <v>0.5943400615113632</v>
      </c>
      <c r="BA233">
        <f t="shared" si="50"/>
        <v>0.60404291360169449</v>
      </c>
      <c r="BB233">
        <f t="shared" si="51"/>
        <v>0.61374576569202577</v>
      </c>
      <c r="BC233">
        <f t="shared" si="51"/>
        <v>0.62344861778235694</v>
      </c>
      <c r="BD233">
        <f t="shared" si="51"/>
        <v>0.63315146987268822</v>
      </c>
      <c r="BE233">
        <f t="shared" si="51"/>
        <v>0.64285432196301939</v>
      </c>
      <c r="BF233" s="107">
        <v>3.6999999999999998E-2</v>
      </c>
      <c r="BG233" s="40">
        <f t="shared" si="48"/>
        <v>2.9156931693893107</v>
      </c>
    </row>
    <row r="234" spans="1:59" ht="15" customHeight="1">
      <c r="A234" s="120" t="s">
        <v>116</v>
      </c>
      <c r="B234" s="109" t="s">
        <v>638</v>
      </c>
      <c r="C234" t="s">
        <v>2550</v>
      </c>
      <c r="D234" t="s">
        <v>2984</v>
      </c>
      <c r="E234" t="s">
        <v>2985</v>
      </c>
      <c r="F234" t="s">
        <v>1588</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f t="shared" si="50"/>
        <v>0.50542296799886666</v>
      </c>
      <c r="AM234">
        <f t="shared" si="50"/>
        <v>0.51611883092143629</v>
      </c>
      <c r="AN234">
        <f t="shared" si="50"/>
        <v>0.52681469384400592</v>
      </c>
      <c r="AO234">
        <f t="shared" si="50"/>
        <v>0.53751055676657555</v>
      </c>
      <c r="AP234">
        <f t="shared" si="50"/>
        <v>0.54820641968914519</v>
      </c>
      <c r="AQ234">
        <f t="shared" si="50"/>
        <v>0.55890228261171482</v>
      </c>
      <c r="AR234">
        <f t="shared" si="50"/>
        <v>0.56959814553428445</v>
      </c>
      <c r="AS234">
        <f t="shared" si="50"/>
        <v>0.58029400845685408</v>
      </c>
      <c r="AT234">
        <f t="shared" si="50"/>
        <v>0.59098987137942371</v>
      </c>
      <c r="AU234">
        <f t="shared" si="50"/>
        <v>0.60168573430199335</v>
      </c>
      <c r="AV234">
        <f t="shared" si="50"/>
        <v>0.61238159722456298</v>
      </c>
      <c r="AW234">
        <f t="shared" si="50"/>
        <v>0.62307746014713261</v>
      </c>
      <c r="AX234">
        <f t="shared" si="50"/>
        <v>0.63377332306970224</v>
      </c>
      <c r="AY234">
        <f t="shared" si="50"/>
        <v>0.64446918599227188</v>
      </c>
      <c r="AZ234">
        <f t="shared" si="50"/>
        <v>0.65516504891484151</v>
      </c>
      <c r="BA234">
        <f t="shared" si="50"/>
        <v>0.66586091183741114</v>
      </c>
      <c r="BB234">
        <f t="shared" si="51"/>
        <v>0.67655677475998077</v>
      </c>
      <c r="BC234">
        <f t="shared" si="51"/>
        <v>0.6872526376825504</v>
      </c>
      <c r="BD234">
        <f t="shared" si="51"/>
        <v>0.69794850060512004</v>
      </c>
      <c r="BE234">
        <f t="shared" si="51"/>
        <v>0.70864436352768967</v>
      </c>
      <c r="BF234" s="107">
        <v>3.6999999999999998E-2</v>
      </c>
      <c r="BG234" s="40">
        <f t="shared" si="48"/>
        <v>2.9156975157714538</v>
      </c>
    </row>
    <row r="235" spans="1:59" ht="15" customHeight="1">
      <c r="A235" s="120" t="s">
        <v>854</v>
      </c>
      <c r="B235" s="109" t="s">
        <v>637</v>
      </c>
      <c r="C235" t="s">
        <v>1581</v>
      </c>
      <c r="D235" t="s">
        <v>2986</v>
      </c>
      <c r="E235" t="s">
        <v>2987</v>
      </c>
      <c r="F235" t="s">
        <v>1588</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f t="shared" si="50"/>
        <v>0.62037008102097746</v>
      </c>
      <c r="AM235">
        <f t="shared" si="50"/>
        <v>0.63349848897913741</v>
      </c>
      <c r="AN235">
        <f t="shared" si="50"/>
        <v>0.64662689693729736</v>
      </c>
      <c r="AO235">
        <f t="shared" si="50"/>
        <v>0.65975530489545731</v>
      </c>
      <c r="AP235">
        <f t="shared" si="50"/>
        <v>0.67288371285361726</v>
      </c>
      <c r="AQ235">
        <f t="shared" si="50"/>
        <v>0.6860121208117772</v>
      </c>
      <c r="AR235">
        <f t="shared" si="50"/>
        <v>0.69914052876993715</v>
      </c>
      <c r="AS235">
        <f t="shared" si="50"/>
        <v>0.7122689367280971</v>
      </c>
      <c r="AT235">
        <f t="shared" si="50"/>
        <v>0.72539734468625705</v>
      </c>
      <c r="AU235">
        <f t="shared" si="50"/>
        <v>0.738525752644417</v>
      </c>
      <c r="AV235">
        <f t="shared" si="50"/>
        <v>0.75165416060257695</v>
      </c>
      <c r="AW235">
        <f t="shared" si="50"/>
        <v>0.7647825685607369</v>
      </c>
      <c r="AX235">
        <f t="shared" si="50"/>
        <v>0.77791097651889685</v>
      </c>
      <c r="AY235">
        <f t="shared" si="50"/>
        <v>0.7910393844770568</v>
      </c>
      <c r="AZ235">
        <f t="shared" si="50"/>
        <v>0.80416779243521674</v>
      </c>
      <c r="BA235">
        <f t="shared" si="50"/>
        <v>0.81729620039337669</v>
      </c>
      <c r="BB235">
        <f t="shared" si="51"/>
        <v>0.83042460835153664</v>
      </c>
      <c r="BC235">
        <f t="shared" si="51"/>
        <v>0.84355301630969659</v>
      </c>
      <c r="BD235">
        <f t="shared" si="51"/>
        <v>0.85668142426785654</v>
      </c>
      <c r="BE235">
        <f t="shared" si="51"/>
        <v>0.86980983222601638</v>
      </c>
      <c r="BF235" s="107">
        <v>3.6999999999999998E-2</v>
      </c>
      <c r="BG235" s="40">
        <f t="shared" si="48"/>
        <v>2.9156906040886055</v>
      </c>
    </row>
    <row r="236" spans="1:59" ht="15" customHeight="1">
      <c r="B236" s="109" t="s">
        <v>636</v>
      </c>
      <c r="C236" t="s">
        <v>2554</v>
      </c>
      <c r="D236" t="s">
        <v>2988</v>
      </c>
      <c r="E236" t="s">
        <v>2989</v>
      </c>
      <c r="F236" t="s">
        <v>1588</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f t="shared" si="50"/>
        <v>260.7208123465947</v>
      </c>
      <c r="AM236">
        <f t="shared" si="50"/>
        <v>260.62358058082867</v>
      </c>
      <c r="AN236">
        <f t="shared" si="50"/>
        <v>260.52634881506265</v>
      </c>
      <c r="AO236">
        <f t="shared" si="50"/>
        <v>260.42911704929656</v>
      </c>
      <c r="AP236">
        <f t="shared" si="50"/>
        <v>260.33188528353054</v>
      </c>
      <c r="AQ236">
        <f t="shared" si="50"/>
        <v>260.23465351776451</v>
      </c>
      <c r="AR236">
        <f t="shared" si="50"/>
        <v>260.13742175199849</v>
      </c>
      <c r="AS236">
        <f t="shared" si="50"/>
        <v>260.04018998623246</v>
      </c>
      <c r="AT236">
        <f t="shared" si="50"/>
        <v>259.94295822046644</v>
      </c>
      <c r="AU236">
        <f t="shared" si="50"/>
        <v>259.84572645470041</v>
      </c>
      <c r="AV236">
        <f t="shared" si="50"/>
        <v>259.74849468893439</v>
      </c>
      <c r="AW236">
        <f t="shared" si="50"/>
        <v>259.6512629231683</v>
      </c>
      <c r="AX236">
        <f t="shared" si="50"/>
        <v>259.55403115740228</v>
      </c>
      <c r="AY236">
        <f t="shared" si="50"/>
        <v>259.45679939163625</v>
      </c>
      <c r="AZ236">
        <f t="shared" si="50"/>
        <v>259.35956762587023</v>
      </c>
      <c r="BA236">
        <f t="shared" si="50"/>
        <v>259.2623358601042</v>
      </c>
      <c r="BB236">
        <f t="shared" si="51"/>
        <v>259.16510409433818</v>
      </c>
      <c r="BC236">
        <f t="shared" si="51"/>
        <v>259.06787232857215</v>
      </c>
      <c r="BD236">
        <f t="shared" si="51"/>
        <v>258.97064056280612</v>
      </c>
      <c r="BE236">
        <f t="shared" si="51"/>
        <v>258.87340879704004</v>
      </c>
      <c r="BF236" s="107">
        <v>6.0000000000000001E-3</v>
      </c>
      <c r="BG236" s="40">
        <f t="shared" si="48"/>
        <v>0.36859403317799355</v>
      </c>
    </row>
    <row r="237" spans="1:59" ht="15" customHeight="1">
      <c r="B237" s="109" t="s">
        <v>635</v>
      </c>
      <c r="C237" t="s">
        <v>1573</v>
      </c>
      <c r="D237" t="s">
        <v>2990</v>
      </c>
      <c r="E237" t="s">
        <v>2991</v>
      </c>
      <c r="F237" t="s">
        <v>1588</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f t="shared" ref="AL237:BA242" si="52">_xlfn.FORECAST.ETS(AL$15,$G237:$AK237,$G$15:$AK$15)</f>
        <v>972.79844364677422</v>
      </c>
      <c r="AM237">
        <f t="shared" si="52"/>
        <v>982.36573256728855</v>
      </c>
      <c r="AN237">
        <f t="shared" si="52"/>
        <v>991.93302148780276</v>
      </c>
      <c r="AO237">
        <f t="shared" si="52"/>
        <v>1001.5003104083171</v>
      </c>
      <c r="AP237">
        <f t="shared" si="52"/>
        <v>1011.0675993288314</v>
      </c>
      <c r="AQ237">
        <f t="shared" si="52"/>
        <v>1020.6348882493457</v>
      </c>
      <c r="AR237">
        <f t="shared" si="52"/>
        <v>1030.2021771698601</v>
      </c>
      <c r="AS237">
        <f t="shared" si="52"/>
        <v>1039.7694660903744</v>
      </c>
      <c r="AT237">
        <f t="shared" si="52"/>
        <v>1049.3367550108887</v>
      </c>
      <c r="AU237">
        <f t="shared" si="52"/>
        <v>1058.9040439314031</v>
      </c>
      <c r="AV237">
        <f t="shared" si="52"/>
        <v>1068.4713328519174</v>
      </c>
      <c r="AW237">
        <f t="shared" si="52"/>
        <v>1078.0386217724317</v>
      </c>
      <c r="AX237">
        <f t="shared" si="52"/>
        <v>1087.6059106929458</v>
      </c>
      <c r="AY237">
        <f t="shared" si="52"/>
        <v>1097.1731996134602</v>
      </c>
      <c r="AZ237">
        <f t="shared" si="52"/>
        <v>1106.7404885339745</v>
      </c>
      <c r="BA237">
        <f t="shared" si="52"/>
        <v>1116.3077774544888</v>
      </c>
      <c r="BB237">
        <f t="shared" si="51"/>
        <v>1125.8750663750031</v>
      </c>
      <c r="BC237">
        <f t="shared" si="51"/>
        <v>1135.4423552955175</v>
      </c>
      <c r="BD237">
        <f t="shared" si="51"/>
        <v>1145.0096442160318</v>
      </c>
      <c r="BE237">
        <f t="shared" si="51"/>
        <v>1154.5769331365461</v>
      </c>
      <c r="BF237" s="107">
        <v>1.7999999999999999E-2</v>
      </c>
      <c r="BG237" s="40">
        <f t="shared" si="48"/>
        <v>1.4346213227500515</v>
      </c>
    </row>
    <row r="238" spans="1:59" ht="15" customHeight="1">
      <c r="C238" t="s">
        <v>634</v>
      </c>
      <c r="E238" t="s">
        <v>2992</v>
      </c>
      <c r="BG238" s="40"/>
    </row>
    <row r="239" spans="1:59" ht="15" customHeight="1">
      <c r="B239" s="109" t="s">
        <v>633</v>
      </c>
      <c r="C239" t="s">
        <v>2565</v>
      </c>
      <c r="D239" t="s">
        <v>2993</v>
      </c>
      <c r="E239" t="s">
        <v>2994</v>
      </c>
      <c r="F239" t="s">
        <v>2995</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f t="shared" si="52"/>
        <v>1908.7459512215403</v>
      </c>
      <c r="AM239">
        <f t="shared" si="52"/>
        <v>1919.941726058654</v>
      </c>
      <c r="AN239">
        <f t="shared" si="52"/>
        <v>1931.1375008957677</v>
      </c>
      <c r="AO239">
        <f t="shared" si="52"/>
        <v>1942.3332757328817</v>
      </c>
      <c r="AP239">
        <f t="shared" si="52"/>
        <v>1953.5290505699954</v>
      </c>
      <c r="AQ239">
        <f t="shared" si="52"/>
        <v>1964.7248254071092</v>
      </c>
      <c r="AR239">
        <f t="shared" si="52"/>
        <v>1975.9206002442229</v>
      </c>
      <c r="AS239">
        <f t="shared" si="52"/>
        <v>1987.1163750813366</v>
      </c>
      <c r="AT239">
        <f t="shared" si="52"/>
        <v>1998.3121499184504</v>
      </c>
      <c r="AU239">
        <f t="shared" si="52"/>
        <v>2009.5079247555641</v>
      </c>
      <c r="AV239">
        <f t="shared" si="52"/>
        <v>2020.703699592678</v>
      </c>
      <c r="AW239">
        <f t="shared" si="52"/>
        <v>2031.8994744297918</v>
      </c>
      <c r="AX239">
        <f t="shared" si="52"/>
        <v>2043.0952492669055</v>
      </c>
      <c r="AY239">
        <f t="shared" si="52"/>
        <v>2054.2910241040195</v>
      </c>
      <c r="AZ239">
        <f t="shared" si="52"/>
        <v>2065.4867989411332</v>
      </c>
      <c r="BA239">
        <f t="shared" si="52"/>
        <v>2076.6825737782469</v>
      </c>
      <c r="BB239">
        <f t="shared" ref="AM239:BE240" si="53">_xlfn.FORECAST.ETS(BB$15,$G239:$AK239,$G$15:$AK$15)</f>
        <v>2087.8783486153607</v>
      </c>
      <c r="BC239">
        <f t="shared" si="53"/>
        <v>2099.0741234524744</v>
      </c>
      <c r="BD239">
        <f t="shared" si="53"/>
        <v>2110.2698982895881</v>
      </c>
      <c r="BE239">
        <f t="shared" si="53"/>
        <v>2121.4656731267019</v>
      </c>
      <c r="BF239" s="107">
        <v>8.0000000000000002E-3</v>
      </c>
      <c r="BG239" s="40">
        <f t="shared" si="48"/>
        <v>0.68423755267403852</v>
      </c>
    </row>
    <row r="240" spans="1:59" ht="15" customHeight="1">
      <c r="B240" s="109" t="s">
        <v>632</v>
      </c>
      <c r="C240" t="s">
        <v>2566</v>
      </c>
      <c r="D240" t="s">
        <v>2996</v>
      </c>
      <c r="E240" t="s">
        <v>2997</v>
      </c>
      <c r="F240" t="s">
        <v>2998</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f t="shared" si="52"/>
        <v>4.2635173204149748</v>
      </c>
      <c r="AM240">
        <f t="shared" si="53"/>
        <v>4.2908161177035105</v>
      </c>
      <c r="AN240">
        <f t="shared" si="53"/>
        <v>4.318114914992047</v>
      </c>
      <c r="AO240">
        <f t="shared" si="53"/>
        <v>4.3454137122805836</v>
      </c>
      <c r="AP240">
        <f t="shared" si="53"/>
        <v>4.3727125095691193</v>
      </c>
      <c r="AQ240">
        <f t="shared" si="53"/>
        <v>4.4000113068576558</v>
      </c>
      <c r="AR240">
        <f t="shared" si="53"/>
        <v>4.4273101041461924</v>
      </c>
      <c r="AS240">
        <f t="shared" si="53"/>
        <v>4.4546089014347281</v>
      </c>
      <c r="AT240">
        <f t="shared" si="53"/>
        <v>4.4819076987232647</v>
      </c>
      <c r="AU240">
        <f t="shared" si="53"/>
        <v>4.5092064960118012</v>
      </c>
      <c r="AV240">
        <f t="shared" si="53"/>
        <v>4.5365052933003369</v>
      </c>
      <c r="AW240">
        <f t="shared" si="53"/>
        <v>4.5638040905888735</v>
      </c>
      <c r="AX240">
        <f t="shared" si="53"/>
        <v>4.5911028878774101</v>
      </c>
      <c r="AY240">
        <f t="shared" si="53"/>
        <v>4.6184016851659457</v>
      </c>
      <c r="AZ240">
        <f t="shared" si="53"/>
        <v>4.6457004824544823</v>
      </c>
      <c r="BA240">
        <f t="shared" si="53"/>
        <v>4.6729992797430189</v>
      </c>
      <c r="BB240">
        <f t="shared" si="53"/>
        <v>4.7002980770315546</v>
      </c>
      <c r="BC240">
        <f t="shared" si="53"/>
        <v>4.7275968743200911</v>
      </c>
      <c r="BD240">
        <f t="shared" si="53"/>
        <v>4.7548956716086277</v>
      </c>
      <c r="BE240">
        <f t="shared" si="53"/>
        <v>4.7821944688971634</v>
      </c>
      <c r="BF240" s="107">
        <v>6.0000000000000001E-3</v>
      </c>
      <c r="BG240" s="40">
        <f t="shared" si="48"/>
        <v>0.63234701373748869</v>
      </c>
    </row>
    <row r="241" spans="2:59" ht="15" customHeight="1">
      <c r="C241" t="s">
        <v>133</v>
      </c>
      <c r="E241" t="s">
        <v>2999</v>
      </c>
      <c r="BG241" s="40"/>
    </row>
    <row r="242" spans="2:59" ht="15" customHeight="1">
      <c r="B242" s="109" t="s">
        <v>631</v>
      </c>
      <c r="C242" t="s">
        <v>1351</v>
      </c>
      <c r="D242" t="s">
        <v>3000</v>
      </c>
      <c r="E242" t="s">
        <v>3001</v>
      </c>
      <c r="F242" t="s">
        <v>1294</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f t="shared" si="52"/>
        <v>248.72058816272175</v>
      </c>
      <c r="AM242">
        <f t="shared" si="52"/>
        <v>241.6286598015075</v>
      </c>
      <c r="AN242">
        <f t="shared" si="52"/>
        <v>234.53673144029321</v>
      </c>
      <c r="AO242">
        <f t="shared" si="52"/>
        <v>227.44480307907892</v>
      </c>
      <c r="AP242">
        <f t="shared" si="52"/>
        <v>220.35287471786467</v>
      </c>
      <c r="AQ242">
        <f t="shared" si="52"/>
        <v>213.26094635665038</v>
      </c>
      <c r="AR242">
        <f t="shared" si="52"/>
        <v>206.16901799543609</v>
      </c>
      <c r="AS242">
        <f t="shared" si="52"/>
        <v>199.07708963422181</v>
      </c>
      <c r="AT242">
        <f t="shared" si="52"/>
        <v>191.98516127300755</v>
      </c>
      <c r="AU242">
        <f t="shared" si="52"/>
        <v>184.89323291179326</v>
      </c>
      <c r="AV242">
        <f t="shared" si="52"/>
        <v>177.801304550579</v>
      </c>
      <c r="AW242">
        <f t="shared" si="52"/>
        <v>170.70937618936472</v>
      </c>
      <c r="AX242">
        <f t="shared" si="52"/>
        <v>163.61744782815043</v>
      </c>
      <c r="AY242">
        <f t="shared" si="52"/>
        <v>156.52551946693615</v>
      </c>
      <c r="AZ242">
        <f t="shared" si="52"/>
        <v>149.43359110572186</v>
      </c>
      <c r="BA242">
        <f t="shared" si="52"/>
        <v>142.3416627445076</v>
      </c>
      <c r="BB242">
        <f t="shared" ref="BB242:BE242" si="54">_xlfn.FORECAST.ETS(BB$15,$G242:$AK242,$G$15:$AK$15)</f>
        <v>135.24973438329334</v>
      </c>
      <c r="BC242">
        <f t="shared" si="54"/>
        <v>128.15780602207906</v>
      </c>
      <c r="BD242">
        <f t="shared" si="54"/>
        <v>121.06587766086477</v>
      </c>
      <c r="BE242">
        <f t="shared" si="54"/>
        <v>113.97394929965049</v>
      </c>
      <c r="BF242" s="107">
        <v>-1.7000000000000001E-2</v>
      </c>
      <c r="BG242" s="40">
        <f t="shared" si="48"/>
        <v>-2.6291139738622404</v>
      </c>
    </row>
    <row r="243" spans="2:59" ht="15" customHeight="1">
      <c r="B243" s="109" t="s">
        <v>630</v>
      </c>
      <c r="C243" t="s">
        <v>1257</v>
      </c>
      <c r="D243" t="s">
        <v>3002</v>
      </c>
      <c r="E243" t="s">
        <v>3003</v>
      </c>
      <c r="F243" t="s">
        <v>1294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t="s">
        <v>146</v>
      </c>
      <c r="BG243" t="s">
        <v>146</v>
      </c>
    </row>
    <row r="244" spans="2:59" ht="15" customHeight="1">
      <c r="B244" s="109" t="s">
        <v>629</v>
      </c>
      <c r="C244" t="s">
        <v>1354</v>
      </c>
      <c r="D244" t="s">
        <v>3004</v>
      </c>
      <c r="E244" t="s">
        <v>3005</v>
      </c>
      <c r="F244" t="s">
        <v>1294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t="s">
        <v>146</v>
      </c>
      <c r="BG244" t="s">
        <v>146</v>
      </c>
    </row>
    <row r="245" spans="2:59" ht="15" customHeight="1">
      <c r="B245" s="109" t="s">
        <v>628</v>
      </c>
      <c r="C245" t="s">
        <v>1355</v>
      </c>
      <c r="D245" t="s">
        <v>3006</v>
      </c>
      <c r="E245" t="s">
        <v>3007</v>
      </c>
      <c r="F245" t="s">
        <v>1294</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f t="shared" ref="AL245:BE262" si="55">_xlfn.FORECAST.ETS(AL$15,$G245:$AK245,$G$15:$AK$15)</f>
        <v>199.11866768931401</v>
      </c>
      <c r="AM245">
        <f t="shared" si="55"/>
        <v>206.10479623859194</v>
      </c>
      <c r="AN245">
        <f t="shared" si="55"/>
        <v>213.09092478786988</v>
      </c>
      <c r="AO245">
        <f t="shared" si="55"/>
        <v>220.07705333714785</v>
      </c>
      <c r="AP245">
        <f t="shared" si="55"/>
        <v>227.06318188642581</v>
      </c>
      <c r="AQ245">
        <f t="shared" si="55"/>
        <v>234.04931043570375</v>
      </c>
      <c r="AR245">
        <f t="shared" si="55"/>
        <v>241.03543898498168</v>
      </c>
      <c r="AS245">
        <f t="shared" si="55"/>
        <v>248.02156753425965</v>
      </c>
      <c r="AT245">
        <f t="shared" si="55"/>
        <v>255.00769608353761</v>
      </c>
      <c r="AU245">
        <f t="shared" si="55"/>
        <v>261.99382463281552</v>
      </c>
      <c r="AV245">
        <f t="shared" si="55"/>
        <v>268.97995318209348</v>
      </c>
      <c r="AW245">
        <f t="shared" si="55"/>
        <v>275.96608173137145</v>
      </c>
      <c r="AX245">
        <f t="shared" si="55"/>
        <v>282.95221028064941</v>
      </c>
      <c r="AY245">
        <f t="shared" si="55"/>
        <v>289.93833882992737</v>
      </c>
      <c r="AZ245">
        <f t="shared" si="55"/>
        <v>296.92446737920528</v>
      </c>
      <c r="BA245">
        <f t="shared" si="55"/>
        <v>303.91059592848325</v>
      </c>
      <c r="BB245">
        <f t="shared" si="55"/>
        <v>310.89672447776121</v>
      </c>
      <c r="BC245">
        <f t="shared" si="55"/>
        <v>317.88285302703912</v>
      </c>
      <c r="BD245">
        <f t="shared" si="55"/>
        <v>324.86898157631708</v>
      </c>
      <c r="BE245">
        <f t="shared" si="55"/>
        <v>331.85511012559505</v>
      </c>
      <c r="BF245" s="107">
        <v>0.223</v>
      </c>
      <c r="BG245" s="40">
        <f t="shared" si="48"/>
        <v>14.054798651206424</v>
      </c>
    </row>
    <row r="246" spans="2:59" ht="15" customHeight="1">
      <c r="C246" t="s">
        <v>627</v>
      </c>
      <c r="E246" t="s">
        <v>3008</v>
      </c>
      <c r="BG246" s="40"/>
    </row>
    <row r="247" spans="2:59" ht="15" customHeight="1">
      <c r="B247" s="109" t="s">
        <v>626</v>
      </c>
      <c r="C247" t="s">
        <v>2567</v>
      </c>
      <c r="D247" t="s">
        <v>3009</v>
      </c>
      <c r="E247" t="s">
        <v>3010</v>
      </c>
      <c r="F247" t="s">
        <v>2995</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f t="shared" si="55"/>
        <v>269.942679526169</v>
      </c>
      <c r="AM247">
        <f t="shared" si="55"/>
        <v>269.28007338323584</v>
      </c>
      <c r="AN247">
        <f t="shared" si="55"/>
        <v>268.61746724030263</v>
      </c>
      <c r="AO247">
        <f t="shared" si="55"/>
        <v>267.95486109736947</v>
      </c>
      <c r="AP247">
        <f t="shared" si="55"/>
        <v>267.29225495443632</v>
      </c>
      <c r="AQ247">
        <f t="shared" si="55"/>
        <v>266.62964881150316</v>
      </c>
      <c r="AR247">
        <f t="shared" si="55"/>
        <v>265.96704266857</v>
      </c>
      <c r="AS247">
        <f t="shared" si="55"/>
        <v>265.30443652563679</v>
      </c>
      <c r="AT247">
        <f t="shared" si="55"/>
        <v>264.64183038270363</v>
      </c>
      <c r="AU247">
        <f t="shared" si="55"/>
        <v>263.97922423977047</v>
      </c>
      <c r="AV247">
        <f t="shared" si="55"/>
        <v>263.31661809683732</v>
      </c>
      <c r="AW247">
        <f t="shared" si="55"/>
        <v>262.65401195390416</v>
      </c>
      <c r="AX247">
        <f t="shared" si="55"/>
        <v>261.99140581097095</v>
      </c>
      <c r="AY247">
        <f t="shared" si="55"/>
        <v>261.32879966803779</v>
      </c>
      <c r="AZ247">
        <f t="shared" si="55"/>
        <v>260.66619352510463</v>
      </c>
      <c r="BA247">
        <f t="shared" si="55"/>
        <v>260.00358738217147</v>
      </c>
      <c r="BB247">
        <f t="shared" si="55"/>
        <v>259.34098123923832</v>
      </c>
      <c r="BC247">
        <f t="shared" si="55"/>
        <v>258.6783750963051</v>
      </c>
      <c r="BD247">
        <f t="shared" si="55"/>
        <v>258.01576895337195</v>
      </c>
      <c r="BE247">
        <f t="shared" si="55"/>
        <v>257.35316281043879</v>
      </c>
      <c r="BF247" s="107">
        <v>-8.0000000000000002E-3</v>
      </c>
      <c r="BG247" s="40">
        <f t="shared" si="48"/>
        <v>-0.59986764686141836</v>
      </c>
    </row>
    <row r="248" spans="2:59" ht="15" customHeight="1">
      <c r="B248" s="109" t="s">
        <v>625</v>
      </c>
      <c r="C248" t="s">
        <v>2566</v>
      </c>
      <c r="D248" t="s">
        <v>3011</v>
      </c>
      <c r="E248" t="s">
        <v>3012</v>
      </c>
      <c r="F248" t="s">
        <v>2998</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f t="shared" si="55"/>
        <v>5.8177073959681751</v>
      </c>
      <c r="AM248">
        <f t="shared" si="55"/>
        <v>5.8518641670713043</v>
      </c>
      <c r="AN248">
        <f t="shared" si="55"/>
        <v>5.8860209381744335</v>
      </c>
      <c r="AO248">
        <f t="shared" si="55"/>
        <v>5.9201777092775627</v>
      </c>
      <c r="AP248">
        <f t="shared" si="55"/>
        <v>5.9543344803806919</v>
      </c>
      <c r="AQ248">
        <f t="shared" si="55"/>
        <v>5.9884912514838211</v>
      </c>
      <c r="AR248">
        <f t="shared" si="55"/>
        <v>6.0226480225869503</v>
      </c>
      <c r="AS248">
        <f t="shared" si="55"/>
        <v>6.0568047936900795</v>
      </c>
      <c r="AT248">
        <f t="shared" si="55"/>
        <v>6.0909615647932087</v>
      </c>
      <c r="AU248">
        <f t="shared" si="55"/>
        <v>6.1251183358963388</v>
      </c>
      <c r="AV248">
        <f t="shared" si="55"/>
        <v>6.159275106999468</v>
      </c>
      <c r="AW248">
        <f t="shared" si="55"/>
        <v>6.1934318781025972</v>
      </c>
      <c r="AX248">
        <f t="shared" si="55"/>
        <v>6.2275886492057264</v>
      </c>
      <c r="AY248">
        <f t="shared" si="55"/>
        <v>6.2617454203088556</v>
      </c>
      <c r="AZ248">
        <f t="shared" si="55"/>
        <v>6.2959021914119848</v>
      </c>
      <c r="BA248">
        <f t="shared" si="55"/>
        <v>6.330058962515114</v>
      </c>
      <c r="BB248">
        <f t="shared" si="55"/>
        <v>6.3642157336182432</v>
      </c>
      <c r="BC248">
        <f t="shared" si="55"/>
        <v>6.3983725047213724</v>
      </c>
      <c r="BD248">
        <f t="shared" si="55"/>
        <v>6.4325292758245016</v>
      </c>
      <c r="BE248">
        <f t="shared" si="55"/>
        <v>6.4666860469276308</v>
      </c>
      <c r="BF248" s="107">
        <v>6.0000000000000001E-3</v>
      </c>
      <c r="BG248" s="40">
        <f t="shared" si="48"/>
        <v>0.58036598941031414</v>
      </c>
    </row>
    <row r="249" spans="2:59" ht="15" customHeight="1">
      <c r="C249" t="s">
        <v>133</v>
      </c>
      <c r="E249" t="s">
        <v>3013</v>
      </c>
      <c r="BG249" s="40"/>
    </row>
    <row r="250" spans="2:59" ht="15" customHeight="1">
      <c r="B250" s="109" t="s">
        <v>624</v>
      </c>
      <c r="C250" t="s">
        <v>1351</v>
      </c>
      <c r="D250" t="s">
        <v>3014</v>
      </c>
      <c r="E250" t="s">
        <v>3015</v>
      </c>
      <c r="F250" t="s">
        <v>1294</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f t="shared" si="55"/>
        <v>48.170265194901994</v>
      </c>
      <c r="AM250">
        <f t="shared" si="55"/>
        <v>47.657764184871709</v>
      </c>
      <c r="AN250">
        <f t="shared" si="55"/>
        <v>47.145263174841432</v>
      </c>
      <c r="AO250">
        <f t="shared" si="55"/>
        <v>46.632762164811155</v>
      </c>
      <c r="AP250">
        <f t="shared" si="55"/>
        <v>46.12026115478087</v>
      </c>
      <c r="AQ250">
        <f t="shared" si="55"/>
        <v>45.607760144750593</v>
      </c>
      <c r="AR250">
        <f t="shared" si="55"/>
        <v>45.095259134720308</v>
      </c>
      <c r="AS250">
        <f t="shared" si="55"/>
        <v>44.582758124690031</v>
      </c>
      <c r="AT250">
        <f t="shared" si="55"/>
        <v>44.070257114659753</v>
      </c>
      <c r="AU250">
        <f t="shared" si="55"/>
        <v>43.557756104629469</v>
      </c>
      <c r="AV250">
        <f t="shared" si="55"/>
        <v>43.045255094599192</v>
      </c>
      <c r="AW250">
        <f t="shared" si="55"/>
        <v>42.532754084568914</v>
      </c>
      <c r="AX250">
        <f t="shared" si="55"/>
        <v>42.02025307453863</v>
      </c>
      <c r="AY250">
        <f t="shared" si="55"/>
        <v>41.507752064508352</v>
      </c>
      <c r="AZ250">
        <f t="shared" si="55"/>
        <v>40.995251054478075</v>
      </c>
      <c r="BA250">
        <f t="shared" si="55"/>
        <v>40.482750044447791</v>
      </c>
      <c r="BB250">
        <f t="shared" si="55"/>
        <v>39.970249034417513</v>
      </c>
      <c r="BC250">
        <f t="shared" si="55"/>
        <v>39.457748024387229</v>
      </c>
      <c r="BD250">
        <f t="shared" si="55"/>
        <v>38.945247014356951</v>
      </c>
      <c r="BE250">
        <f t="shared" si="55"/>
        <v>38.432746004326674</v>
      </c>
      <c r="BF250" s="107">
        <v>-1.4E-2</v>
      </c>
      <c r="BG250" s="40">
        <f t="shared" si="48"/>
        <v>-1.3332921197253267</v>
      </c>
    </row>
    <row r="251" spans="2:59" ht="15" customHeight="1">
      <c r="B251" s="109" t="s">
        <v>623</v>
      </c>
      <c r="C251" t="s">
        <v>1257</v>
      </c>
      <c r="D251" t="s">
        <v>3016</v>
      </c>
      <c r="E251" t="s">
        <v>3017</v>
      </c>
      <c r="F251" t="s">
        <v>1294</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f>AK251+AK251*($AK$251-$AJ$251)/$AJ$251</f>
        <v>0.26497385739727908</v>
      </c>
      <c r="AM251">
        <f t="shared" ref="AM251:BE251" si="56">AL251+AL251*($AK$251-$AJ$251)/$AJ$251</f>
        <v>0.26300446176549719</v>
      </c>
      <c r="AN251">
        <f t="shared" si="56"/>
        <v>0.26104970349904849</v>
      </c>
      <c r="AO251">
        <f t="shared" si="56"/>
        <v>0.25910947380696164</v>
      </c>
      <c r="AP251">
        <f t="shared" si="56"/>
        <v>0.25718366470684478</v>
      </c>
      <c r="AQ251">
        <f t="shared" si="56"/>
        <v>0.25527216901887612</v>
      </c>
      <c r="AR251">
        <f t="shared" si="56"/>
        <v>0.25337488035983863</v>
      </c>
      <c r="AS251">
        <f t="shared" si="56"/>
        <v>0.2514916931371996</v>
      </c>
      <c r="AT251">
        <f t="shared" si="56"/>
        <v>0.24962250254323376</v>
      </c>
      <c r="AU251">
        <f t="shared" si="56"/>
        <v>0.24776720454919035</v>
      </c>
      <c r="AV251">
        <f t="shared" si="56"/>
        <v>0.24592569589950344</v>
      </c>
      <c r="AW251">
        <f t="shared" si="56"/>
        <v>0.24409787410604533</v>
      </c>
      <c r="AX251">
        <f t="shared" si="56"/>
        <v>0.24228363744242257</v>
      </c>
      <c r="AY251">
        <f t="shared" si="56"/>
        <v>0.24048288493831443</v>
      </c>
      <c r="AZ251">
        <f t="shared" si="56"/>
        <v>0.23869551637385358</v>
      </c>
      <c r="BA251">
        <f t="shared" si="56"/>
        <v>0.23692143227404827</v>
      </c>
      <c r="BB251">
        <f t="shared" si="56"/>
        <v>0.23516053390324615</v>
      </c>
      <c r="BC251">
        <f t="shared" si="56"/>
        <v>0.23341272325963919</v>
      </c>
      <c r="BD251">
        <f t="shared" si="56"/>
        <v>0.23167790306980948</v>
      </c>
      <c r="BE251">
        <f t="shared" si="56"/>
        <v>0.22995597678331553</v>
      </c>
      <c r="BF251" s="107">
        <v>-6.0999999999999999E-2</v>
      </c>
      <c r="BG251" s="40">
        <f t="shared" si="48"/>
        <v>-3.9736475833015983</v>
      </c>
    </row>
    <row r="252" spans="2:59" ht="15" customHeight="1">
      <c r="B252" s="109" t="s">
        <v>622</v>
      </c>
      <c r="C252" t="s">
        <v>1354</v>
      </c>
      <c r="D252" t="s">
        <v>3018</v>
      </c>
      <c r="E252" t="s">
        <v>3019</v>
      </c>
      <c r="F252" t="s">
        <v>1294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t="s">
        <v>146</v>
      </c>
      <c r="BG252" t="s">
        <v>146</v>
      </c>
    </row>
    <row r="253" spans="2:59" ht="15" customHeight="1">
      <c r="B253" s="109" t="s">
        <v>621</v>
      </c>
      <c r="C253" t="s">
        <v>1355</v>
      </c>
      <c r="D253" t="s">
        <v>3020</v>
      </c>
      <c r="E253" t="s">
        <v>3021</v>
      </c>
      <c r="F253" t="s">
        <v>1294</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f t="shared" si="55"/>
        <v>1.7644421405576924</v>
      </c>
      <c r="AM253">
        <f t="shared" si="55"/>
        <v>1.859638327184292</v>
      </c>
      <c r="AN253">
        <f t="shared" si="55"/>
        <v>1.9548345138108916</v>
      </c>
      <c r="AO253">
        <f t="shared" si="55"/>
        <v>2.0500307004374916</v>
      </c>
      <c r="AP253">
        <f t="shared" si="55"/>
        <v>2.1452268870640911</v>
      </c>
      <c r="AQ253">
        <f t="shared" si="55"/>
        <v>2.2404230736906907</v>
      </c>
      <c r="AR253">
        <f t="shared" si="55"/>
        <v>2.3356192603172903</v>
      </c>
      <c r="AS253">
        <f t="shared" si="55"/>
        <v>2.4308154469438898</v>
      </c>
      <c r="AT253">
        <f t="shared" si="55"/>
        <v>2.5260116335704899</v>
      </c>
      <c r="AU253">
        <f t="shared" si="55"/>
        <v>2.6212078201970894</v>
      </c>
      <c r="AV253">
        <f t="shared" si="55"/>
        <v>2.716404006823689</v>
      </c>
      <c r="AW253">
        <f t="shared" si="55"/>
        <v>2.811600193450289</v>
      </c>
      <c r="AX253">
        <f t="shared" si="55"/>
        <v>2.9067963800768881</v>
      </c>
      <c r="AY253">
        <f t="shared" si="55"/>
        <v>3.0019925667034881</v>
      </c>
      <c r="AZ253">
        <f t="shared" si="55"/>
        <v>3.0971887533300881</v>
      </c>
      <c r="BA253">
        <f t="shared" si="55"/>
        <v>3.1923849399566873</v>
      </c>
      <c r="BB253">
        <f t="shared" si="55"/>
        <v>3.2875811265832873</v>
      </c>
      <c r="BC253">
        <f t="shared" si="55"/>
        <v>3.3827773132098868</v>
      </c>
      <c r="BD253">
        <f t="shared" si="55"/>
        <v>3.4779734998364864</v>
      </c>
      <c r="BE253">
        <f t="shared" si="55"/>
        <v>3.5731696864630864</v>
      </c>
      <c r="BF253" s="107">
        <v>4.8000000000000001E-2</v>
      </c>
      <c r="BG253" s="40">
        <f t="shared" si="48"/>
        <v>4.4485132419902929</v>
      </c>
    </row>
    <row r="254" spans="2:59" ht="15" customHeight="1">
      <c r="C254" t="s">
        <v>620</v>
      </c>
      <c r="E254" t="s">
        <v>3022</v>
      </c>
      <c r="BG254" s="40"/>
    </row>
    <row r="255" spans="2:59" ht="15" customHeight="1">
      <c r="B255" s="109" t="s">
        <v>619</v>
      </c>
      <c r="C255" t="s">
        <v>2568</v>
      </c>
      <c r="D255" t="s">
        <v>3023</v>
      </c>
      <c r="E255" t="s">
        <v>3024</v>
      </c>
      <c r="F255" t="s">
        <v>3025</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f t="shared" si="55"/>
        <v>13608.846515006782</v>
      </c>
      <c r="AM255">
        <f t="shared" si="55"/>
        <v>14002.782596964531</v>
      </c>
      <c r="AN255">
        <f t="shared" si="55"/>
        <v>14396.718678922281</v>
      </c>
      <c r="AO255">
        <f t="shared" si="55"/>
        <v>14790.65476088003</v>
      </c>
      <c r="AP255">
        <f t="shared" si="55"/>
        <v>15184.590842837781</v>
      </c>
      <c r="AQ255">
        <f t="shared" si="55"/>
        <v>15578.526924795529</v>
      </c>
      <c r="AR255">
        <f t="shared" si="55"/>
        <v>15972.46300675328</v>
      </c>
      <c r="AS255">
        <f t="shared" si="55"/>
        <v>16366.39908871103</v>
      </c>
      <c r="AT255">
        <f t="shared" si="55"/>
        <v>16760.335170668779</v>
      </c>
      <c r="AU255">
        <f t="shared" si="55"/>
        <v>17154.271252626531</v>
      </c>
      <c r="AV255">
        <f t="shared" si="55"/>
        <v>17548.20733458428</v>
      </c>
      <c r="AW255">
        <f t="shared" si="55"/>
        <v>17942.143416542029</v>
      </c>
      <c r="AX255">
        <f t="shared" si="55"/>
        <v>18336.079498499777</v>
      </c>
      <c r="AY255">
        <f t="shared" si="55"/>
        <v>18730.01558045753</v>
      </c>
      <c r="AZ255">
        <f t="shared" si="55"/>
        <v>19123.951662415278</v>
      </c>
      <c r="BA255">
        <f t="shared" si="55"/>
        <v>19517.887744373027</v>
      </c>
      <c r="BB255">
        <f t="shared" si="55"/>
        <v>19911.823826330779</v>
      </c>
      <c r="BC255">
        <f t="shared" si="55"/>
        <v>20305.759908288528</v>
      </c>
      <c r="BD255">
        <f t="shared" si="55"/>
        <v>20699.695990246277</v>
      </c>
      <c r="BE255">
        <f t="shared" si="55"/>
        <v>21093.632072204025</v>
      </c>
      <c r="BF255" s="107">
        <v>0.04</v>
      </c>
      <c r="BG255" s="40">
        <f t="shared" si="48"/>
        <v>3.3134046135388839</v>
      </c>
    </row>
    <row r="256" spans="2:59" ht="15" customHeight="1">
      <c r="B256" s="109" t="s">
        <v>618</v>
      </c>
      <c r="C256" t="s">
        <v>2569</v>
      </c>
      <c r="D256" t="s">
        <v>3026</v>
      </c>
      <c r="E256" t="s">
        <v>3027</v>
      </c>
      <c r="F256" t="s">
        <v>3025</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f t="shared" si="55"/>
        <v>5534.8347281263968</v>
      </c>
      <c r="AM256">
        <f t="shared" si="55"/>
        <v>5697.8744147796133</v>
      </c>
      <c r="AN256">
        <f t="shared" si="55"/>
        <v>5860.9141014328288</v>
      </c>
      <c r="AO256">
        <f t="shared" si="55"/>
        <v>6023.9537880860444</v>
      </c>
      <c r="AP256">
        <f t="shared" si="55"/>
        <v>6186.9934747392608</v>
      </c>
      <c r="AQ256">
        <f t="shared" si="55"/>
        <v>6350.0331613924764</v>
      </c>
      <c r="AR256">
        <f t="shared" si="55"/>
        <v>6513.0728480456928</v>
      </c>
      <c r="AS256">
        <f t="shared" si="55"/>
        <v>6676.1125346989083</v>
      </c>
      <c r="AT256">
        <f t="shared" si="55"/>
        <v>6839.1522213521239</v>
      </c>
      <c r="AU256">
        <f t="shared" si="55"/>
        <v>7002.1919080053403</v>
      </c>
      <c r="AV256">
        <f t="shared" si="55"/>
        <v>7165.2315946585559</v>
      </c>
      <c r="AW256">
        <f t="shared" si="55"/>
        <v>7328.2712813117723</v>
      </c>
      <c r="AX256">
        <f t="shared" si="55"/>
        <v>7491.3109679649879</v>
      </c>
      <c r="AY256">
        <f t="shared" si="55"/>
        <v>7654.3506546182034</v>
      </c>
      <c r="AZ256">
        <f t="shared" si="55"/>
        <v>7817.3903412714189</v>
      </c>
      <c r="BA256">
        <f t="shared" si="55"/>
        <v>7980.4300279246354</v>
      </c>
      <c r="BB256">
        <f t="shared" si="55"/>
        <v>8143.4697145778518</v>
      </c>
      <c r="BC256">
        <f t="shared" si="55"/>
        <v>8306.5094012310674</v>
      </c>
      <c r="BD256">
        <f t="shared" si="55"/>
        <v>8469.5490878842829</v>
      </c>
      <c r="BE256">
        <f t="shared" si="55"/>
        <v>8632.5887745374985</v>
      </c>
      <c r="BF256" s="107">
        <v>4.2000000000000003E-2</v>
      </c>
      <c r="BG256" s="40">
        <f t="shared" si="48"/>
        <v>3.489986353477903</v>
      </c>
    </row>
    <row r="257" spans="2:59" ht="15" customHeight="1">
      <c r="B257" s="109" t="s">
        <v>617</v>
      </c>
      <c r="C257" t="s">
        <v>2570</v>
      </c>
      <c r="D257" t="s">
        <v>3028</v>
      </c>
      <c r="E257" t="s">
        <v>3029</v>
      </c>
      <c r="F257" t="s">
        <v>3025</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f t="shared" si="55"/>
        <v>8142.8722254117556</v>
      </c>
      <c r="AM257">
        <f t="shared" si="55"/>
        <v>8380.3615413891148</v>
      </c>
      <c r="AN257">
        <f t="shared" si="55"/>
        <v>8617.8508573664749</v>
      </c>
      <c r="AO257">
        <f t="shared" si="55"/>
        <v>8855.340173343835</v>
      </c>
      <c r="AP257">
        <f t="shared" si="55"/>
        <v>9092.8294893211951</v>
      </c>
      <c r="AQ257">
        <f t="shared" si="55"/>
        <v>9330.3188052985552</v>
      </c>
      <c r="AR257">
        <f t="shared" si="55"/>
        <v>9567.8081212759153</v>
      </c>
      <c r="AS257">
        <f t="shared" si="55"/>
        <v>9805.2974372532753</v>
      </c>
      <c r="AT257">
        <f t="shared" si="55"/>
        <v>10042.786753230634</v>
      </c>
      <c r="AU257">
        <f t="shared" si="55"/>
        <v>10280.276069207994</v>
      </c>
      <c r="AV257">
        <f t="shared" si="55"/>
        <v>10517.765385185354</v>
      </c>
      <c r="AW257">
        <f t="shared" si="55"/>
        <v>10755.254701162714</v>
      </c>
      <c r="AX257">
        <f t="shared" si="55"/>
        <v>10992.744017140074</v>
      </c>
      <c r="AY257">
        <f t="shared" si="55"/>
        <v>11230.233333117434</v>
      </c>
      <c r="AZ257">
        <f t="shared" si="55"/>
        <v>11467.722649094794</v>
      </c>
      <c r="BA257">
        <f t="shared" si="55"/>
        <v>11705.211965072154</v>
      </c>
      <c r="BB257">
        <f t="shared" si="55"/>
        <v>11942.701281049514</v>
      </c>
      <c r="BC257">
        <f t="shared" si="55"/>
        <v>12180.190597026874</v>
      </c>
      <c r="BD257">
        <f t="shared" si="55"/>
        <v>12417.679913004235</v>
      </c>
      <c r="BE257">
        <f t="shared" si="55"/>
        <v>12655.169228981595</v>
      </c>
      <c r="BF257" s="107">
        <v>3.7999999999999999E-2</v>
      </c>
      <c r="BG257" s="40">
        <f t="shared" si="48"/>
        <v>3.231426687098593</v>
      </c>
    </row>
    <row r="258" spans="2:59" ht="15" customHeight="1">
      <c r="C258" t="s">
        <v>133</v>
      </c>
      <c r="E258" t="s">
        <v>3030</v>
      </c>
      <c r="BG258" s="40"/>
    </row>
    <row r="259" spans="2:59" ht="15" customHeight="1">
      <c r="B259" s="109" t="s">
        <v>616</v>
      </c>
      <c r="C259" t="s">
        <v>1351</v>
      </c>
      <c r="D259" t="s">
        <v>3031</v>
      </c>
      <c r="E259" t="s">
        <v>3032</v>
      </c>
      <c r="F259" t="s">
        <v>1294</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f t="shared" si="55"/>
        <v>316.46310395022078</v>
      </c>
      <c r="AM259">
        <f t="shared" si="55"/>
        <v>316.6465461208208</v>
      </c>
      <c r="AN259">
        <f t="shared" si="55"/>
        <v>316.82998829142076</v>
      </c>
      <c r="AO259">
        <f t="shared" si="55"/>
        <v>317.01343046202078</v>
      </c>
      <c r="AP259">
        <f t="shared" si="55"/>
        <v>317.19687263262074</v>
      </c>
      <c r="AQ259">
        <f t="shared" si="55"/>
        <v>317.38031480322076</v>
      </c>
      <c r="AR259">
        <f t="shared" si="55"/>
        <v>317.56375697382072</v>
      </c>
      <c r="AS259">
        <f t="shared" si="55"/>
        <v>317.74719914442068</v>
      </c>
      <c r="AT259">
        <f t="shared" si="55"/>
        <v>317.93064131502069</v>
      </c>
      <c r="AU259">
        <f t="shared" si="55"/>
        <v>318.11408348562065</v>
      </c>
      <c r="AV259">
        <f t="shared" si="55"/>
        <v>318.29752565622067</v>
      </c>
      <c r="AW259">
        <f t="shared" si="55"/>
        <v>318.48096782682063</v>
      </c>
      <c r="AX259">
        <f t="shared" si="55"/>
        <v>318.66440999742065</v>
      </c>
      <c r="AY259">
        <f t="shared" si="55"/>
        <v>318.84785216802061</v>
      </c>
      <c r="AZ259">
        <f t="shared" si="55"/>
        <v>319.03129433862057</v>
      </c>
      <c r="BA259">
        <f t="shared" si="55"/>
        <v>319.21473650922059</v>
      </c>
      <c r="BB259">
        <f t="shared" si="55"/>
        <v>319.39817867982055</v>
      </c>
      <c r="BC259">
        <f t="shared" si="55"/>
        <v>319.58162085042056</v>
      </c>
      <c r="BD259">
        <f t="shared" si="55"/>
        <v>319.76506302102052</v>
      </c>
      <c r="BE259">
        <f t="shared" si="55"/>
        <v>319.94850519162054</v>
      </c>
      <c r="BF259" s="107">
        <v>-0.01</v>
      </c>
      <c r="BG259" s="40">
        <f t="shared" si="48"/>
        <v>-0.56641815535656281</v>
      </c>
    </row>
    <row r="260" spans="2:59" ht="15" customHeight="1">
      <c r="B260" s="109" t="s">
        <v>615</v>
      </c>
      <c r="C260" t="s">
        <v>1257</v>
      </c>
      <c r="D260" t="s">
        <v>3033</v>
      </c>
      <c r="E260" t="s">
        <v>3034</v>
      </c>
      <c r="F260" t="s">
        <v>1294</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f t="shared" si="55"/>
        <v>484.27426412872063</v>
      </c>
      <c r="AM260">
        <f t="shared" si="55"/>
        <v>480.87805355937132</v>
      </c>
      <c r="AN260">
        <f t="shared" si="55"/>
        <v>477.48184299002207</v>
      </c>
      <c r="AO260">
        <f t="shared" si="55"/>
        <v>474.08563242067277</v>
      </c>
      <c r="AP260">
        <f t="shared" si="55"/>
        <v>470.68942185132352</v>
      </c>
      <c r="AQ260">
        <f t="shared" si="55"/>
        <v>467.29321128197421</v>
      </c>
      <c r="AR260">
        <f t="shared" si="55"/>
        <v>463.89700071262496</v>
      </c>
      <c r="AS260">
        <f t="shared" si="55"/>
        <v>460.50079014327571</v>
      </c>
      <c r="AT260">
        <f t="shared" si="55"/>
        <v>457.1045795739264</v>
      </c>
      <c r="AU260">
        <f t="shared" si="55"/>
        <v>453.70836900457715</v>
      </c>
      <c r="AV260">
        <f t="shared" si="55"/>
        <v>450.31215843522784</v>
      </c>
      <c r="AW260">
        <f t="shared" si="55"/>
        <v>446.91594786587859</v>
      </c>
      <c r="AX260">
        <f t="shared" si="55"/>
        <v>443.51973729652929</v>
      </c>
      <c r="AY260">
        <f t="shared" si="55"/>
        <v>440.12352672718004</v>
      </c>
      <c r="AZ260">
        <f t="shared" si="55"/>
        <v>436.72731615783073</v>
      </c>
      <c r="BA260">
        <f t="shared" si="55"/>
        <v>433.33110558848148</v>
      </c>
      <c r="BB260">
        <f t="shared" si="55"/>
        <v>429.93489501913223</v>
      </c>
      <c r="BC260">
        <f t="shared" si="55"/>
        <v>426.53868444978292</v>
      </c>
      <c r="BD260">
        <f t="shared" si="55"/>
        <v>423.14247388043367</v>
      </c>
      <c r="BE260">
        <f t="shared" si="55"/>
        <v>419.74626331108436</v>
      </c>
      <c r="BF260" s="107">
        <v>5.0000000000000001E-3</v>
      </c>
      <c r="BG260" s="40">
        <f t="shared" si="48"/>
        <v>2.9821350419800829E-2</v>
      </c>
    </row>
    <row r="261" spans="2:59" ht="15" customHeight="1">
      <c r="B261" s="109" t="s">
        <v>614</v>
      </c>
      <c r="C261" t="s">
        <v>1354</v>
      </c>
      <c r="D261" t="s">
        <v>3035</v>
      </c>
      <c r="E261" t="s">
        <v>3036</v>
      </c>
      <c r="F261" t="s">
        <v>1294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t="s">
        <v>146</v>
      </c>
      <c r="BG261" t="s">
        <v>146</v>
      </c>
    </row>
    <row r="262" spans="2:59" ht="15" customHeight="1">
      <c r="B262" s="109" t="s">
        <v>613</v>
      </c>
      <c r="C262" t="s">
        <v>1355</v>
      </c>
      <c r="D262" t="s">
        <v>3037</v>
      </c>
      <c r="E262" t="s">
        <v>3038</v>
      </c>
      <c r="F262" t="s">
        <v>1294</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f t="shared" si="55"/>
        <v>104.80415082219491</v>
      </c>
      <c r="AM262">
        <f t="shared" si="55"/>
        <v>107.63800635918562</v>
      </c>
      <c r="AN262">
        <f t="shared" si="55"/>
        <v>110.47186189617635</v>
      </c>
      <c r="AO262">
        <f t="shared" si="55"/>
        <v>113.30571743316706</v>
      </c>
      <c r="AP262">
        <f t="shared" si="55"/>
        <v>116.13957297015779</v>
      </c>
      <c r="AQ262">
        <f t="shared" si="55"/>
        <v>118.9734285071485</v>
      </c>
      <c r="AR262">
        <f t="shared" si="55"/>
        <v>121.80728404413922</v>
      </c>
      <c r="AS262">
        <f t="shared" si="55"/>
        <v>124.64113958112993</v>
      </c>
      <c r="AT262">
        <f t="shared" si="55"/>
        <v>127.47499511812066</v>
      </c>
      <c r="AU262">
        <f t="shared" si="55"/>
        <v>130.30885065511137</v>
      </c>
      <c r="AV262">
        <f t="shared" si="55"/>
        <v>133.14270619210208</v>
      </c>
      <c r="AW262">
        <f t="shared" si="55"/>
        <v>135.97656172909282</v>
      </c>
      <c r="AX262">
        <f t="shared" si="55"/>
        <v>138.81041726608353</v>
      </c>
      <c r="AY262">
        <f t="shared" si="55"/>
        <v>141.64427280307424</v>
      </c>
      <c r="AZ262">
        <f t="shared" si="55"/>
        <v>144.47812834006498</v>
      </c>
      <c r="BA262">
        <f t="shared" si="55"/>
        <v>147.3119838770557</v>
      </c>
      <c r="BB262">
        <f t="shared" si="55"/>
        <v>150.14583941404641</v>
      </c>
      <c r="BC262">
        <f t="shared" si="55"/>
        <v>152.97969495103712</v>
      </c>
      <c r="BD262">
        <f t="shared" si="55"/>
        <v>155.81355048802783</v>
      </c>
      <c r="BE262">
        <f t="shared" si="55"/>
        <v>158.64740602501857</v>
      </c>
      <c r="BF262" s="107">
        <v>6.0999999999999999E-2</v>
      </c>
      <c r="BG262" s="40">
        <f t="shared" si="48"/>
        <v>4.5297126724318071</v>
      </c>
    </row>
    <row r="263" spans="2:59" ht="15" customHeight="1"/>
    <row r="264" spans="2:59" ht="15" customHeight="1"/>
    <row r="265" spans="2:59" ht="15" customHeight="1"/>
    <row r="266" spans="2:59" ht="15" customHeight="1"/>
    <row r="267" spans="2:59" ht="15" customHeight="1"/>
    <row r="268" spans="2:59" ht="15" customHeight="1"/>
    <row r="269" spans="2:59" ht="15" customHeight="1"/>
    <row r="270" spans="2:59"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G262"/>
  <sheetViews>
    <sheetView topLeftCell="AF227" zoomScale="89" workbookViewId="0">
      <selection activeCell="AL252" sqref="AL252"/>
    </sheetView>
  </sheetViews>
  <sheetFormatPr defaultColWidth="9.06640625" defaultRowHeight="14.25"/>
  <sheetData>
    <row r="1" spans="2:59"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c r="BF1" t="s">
        <v>3065</v>
      </c>
      <c r="BG1" t="s">
        <v>3420</v>
      </c>
    </row>
    <row r="11" spans="2:59">
      <c r="B11" t="s">
        <v>2544</v>
      </c>
    </row>
    <row r="12" spans="2:59">
      <c r="B12" t="s">
        <v>3066</v>
      </c>
    </row>
    <row r="13" spans="2:59">
      <c r="B13" t="s">
        <v>3067</v>
      </c>
    </row>
    <row r="14" spans="2:59">
      <c r="B14" t="s">
        <v>1198</v>
      </c>
    </row>
    <row r="15" spans="2:59">
      <c r="C15" t="s">
        <v>1199</v>
      </c>
      <c r="D15" t="s">
        <v>1288</v>
      </c>
      <c r="E15" t="s">
        <v>1289</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v>2051</v>
      </c>
      <c r="AM15">
        <v>2052</v>
      </c>
      <c r="AN15">
        <v>2053</v>
      </c>
      <c r="AO15">
        <v>2054</v>
      </c>
      <c r="AP15">
        <v>2055</v>
      </c>
      <c r="AQ15">
        <v>2056</v>
      </c>
      <c r="AR15">
        <v>2057</v>
      </c>
      <c r="AS15">
        <v>2058</v>
      </c>
      <c r="AT15">
        <v>2059</v>
      </c>
      <c r="AU15">
        <v>2060</v>
      </c>
      <c r="AV15">
        <v>2061</v>
      </c>
      <c r="AW15">
        <v>2062</v>
      </c>
      <c r="AX15">
        <v>2063</v>
      </c>
      <c r="AY15">
        <v>2064</v>
      </c>
      <c r="AZ15">
        <v>2065</v>
      </c>
      <c r="BA15">
        <v>2066</v>
      </c>
      <c r="BB15">
        <v>2067</v>
      </c>
      <c r="BC15">
        <v>2068</v>
      </c>
      <c r="BD15">
        <v>2069</v>
      </c>
      <c r="BE15">
        <v>2070</v>
      </c>
      <c r="BF15" t="s">
        <v>3065</v>
      </c>
      <c r="BG15" t="s">
        <v>3420</v>
      </c>
    </row>
    <row r="16" spans="2:59">
      <c r="B16" t="s">
        <v>831</v>
      </c>
      <c r="D16" t="s">
        <v>3068</v>
      </c>
    </row>
    <row r="17" spans="1:59">
      <c r="B17" t="s">
        <v>2547</v>
      </c>
      <c r="D17" t="s">
        <v>3069</v>
      </c>
    </row>
    <row r="18" spans="1:59">
      <c r="B18" t="s">
        <v>1221</v>
      </c>
      <c r="D18" t="s">
        <v>3070</v>
      </c>
    </row>
    <row r="19" spans="1:59">
      <c r="A19" s="14" t="s">
        <v>115</v>
      </c>
      <c r="B19" t="s">
        <v>1266</v>
      </c>
      <c r="C19" t="s">
        <v>2574</v>
      </c>
      <c r="D19" t="s">
        <v>3071</v>
      </c>
      <c r="E19" t="s">
        <v>1894</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f>_xlfn.FORECAST.ETS(AL$15,$F19:$AK19,$F$15:$AK$15)</f>
        <v>63.64376984524575</v>
      </c>
      <c r="AM19">
        <f>_xlfn.FORECAST.ETS(AM$15,$F19:$AK19,$F$15:$AK$15)</f>
        <v>64.246648594061</v>
      </c>
      <c r="AN19">
        <f t="shared" ref="AN19:BE20" si="0">_xlfn.FORECAST.ETS(AN$15,$F19:$AK19,$F$15:$AK$15)</f>
        <v>64.849527342876257</v>
      </c>
      <c r="AO19">
        <f t="shared" si="0"/>
        <v>65.452406091691515</v>
      </c>
      <c r="AP19">
        <f t="shared" si="0"/>
        <v>66.055284840506758</v>
      </c>
      <c r="AQ19">
        <f t="shared" si="0"/>
        <v>66.658163589322015</v>
      </c>
      <c r="AR19">
        <f t="shared" si="0"/>
        <v>67.261042338137273</v>
      </c>
      <c r="AS19">
        <f t="shared" si="0"/>
        <v>67.86392108695253</v>
      </c>
      <c r="AT19">
        <f t="shared" si="0"/>
        <v>68.466799835767773</v>
      </c>
      <c r="AU19">
        <f t="shared" si="0"/>
        <v>69.069678584583031</v>
      </c>
      <c r="AV19">
        <f t="shared" si="0"/>
        <v>69.672557333398288</v>
      </c>
      <c r="AW19">
        <f t="shared" si="0"/>
        <v>70.275436082213531</v>
      </c>
      <c r="AX19">
        <f t="shared" si="0"/>
        <v>70.878314831028788</v>
      </c>
      <c r="AY19">
        <f t="shared" si="0"/>
        <v>71.481193579844046</v>
      </c>
      <c r="AZ19">
        <f t="shared" si="0"/>
        <v>72.084072328659289</v>
      </c>
      <c r="BA19">
        <f t="shared" si="0"/>
        <v>72.686951077474546</v>
      </c>
      <c r="BB19">
        <f t="shared" si="0"/>
        <v>73.289829826289804</v>
      </c>
      <c r="BC19">
        <f t="shared" si="0"/>
        <v>73.892708575105047</v>
      </c>
      <c r="BD19">
        <f t="shared" si="0"/>
        <v>74.495587323920304</v>
      </c>
      <c r="BE19">
        <f t="shared" si="0"/>
        <v>75.098466072735562</v>
      </c>
      <c r="BF19" s="107">
        <v>1.0999999999999999E-2</v>
      </c>
      <c r="BG19" s="40">
        <f>((BE19/F19)^(1/($BE$15-$F$15))-1)*100</f>
        <v>0.99440786285807103</v>
      </c>
    </row>
    <row r="20" spans="1:59">
      <c r="A20" s="14" t="s">
        <v>114</v>
      </c>
      <c r="B20" t="s">
        <v>1352</v>
      </c>
      <c r="C20" t="s">
        <v>2576</v>
      </c>
      <c r="D20" t="s">
        <v>3072</v>
      </c>
      <c r="E20" t="s">
        <v>1894</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f t="shared" ref="AL20:BA83" si="1">_xlfn.FORECAST.ETS(AL$15,$F20:$AK20,$F$15:$AK$15)</f>
        <v>27.856688237978162</v>
      </c>
      <c r="AM20">
        <f t="shared" si="1"/>
        <v>28.47332196338029</v>
      </c>
      <c r="AN20">
        <f t="shared" si="1"/>
        <v>29.089955688782421</v>
      </c>
      <c r="AO20">
        <f t="shared" si="1"/>
        <v>29.706589414184549</v>
      </c>
      <c r="AP20">
        <f t="shared" si="1"/>
        <v>30.32322313958668</v>
      </c>
      <c r="AQ20">
        <f t="shared" si="1"/>
        <v>30.939856864988808</v>
      </c>
      <c r="AR20">
        <f t="shared" si="1"/>
        <v>31.55649059039094</v>
      </c>
      <c r="AS20">
        <f t="shared" si="1"/>
        <v>32.173124315793068</v>
      </c>
      <c r="AT20">
        <f t="shared" si="1"/>
        <v>32.789758041195199</v>
      </c>
      <c r="AU20">
        <f t="shared" si="1"/>
        <v>33.406391766597331</v>
      </c>
      <c r="AV20">
        <f t="shared" si="1"/>
        <v>34.023025491999455</v>
      </c>
      <c r="AW20">
        <f t="shared" si="1"/>
        <v>34.639659217401586</v>
      </c>
      <c r="AX20">
        <f t="shared" si="1"/>
        <v>35.256292942803718</v>
      </c>
      <c r="AY20">
        <f t="shared" si="1"/>
        <v>35.872926668205849</v>
      </c>
      <c r="AZ20">
        <f t="shared" si="1"/>
        <v>36.489560393607974</v>
      </c>
      <c r="BA20">
        <f t="shared" si="1"/>
        <v>37.106194119010105</v>
      </c>
      <c r="BB20">
        <f t="shared" si="0"/>
        <v>37.722827844412237</v>
      </c>
      <c r="BC20">
        <f t="shared" si="0"/>
        <v>38.339461569814368</v>
      </c>
      <c r="BD20">
        <f t="shared" si="0"/>
        <v>38.9560952952165</v>
      </c>
      <c r="BE20">
        <f t="shared" si="0"/>
        <v>39.572729020618624</v>
      </c>
      <c r="BF20" s="107">
        <v>2.4E-2</v>
      </c>
      <c r="BG20" s="40">
        <f t="shared" ref="BG20:BG83" si="2">((BE20/F20)^(1/($BE$15-$F$15))-1)*100</f>
        <v>2.2077424971153725</v>
      </c>
    </row>
    <row r="21" spans="1:59">
      <c r="A21" s="14" t="s">
        <v>853</v>
      </c>
      <c r="B21" t="s">
        <v>1273</v>
      </c>
      <c r="C21" t="s">
        <v>2578</v>
      </c>
      <c r="D21" t="s">
        <v>3073</v>
      </c>
      <c r="E21" t="s">
        <v>1894</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f t="shared" si="1"/>
        <v>0.17973262355467184</v>
      </c>
      <c r="AM21">
        <f t="shared" ref="AM21:BE28" si="3">_xlfn.FORECAST.ETS(AM$15,$F21:$AK21,$F$15:$AK$15)</f>
        <v>0.18802225866083752</v>
      </c>
      <c r="AN21">
        <f t="shared" si="3"/>
        <v>0.19631189376700317</v>
      </c>
      <c r="AO21">
        <f t="shared" si="3"/>
        <v>0.20460152887316882</v>
      </c>
      <c r="AP21">
        <f t="shared" si="3"/>
        <v>0.2128911639793345</v>
      </c>
      <c r="AQ21">
        <f t="shared" si="3"/>
        <v>0.22118079908550015</v>
      </c>
      <c r="AR21">
        <f t="shared" si="3"/>
        <v>0.2294704341916658</v>
      </c>
      <c r="AS21">
        <f t="shared" si="3"/>
        <v>0.23776006929783144</v>
      </c>
      <c r="AT21">
        <f t="shared" si="3"/>
        <v>0.24604970440399712</v>
      </c>
      <c r="AU21">
        <f t="shared" si="3"/>
        <v>0.25433933951016274</v>
      </c>
      <c r="AV21">
        <f t="shared" si="3"/>
        <v>0.26262897461632845</v>
      </c>
      <c r="AW21">
        <f t="shared" si="3"/>
        <v>0.2709186097224941</v>
      </c>
      <c r="AX21">
        <f t="shared" si="3"/>
        <v>0.27920824482865975</v>
      </c>
      <c r="AY21">
        <f t="shared" si="3"/>
        <v>0.2874978799348254</v>
      </c>
      <c r="AZ21">
        <f t="shared" si="3"/>
        <v>0.29578751504099104</v>
      </c>
      <c r="BA21">
        <f t="shared" si="3"/>
        <v>0.30407715014715675</v>
      </c>
      <c r="BB21">
        <f t="shared" si="3"/>
        <v>0.3123667852533224</v>
      </c>
      <c r="BC21">
        <f t="shared" si="3"/>
        <v>0.32065642035948805</v>
      </c>
      <c r="BD21">
        <f t="shared" si="3"/>
        <v>0.3289460554656537</v>
      </c>
      <c r="BE21">
        <f t="shared" si="3"/>
        <v>0.33723569057181935</v>
      </c>
      <c r="BF21" s="107">
        <v>9.4E-2</v>
      </c>
      <c r="BG21" s="40">
        <f t="shared" si="2"/>
        <v>6.946853407971032</v>
      </c>
    </row>
    <row r="22" spans="1:59">
      <c r="A22" s="14" t="s">
        <v>113</v>
      </c>
      <c r="B22" t="s">
        <v>1282</v>
      </c>
      <c r="C22" t="s">
        <v>2580</v>
      </c>
      <c r="D22" t="s">
        <v>3074</v>
      </c>
      <c r="E22" t="s">
        <v>1894</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f t="shared" si="1"/>
        <v>7.0913292189921179E-2</v>
      </c>
      <c r="AM22">
        <f t="shared" si="3"/>
        <v>7.2871366005706761E-2</v>
      </c>
      <c r="AN22">
        <f t="shared" si="3"/>
        <v>7.4829439821492358E-2</v>
      </c>
      <c r="AO22">
        <f t="shared" si="3"/>
        <v>7.6787513637277954E-2</v>
      </c>
      <c r="AP22">
        <f t="shared" si="3"/>
        <v>7.8745587453063537E-2</v>
      </c>
      <c r="AQ22">
        <f t="shared" si="3"/>
        <v>8.0703661268849133E-2</v>
      </c>
      <c r="AR22">
        <f t="shared" si="3"/>
        <v>8.266173508463473E-2</v>
      </c>
      <c r="AS22">
        <f t="shared" si="3"/>
        <v>8.4619808900420312E-2</v>
      </c>
      <c r="AT22">
        <f t="shared" si="3"/>
        <v>8.6577882716205909E-2</v>
      </c>
      <c r="AU22">
        <f t="shared" si="3"/>
        <v>8.8535956531991505E-2</v>
      </c>
      <c r="AV22">
        <f t="shared" si="3"/>
        <v>9.0494030347777088E-2</v>
      </c>
      <c r="AW22">
        <f t="shared" si="3"/>
        <v>9.2452104163562684E-2</v>
      </c>
      <c r="AX22">
        <f t="shared" si="3"/>
        <v>9.4410177979348281E-2</v>
      </c>
      <c r="AY22">
        <f t="shared" si="3"/>
        <v>9.6368251795133864E-2</v>
      </c>
      <c r="AZ22">
        <f t="shared" si="3"/>
        <v>9.832632561091946E-2</v>
      </c>
      <c r="BA22">
        <f t="shared" si="3"/>
        <v>0.10028439942670506</v>
      </c>
      <c r="BB22">
        <f t="shared" si="3"/>
        <v>0.10224247324249064</v>
      </c>
      <c r="BC22">
        <f t="shared" si="3"/>
        <v>0.10420054705827624</v>
      </c>
      <c r="BD22">
        <f t="shared" si="3"/>
        <v>0.10615862087406183</v>
      </c>
      <c r="BE22">
        <f t="shared" si="3"/>
        <v>0.10811669468984741</v>
      </c>
      <c r="BF22" s="107">
        <v>8.3000000000000004E-2</v>
      </c>
      <c r="BG22" s="40">
        <f t="shared" si="2"/>
        <v>5.6769246658775918</v>
      </c>
    </row>
    <row r="23" spans="1:59">
      <c r="A23" s="14" t="s">
        <v>114</v>
      </c>
      <c r="B23" t="s">
        <v>2548</v>
      </c>
      <c r="C23" t="s">
        <v>2582</v>
      </c>
      <c r="D23" t="s">
        <v>3075</v>
      </c>
      <c r="E23" t="s">
        <v>1894</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f t="shared" si="1"/>
        <v>18.83817625063115</v>
      </c>
      <c r="AM23">
        <f t="shared" si="3"/>
        <v>19.699170700871345</v>
      </c>
      <c r="AN23">
        <f t="shared" si="3"/>
        <v>20.560165151111541</v>
      </c>
      <c r="AO23">
        <f t="shared" si="3"/>
        <v>21.421159601351736</v>
      </c>
      <c r="AP23">
        <f t="shared" si="3"/>
        <v>22.282154051591931</v>
      </c>
      <c r="AQ23">
        <f t="shared" si="3"/>
        <v>23.143148501832123</v>
      </c>
      <c r="AR23">
        <f t="shared" si="3"/>
        <v>24.004142952072321</v>
      </c>
      <c r="AS23">
        <f t="shared" si="3"/>
        <v>24.865137402312513</v>
      </c>
      <c r="AT23">
        <f t="shared" si="3"/>
        <v>25.726131852552712</v>
      </c>
      <c r="AU23">
        <f t="shared" si="3"/>
        <v>26.587126302792903</v>
      </c>
      <c r="AV23">
        <f t="shared" si="3"/>
        <v>27.448120753033102</v>
      </c>
      <c r="AW23">
        <f t="shared" si="3"/>
        <v>28.309115203273294</v>
      </c>
      <c r="AX23">
        <f t="shared" si="3"/>
        <v>29.170109653513489</v>
      </c>
      <c r="AY23">
        <f t="shared" si="3"/>
        <v>30.031104103753684</v>
      </c>
      <c r="AZ23">
        <f t="shared" si="3"/>
        <v>30.892098553993879</v>
      </c>
      <c r="BA23">
        <f t="shared" si="3"/>
        <v>31.753093004234074</v>
      </c>
      <c r="BB23">
        <f t="shared" si="3"/>
        <v>32.614087454474273</v>
      </c>
      <c r="BC23">
        <f t="shared" si="3"/>
        <v>33.475081904714465</v>
      </c>
      <c r="BD23">
        <f t="shared" si="3"/>
        <v>34.336076354954656</v>
      </c>
      <c r="BE23">
        <f t="shared" si="3"/>
        <v>35.197070805194855</v>
      </c>
      <c r="BF23" s="107">
        <v>5.2999999999999999E-2</v>
      </c>
      <c r="BG23" s="40">
        <f t="shared" si="2"/>
        <v>4.4797764327733525</v>
      </c>
    </row>
    <row r="24" spans="1:59">
      <c r="A24" s="14" t="s">
        <v>112</v>
      </c>
      <c r="B24" t="s">
        <v>1577</v>
      </c>
      <c r="C24" t="s">
        <v>2584</v>
      </c>
      <c r="D24" t="s">
        <v>3076</v>
      </c>
      <c r="E24" t="s">
        <v>1894</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f t="shared" si="1"/>
        <v>0.23355575454256639</v>
      </c>
      <c r="AM24">
        <f t="shared" si="3"/>
        <v>0.24502357771926583</v>
      </c>
      <c r="AN24">
        <f t="shared" si="3"/>
        <v>0.25649140089596528</v>
      </c>
      <c r="AO24">
        <f t="shared" si="3"/>
        <v>0.2679592240726647</v>
      </c>
      <c r="AP24">
        <f t="shared" si="3"/>
        <v>0.27942704724936418</v>
      </c>
      <c r="AQ24">
        <f t="shared" si="3"/>
        <v>0.2908948704260636</v>
      </c>
      <c r="AR24">
        <f t="shared" si="3"/>
        <v>0.30236269360276308</v>
      </c>
      <c r="AS24">
        <f t="shared" si="3"/>
        <v>0.3138305167794625</v>
      </c>
      <c r="AT24">
        <f t="shared" si="3"/>
        <v>0.32529833995616197</v>
      </c>
      <c r="AU24">
        <f t="shared" si="3"/>
        <v>0.3367661631328614</v>
      </c>
      <c r="AV24">
        <f t="shared" si="3"/>
        <v>0.34823398630956082</v>
      </c>
      <c r="AW24">
        <f t="shared" si="3"/>
        <v>0.35970180948626029</v>
      </c>
      <c r="AX24">
        <f t="shared" si="3"/>
        <v>0.37116963266295977</v>
      </c>
      <c r="AY24">
        <f t="shared" si="3"/>
        <v>0.38263745583965919</v>
      </c>
      <c r="AZ24">
        <f t="shared" si="3"/>
        <v>0.39410527901635861</v>
      </c>
      <c r="BA24">
        <f t="shared" si="3"/>
        <v>0.40557310219305809</v>
      </c>
      <c r="BB24">
        <f t="shared" si="3"/>
        <v>0.41704092536975756</v>
      </c>
      <c r="BC24">
        <f t="shared" si="3"/>
        <v>0.42850874854645699</v>
      </c>
      <c r="BD24">
        <f t="shared" si="3"/>
        <v>0.43997657172315641</v>
      </c>
      <c r="BE24">
        <f t="shared" si="3"/>
        <v>0.45144439489985588</v>
      </c>
      <c r="BF24" s="107">
        <v>0.184</v>
      </c>
      <c r="BG24" s="40">
        <f t="shared" si="2"/>
        <v>12.338060932406126</v>
      </c>
    </row>
    <row r="25" spans="1:59">
      <c r="A25" s="14" t="s">
        <v>116</v>
      </c>
      <c r="B25" t="s">
        <v>2549</v>
      </c>
      <c r="C25" t="s">
        <v>2586</v>
      </c>
      <c r="D25" t="s">
        <v>3077</v>
      </c>
      <c r="E25" t="s">
        <v>1894</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f t="shared" si="1"/>
        <v>0.25579900595961219</v>
      </c>
      <c r="AM25">
        <f t="shared" si="3"/>
        <v>0.26790693753498862</v>
      </c>
      <c r="AN25">
        <f t="shared" si="3"/>
        <v>0.28001486911036499</v>
      </c>
      <c r="AO25">
        <f t="shared" si="3"/>
        <v>0.29212280068574142</v>
      </c>
      <c r="AP25">
        <f t="shared" si="3"/>
        <v>0.3042307322611178</v>
      </c>
      <c r="AQ25">
        <f t="shared" si="3"/>
        <v>0.31633866383649423</v>
      </c>
      <c r="AR25">
        <f t="shared" si="3"/>
        <v>0.3284465954118706</v>
      </c>
      <c r="AS25">
        <f t="shared" si="3"/>
        <v>0.34055452698724697</v>
      </c>
      <c r="AT25">
        <f t="shared" si="3"/>
        <v>0.3526624585626234</v>
      </c>
      <c r="AU25">
        <f t="shared" si="3"/>
        <v>0.36477039013799983</v>
      </c>
      <c r="AV25">
        <f t="shared" si="3"/>
        <v>0.37687832171337621</v>
      </c>
      <c r="AW25">
        <f t="shared" si="3"/>
        <v>0.38898625328875258</v>
      </c>
      <c r="AX25">
        <f t="shared" si="3"/>
        <v>0.40109418486412896</v>
      </c>
      <c r="AY25">
        <f t="shared" si="3"/>
        <v>0.41320211643950538</v>
      </c>
      <c r="AZ25">
        <f t="shared" si="3"/>
        <v>0.42531004801488181</v>
      </c>
      <c r="BA25">
        <f t="shared" si="3"/>
        <v>0.43741797959025819</v>
      </c>
      <c r="BB25">
        <f t="shared" si="3"/>
        <v>0.44952591116563456</v>
      </c>
      <c r="BC25">
        <f t="shared" si="3"/>
        <v>0.46163384274101099</v>
      </c>
      <c r="BD25">
        <f t="shared" si="3"/>
        <v>0.47374177431638742</v>
      </c>
      <c r="BE25">
        <f t="shared" si="3"/>
        <v>0.48584970589176379</v>
      </c>
      <c r="BF25" t="s">
        <v>146</v>
      </c>
      <c r="BG25" t="s">
        <v>146</v>
      </c>
    </row>
    <row r="26" spans="1:59">
      <c r="A26" s="14" t="s">
        <v>116</v>
      </c>
      <c r="B26" t="s">
        <v>2550</v>
      </c>
      <c r="C26" t="s">
        <v>2588</v>
      </c>
      <c r="D26" t="s">
        <v>3078</v>
      </c>
      <c r="E26" t="s">
        <v>1894</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f t="shared" si="1"/>
        <v>0.23729735705073962</v>
      </c>
      <c r="AM26">
        <f t="shared" si="3"/>
        <v>0.24852951142807778</v>
      </c>
      <c r="AN26">
        <f t="shared" si="3"/>
        <v>0.25976166580541588</v>
      </c>
      <c r="AO26">
        <f t="shared" si="3"/>
        <v>0.27099382018275403</v>
      </c>
      <c r="AP26">
        <f t="shared" si="3"/>
        <v>0.28222597456009219</v>
      </c>
      <c r="AQ26">
        <f t="shared" si="3"/>
        <v>0.29345812893743028</v>
      </c>
      <c r="AR26">
        <f t="shared" si="3"/>
        <v>0.30469028331476844</v>
      </c>
      <c r="AS26">
        <f t="shared" si="3"/>
        <v>0.31592243769210659</v>
      </c>
      <c r="AT26">
        <f t="shared" si="3"/>
        <v>0.32715459206944469</v>
      </c>
      <c r="AU26">
        <f t="shared" si="3"/>
        <v>0.33838674644678285</v>
      </c>
      <c r="AV26">
        <f t="shared" si="3"/>
        <v>0.34961890082412095</v>
      </c>
      <c r="AW26">
        <f t="shared" si="3"/>
        <v>0.3608510552014591</v>
      </c>
      <c r="AX26">
        <f t="shared" si="3"/>
        <v>0.37208320957879726</v>
      </c>
      <c r="AY26">
        <f t="shared" si="3"/>
        <v>0.38331536395613541</v>
      </c>
      <c r="AZ26">
        <f t="shared" si="3"/>
        <v>0.39454751833347351</v>
      </c>
      <c r="BA26">
        <f t="shared" si="3"/>
        <v>0.40577967271081161</v>
      </c>
      <c r="BB26">
        <f t="shared" si="3"/>
        <v>0.41701182708814977</v>
      </c>
      <c r="BC26">
        <f t="shared" si="3"/>
        <v>0.42824398146548792</v>
      </c>
      <c r="BD26">
        <f t="shared" si="3"/>
        <v>0.43947613584282608</v>
      </c>
      <c r="BE26">
        <f t="shared" si="3"/>
        <v>0.45070829022016418</v>
      </c>
      <c r="BF26" t="s">
        <v>146</v>
      </c>
      <c r="BG26" t="s">
        <v>146</v>
      </c>
    </row>
    <row r="27" spans="1:59">
      <c r="A27" s="14" t="s">
        <v>854</v>
      </c>
      <c r="B27" t="s">
        <v>1581</v>
      </c>
      <c r="C27" t="s">
        <v>2590</v>
      </c>
      <c r="D27" t="s">
        <v>3079</v>
      </c>
      <c r="E27" t="s">
        <v>1894</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s="49">
        <f t="shared" si="1"/>
        <v>5.8850989736070384E-5</v>
      </c>
      <c r="AM27" s="49">
        <f t="shared" si="3"/>
        <v>6.0701979472140771E-5</v>
      </c>
      <c r="AN27" s="49">
        <f t="shared" si="3"/>
        <v>6.2552969208211158E-5</v>
      </c>
      <c r="AO27" s="49">
        <f t="shared" si="3"/>
        <v>6.4403958944281539E-5</v>
      </c>
      <c r="AP27" s="49">
        <f t="shared" si="3"/>
        <v>6.625494868035192E-5</v>
      </c>
      <c r="AQ27" s="49">
        <f t="shared" si="3"/>
        <v>6.81059384164223E-5</v>
      </c>
      <c r="AR27" s="49">
        <f t="shared" si="3"/>
        <v>6.9956928152492681E-5</v>
      </c>
      <c r="AS27" s="49">
        <f t="shared" si="3"/>
        <v>7.1807917888563075E-5</v>
      </c>
      <c r="AT27" s="49">
        <f t="shared" si="3"/>
        <v>7.3658907624633455E-5</v>
      </c>
      <c r="AU27" s="49">
        <f t="shared" si="3"/>
        <v>7.5509897360703836E-5</v>
      </c>
      <c r="AV27" s="49">
        <f t="shared" si="3"/>
        <v>7.7360887096774217E-5</v>
      </c>
      <c r="AW27" s="49">
        <f t="shared" si="3"/>
        <v>7.9211876832844597E-5</v>
      </c>
      <c r="AX27" s="49">
        <f t="shared" si="3"/>
        <v>8.1062866568914978E-5</v>
      </c>
      <c r="AY27" s="49">
        <f t="shared" si="3"/>
        <v>8.2913856304985358E-5</v>
      </c>
      <c r="AZ27" s="49">
        <f t="shared" si="3"/>
        <v>8.4764846041055752E-5</v>
      </c>
      <c r="BA27" s="49">
        <f t="shared" si="3"/>
        <v>8.6615835777126133E-5</v>
      </c>
      <c r="BB27" s="49">
        <f t="shared" si="3"/>
        <v>8.8466825513196514E-5</v>
      </c>
      <c r="BC27" s="49">
        <f t="shared" si="3"/>
        <v>9.0317815249266908E-5</v>
      </c>
      <c r="BD27" s="49">
        <f t="shared" si="3"/>
        <v>9.2168804985337288E-5</v>
      </c>
      <c r="BE27" s="49">
        <f t="shared" si="3"/>
        <v>9.4019794721407669E-5</v>
      </c>
      <c r="BF27" t="s">
        <v>146</v>
      </c>
      <c r="BG27" t="s">
        <v>146</v>
      </c>
    </row>
    <row r="28" spans="1:59">
      <c r="B28" t="s">
        <v>2551</v>
      </c>
      <c r="C28" t="s">
        <v>2592</v>
      </c>
      <c r="D28" t="s">
        <v>3080</v>
      </c>
      <c r="E28" t="s">
        <v>1894</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f t="shared" si="1"/>
        <v>111.31495649642406</v>
      </c>
      <c r="AM28">
        <f t="shared" si="3"/>
        <v>113.36159181317031</v>
      </c>
      <c r="AN28">
        <f t="shared" si="3"/>
        <v>115.40822712991655</v>
      </c>
      <c r="AO28">
        <f t="shared" si="3"/>
        <v>117.4548624466628</v>
      </c>
      <c r="AP28">
        <f t="shared" si="3"/>
        <v>119.50149776340905</v>
      </c>
      <c r="AQ28">
        <f t="shared" si="3"/>
        <v>121.5481330801553</v>
      </c>
      <c r="AR28">
        <f t="shared" si="3"/>
        <v>123.59476839690154</v>
      </c>
      <c r="AS28">
        <f t="shared" si="3"/>
        <v>125.64140371364778</v>
      </c>
      <c r="AT28">
        <f t="shared" si="3"/>
        <v>127.68803903039404</v>
      </c>
      <c r="AU28">
        <f t="shared" si="3"/>
        <v>129.73467434714027</v>
      </c>
      <c r="AV28">
        <f t="shared" si="3"/>
        <v>131.78130966388653</v>
      </c>
      <c r="AW28">
        <f t="shared" si="3"/>
        <v>133.82794498063276</v>
      </c>
      <c r="AX28">
        <f t="shared" si="3"/>
        <v>135.87458029737903</v>
      </c>
      <c r="AY28">
        <f t="shared" si="3"/>
        <v>137.92121561412526</v>
      </c>
      <c r="AZ28">
        <f t="shared" si="3"/>
        <v>139.96785093087152</v>
      </c>
      <c r="BA28">
        <f t="shared" si="3"/>
        <v>142.01448624761775</v>
      </c>
      <c r="BB28">
        <f t="shared" si="3"/>
        <v>144.06112156436399</v>
      </c>
      <c r="BC28">
        <f t="shared" si="3"/>
        <v>146.10775688111025</v>
      </c>
      <c r="BD28">
        <f t="shared" si="3"/>
        <v>148.15439219785651</v>
      </c>
      <c r="BE28">
        <f t="shared" si="3"/>
        <v>150.20102751460274</v>
      </c>
      <c r="BF28" s="107">
        <v>1.9E-2</v>
      </c>
      <c r="BG28" s="40">
        <f t="shared" si="2"/>
        <v>1.7463773781389191</v>
      </c>
    </row>
    <row r="29" spans="1:59">
      <c r="B29" t="s">
        <v>1223</v>
      </c>
      <c r="D29" t="s">
        <v>3081</v>
      </c>
      <c r="BG29" s="40" t="e">
        <f t="shared" si="2"/>
        <v>#DIV/0!</v>
      </c>
    </row>
    <row r="30" spans="1:59">
      <c r="A30" s="14" t="s">
        <v>115</v>
      </c>
      <c r="B30" t="s">
        <v>1266</v>
      </c>
      <c r="C30" t="s">
        <v>2595</v>
      </c>
      <c r="D30" t="s">
        <v>3082</v>
      </c>
      <c r="E30" t="s">
        <v>1894</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f t="shared" si="1"/>
        <v>76.514086522449091</v>
      </c>
      <c r="AM30">
        <f t="shared" si="1"/>
        <v>78.708776168938783</v>
      </c>
      <c r="AN30">
        <f t="shared" si="1"/>
        <v>80.903465815428476</v>
      </c>
      <c r="AO30">
        <f t="shared" si="1"/>
        <v>83.098155461918168</v>
      </c>
      <c r="AP30">
        <f t="shared" si="1"/>
        <v>85.292845108407874</v>
      </c>
      <c r="AQ30">
        <f t="shared" si="1"/>
        <v>87.487534754897553</v>
      </c>
      <c r="AR30">
        <f t="shared" si="1"/>
        <v>89.682224401387259</v>
      </c>
      <c r="AS30">
        <f t="shared" si="1"/>
        <v>91.876914047876951</v>
      </c>
      <c r="AT30">
        <f t="shared" si="1"/>
        <v>94.071603694366644</v>
      </c>
      <c r="AU30">
        <f t="shared" si="1"/>
        <v>96.266293340856336</v>
      </c>
      <c r="AV30">
        <f t="shared" si="1"/>
        <v>98.460982987346028</v>
      </c>
      <c r="AW30">
        <f t="shared" si="1"/>
        <v>100.65567263383572</v>
      </c>
      <c r="AX30">
        <f t="shared" si="1"/>
        <v>102.85036228032541</v>
      </c>
      <c r="AY30">
        <f t="shared" si="1"/>
        <v>105.04505192681511</v>
      </c>
      <c r="AZ30">
        <f t="shared" si="1"/>
        <v>107.2397415733048</v>
      </c>
      <c r="BA30">
        <f t="shared" si="1"/>
        <v>109.4344312197945</v>
      </c>
      <c r="BB30">
        <f t="shared" ref="AM30:BE44" si="4">_xlfn.FORECAST.ETS(BB$15,$F30:$AK30,$F$15:$AK$15)</f>
        <v>111.62912086628418</v>
      </c>
      <c r="BC30">
        <f t="shared" si="4"/>
        <v>113.82381051277389</v>
      </c>
      <c r="BD30">
        <f t="shared" si="4"/>
        <v>116.01850015926358</v>
      </c>
      <c r="BE30">
        <f t="shared" si="4"/>
        <v>118.21318980575327</v>
      </c>
      <c r="BF30" s="107">
        <v>2.3E-2</v>
      </c>
      <c r="BG30" s="40">
        <f t="shared" si="2"/>
        <v>2.2826428999600523</v>
      </c>
    </row>
    <row r="31" spans="1:59">
      <c r="A31" s="14" t="s">
        <v>114</v>
      </c>
      <c r="B31" t="s">
        <v>1352</v>
      </c>
      <c r="C31" t="s">
        <v>2597</v>
      </c>
      <c r="D31" t="s">
        <v>3083</v>
      </c>
      <c r="E31" t="s">
        <v>1894</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f t="shared" si="1"/>
        <v>30.551515787221003</v>
      </c>
      <c r="AM31">
        <f t="shared" si="4"/>
        <v>31.283592848421165</v>
      </c>
      <c r="AN31">
        <f t="shared" si="4"/>
        <v>32.015669909621323</v>
      </c>
      <c r="AO31">
        <f t="shared" si="4"/>
        <v>32.747746970821481</v>
      </c>
      <c r="AP31">
        <f t="shared" si="4"/>
        <v>33.479824032021646</v>
      </c>
      <c r="AQ31">
        <f t="shared" si="4"/>
        <v>34.211901093221805</v>
      </c>
      <c r="AR31">
        <f t="shared" si="4"/>
        <v>34.94397815442197</v>
      </c>
      <c r="AS31">
        <f t="shared" si="4"/>
        <v>35.676055215622128</v>
      </c>
      <c r="AT31">
        <f t="shared" si="4"/>
        <v>36.408132276822286</v>
      </c>
      <c r="AU31">
        <f t="shared" si="4"/>
        <v>37.140209338022451</v>
      </c>
      <c r="AV31">
        <f t="shared" si="4"/>
        <v>37.87228639922261</v>
      </c>
      <c r="AW31">
        <f t="shared" si="4"/>
        <v>38.604363460422775</v>
      </c>
      <c r="AX31">
        <f t="shared" si="4"/>
        <v>39.336440521622933</v>
      </c>
      <c r="AY31">
        <f t="shared" si="4"/>
        <v>40.068517582823091</v>
      </c>
      <c r="AZ31">
        <f t="shared" si="4"/>
        <v>40.800594644023249</v>
      </c>
      <c r="BA31">
        <f t="shared" si="4"/>
        <v>41.532671705223414</v>
      </c>
      <c r="BB31">
        <f t="shared" si="4"/>
        <v>42.26474876642358</v>
      </c>
      <c r="BC31">
        <f t="shared" si="4"/>
        <v>42.996825827623738</v>
      </c>
      <c r="BD31">
        <f t="shared" si="4"/>
        <v>43.728902888823896</v>
      </c>
      <c r="BE31">
        <f t="shared" si="4"/>
        <v>44.460979950024054</v>
      </c>
      <c r="BF31" s="107">
        <v>1.9E-2</v>
      </c>
      <c r="BG31" s="40">
        <f t="shared" si="2"/>
        <v>1.9545884238408195</v>
      </c>
    </row>
    <row r="32" spans="1:59">
      <c r="A32" s="14" t="s">
        <v>853</v>
      </c>
      <c r="B32" t="s">
        <v>1273</v>
      </c>
      <c r="C32" t="s">
        <v>2599</v>
      </c>
      <c r="D32" t="s">
        <v>3084</v>
      </c>
      <c r="E32" t="s">
        <v>1894</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f t="shared" si="1"/>
        <v>0.22723634203706727</v>
      </c>
      <c r="AM32">
        <f t="shared" si="4"/>
        <v>0.23914413807445356</v>
      </c>
      <c r="AN32">
        <f t="shared" si="4"/>
        <v>0.25105193411183979</v>
      </c>
      <c r="AO32">
        <f t="shared" si="4"/>
        <v>0.26295973014922608</v>
      </c>
      <c r="AP32">
        <f t="shared" si="4"/>
        <v>0.27486752618661237</v>
      </c>
      <c r="AQ32">
        <f t="shared" si="4"/>
        <v>0.2867753222239986</v>
      </c>
      <c r="AR32">
        <f t="shared" si="4"/>
        <v>0.29868311826138488</v>
      </c>
      <c r="AS32">
        <f t="shared" si="4"/>
        <v>0.31059091429877117</v>
      </c>
      <c r="AT32">
        <f t="shared" si="4"/>
        <v>0.3224987103361574</v>
      </c>
      <c r="AU32">
        <f t="shared" si="4"/>
        <v>0.33440650637354369</v>
      </c>
      <c r="AV32">
        <f t="shared" si="4"/>
        <v>0.34631430241092998</v>
      </c>
      <c r="AW32">
        <f t="shared" si="4"/>
        <v>0.35822209844831621</v>
      </c>
      <c r="AX32">
        <f t="shared" si="4"/>
        <v>0.37012989448570244</v>
      </c>
      <c r="AY32">
        <f t="shared" si="4"/>
        <v>0.38203769052308878</v>
      </c>
      <c r="AZ32">
        <f t="shared" si="4"/>
        <v>0.39394548656047501</v>
      </c>
      <c r="BA32">
        <f t="shared" si="4"/>
        <v>0.40585328259786124</v>
      </c>
      <c r="BB32">
        <f t="shared" si="4"/>
        <v>0.41776107863524753</v>
      </c>
      <c r="BC32">
        <f t="shared" si="4"/>
        <v>0.42966887467263382</v>
      </c>
      <c r="BD32">
        <f t="shared" si="4"/>
        <v>0.44157667071002005</v>
      </c>
      <c r="BE32">
        <f t="shared" si="4"/>
        <v>0.45348446674740633</v>
      </c>
      <c r="BF32" s="107">
        <v>4.3999999999999997E-2</v>
      </c>
      <c r="BG32" s="40">
        <f t="shared" si="2"/>
        <v>4.1893027733378219</v>
      </c>
    </row>
    <row r="33" spans="1:59">
      <c r="A33" s="14" t="s">
        <v>113</v>
      </c>
      <c r="B33" t="s">
        <v>1282</v>
      </c>
      <c r="C33" t="s">
        <v>2601</v>
      </c>
      <c r="D33" t="s">
        <v>3085</v>
      </c>
      <c r="E33" t="s">
        <v>1894</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f t="shared" si="1"/>
        <v>0.30218898934073152</v>
      </c>
      <c r="AM33">
        <f t="shared" si="4"/>
        <v>0.30956936603144591</v>
      </c>
      <c r="AN33">
        <f t="shared" si="4"/>
        <v>0.31694974272216031</v>
      </c>
      <c r="AO33">
        <f t="shared" si="4"/>
        <v>0.32433011941287471</v>
      </c>
      <c r="AP33">
        <f t="shared" si="4"/>
        <v>0.3317104961035891</v>
      </c>
      <c r="AQ33">
        <f t="shared" si="4"/>
        <v>0.3390908727943035</v>
      </c>
      <c r="AR33">
        <f t="shared" si="4"/>
        <v>0.3464712494850179</v>
      </c>
      <c r="AS33">
        <f t="shared" si="4"/>
        <v>0.35385162617573229</v>
      </c>
      <c r="AT33">
        <f t="shared" si="4"/>
        <v>0.36123200286644674</v>
      </c>
      <c r="AU33">
        <f t="shared" si="4"/>
        <v>0.36861237955716109</v>
      </c>
      <c r="AV33">
        <f t="shared" si="4"/>
        <v>0.37599275624787554</v>
      </c>
      <c r="AW33">
        <f t="shared" si="4"/>
        <v>0.38337313293858988</v>
      </c>
      <c r="AX33">
        <f t="shared" si="4"/>
        <v>0.39075350962930433</v>
      </c>
      <c r="AY33">
        <f t="shared" si="4"/>
        <v>0.39813388632001873</v>
      </c>
      <c r="AZ33">
        <f t="shared" si="4"/>
        <v>0.40551426301073312</v>
      </c>
      <c r="BA33">
        <f t="shared" si="4"/>
        <v>0.41289463970144752</v>
      </c>
      <c r="BB33">
        <f t="shared" si="4"/>
        <v>0.42027501639216192</v>
      </c>
      <c r="BC33">
        <f t="shared" si="4"/>
        <v>0.42765539308287631</v>
      </c>
      <c r="BD33">
        <f t="shared" si="4"/>
        <v>0.43503576977359071</v>
      </c>
      <c r="BE33">
        <f t="shared" si="4"/>
        <v>0.4424161464643051</v>
      </c>
      <c r="BF33" s="107">
        <v>5.6000000000000001E-2</v>
      </c>
      <c r="BG33" s="40">
        <f t="shared" si="2"/>
        <v>4.1501855791369113</v>
      </c>
    </row>
    <row r="34" spans="1:59">
      <c r="A34" s="14" t="s">
        <v>114</v>
      </c>
      <c r="B34" t="s">
        <v>2548</v>
      </c>
      <c r="C34" t="s">
        <v>2603</v>
      </c>
      <c r="D34" t="s">
        <v>3086</v>
      </c>
      <c r="E34" t="s">
        <v>1894</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f t="shared" si="1"/>
        <v>3.4341314136823047</v>
      </c>
      <c r="AM34">
        <f t="shared" si="4"/>
        <v>3.6098621291321256</v>
      </c>
      <c r="AN34">
        <f t="shared" si="4"/>
        <v>3.785592844581946</v>
      </c>
      <c r="AO34">
        <f t="shared" si="4"/>
        <v>3.9613235600317664</v>
      </c>
      <c r="AP34">
        <f t="shared" si="4"/>
        <v>4.1370542754815869</v>
      </c>
      <c r="AQ34">
        <f t="shared" si="4"/>
        <v>4.3127849909314078</v>
      </c>
      <c r="AR34">
        <f t="shared" si="4"/>
        <v>4.4885157063812287</v>
      </c>
      <c r="AS34">
        <f t="shared" si="4"/>
        <v>4.6642464218310487</v>
      </c>
      <c r="AT34">
        <f t="shared" si="4"/>
        <v>4.8399771372808695</v>
      </c>
      <c r="AU34">
        <f t="shared" si="4"/>
        <v>5.0157078527306904</v>
      </c>
      <c r="AV34">
        <f t="shared" si="4"/>
        <v>5.1914385681805104</v>
      </c>
      <c r="AW34">
        <f t="shared" si="4"/>
        <v>5.3671692836303313</v>
      </c>
      <c r="AX34">
        <f t="shared" si="4"/>
        <v>5.5428999990801522</v>
      </c>
      <c r="AY34">
        <f t="shared" si="4"/>
        <v>5.7186307145299722</v>
      </c>
      <c r="AZ34">
        <f t="shared" si="4"/>
        <v>5.8943614299797931</v>
      </c>
      <c r="BA34">
        <f t="shared" si="4"/>
        <v>6.070092145429614</v>
      </c>
      <c r="BB34">
        <f t="shared" si="4"/>
        <v>6.2458228608794339</v>
      </c>
      <c r="BC34">
        <f t="shared" si="4"/>
        <v>6.4215535763292548</v>
      </c>
      <c r="BD34">
        <f t="shared" si="4"/>
        <v>6.5972842917790757</v>
      </c>
      <c r="BE34">
        <f t="shared" si="4"/>
        <v>6.7730150072288957</v>
      </c>
      <c r="BF34" s="107">
        <v>6.0999999999999999E-2</v>
      </c>
      <c r="BG34" s="40">
        <f t="shared" si="2"/>
        <v>5.1062064906329585</v>
      </c>
    </row>
    <row r="35" spans="1:59">
      <c r="A35" s="14" t="s">
        <v>112</v>
      </c>
      <c r="B35" t="s">
        <v>1577</v>
      </c>
      <c r="C35" t="s">
        <v>2605</v>
      </c>
      <c r="D35" t="s">
        <v>3087</v>
      </c>
      <c r="E35" t="s">
        <v>1894</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f t="shared" si="1"/>
        <v>0.21672781671604943</v>
      </c>
      <c r="AM35">
        <f t="shared" si="4"/>
        <v>0.22904026031607305</v>
      </c>
      <c r="AN35">
        <f t="shared" si="4"/>
        <v>0.24135270391609664</v>
      </c>
      <c r="AO35">
        <f t="shared" si="4"/>
        <v>0.25366514751612029</v>
      </c>
      <c r="AP35">
        <f t="shared" si="4"/>
        <v>0.26597759111614389</v>
      </c>
      <c r="AQ35">
        <f t="shared" si="4"/>
        <v>0.27829003471616753</v>
      </c>
      <c r="AR35">
        <f t="shared" si="4"/>
        <v>0.29060247831619113</v>
      </c>
      <c r="AS35">
        <f t="shared" si="4"/>
        <v>0.30291492191621472</v>
      </c>
      <c r="AT35">
        <f t="shared" si="4"/>
        <v>0.31522736551623837</v>
      </c>
      <c r="AU35">
        <f t="shared" si="4"/>
        <v>0.32753980911626202</v>
      </c>
      <c r="AV35">
        <f t="shared" si="4"/>
        <v>0.33985225271628561</v>
      </c>
      <c r="AW35">
        <f t="shared" si="4"/>
        <v>0.3521646963163092</v>
      </c>
      <c r="AX35">
        <f t="shared" si="4"/>
        <v>0.36447713991633279</v>
      </c>
      <c r="AY35">
        <f t="shared" si="4"/>
        <v>0.37678958351635644</v>
      </c>
      <c r="AZ35">
        <f t="shared" si="4"/>
        <v>0.38910202711638009</v>
      </c>
      <c r="BA35">
        <f t="shared" si="4"/>
        <v>0.40141447071640368</v>
      </c>
      <c r="BB35">
        <f t="shared" si="4"/>
        <v>0.41372691431642727</v>
      </c>
      <c r="BC35">
        <f t="shared" si="4"/>
        <v>0.42603935791645092</v>
      </c>
      <c r="BD35">
        <f t="shared" si="4"/>
        <v>0.43835180151647457</v>
      </c>
      <c r="BE35">
        <f t="shared" si="4"/>
        <v>0.45066424511649816</v>
      </c>
      <c r="BF35" s="107">
        <v>0.29299999999999998</v>
      </c>
      <c r="BG35" s="40">
        <f t="shared" si="2"/>
        <v>18.730058411516758</v>
      </c>
    </row>
    <row r="36" spans="1:59">
      <c r="A36" s="14" t="s">
        <v>116</v>
      </c>
      <c r="B36" t="s">
        <v>2549</v>
      </c>
      <c r="C36" t="s">
        <v>2607</v>
      </c>
      <c r="D36" t="s">
        <v>3088</v>
      </c>
      <c r="E36" t="s">
        <v>1894</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f t="shared" si="1"/>
        <v>0.24028814415295602</v>
      </c>
      <c r="AM36">
        <f t="shared" si="4"/>
        <v>0.25394155275930691</v>
      </c>
      <c r="AN36">
        <f t="shared" si="4"/>
        <v>0.26759496136565775</v>
      </c>
      <c r="AO36">
        <f t="shared" si="4"/>
        <v>0.28124836997200864</v>
      </c>
      <c r="AP36">
        <f t="shared" si="4"/>
        <v>0.29490177857835953</v>
      </c>
      <c r="AQ36">
        <f t="shared" si="4"/>
        <v>0.30855518718471037</v>
      </c>
      <c r="AR36">
        <f t="shared" si="4"/>
        <v>0.32220859579106126</v>
      </c>
      <c r="AS36">
        <f t="shared" si="4"/>
        <v>0.3358620043974121</v>
      </c>
      <c r="AT36">
        <f t="shared" si="4"/>
        <v>0.34951541300376299</v>
      </c>
      <c r="AU36">
        <f t="shared" si="4"/>
        <v>0.36316882161011388</v>
      </c>
      <c r="AV36">
        <f t="shared" si="4"/>
        <v>0.37682223021646477</v>
      </c>
      <c r="AW36">
        <f t="shared" si="4"/>
        <v>0.39047563882281561</v>
      </c>
      <c r="AX36">
        <f t="shared" si="4"/>
        <v>0.40412904742916644</v>
      </c>
      <c r="AY36">
        <f t="shared" si="4"/>
        <v>0.41778245603551734</v>
      </c>
      <c r="AZ36">
        <f t="shared" si="4"/>
        <v>0.43143586464186823</v>
      </c>
      <c r="BA36">
        <f t="shared" si="4"/>
        <v>0.44508927324821912</v>
      </c>
      <c r="BB36">
        <f t="shared" si="4"/>
        <v>0.45874268185456996</v>
      </c>
      <c r="BC36">
        <f t="shared" si="4"/>
        <v>0.47239609046092079</v>
      </c>
      <c r="BD36">
        <f t="shared" si="4"/>
        <v>0.48604949906727168</v>
      </c>
      <c r="BE36">
        <f t="shared" si="4"/>
        <v>0.49970290767362258</v>
      </c>
      <c r="BF36" t="s">
        <v>146</v>
      </c>
      <c r="BG36" t="s">
        <v>146</v>
      </c>
    </row>
    <row r="37" spans="1:59">
      <c r="A37" s="14" t="s">
        <v>116</v>
      </c>
      <c r="B37" t="s">
        <v>2550</v>
      </c>
      <c r="C37" t="s">
        <v>2609</v>
      </c>
      <c r="D37" t="s">
        <v>3089</v>
      </c>
      <c r="E37" t="s">
        <v>1894</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f t="shared" si="1"/>
        <v>0.20718528062923502</v>
      </c>
      <c r="AM37">
        <f t="shared" si="4"/>
        <v>0.21895808246764958</v>
      </c>
      <c r="AN37">
        <f t="shared" si="4"/>
        <v>0.23073088430606417</v>
      </c>
      <c r="AO37">
        <f t="shared" si="4"/>
        <v>0.24250368614447876</v>
      </c>
      <c r="AP37">
        <f t="shared" si="4"/>
        <v>0.25427648798289332</v>
      </c>
      <c r="AQ37">
        <f t="shared" si="4"/>
        <v>0.26604928982130793</v>
      </c>
      <c r="AR37">
        <f t="shared" si="4"/>
        <v>0.27782209165972249</v>
      </c>
      <c r="AS37">
        <f t="shared" si="4"/>
        <v>0.28959489349813705</v>
      </c>
      <c r="AT37">
        <f t="shared" si="4"/>
        <v>0.30136769533655167</v>
      </c>
      <c r="AU37">
        <f t="shared" si="4"/>
        <v>0.31314049717496623</v>
      </c>
      <c r="AV37">
        <f t="shared" si="4"/>
        <v>0.32491329901338084</v>
      </c>
      <c r="AW37">
        <f t="shared" si="4"/>
        <v>0.3366861008517954</v>
      </c>
      <c r="AX37">
        <f t="shared" si="4"/>
        <v>0.34845890269020996</v>
      </c>
      <c r="AY37">
        <f t="shared" si="4"/>
        <v>0.36023170452862452</v>
      </c>
      <c r="AZ37">
        <f t="shared" si="4"/>
        <v>0.37200450636703913</v>
      </c>
      <c r="BA37">
        <f t="shared" si="4"/>
        <v>0.38377730820545375</v>
      </c>
      <c r="BB37">
        <f t="shared" si="4"/>
        <v>0.39555011004386831</v>
      </c>
      <c r="BC37">
        <f t="shared" si="4"/>
        <v>0.40732291188228287</v>
      </c>
      <c r="BD37">
        <f t="shared" si="4"/>
        <v>0.41909571372069743</v>
      </c>
      <c r="BE37">
        <f t="shared" si="4"/>
        <v>0.43086851555911204</v>
      </c>
      <c r="BF37" t="s">
        <v>146</v>
      </c>
      <c r="BG37" t="s">
        <v>146</v>
      </c>
    </row>
    <row r="38" spans="1:59">
      <c r="A38" s="14" t="s">
        <v>854</v>
      </c>
      <c r="B38" t="s">
        <v>1581</v>
      </c>
      <c r="C38" t="s">
        <v>2611</v>
      </c>
      <c r="D38" t="s">
        <v>3090</v>
      </c>
      <c r="E38" t="s">
        <v>1894</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f t="shared" si="1"/>
        <v>0.36943078099535748</v>
      </c>
      <c r="AM38">
        <f t="shared" si="4"/>
        <v>0.39042300330351964</v>
      </c>
      <c r="AN38">
        <f t="shared" si="4"/>
        <v>0.41141522561168187</v>
      </c>
      <c r="AO38">
        <f t="shared" si="4"/>
        <v>0.43240744791984403</v>
      </c>
      <c r="AP38">
        <f t="shared" si="4"/>
        <v>0.45339967022800626</v>
      </c>
      <c r="AQ38">
        <f t="shared" si="4"/>
        <v>0.47439189253616842</v>
      </c>
      <c r="AR38">
        <f t="shared" si="4"/>
        <v>0.49538411484433065</v>
      </c>
      <c r="AS38">
        <f t="shared" si="4"/>
        <v>0.51637633715249287</v>
      </c>
      <c r="AT38">
        <f t="shared" si="4"/>
        <v>0.53736855946065498</v>
      </c>
      <c r="AU38">
        <f t="shared" si="4"/>
        <v>0.5583607817688172</v>
      </c>
      <c r="AV38">
        <f t="shared" si="4"/>
        <v>0.57935300407697943</v>
      </c>
      <c r="AW38">
        <f t="shared" si="4"/>
        <v>0.60034522638514165</v>
      </c>
      <c r="AX38">
        <f t="shared" si="4"/>
        <v>0.62133744869330387</v>
      </c>
      <c r="AY38">
        <f t="shared" si="4"/>
        <v>0.6423296710014661</v>
      </c>
      <c r="AZ38">
        <f t="shared" si="4"/>
        <v>0.66332189330962821</v>
      </c>
      <c r="BA38">
        <f t="shared" si="4"/>
        <v>0.68431411561779043</v>
      </c>
      <c r="BB38">
        <f t="shared" si="4"/>
        <v>0.70530633792595265</v>
      </c>
      <c r="BC38">
        <f t="shared" si="4"/>
        <v>0.72629856023411477</v>
      </c>
      <c r="BD38">
        <f t="shared" si="4"/>
        <v>0.74729078254227699</v>
      </c>
      <c r="BE38">
        <f t="shared" si="4"/>
        <v>0.76828300485043921</v>
      </c>
      <c r="BF38" t="s">
        <v>146</v>
      </c>
      <c r="BG38" t="s">
        <v>146</v>
      </c>
    </row>
    <row r="39" spans="1:59">
      <c r="B39" t="s">
        <v>2552</v>
      </c>
      <c r="C39" t="s">
        <v>2613</v>
      </c>
      <c r="D39" t="s">
        <v>3091</v>
      </c>
      <c r="E39" t="s">
        <v>1894</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f t="shared" si="1"/>
        <v>111.43638593799433</v>
      </c>
      <c r="AM39">
        <f t="shared" si="4"/>
        <v>114.57710492811242</v>
      </c>
      <c r="AN39">
        <f t="shared" si="4"/>
        <v>117.71782391823051</v>
      </c>
      <c r="AO39">
        <f t="shared" si="4"/>
        <v>120.8585429083486</v>
      </c>
      <c r="AP39">
        <f t="shared" si="4"/>
        <v>123.99926189846668</v>
      </c>
      <c r="AQ39">
        <f t="shared" si="4"/>
        <v>127.13998088858477</v>
      </c>
      <c r="AR39">
        <f t="shared" si="4"/>
        <v>130.28069987870288</v>
      </c>
      <c r="AS39">
        <f t="shared" si="4"/>
        <v>133.42141886882095</v>
      </c>
      <c r="AT39">
        <f t="shared" si="4"/>
        <v>136.56213785893905</v>
      </c>
      <c r="AU39">
        <f t="shared" si="4"/>
        <v>139.70285684905713</v>
      </c>
      <c r="AV39">
        <f t="shared" si="4"/>
        <v>142.84357583917523</v>
      </c>
      <c r="AW39">
        <f t="shared" si="4"/>
        <v>145.9842948292933</v>
      </c>
      <c r="AX39">
        <f t="shared" si="4"/>
        <v>149.12501381941141</v>
      </c>
      <c r="AY39">
        <f t="shared" si="4"/>
        <v>152.26573280952948</v>
      </c>
      <c r="AZ39">
        <f t="shared" si="4"/>
        <v>155.40645179964758</v>
      </c>
      <c r="BA39">
        <f t="shared" si="4"/>
        <v>158.54717078976566</v>
      </c>
      <c r="BB39">
        <f t="shared" si="4"/>
        <v>161.68788977988376</v>
      </c>
      <c r="BC39">
        <f t="shared" si="4"/>
        <v>164.82860877000184</v>
      </c>
      <c r="BD39">
        <f t="shared" si="4"/>
        <v>167.96932776011994</v>
      </c>
      <c r="BE39">
        <f t="shared" si="4"/>
        <v>171.11004675023801</v>
      </c>
      <c r="BF39" s="107">
        <v>2.3E-2</v>
      </c>
      <c r="BG39" s="40">
        <f t="shared" si="2"/>
        <v>2.2648951595620082</v>
      </c>
    </row>
    <row r="40" spans="1:59">
      <c r="B40" t="s">
        <v>2553</v>
      </c>
      <c r="D40" t="s">
        <v>3092</v>
      </c>
      <c r="AL40" t="e">
        <f t="shared" si="1"/>
        <v>#DIV/0!</v>
      </c>
      <c r="AM40" t="e">
        <f t="shared" si="4"/>
        <v>#DIV/0!</v>
      </c>
      <c r="AN40" t="e">
        <f t="shared" si="4"/>
        <v>#DIV/0!</v>
      </c>
      <c r="AO40" t="e">
        <f t="shared" si="4"/>
        <v>#DIV/0!</v>
      </c>
      <c r="AP40" t="e">
        <f t="shared" si="4"/>
        <v>#DIV/0!</v>
      </c>
      <c r="AQ40" t="e">
        <f t="shared" si="4"/>
        <v>#DIV/0!</v>
      </c>
      <c r="AR40" t="e">
        <f t="shared" si="4"/>
        <v>#DIV/0!</v>
      </c>
      <c r="AS40" t="e">
        <f t="shared" si="4"/>
        <v>#DIV/0!</v>
      </c>
      <c r="AT40" t="e">
        <f t="shared" si="4"/>
        <v>#DIV/0!</v>
      </c>
      <c r="AU40" t="e">
        <f t="shared" si="4"/>
        <v>#DIV/0!</v>
      </c>
      <c r="AV40" t="e">
        <f t="shared" si="4"/>
        <v>#DIV/0!</v>
      </c>
      <c r="AW40" t="e">
        <f t="shared" si="4"/>
        <v>#DIV/0!</v>
      </c>
      <c r="AX40" t="e">
        <f t="shared" si="4"/>
        <v>#DIV/0!</v>
      </c>
      <c r="AY40" t="e">
        <f t="shared" si="4"/>
        <v>#DIV/0!</v>
      </c>
      <c r="AZ40" t="e">
        <f t="shared" si="4"/>
        <v>#DIV/0!</v>
      </c>
      <c r="BA40" t="e">
        <f t="shared" si="4"/>
        <v>#DIV/0!</v>
      </c>
      <c r="BB40" t="e">
        <f t="shared" si="4"/>
        <v>#DIV/0!</v>
      </c>
      <c r="BC40" t="e">
        <f t="shared" si="4"/>
        <v>#DIV/0!</v>
      </c>
      <c r="BD40" t="e">
        <f t="shared" si="4"/>
        <v>#DIV/0!</v>
      </c>
      <c r="BE40" t="e">
        <f t="shared" si="4"/>
        <v>#DIV/0!</v>
      </c>
      <c r="BG40" s="40" t="e">
        <f t="shared" si="2"/>
        <v>#DIV/0!</v>
      </c>
    </row>
    <row r="41" spans="1:59">
      <c r="A41" s="14" t="s">
        <v>115</v>
      </c>
      <c r="B41" t="s">
        <v>1266</v>
      </c>
      <c r="C41" t="s">
        <v>2616</v>
      </c>
      <c r="D41" t="s">
        <v>3093</v>
      </c>
      <c r="E41" t="s">
        <v>1894</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f t="shared" si="1"/>
        <v>222.40668997754935</v>
      </c>
      <c r="AM41">
        <f t="shared" si="4"/>
        <v>223.4106538932698</v>
      </c>
      <c r="AN41">
        <f t="shared" si="4"/>
        <v>224.41461780899022</v>
      </c>
      <c r="AO41">
        <f t="shared" si="4"/>
        <v>225.41858172471063</v>
      </c>
      <c r="AP41">
        <f t="shared" si="4"/>
        <v>226.42254564043108</v>
      </c>
      <c r="AQ41">
        <f t="shared" si="4"/>
        <v>227.4265095561515</v>
      </c>
      <c r="AR41">
        <f t="shared" si="4"/>
        <v>228.43047347187195</v>
      </c>
      <c r="AS41">
        <f t="shared" si="4"/>
        <v>229.43443738759237</v>
      </c>
      <c r="AT41">
        <f t="shared" si="4"/>
        <v>230.43840130331279</v>
      </c>
      <c r="AU41">
        <f t="shared" si="4"/>
        <v>231.44236521903323</v>
      </c>
      <c r="AV41">
        <f t="shared" si="4"/>
        <v>232.44632913475365</v>
      </c>
      <c r="AW41">
        <f t="shared" si="4"/>
        <v>233.45029305047407</v>
      </c>
      <c r="AX41">
        <f t="shared" si="4"/>
        <v>234.45425696619452</v>
      </c>
      <c r="AY41">
        <f t="shared" si="4"/>
        <v>235.45822088191494</v>
      </c>
      <c r="AZ41">
        <f t="shared" si="4"/>
        <v>236.46218479763536</v>
      </c>
      <c r="BA41">
        <f t="shared" si="4"/>
        <v>237.46614871335581</v>
      </c>
      <c r="BB41">
        <f t="shared" si="4"/>
        <v>238.47011262907623</v>
      </c>
      <c r="BC41">
        <f t="shared" si="4"/>
        <v>239.47407654479667</v>
      </c>
      <c r="BD41">
        <f t="shared" si="4"/>
        <v>240.47804046051709</v>
      </c>
      <c r="BE41">
        <f t="shared" si="4"/>
        <v>241.48200437623751</v>
      </c>
      <c r="BF41" s="107">
        <v>6.0000000000000001E-3</v>
      </c>
      <c r="BG41" s="40">
        <f t="shared" si="2"/>
        <v>0.52261354272435945</v>
      </c>
    </row>
    <row r="42" spans="1:59">
      <c r="A42" s="14" t="s">
        <v>114</v>
      </c>
      <c r="B42" t="s">
        <v>1352</v>
      </c>
      <c r="C42" t="s">
        <v>2618</v>
      </c>
      <c r="D42" t="s">
        <v>3094</v>
      </c>
      <c r="E42" t="s">
        <v>1894</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f t="shared" si="1"/>
        <v>7.1139942265395897E-2</v>
      </c>
      <c r="AM42">
        <f t="shared" si="4"/>
        <v>6.864588453079179E-2</v>
      </c>
      <c r="AN42">
        <f t="shared" si="4"/>
        <v>6.6151826796187668E-2</v>
      </c>
      <c r="AO42">
        <f t="shared" si="4"/>
        <v>6.3657769061583561E-2</v>
      </c>
      <c r="AP42">
        <f t="shared" si="4"/>
        <v>6.1163711326979453E-2</v>
      </c>
      <c r="AQ42">
        <f t="shared" si="4"/>
        <v>5.8669653592375338E-2</v>
      </c>
      <c r="AR42">
        <f t="shared" si="4"/>
        <v>5.6175595857771224E-2</v>
      </c>
      <c r="AS42">
        <f t="shared" si="4"/>
        <v>5.3681538123167116E-2</v>
      </c>
      <c r="AT42">
        <f t="shared" si="4"/>
        <v>5.1187480388563009E-2</v>
      </c>
      <c r="AU42">
        <f t="shared" si="4"/>
        <v>4.8693422653958894E-2</v>
      </c>
      <c r="AV42">
        <f t="shared" si="4"/>
        <v>4.619936491935478E-2</v>
      </c>
      <c r="AW42">
        <f t="shared" si="4"/>
        <v>4.3705307184750672E-2</v>
      </c>
      <c r="AX42">
        <f t="shared" si="4"/>
        <v>4.1211249450146564E-2</v>
      </c>
      <c r="AY42">
        <f t="shared" si="4"/>
        <v>3.871719171554245E-2</v>
      </c>
      <c r="AZ42">
        <f t="shared" si="4"/>
        <v>3.6223133980938335E-2</v>
      </c>
      <c r="BA42">
        <f t="shared" si="4"/>
        <v>3.3729076246334228E-2</v>
      </c>
      <c r="BB42">
        <f t="shared" si="4"/>
        <v>3.1235018511730123E-2</v>
      </c>
      <c r="BC42">
        <f t="shared" si="4"/>
        <v>2.8740960777126002E-2</v>
      </c>
      <c r="BD42">
        <f t="shared" si="4"/>
        <v>2.6246903042521894E-2</v>
      </c>
      <c r="BE42">
        <f t="shared" si="4"/>
        <v>2.375284530791778E-2</v>
      </c>
      <c r="BF42" s="107">
        <v>-2.9000000000000001E-2</v>
      </c>
      <c r="BG42" s="40">
        <f t="shared" si="2"/>
        <v>-3.9555196442501606</v>
      </c>
    </row>
    <row r="43" spans="1:59">
      <c r="A43" s="14" t="s">
        <v>853</v>
      </c>
      <c r="B43" t="s">
        <v>1273</v>
      </c>
      <c r="C43" t="s">
        <v>2620</v>
      </c>
      <c r="D43" t="s">
        <v>3095</v>
      </c>
      <c r="E43" t="s">
        <v>1894</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f t="shared" si="1"/>
        <v>7.1652492753708941E-2</v>
      </c>
      <c r="AM43">
        <f t="shared" si="4"/>
        <v>7.2404122629315448E-2</v>
      </c>
      <c r="AN43">
        <f t="shared" si="4"/>
        <v>7.3155752504921942E-2</v>
      </c>
      <c r="AO43">
        <f t="shared" si="4"/>
        <v>7.390738238052845E-2</v>
      </c>
      <c r="AP43">
        <f t="shared" si="4"/>
        <v>7.4659012256134957E-2</v>
      </c>
      <c r="AQ43">
        <f t="shared" si="4"/>
        <v>7.5410642131741465E-2</v>
      </c>
      <c r="AR43">
        <f t="shared" si="4"/>
        <v>7.6162272007347959E-2</v>
      </c>
      <c r="AS43">
        <f t="shared" si="4"/>
        <v>7.6913901882954466E-2</v>
      </c>
      <c r="AT43">
        <f t="shared" si="4"/>
        <v>7.7665531758560974E-2</v>
      </c>
      <c r="AU43">
        <f t="shared" si="4"/>
        <v>7.8417161634167482E-2</v>
      </c>
      <c r="AV43">
        <f t="shared" si="4"/>
        <v>7.9168791509773975E-2</v>
      </c>
      <c r="AW43">
        <f t="shared" si="4"/>
        <v>7.9920421385380483E-2</v>
      </c>
      <c r="AX43">
        <f t="shared" si="4"/>
        <v>8.0672051260986991E-2</v>
      </c>
      <c r="AY43">
        <f t="shared" si="4"/>
        <v>8.1423681136593498E-2</v>
      </c>
      <c r="AZ43">
        <f t="shared" si="4"/>
        <v>8.2175311012199992E-2</v>
      </c>
      <c r="BA43">
        <f t="shared" si="4"/>
        <v>8.29269408878065E-2</v>
      </c>
      <c r="BB43">
        <f t="shared" si="4"/>
        <v>8.3678570763413007E-2</v>
      </c>
      <c r="BC43">
        <f t="shared" si="4"/>
        <v>8.4430200639019515E-2</v>
      </c>
      <c r="BD43">
        <f t="shared" si="4"/>
        <v>8.5181830514626009E-2</v>
      </c>
      <c r="BE43">
        <f t="shared" si="4"/>
        <v>8.5933460390232516E-2</v>
      </c>
      <c r="BF43" s="107">
        <v>0.02</v>
      </c>
      <c r="BG43" s="40">
        <f t="shared" si="2"/>
        <v>1.6107467320757296</v>
      </c>
    </row>
    <row r="44" spans="1:59">
      <c r="A44" s="14" t="s">
        <v>113</v>
      </c>
      <c r="B44" t="s">
        <v>1282</v>
      </c>
      <c r="C44" t="s">
        <v>2622</v>
      </c>
      <c r="D44" t="s">
        <v>3096</v>
      </c>
      <c r="E44" t="s">
        <v>1894</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f t="shared" si="1"/>
        <v>7.3416659479444073</v>
      </c>
      <c r="AM44">
        <f t="shared" si="4"/>
        <v>7.923151253589503</v>
      </c>
      <c r="AN44">
        <f t="shared" si="4"/>
        <v>8.5046365592345996</v>
      </c>
      <c r="AO44">
        <f t="shared" si="4"/>
        <v>9.0861218648796953</v>
      </c>
      <c r="AP44">
        <f t="shared" si="4"/>
        <v>9.6676071705247928</v>
      </c>
      <c r="AQ44">
        <f t="shared" ref="AM44:BE51" si="5">_xlfn.FORECAST.ETS(AQ$15,$F44:$AK44,$F$15:$AK$15)</f>
        <v>10.249092476169888</v>
      </c>
      <c r="AR44">
        <f t="shared" si="5"/>
        <v>10.830577781814984</v>
      </c>
      <c r="AS44">
        <f t="shared" si="5"/>
        <v>11.41206308746008</v>
      </c>
      <c r="AT44">
        <f t="shared" si="5"/>
        <v>11.993548393105177</v>
      </c>
      <c r="AU44">
        <f t="shared" si="5"/>
        <v>12.575033698750273</v>
      </c>
      <c r="AV44">
        <f t="shared" si="5"/>
        <v>13.156519004395371</v>
      </c>
      <c r="AW44">
        <f t="shared" si="5"/>
        <v>13.738004310040466</v>
      </c>
      <c r="AX44">
        <f t="shared" si="5"/>
        <v>14.319489615685562</v>
      </c>
      <c r="AY44">
        <f t="shared" si="5"/>
        <v>14.900974921330658</v>
      </c>
      <c r="AZ44">
        <f t="shared" si="5"/>
        <v>15.482460226975755</v>
      </c>
      <c r="BA44">
        <f t="shared" si="5"/>
        <v>16.063945532620849</v>
      </c>
      <c r="BB44">
        <f t="shared" si="5"/>
        <v>16.645430838265945</v>
      </c>
      <c r="BC44">
        <f t="shared" si="5"/>
        <v>17.226916143911044</v>
      </c>
      <c r="BD44">
        <f t="shared" si="5"/>
        <v>17.80840144955614</v>
      </c>
      <c r="BE44">
        <f t="shared" si="5"/>
        <v>18.389886755201236</v>
      </c>
      <c r="BF44" s="107">
        <v>3.5999999999999997E-2</v>
      </c>
      <c r="BG44" s="40">
        <f t="shared" si="2"/>
        <v>4.2182660368499381</v>
      </c>
    </row>
    <row r="45" spans="1:59">
      <c r="A45" s="14" t="s">
        <v>114</v>
      </c>
      <c r="B45" t="s">
        <v>2548</v>
      </c>
      <c r="C45" t="s">
        <v>2624</v>
      </c>
      <c r="D45" t="s">
        <v>3097</v>
      </c>
      <c r="E45" t="s">
        <v>1894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f t="shared" si="1"/>
        <v>0</v>
      </c>
      <c r="AM45">
        <f t="shared" si="5"/>
        <v>0</v>
      </c>
      <c r="AN45">
        <f t="shared" si="5"/>
        <v>0</v>
      </c>
      <c r="AO45">
        <f t="shared" si="5"/>
        <v>0</v>
      </c>
      <c r="AP45">
        <f t="shared" si="5"/>
        <v>0</v>
      </c>
      <c r="AQ45">
        <f t="shared" si="5"/>
        <v>0</v>
      </c>
      <c r="AR45">
        <f t="shared" si="5"/>
        <v>0</v>
      </c>
      <c r="AS45">
        <f t="shared" si="5"/>
        <v>0</v>
      </c>
      <c r="AT45">
        <f t="shared" si="5"/>
        <v>0</v>
      </c>
      <c r="AU45">
        <f t="shared" si="5"/>
        <v>0</v>
      </c>
      <c r="AV45">
        <f t="shared" si="5"/>
        <v>0</v>
      </c>
      <c r="AW45">
        <f t="shared" si="5"/>
        <v>0</v>
      </c>
      <c r="AX45">
        <f t="shared" si="5"/>
        <v>0</v>
      </c>
      <c r="AY45">
        <f t="shared" si="5"/>
        <v>0</v>
      </c>
      <c r="AZ45">
        <f t="shared" si="5"/>
        <v>0</v>
      </c>
      <c r="BA45">
        <f t="shared" si="5"/>
        <v>0</v>
      </c>
      <c r="BB45">
        <f t="shared" si="5"/>
        <v>0</v>
      </c>
      <c r="BC45">
        <f t="shared" si="5"/>
        <v>0</v>
      </c>
      <c r="BD45">
        <f t="shared" si="5"/>
        <v>0</v>
      </c>
      <c r="BE45">
        <f t="shared" si="5"/>
        <v>0</v>
      </c>
      <c r="BF45" t="s">
        <v>146</v>
      </c>
      <c r="BG45" t="s">
        <v>146</v>
      </c>
    </row>
    <row r="46" spans="1:59">
      <c r="A46" s="14" t="s">
        <v>112</v>
      </c>
      <c r="B46" t="s">
        <v>1577</v>
      </c>
      <c r="C46" t="s">
        <v>2626</v>
      </c>
      <c r="D46" t="s">
        <v>3098</v>
      </c>
      <c r="E46" t="s">
        <v>1894</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f t="shared" si="1"/>
        <v>3.3051597995359103E-2</v>
      </c>
      <c r="AM46">
        <f t="shared" si="5"/>
        <v>3.4054941579718279E-2</v>
      </c>
      <c r="AN46">
        <f t="shared" si="5"/>
        <v>3.5058285164077455E-2</v>
      </c>
      <c r="AO46">
        <f t="shared" si="5"/>
        <v>3.606162874843663E-2</v>
      </c>
      <c r="AP46">
        <f t="shared" si="5"/>
        <v>3.7064972332795806E-2</v>
      </c>
      <c r="AQ46">
        <f t="shared" si="5"/>
        <v>3.8068315917154982E-2</v>
      </c>
      <c r="AR46">
        <f t="shared" si="5"/>
        <v>3.9071659501514158E-2</v>
      </c>
      <c r="AS46">
        <f t="shared" si="5"/>
        <v>4.0075003085873334E-2</v>
      </c>
      <c r="AT46">
        <f t="shared" si="5"/>
        <v>4.107834667023251E-2</v>
      </c>
      <c r="AU46">
        <f t="shared" si="5"/>
        <v>4.2081690254591686E-2</v>
      </c>
      <c r="AV46">
        <f t="shared" si="5"/>
        <v>4.3085033838950869E-2</v>
      </c>
      <c r="AW46">
        <f t="shared" si="5"/>
        <v>4.4088377423310045E-2</v>
      </c>
      <c r="AX46">
        <f t="shared" si="5"/>
        <v>4.5091721007669221E-2</v>
      </c>
      <c r="AY46">
        <f t="shared" si="5"/>
        <v>4.6095064592028397E-2</v>
      </c>
      <c r="AZ46">
        <f t="shared" si="5"/>
        <v>4.7098408176387573E-2</v>
      </c>
      <c r="BA46">
        <f t="shared" si="5"/>
        <v>4.8101751760746748E-2</v>
      </c>
      <c r="BB46">
        <f t="shared" si="5"/>
        <v>4.9105095345105924E-2</v>
      </c>
      <c r="BC46">
        <f t="shared" si="5"/>
        <v>5.01084389294651E-2</v>
      </c>
      <c r="BD46">
        <f t="shared" si="5"/>
        <v>5.1111782513824276E-2</v>
      </c>
      <c r="BE46">
        <f t="shared" si="5"/>
        <v>5.2115126098183452E-2</v>
      </c>
      <c r="BF46" t="s">
        <v>146</v>
      </c>
      <c r="BG46" t="s">
        <v>146</v>
      </c>
    </row>
    <row r="47" spans="1:59">
      <c r="A47" s="14" t="s">
        <v>116</v>
      </c>
      <c r="B47" t="s">
        <v>2549</v>
      </c>
      <c r="C47" t="s">
        <v>2628</v>
      </c>
      <c r="D47" t="s">
        <v>3099</v>
      </c>
      <c r="E47" t="s">
        <v>1894</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f t="shared" si="1"/>
        <v>4.567183220801415E-2</v>
      </c>
      <c r="AM47">
        <f t="shared" si="5"/>
        <v>4.7022387467528015E-2</v>
      </c>
      <c r="AN47">
        <f t="shared" si="5"/>
        <v>4.8372942727041887E-2</v>
      </c>
      <c r="AO47">
        <f t="shared" si="5"/>
        <v>4.9723497986555752E-2</v>
      </c>
      <c r="AP47">
        <f t="shared" si="5"/>
        <v>5.1074053246069624E-2</v>
      </c>
      <c r="AQ47">
        <f t="shared" si="5"/>
        <v>5.2424608505583489E-2</v>
      </c>
      <c r="AR47">
        <f t="shared" si="5"/>
        <v>5.3775163765097361E-2</v>
      </c>
      <c r="AS47">
        <f t="shared" si="5"/>
        <v>5.5125719024611226E-2</v>
      </c>
      <c r="AT47">
        <f t="shared" si="5"/>
        <v>5.6476274284125098E-2</v>
      </c>
      <c r="AU47">
        <f t="shared" si="5"/>
        <v>5.7826829543638963E-2</v>
      </c>
      <c r="AV47">
        <f t="shared" si="5"/>
        <v>5.9177384803152835E-2</v>
      </c>
      <c r="AW47">
        <f t="shared" si="5"/>
        <v>6.0527940062666707E-2</v>
      </c>
      <c r="AX47">
        <f t="shared" si="5"/>
        <v>6.1878495322180573E-2</v>
      </c>
      <c r="AY47">
        <f t="shared" si="5"/>
        <v>6.3229050581694438E-2</v>
      </c>
      <c r="AZ47">
        <f t="shared" si="5"/>
        <v>6.457960584120831E-2</v>
      </c>
      <c r="BA47">
        <f t="shared" si="5"/>
        <v>6.5930161100722182E-2</v>
      </c>
      <c r="BB47">
        <f t="shared" si="5"/>
        <v>6.7280716360236054E-2</v>
      </c>
      <c r="BC47">
        <f t="shared" si="5"/>
        <v>6.8631271619749912E-2</v>
      </c>
      <c r="BD47">
        <f t="shared" si="5"/>
        <v>6.9981826879263784E-2</v>
      </c>
      <c r="BE47">
        <f t="shared" si="5"/>
        <v>7.1332382138777656E-2</v>
      </c>
      <c r="BF47" s="107">
        <v>0.13</v>
      </c>
      <c r="BG47" s="40">
        <f t="shared" si="2"/>
        <v>8.7231286495547131</v>
      </c>
    </row>
    <row r="48" spans="1:59">
      <c r="A48" s="14" t="s">
        <v>116</v>
      </c>
      <c r="B48" t="s">
        <v>2550</v>
      </c>
      <c r="C48" t="s">
        <v>2630</v>
      </c>
      <c r="D48" t="s">
        <v>3100</v>
      </c>
      <c r="E48" t="s">
        <v>1894</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f t="shared" si="1"/>
        <v>4.7788297340474864E-2</v>
      </c>
      <c r="AM48">
        <f t="shared" si="5"/>
        <v>4.9200340678587744E-2</v>
      </c>
      <c r="AN48">
        <f t="shared" si="5"/>
        <v>5.0612384016700623E-2</v>
      </c>
      <c r="AO48">
        <f t="shared" si="5"/>
        <v>5.2024427354813496E-2</v>
      </c>
      <c r="AP48">
        <f t="shared" si="5"/>
        <v>5.3436470692926376E-2</v>
      </c>
      <c r="AQ48">
        <f t="shared" si="5"/>
        <v>5.4848514031039255E-2</v>
      </c>
      <c r="AR48">
        <f t="shared" si="5"/>
        <v>5.6260557369152135E-2</v>
      </c>
      <c r="AS48">
        <f t="shared" si="5"/>
        <v>5.7672600707265015E-2</v>
      </c>
      <c r="AT48">
        <f t="shared" si="5"/>
        <v>5.9084644045377888E-2</v>
      </c>
      <c r="AU48">
        <f t="shared" si="5"/>
        <v>6.0496687383490774E-2</v>
      </c>
      <c r="AV48">
        <f t="shared" si="5"/>
        <v>6.1908730721603647E-2</v>
      </c>
      <c r="AW48">
        <f t="shared" si="5"/>
        <v>6.3320774059716534E-2</v>
      </c>
      <c r="AX48">
        <f t="shared" si="5"/>
        <v>6.4732817397829406E-2</v>
      </c>
      <c r="AY48">
        <f t="shared" si="5"/>
        <v>6.6144860735942279E-2</v>
      </c>
      <c r="AZ48">
        <f t="shared" si="5"/>
        <v>6.7556904074055166E-2</v>
      </c>
      <c r="BA48">
        <f t="shared" si="5"/>
        <v>6.8968947412168038E-2</v>
      </c>
      <c r="BB48">
        <f t="shared" si="5"/>
        <v>7.0380990750280925E-2</v>
      </c>
      <c r="BC48">
        <f t="shared" si="5"/>
        <v>7.1793034088393798E-2</v>
      </c>
      <c r="BD48">
        <f t="shared" si="5"/>
        <v>7.3205077426506671E-2</v>
      </c>
      <c r="BE48">
        <f t="shared" si="5"/>
        <v>7.4617120764619557E-2</v>
      </c>
      <c r="BF48" s="107">
        <v>0.129</v>
      </c>
      <c r="BG48" s="40">
        <f t="shared" si="2"/>
        <v>8.6612868479065028</v>
      </c>
    </row>
    <row r="49" spans="1:59">
      <c r="A49" s="14" t="s">
        <v>854</v>
      </c>
      <c r="B49" t="s">
        <v>1581</v>
      </c>
      <c r="C49" t="s">
        <v>2632</v>
      </c>
      <c r="D49" t="s">
        <v>3101</v>
      </c>
      <c r="E49" t="s">
        <v>1894</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f t="shared" si="1"/>
        <v>6.455822092347499E-2</v>
      </c>
      <c r="AM49">
        <f t="shared" si="5"/>
        <v>6.6476047177201153E-2</v>
      </c>
      <c r="AN49">
        <f t="shared" si="5"/>
        <v>6.8393873430927316E-2</v>
      </c>
      <c r="AO49">
        <f t="shared" si="5"/>
        <v>7.0311699684653478E-2</v>
      </c>
      <c r="AP49">
        <f t="shared" si="5"/>
        <v>7.2229525938379627E-2</v>
      </c>
      <c r="AQ49">
        <f t="shared" si="5"/>
        <v>7.4147352192105789E-2</v>
      </c>
      <c r="AR49">
        <f t="shared" si="5"/>
        <v>7.6065178445831952E-2</v>
      </c>
      <c r="AS49">
        <f t="shared" si="5"/>
        <v>7.7983004699558114E-2</v>
      </c>
      <c r="AT49">
        <f t="shared" si="5"/>
        <v>7.9900830953284277E-2</v>
      </c>
      <c r="AU49">
        <f t="shared" si="5"/>
        <v>8.181865720701044E-2</v>
      </c>
      <c r="AV49">
        <f t="shared" si="5"/>
        <v>8.3736483460736588E-2</v>
      </c>
      <c r="AW49">
        <f t="shared" si="5"/>
        <v>8.5654309714462751E-2</v>
      </c>
      <c r="AX49">
        <f t="shared" si="5"/>
        <v>8.7572135968188913E-2</v>
      </c>
      <c r="AY49">
        <f t="shared" si="5"/>
        <v>8.9489962221915076E-2</v>
      </c>
      <c r="AZ49">
        <f t="shared" si="5"/>
        <v>9.1407788475641238E-2</v>
      </c>
      <c r="BA49">
        <f t="shared" si="5"/>
        <v>9.3325614729367401E-2</v>
      </c>
      <c r="BB49">
        <f t="shared" si="5"/>
        <v>9.5243440983093564E-2</v>
      </c>
      <c r="BC49">
        <f t="shared" si="5"/>
        <v>9.7161267236819726E-2</v>
      </c>
      <c r="BD49">
        <f t="shared" si="5"/>
        <v>9.9079093490545889E-2</v>
      </c>
      <c r="BE49">
        <f t="shared" si="5"/>
        <v>0.10099691974427205</v>
      </c>
      <c r="BF49" s="107">
        <v>0.13700000000000001</v>
      </c>
      <c r="BG49" s="40">
        <f t="shared" si="2"/>
        <v>9.129301347998787</v>
      </c>
    </row>
    <row r="50" spans="1:59">
      <c r="B50" t="s">
        <v>2554</v>
      </c>
      <c r="C50" t="s">
        <v>2634</v>
      </c>
      <c r="D50" t="s">
        <v>3102</v>
      </c>
      <c r="E50" t="s">
        <v>1894</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f t="shared" si="1"/>
        <v>229.56886072937715</v>
      </c>
      <c r="AM50">
        <f t="shared" si="5"/>
        <v>230.69124783893261</v>
      </c>
      <c r="AN50">
        <f t="shared" si="5"/>
        <v>231.81363494848807</v>
      </c>
      <c r="AO50">
        <f t="shared" si="5"/>
        <v>232.93602205804356</v>
      </c>
      <c r="AP50">
        <f t="shared" si="5"/>
        <v>234.05840916759902</v>
      </c>
      <c r="AQ50">
        <f t="shared" si="5"/>
        <v>235.18079627715449</v>
      </c>
      <c r="AR50">
        <f t="shared" si="5"/>
        <v>236.30318338670995</v>
      </c>
      <c r="AS50">
        <f t="shared" si="5"/>
        <v>237.42557049626541</v>
      </c>
      <c r="AT50">
        <f t="shared" si="5"/>
        <v>238.5479576058209</v>
      </c>
      <c r="AU50">
        <f t="shared" si="5"/>
        <v>239.67034471537636</v>
      </c>
      <c r="AV50">
        <f t="shared" si="5"/>
        <v>240.79273182493182</v>
      </c>
      <c r="AW50">
        <f t="shared" si="5"/>
        <v>241.91511893448728</v>
      </c>
      <c r="AX50">
        <f t="shared" si="5"/>
        <v>243.03750604404274</v>
      </c>
      <c r="AY50">
        <f t="shared" si="5"/>
        <v>244.1598931535982</v>
      </c>
      <c r="AZ50">
        <f t="shared" si="5"/>
        <v>245.28228026315367</v>
      </c>
      <c r="BA50">
        <f t="shared" si="5"/>
        <v>246.40466737270916</v>
      </c>
      <c r="BB50">
        <f t="shared" si="5"/>
        <v>247.52705448226462</v>
      </c>
      <c r="BC50">
        <f t="shared" si="5"/>
        <v>248.64944159182008</v>
      </c>
      <c r="BD50">
        <f t="shared" si="5"/>
        <v>249.77182870137554</v>
      </c>
      <c r="BE50">
        <f t="shared" si="5"/>
        <v>250.894215810931</v>
      </c>
      <c r="BF50" s="107">
        <v>6.0000000000000001E-3</v>
      </c>
      <c r="BG50" s="40">
        <f t="shared" si="2"/>
        <v>0.57193615382555851</v>
      </c>
    </row>
    <row r="51" spans="1:59">
      <c r="B51" t="s">
        <v>2555</v>
      </c>
      <c r="C51" t="s">
        <v>2636</v>
      </c>
      <c r="D51" t="s">
        <v>3103</v>
      </c>
      <c r="E51" t="s">
        <v>1894</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f t="shared" si="1"/>
        <v>452.77214564396303</v>
      </c>
      <c r="AM51">
        <f t="shared" si="5"/>
        <v>460.15654406717556</v>
      </c>
      <c r="AN51">
        <f t="shared" si="5"/>
        <v>467.54094249038809</v>
      </c>
      <c r="AO51">
        <f t="shared" si="5"/>
        <v>474.92534091360062</v>
      </c>
      <c r="AP51">
        <f t="shared" si="5"/>
        <v>482.3097393368131</v>
      </c>
      <c r="AQ51">
        <f t="shared" si="5"/>
        <v>489.69413776002568</v>
      </c>
      <c r="AR51">
        <f t="shared" si="5"/>
        <v>497.07853618323816</v>
      </c>
      <c r="AS51">
        <f t="shared" si="5"/>
        <v>504.46293460645069</v>
      </c>
      <c r="AT51">
        <f t="shared" si="5"/>
        <v>511.84733302966322</v>
      </c>
      <c r="AU51">
        <f t="shared" si="5"/>
        <v>519.23173145287569</v>
      </c>
      <c r="AV51">
        <f t="shared" si="5"/>
        <v>526.61612987608828</v>
      </c>
      <c r="AW51">
        <f t="shared" si="5"/>
        <v>534.00052829930087</v>
      </c>
      <c r="AX51">
        <f t="shared" si="5"/>
        <v>541.38492672251334</v>
      </c>
      <c r="AY51">
        <f t="shared" si="5"/>
        <v>548.76932514572582</v>
      </c>
      <c r="AZ51">
        <f t="shared" si="5"/>
        <v>556.1537235689384</v>
      </c>
      <c r="BA51">
        <f t="shared" si="5"/>
        <v>563.53812199215088</v>
      </c>
      <c r="BB51">
        <f t="shared" si="5"/>
        <v>570.92252041536346</v>
      </c>
      <c r="BC51">
        <f t="shared" si="5"/>
        <v>578.30691883857594</v>
      </c>
      <c r="BD51">
        <f t="shared" si="5"/>
        <v>585.69131726178853</v>
      </c>
      <c r="BE51">
        <f t="shared" si="5"/>
        <v>593.075715685001</v>
      </c>
      <c r="BF51" s="107">
        <v>1.2999999999999999E-2</v>
      </c>
      <c r="BG51" s="40">
        <f t="shared" si="2"/>
        <v>1.3170866370910916</v>
      </c>
    </row>
    <row r="52" spans="1:59">
      <c r="B52" t="s">
        <v>2556</v>
      </c>
      <c r="D52" t="s">
        <v>3104</v>
      </c>
      <c r="BG52" s="40"/>
    </row>
    <row r="53" spans="1:59">
      <c r="B53" t="s">
        <v>1221</v>
      </c>
      <c r="D53" t="s">
        <v>3105</v>
      </c>
      <c r="BG53" s="40"/>
    </row>
    <row r="54" spans="1:59">
      <c r="A54" s="14" t="s">
        <v>115</v>
      </c>
      <c r="B54" t="s">
        <v>1266</v>
      </c>
      <c r="C54" t="s">
        <v>2640</v>
      </c>
      <c r="D54" t="s">
        <v>3106</v>
      </c>
      <c r="E54" t="s">
        <v>1294</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f t="shared" si="1"/>
        <v>482.38090234409685</v>
      </c>
      <c r="AM54">
        <f t="shared" si="1"/>
        <v>486.10482993662959</v>
      </c>
      <c r="AN54">
        <f t="shared" si="1"/>
        <v>489.82875752916232</v>
      </c>
      <c r="AO54">
        <f t="shared" si="1"/>
        <v>493.55268512169499</v>
      </c>
      <c r="AP54">
        <f t="shared" si="1"/>
        <v>497.27661271422772</v>
      </c>
      <c r="AQ54">
        <f t="shared" si="1"/>
        <v>501.00054030676046</v>
      </c>
      <c r="AR54">
        <f t="shared" si="1"/>
        <v>504.72446789929319</v>
      </c>
      <c r="AS54">
        <f t="shared" si="1"/>
        <v>508.44839549182592</v>
      </c>
      <c r="AT54">
        <f t="shared" si="1"/>
        <v>512.1723230843586</v>
      </c>
      <c r="AU54">
        <f t="shared" si="1"/>
        <v>515.89625067689133</v>
      </c>
      <c r="AV54">
        <f t="shared" si="1"/>
        <v>519.62017826942406</v>
      </c>
      <c r="AW54">
        <f t="shared" si="1"/>
        <v>523.34410586195679</v>
      </c>
      <c r="AX54">
        <f t="shared" si="1"/>
        <v>527.06803345448952</v>
      </c>
      <c r="AY54">
        <f t="shared" si="1"/>
        <v>530.79196104702226</v>
      </c>
      <c r="AZ54">
        <f t="shared" si="1"/>
        <v>534.51588863955499</v>
      </c>
      <c r="BA54">
        <f t="shared" si="1"/>
        <v>538.23981623208772</v>
      </c>
      <c r="BB54">
        <f t="shared" ref="AM54:BE63" si="6">_xlfn.FORECAST.ETS(BB$15,$F54:$AK54,$F$15:$AK$15)</f>
        <v>541.96374382462045</v>
      </c>
      <c r="BC54">
        <f t="shared" si="6"/>
        <v>545.68767141715318</v>
      </c>
      <c r="BD54">
        <f t="shared" si="6"/>
        <v>549.41159900968592</v>
      </c>
      <c r="BE54">
        <f t="shared" si="6"/>
        <v>553.13552660221853</v>
      </c>
      <c r="BF54" s="107">
        <v>3.0000000000000001E-3</v>
      </c>
      <c r="BG54" s="40">
        <f t="shared" si="2"/>
        <v>0.44451796747688732</v>
      </c>
    </row>
    <row r="55" spans="1:59">
      <c r="A55" s="14" t="s">
        <v>114</v>
      </c>
      <c r="B55" t="s">
        <v>1352</v>
      </c>
      <c r="C55" t="s">
        <v>2642</v>
      </c>
      <c r="D55" t="s">
        <v>3107</v>
      </c>
      <c r="E55" t="s">
        <v>1294</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f t="shared" si="1"/>
        <v>251.61356978438459</v>
      </c>
      <c r="AM55">
        <f t="shared" si="6"/>
        <v>255.82893594856057</v>
      </c>
      <c r="AN55">
        <f t="shared" si="6"/>
        <v>260.04430211273649</v>
      </c>
      <c r="AO55">
        <f t="shared" si="6"/>
        <v>264.25966827691246</v>
      </c>
      <c r="AP55">
        <f t="shared" si="6"/>
        <v>268.47503444108844</v>
      </c>
      <c r="AQ55">
        <f t="shared" si="6"/>
        <v>272.69040060526436</v>
      </c>
      <c r="AR55">
        <f t="shared" si="6"/>
        <v>276.90576676944033</v>
      </c>
      <c r="AS55">
        <f t="shared" si="6"/>
        <v>281.12113293361631</v>
      </c>
      <c r="AT55">
        <f t="shared" si="6"/>
        <v>285.33649909779223</v>
      </c>
      <c r="AU55">
        <f t="shared" si="6"/>
        <v>289.5518652619682</v>
      </c>
      <c r="AV55">
        <f t="shared" si="6"/>
        <v>293.76723142614418</v>
      </c>
      <c r="AW55">
        <f t="shared" si="6"/>
        <v>297.9825975903201</v>
      </c>
      <c r="AX55">
        <f t="shared" si="6"/>
        <v>302.19796375449607</v>
      </c>
      <c r="AY55">
        <f t="shared" si="6"/>
        <v>306.41332991867205</v>
      </c>
      <c r="AZ55">
        <f t="shared" si="6"/>
        <v>310.62869608284797</v>
      </c>
      <c r="BA55">
        <f t="shared" si="6"/>
        <v>314.84406224702394</v>
      </c>
      <c r="BB55">
        <f t="shared" si="6"/>
        <v>319.05942841119992</v>
      </c>
      <c r="BC55">
        <f t="shared" si="6"/>
        <v>323.27479457537584</v>
      </c>
      <c r="BD55">
        <f t="shared" si="6"/>
        <v>327.49016073955181</v>
      </c>
      <c r="BE55">
        <f t="shared" si="6"/>
        <v>331.70552690372779</v>
      </c>
      <c r="BF55" s="107">
        <v>1.2999999999999999E-2</v>
      </c>
      <c r="BG55" s="40">
        <f t="shared" si="2"/>
        <v>1.3755880038177404</v>
      </c>
    </row>
    <row r="56" spans="1:59">
      <c r="A56" s="14" t="s">
        <v>853</v>
      </c>
      <c r="B56" t="s">
        <v>1273</v>
      </c>
      <c r="C56" t="s">
        <v>2644</v>
      </c>
      <c r="D56" t="s">
        <v>3108</v>
      </c>
      <c r="E56" t="s">
        <v>1294</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f t="shared" si="1"/>
        <v>1.5971268542195405</v>
      </c>
      <c r="AM56">
        <f t="shared" si="6"/>
        <v>1.6688287298319824</v>
      </c>
      <c r="AN56">
        <f t="shared" si="6"/>
        <v>1.7405306054444243</v>
      </c>
      <c r="AO56">
        <f t="shared" si="6"/>
        <v>1.8122324810568662</v>
      </c>
      <c r="AP56">
        <f t="shared" si="6"/>
        <v>1.8839343566693083</v>
      </c>
      <c r="AQ56">
        <f t="shared" si="6"/>
        <v>1.9556362322817502</v>
      </c>
      <c r="AR56">
        <f t="shared" si="6"/>
        <v>2.0273381078941921</v>
      </c>
      <c r="AS56">
        <f t="shared" si="6"/>
        <v>2.0990399835066338</v>
      </c>
      <c r="AT56">
        <f t="shared" si="6"/>
        <v>2.1707418591190759</v>
      </c>
      <c r="AU56">
        <f t="shared" si="6"/>
        <v>2.242443734731518</v>
      </c>
      <c r="AV56">
        <f t="shared" si="6"/>
        <v>2.3141456103439597</v>
      </c>
      <c r="AW56">
        <f t="shared" si="6"/>
        <v>2.3858474859564018</v>
      </c>
      <c r="AX56">
        <f t="shared" si="6"/>
        <v>2.4575493615688435</v>
      </c>
      <c r="AY56">
        <f t="shared" si="6"/>
        <v>2.5292512371812856</v>
      </c>
      <c r="AZ56">
        <f t="shared" si="6"/>
        <v>2.6009531127937278</v>
      </c>
      <c r="BA56">
        <f t="shared" si="6"/>
        <v>2.6726549884061694</v>
      </c>
      <c r="BB56">
        <f t="shared" si="6"/>
        <v>2.7443568640186111</v>
      </c>
      <c r="BC56">
        <f t="shared" si="6"/>
        <v>2.8160587396310532</v>
      </c>
      <c r="BD56">
        <f t="shared" si="6"/>
        <v>2.8877606152434954</v>
      </c>
      <c r="BE56">
        <f t="shared" si="6"/>
        <v>2.959462490855937</v>
      </c>
      <c r="BF56" s="107">
        <v>8.6999999999999994E-2</v>
      </c>
      <c r="BG56" s="40">
        <f t="shared" si="2"/>
        <v>6.5073738580153639</v>
      </c>
    </row>
    <row r="57" spans="1:59">
      <c r="A57" s="14" t="s">
        <v>113</v>
      </c>
      <c r="B57" t="s">
        <v>1282</v>
      </c>
      <c r="C57" t="s">
        <v>2646</v>
      </c>
      <c r="D57" t="s">
        <v>3109</v>
      </c>
      <c r="E57" t="s">
        <v>1294</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f t="shared" si="1"/>
        <v>0.66888559000513426</v>
      </c>
      <c r="AM57">
        <f t="shared" si="6"/>
        <v>0.68637808236946829</v>
      </c>
      <c r="AN57">
        <f t="shared" si="6"/>
        <v>0.70387057473380232</v>
      </c>
      <c r="AO57">
        <f t="shared" si="6"/>
        <v>0.72136306709813636</v>
      </c>
      <c r="AP57">
        <f t="shared" si="6"/>
        <v>0.7388555594624705</v>
      </c>
      <c r="AQ57">
        <f t="shared" si="6"/>
        <v>0.75634805182680453</v>
      </c>
      <c r="AR57">
        <f t="shared" si="6"/>
        <v>0.77384054419113857</v>
      </c>
      <c r="AS57">
        <f t="shared" si="6"/>
        <v>0.7913330365554726</v>
      </c>
      <c r="AT57">
        <f t="shared" si="6"/>
        <v>0.80882552891980664</v>
      </c>
      <c r="AU57">
        <f t="shared" si="6"/>
        <v>0.82631802128414067</v>
      </c>
      <c r="AV57">
        <f t="shared" si="6"/>
        <v>0.84381051364847481</v>
      </c>
      <c r="AW57">
        <f t="shared" si="6"/>
        <v>0.86130300601280885</v>
      </c>
      <c r="AX57">
        <f t="shared" si="6"/>
        <v>0.87879549837714288</v>
      </c>
      <c r="AY57">
        <f t="shared" si="6"/>
        <v>0.89628799074147691</v>
      </c>
      <c r="AZ57">
        <f t="shared" si="6"/>
        <v>0.91378048310581095</v>
      </c>
      <c r="BA57">
        <f t="shared" si="6"/>
        <v>0.93127297547014498</v>
      </c>
      <c r="BB57">
        <f t="shared" si="6"/>
        <v>0.94876546783447901</v>
      </c>
      <c r="BC57">
        <f t="shared" si="6"/>
        <v>0.96625796019881305</v>
      </c>
      <c r="BD57">
        <f t="shared" si="6"/>
        <v>0.98375045256314708</v>
      </c>
      <c r="BE57">
        <f t="shared" si="6"/>
        <v>1.0012429449274811</v>
      </c>
      <c r="BF57" s="107">
        <v>0.08</v>
      </c>
      <c r="BG57" s="40">
        <f t="shared" si="2"/>
        <v>5.5044916255580612</v>
      </c>
    </row>
    <row r="58" spans="1:59">
      <c r="A58" s="14" t="s">
        <v>114</v>
      </c>
      <c r="B58" t="s">
        <v>2548</v>
      </c>
      <c r="C58" t="s">
        <v>2648</v>
      </c>
      <c r="D58" t="s">
        <v>3110</v>
      </c>
      <c r="E58" t="s">
        <v>1294</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f t="shared" si="1"/>
        <v>179.11869040543948</v>
      </c>
      <c r="AM58">
        <f t="shared" si="6"/>
        <v>186.92134565455578</v>
      </c>
      <c r="AN58">
        <f t="shared" si="6"/>
        <v>194.72400090367211</v>
      </c>
      <c r="AO58">
        <f t="shared" si="6"/>
        <v>202.52665615278841</v>
      </c>
      <c r="AP58">
        <f t="shared" si="6"/>
        <v>210.3293114019047</v>
      </c>
      <c r="AQ58">
        <f t="shared" si="6"/>
        <v>218.131966651021</v>
      </c>
      <c r="AR58">
        <f t="shared" si="6"/>
        <v>225.9346219001373</v>
      </c>
      <c r="AS58">
        <f t="shared" si="6"/>
        <v>233.73727714925363</v>
      </c>
      <c r="AT58">
        <f t="shared" si="6"/>
        <v>241.53993239836993</v>
      </c>
      <c r="AU58">
        <f t="shared" si="6"/>
        <v>249.34258764748623</v>
      </c>
      <c r="AV58">
        <f t="shared" si="6"/>
        <v>257.14524289660255</v>
      </c>
      <c r="AW58">
        <f t="shared" si="6"/>
        <v>264.94789814571885</v>
      </c>
      <c r="AX58">
        <f t="shared" si="6"/>
        <v>272.75055339483515</v>
      </c>
      <c r="AY58">
        <f t="shared" si="6"/>
        <v>280.55320864395145</v>
      </c>
      <c r="AZ58">
        <f t="shared" si="6"/>
        <v>288.35586389306775</v>
      </c>
      <c r="BA58">
        <f t="shared" si="6"/>
        <v>296.15851914218405</v>
      </c>
      <c r="BB58">
        <f t="shared" si="6"/>
        <v>303.96117439130035</v>
      </c>
      <c r="BC58">
        <f t="shared" si="6"/>
        <v>311.7638296404167</v>
      </c>
      <c r="BD58">
        <f t="shared" si="6"/>
        <v>319.56648488953294</v>
      </c>
      <c r="BE58">
        <f t="shared" si="6"/>
        <v>327.3691401386493</v>
      </c>
      <c r="BF58" s="107">
        <v>4.3999999999999997E-2</v>
      </c>
      <c r="BG58" s="40">
        <f t="shared" si="2"/>
        <v>3.9009946002430906</v>
      </c>
    </row>
    <row r="59" spans="1:59">
      <c r="A59" s="14" t="s">
        <v>112</v>
      </c>
      <c r="B59" t="s">
        <v>1577</v>
      </c>
      <c r="C59" t="s">
        <v>2650</v>
      </c>
      <c r="D59" t="s">
        <v>3111</v>
      </c>
      <c r="E59" t="s">
        <v>1294</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f t="shared" si="1"/>
        <v>1.1008700447006854</v>
      </c>
      <c r="AM59">
        <f t="shared" si="6"/>
        <v>1.1518824111922035</v>
      </c>
      <c r="AN59">
        <f t="shared" si="6"/>
        <v>1.2028947776837218</v>
      </c>
      <c r="AO59">
        <f t="shared" si="6"/>
        <v>1.2539071441752401</v>
      </c>
      <c r="AP59">
        <f t="shared" si="6"/>
        <v>1.3049195106667584</v>
      </c>
      <c r="AQ59">
        <f t="shared" si="6"/>
        <v>1.3559318771582767</v>
      </c>
      <c r="AR59">
        <f t="shared" si="6"/>
        <v>1.4069442436497948</v>
      </c>
      <c r="AS59">
        <f t="shared" si="6"/>
        <v>1.4579566101413131</v>
      </c>
      <c r="AT59">
        <f t="shared" si="6"/>
        <v>1.5089689766328314</v>
      </c>
      <c r="AU59">
        <f t="shared" si="6"/>
        <v>1.5599813431243494</v>
      </c>
      <c r="AV59">
        <f t="shared" si="6"/>
        <v>1.6109937096158677</v>
      </c>
      <c r="AW59">
        <f t="shared" si="6"/>
        <v>1.662006076107386</v>
      </c>
      <c r="AX59">
        <f t="shared" si="6"/>
        <v>1.7130184425989043</v>
      </c>
      <c r="AY59">
        <f t="shared" si="6"/>
        <v>1.7640308090904226</v>
      </c>
      <c r="AZ59">
        <f t="shared" si="6"/>
        <v>1.8150431755819407</v>
      </c>
      <c r="BA59">
        <f t="shared" si="6"/>
        <v>1.866055542073459</v>
      </c>
      <c r="BB59">
        <f t="shared" si="6"/>
        <v>1.9170679085649773</v>
      </c>
      <c r="BC59">
        <f t="shared" si="6"/>
        <v>1.9680802750564954</v>
      </c>
      <c r="BD59">
        <f t="shared" si="6"/>
        <v>2.0190926415480135</v>
      </c>
      <c r="BE59">
        <f t="shared" si="6"/>
        <v>2.070105008039532</v>
      </c>
      <c r="BF59" s="107">
        <v>0.17599999999999999</v>
      </c>
      <c r="BG59" s="40">
        <f t="shared" si="2"/>
        <v>11.8406982034855</v>
      </c>
    </row>
    <row r="60" spans="1:59">
      <c r="A60" s="14" t="s">
        <v>116</v>
      </c>
      <c r="B60" t="s">
        <v>2549</v>
      </c>
      <c r="C60" t="s">
        <v>2652</v>
      </c>
      <c r="D60" t="s">
        <v>3112</v>
      </c>
      <c r="E60" t="s">
        <v>1294</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f t="shared" si="1"/>
        <v>1.2512677808010935</v>
      </c>
      <c r="AM60">
        <f t="shared" si="6"/>
        <v>1.3086150500492459</v>
      </c>
      <c r="AN60">
        <f t="shared" si="6"/>
        <v>1.3659623192973984</v>
      </c>
      <c r="AO60">
        <f t="shared" si="6"/>
        <v>1.4233095885455509</v>
      </c>
      <c r="AP60">
        <f t="shared" si="6"/>
        <v>1.4806568577937034</v>
      </c>
      <c r="AQ60">
        <f t="shared" si="6"/>
        <v>1.5380041270418559</v>
      </c>
      <c r="AR60">
        <f t="shared" si="6"/>
        <v>1.5953513962900083</v>
      </c>
      <c r="AS60">
        <f t="shared" si="6"/>
        <v>1.6526986655381608</v>
      </c>
      <c r="AT60">
        <f t="shared" si="6"/>
        <v>1.7100459347863133</v>
      </c>
      <c r="AU60">
        <f t="shared" si="6"/>
        <v>1.767393204034466</v>
      </c>
      <c r="AV60">
        <f t="shared" si="6"/>
        <v>1.8247404732826182</v>
      </c>
      <c r="AW60">
        <f t="shared" si="6"/>
        <v>1.8820877425307709</v>
      </c>
      <c r="AX60">
        <f t="shared" si="6"/>
        <v>1.9394350117789232</v>
      </c>
      <c r="AY60">
        <f t="shared" si="6"/>
        <v>1.9967822810270759</v>
      </c>
      <c r="AZ60">
        <f t="shared" si="6"/>
        <v>2.0541295502752281</v>
      </c>
      <c r="BA60">
        <f t="shared" si="6"/>
        <v>2.1114768195233808</v>
      </c>
      <c r="BB60">
        <f t="shared" si="6"/>
        <v>2.1688240887715331</v>
      </c>
      <c r="BC60">
        <f t="shared" si="6"/>
        <v>2.2261713580196858</v>
      </c>
      <c r="BD60">
        <f t="shared" si="6"/>
        <v>2.2835186272678385</v>
      </c>
      <c r="BE60">
        <f t="shared" si="6"/>
        <v>2.3408658965159908</v>
      </c>
      <c r="BF60" t="s">
        <v>146</v>
      </c>
      <c r="BG60" t="s">
        <v>146</v>
      </c>
    </row>
    <row r="61" spans="1:59">
      <c r="A61" s="14" t="s">
        <v>116</v>
      </c>
      <c r="B61" t="s">
        <v>2550</v>
      </c>
      <c r="C61" t="s">
        <v>2654</v>
      </c>
      <c r="D61" t="s">
        <v>3113</v>
      </c>
      <c r="E61" t="s">
        <v>1294</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f t="shared" si="1"/>
        <v>1.4546083582685014</v>
      </c>
      <c r="AM61">
        <f t="shared" si="6"/>
        <v>1.5214777775913602</v>
      </c>
      <c r="AN61">
        <f t="shared" si="6"/>
        <v>1.5883471969142191</v>
      </c>
      <c r="AO61">
        <f t="shared" si="6"/>
        <v>1.6552166162370781</v>
      </c>
      <c r="AP61">
        <f t="shared" si="6"/>
        <v>1.7220860355599368</v>
      </c>
      <c r="AQ61">
        <f t="shared" si="6"/>
        <v>1.7889554548827957</v>
      </c>
      <c r="AR61">
        <f t="shared" si="6"/>
        <v>1.8558248742056547</v>
      </c>
      <c r="AS61">
        <f t="shared" si="6"/>
        <v>1.9226942935285134</v>
      </c>
      <c r="AT61">
        <f t="shared" si="6"/>
        <v>1.9895637128513721</v>
      </c>
      <c r="AU61">
        <f t="shared" si="6"/>
        <v>2.0564331321742308</v>
      </c>
      <c r="AV61">
        <f t="shared" si="6"/>
        <v>2.12330255149709</v>
      </c>
      <c r="AW61">
        <f t="shared" si="6"/>
        <v>2.1901719708199487</v>
      </c>
      <c r="AX61">
        <f t="shared" si="6"/>
        <v>2.2570413901428079</v>
      </c>
      <c r="AY61">
        <f t="shared" si="6"/>
        <v>2.3239108094656666</v>
      </c>
      <c r="AZ61">
        <f t="shared" si="6"/>
        <v>2.3907802287885254</v>
      </c>
      <c r="BA61">
        <f t="shared" si="6"/>
        <v>2.4576496481113841</v>
      </c>
      <c r="BB61">
        <f t="shared" si="6"/>
        <v>2.5245190674342433</v>
      </c>
      <c r="BC61">
        <f t="shared" si="6"/>
        <v>2.591388486757102</v>
      </c>
      <c r="BD61">
        <f t="shared" si="6"/>
        <v>2.6582579060799612</v>
      </c>
      <c r="BE61">
        <f t="shared" si="6"/>
        <v>2.7251273254028199</v>
      </c>
      <c r="BF61" t="s">
        <v>146</v>
      </c>
      <c r="BG61" t="s">
        <v>146</v>
      </c>
    </row>
    <row r="62" spans="1:59">
      <c r="A62" s="14" t="s">
        <v>854</v>
      </c>
      <c r="B62" t="s">
        <v>1581</v>
      </c>
      <c r="C62" t="s">
        <v>2656</v>
      </c>
      <c r="D62" t="s">
        <v>3114</v>
      </c>
      <c r="E62" t="s">
        <v>1294</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f>AK62+AK62*($AK$62-$AJ$62)/$AJ$62</f>
        <v>4.8500817995910029E-4</v>
      </c>
      <c r="AM62">
        <f t="shared" ref="AM62:BE62" si="7">AL62+AL62*($AK$62-$AJ$62)/$AJ$62</f>
        <v>4.8302450642143531E-4</v>
      </c>
      <c r="AN62">
        <f t="shared" si="7"/>
        <v>4.8104894606797345E-4</v>
      </c>
      <c r="AO62">
        <f t="shared" si="7"/>
        <v>4.7908146571595724E-4</v>
      </c>
      <c r="AP62">
        <f t="shared" si="7"/>
        <v>4.7712203231834604E-4</v>
      </c>
      <c r="AQ62">
        <f t="shared" si="7"/>
        <v>4.7517061296326084E-4</v>
      </c>
      <c r="AR62">
        <f t="shared" si="7"/>
        <v>4.732271748734316E-4</v>
      </c>
      <c r="AS62">
        <f t="shared" si="7"/>
        <v>4.7129168540564667E-4</v>
      </c>
      <c r="AT62">
        <f t="shared" si="7"/>
        <v>4.693641120502044E-4</v>
      </c>
      <c r="AU62">
        <f t="shared" si="7"/>
        <v>4.6744442243036724E-4</v>
      </c>
      <c r="AV62">
        <f t="shared" si="7"/>
        <v>4.6553258430181776E-4</v>
      </c>
      <c r="AW62">
        <f t="shared" si="7"/>
        <v>4.6362856555211713E-4</v>
      </c>
      <c r="AX62">
        <f t="shared" si="7"/>
        <v>4.6173233420016577E-4</v>
      </c>
      <c r="AY62">
        <f t="shared" si="7"/>
        <v>4.5984385839566616E-4</v>
      </c>
      <c r="AZ62">
        <f t="shared" si="7"/>
        <v>4.5796310641858784E-4</v>
      </c>
      <c r="BA62">
        <f t="shared" si="7"/>
        <v>4.5609004667863457E-4</v>
      </c>
      <c r="BB62">
        <f t="shared" si="7"/>
        <v>4.5422464771471382E-4</v>
      </c>
      <c r="BC62">
        <f t="shared" si="7"/>
        <v>4.5236687819440831E-4</v>
      </c>
      <c r="BD62">
        <f t="shared" si="7"/>
        <v>4.5051670691344963E-4</v>
      </c>
      <c r="BE62">
        <f t="shared" si="7"/>
        <v>4.4867410279519427E-4</v>
      </c>
      <c r="BF62" t="s">
        <v>146</v>
      </c>
      <c r="BG62" t="s">
        <v>146</v>
      </c>
    </row>
    <row r="63" spans="1:59">
      <c r="B63" t="s">
        <v>2551</v>
      </c>
      <c r="C63" t="s">
        <v>2658</v>
      </c>
      <c r="D63" t="s">
        <v>3115</v>
      </c>
      <c r="E63" t="s">
        <v>1294</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f t="shared" si="1"/>
        <v>921.37039668345392</v>
      </c>
      <c r="AM63">
        <f t="shared" si="6"/>
        <v>937.1834858660394</v>
      </c>
      <c r="AN63">
        <f t="shared" si="6"/>
        <v>952.99657504862478</v>
      </c>
      <c r="AO63">
        <f t="shared" si="6"/>
        <v>968.80966423121015</v>
      </c>
      <c r="AP63">
        <f t="shared" si="6"/>
        <v>984.62275341379564</v>
      </c>
      <c r="AQ63">
        <f t="shared" si="6"/>
        <v>1000.435842596381</v>
      </c>
      <c r="AR63">
        <f t="shared" si="6"/>
        <v>1016.2489317789664</v>
      </c>
      <c r="AS63">
        <f t="shared" si="6"/>
        <v>1032.0620209615518</v>
      </c>
      <c r="AT63">
        <f t="shared" si="6"/>
        <v>1047.8751101441371</v>
      </c>
      <c r="AU63">
        <f t="shared" si="6"/>
        <v>1063.6881993267227</v>
      </c>
      <c r="AV63">
        <f t="shared" si="6"/>
        <v>1079.5012885093081</v>
      </c>
      <c r="AW63">
        <f t="shared" si="6"/>
        <v>1095.3143776918935</v>
      </c>
      <c r="AX63">
        <f t="shared" si="6"/>
        <v>1111.1274668744788</v>
      </c>
      <c r="AY63">
        <f t="shared" si="6"/>
        <v>1126.9405560570642</v>
      </c>
      <c r="AZ63">
        <f t="shared" si="6"/>
        <v>1142.7536452396498</v>
      </c>
      <c r="BA63">
        <f t="shared" si="6"/>
        <v>1158.5667344222352</v>
      </c>
      <c r="BB63">
        <f t="shared" si="6"/>
        <v>1174.3798236048206</v>
      </c>
      <c r="BC63">
        <f t="shared" si="6"/>
        <v>1190.1929127874059</v>
      </c>
      <c r="BD63">
        <f t="shared" si="6"/>
        <v>1206.0060019699913</v>
      </c>
      <c r="BE63">
        <f t="shared" si="6"/>
        <v>1221.8190911525767</v>
      </c>
      <c r="BF63" s="107">
        <v>1.0999999999999999E-2</v>
      </c>
      <c r="BG63" s="40">
        <f t="shared" si="2"/>
        <v>1.2357441063108654</v>
      </c>
    </row>
    <row r="64" spans="1:59">
      <c r="B64" t="s">
        <v>1223</v>
      </c>
      <c r="D64" t="s">
        <v>3116</v>
      </c>
      <c r="BG64" s="40"/>
    </row>
    <row r="65" spans="1:59">
      <c r="A65" s="14" t="s">
        <v>115</v>
      </c>
      <c r="B65" t="s">
        <v>1266</v>
      </c>
      <c r="C65" t="s">
        <v>2661</v>
      </c>
      <c r="D65" t="s">
        <v>3117</v>
      </c>
      <c r="E65" t="s">
        <v>1294</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f t="shared" si="1"/>
        <v>851.5338150443531</v>
      </c>
      <c r="AM65">
        <f t="shared" si="1"/>
        <v>875.30532643009803</v>
      </c>
      <c r="AN65">
        <f t="shared" si="1"/>
        <v>899.07683781584308</v>
      </c>
      <c r="AO65">
        <f t="shared" si="1"/>
        <v>922.84834920158812</v>
      </c>
      <c r="AP65">
        <f t="shared" si="1"/>
        <v>946.61986058733305</v>
      </c>
      <c r="AQ65">
        <f t="shared" si="1"/>
        <v>970.39137197307809</v>
      </c>
      <c r="AR65">
        <f t="shared" si="1"/>
        <v>994.16288335882314</v>
      </c>
      <c r="AS65">
        <f t="shared" si="1"/>
        <v>1017.9343947445682</v>
      </c>
      <c r="AT65">
        <f t="shared" si="1"/>
        <v>1041.7059061303132</v>
      </c>
      <c r="AU65">
        <f t="shared" si="1"/>
        <v>1065.4774175160583</v>
      </c>
      <c r="AV65">
        <f t="shared" si="1"/>
        <v>1089.2489289018031</v>
      </c>
      <c r="AW65">
        <f t="shared" si="1"/>
        <v>1113.0204402875481</v>
      </c>
      <c r="AX65">
        <f t="shared" si="1"/>
        <v>1136.7919516732932</v>
      </c>
      <c r="AY65">
        <f t="shared" si="1"/>
        <v>1160.5634630590382</v>
      </c>
      <c r="AZ65">
        <f t="shared" si="1"/>
        <v>1184.3349744447833</v>
      </c>
      <c r="BA65">
        <f t="shared" si="1"/>
        <v>1208.1064858305281</v>
      </c>
      <c r="BB65">
        <f t="shared" ref="AM65:BE74" si="8">_xlfn.FORECAST.ETS(BB$15,$F65:$AK65,$F$15:$AK$15)</f>
        <v>1231.8779972162731</v>
      </c>
      <c r="BC65">
        <f t="shared" si="8"/>
        <v>1255.6495086020182</v>
      </c>
      <c r="BD65">
        <f t="shared" si="8"/>
        <v>1279.4210199877632</v>
      </c>
      <c r="BE65">
        <f t="shared" si="8"/>
        <v>1303.1925313735082</v>
      </c>
      <c r="BF65" s="107">
        <v>1.0999999999999999E-2</v>
      </c>
      <c r="BG65" s="40">
        <f t="shared" si="2"/>
        <v>1.5896455820766819</v>
      </c>
    </row>
    <row r="66" spans="1:59">
      <c r="A66" s="14" t="s">
        <v>114</v>
      </c>
      <c r="B66" t="s">
        <v>1352</v>
      </c>
      <c r="C66" t="s">
        <v>2663</v>
      </c>
      <c r="D66" t="s">
        <v>3118</v>
      </c>
      <c r="E66" t="s">
        <v>1294</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f t="shared" si="1"/>
        <v>424.64608716829036</v>
      </c>
      <c r="AM66">
        <f t="shared" si="8"/>
        <v>433.41930170145463</v>
      </c>
      <c r="AN66">
        <f t="shared" si="8"/>
        <v>442.19251623461895</v>
      </c>
      <c r="AO66">
        <f t="shared" si="8"/>
        <v>450.96573076778321</v>
      </c>
      <c r="AP66">
        <f t="shared" si="8"/>
        <v>459.73894530094748</v>
      </c>
      <c r="AQ66">
        <f t="shared" si="8"/>
        <v>468.5121598341118</v>
      </c>
      <c r="AR66">
        <f t="shared" si="8"/>
        <v>477.28537436727606</v>
      </c>
      <c r="AS66">
        <f t="shared" si="8"/>
        <v>486.05858890044033</v>
      </c>
      <c r="AT66">
        <f t="shared" si="8"/>
        <v>494.83180343360459</v>
      </c>
      <c r="AU66">
        <f t="shared" si="8"/>
        <v>503.60501796676886</v>
      </c>
      <c r="AV66">
        <f t="shared" si="8"/>
        <v>512.37823249993312</v>
      </c>
      <c r="AW66">
        <f t="shared" si="8"/>
        <v>521.15144703309738</v>
      </c>
      <c r="AX66">
        <f t="shared" si="8"/>
        <v>529.92466156626176</v>
      </c>
      <c r="AY66">
        <f t="shared" si="8"/>
        <v>538.69787609942603</v>
      </c>
      <c r="AZ66">
        <f t="shared" si="8"/>
        <v>547.47109063259029</v>
      </c>
      <c r="BA66">
        <f t="shared" si="8"/>
        <v>556.24430516575455</v>
      </c>
      <c r="BB66">
        <f t="shared" si="8"/>
        <v>565.01751969891882</v>
      </c>
      <c r="BC66">
        <f t="shared" si="8"/>
        <v>573.79073423208308</v>
      </c>
      <c r="BD66">
        <f t="shared" si="8"/>
        <v>582.56394876524746</v>
      </c>
      <c r="BE66">
        <f t="shared" si="8"/>
        <v>591.33716329841172</v>
      </c>
      <c r="BF66" s="107">
        <v>8.9999999999999993E-3</v>
      </c>
      <c r="BG66" s="40">
        <f t="shared" si="2"/>
        <v>1.2373694515757538</v>
      </c>
    </row>
    <row r="67" spans="1:59">
      <c r="A67" s="14" t="s">
        <v>853</v>
      </c>
      <c r="B67" t="s">
        <v>1273</v>
      </c>
      <c r="C67" t="s">
        <v>2665</v>
      </c>
      <c r="D67" t="s">
        <v>3119</v>
      </c>
      <c r="E67" t="s">
        <v>1294</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f t="shared" si="1"/>
        <v>3.0302127857122887</v>
      </c>
      <c r="AM67">
        <f t="shared" si="8"/>
        <v>3.1829637178534611</v>
      </c>
      <c r="AN67">
        <f t="shared" si="8"/>
        <v>3.3357146499946335</v>
      </c>
      <c r="AO67">
        <f t="shared" si="8"/>
        <v>3.4884655821358055</v>
      </c>
      <c r="AP67">
        <f t="shared" si="8"/>
        <v>3.6412165142769775</v>
      </c>
      <c r="AQ67">
        <f t="shared" si="8"/>
        <v>3.7939674464181499</v>
      </c>
      <c r="AR67">
        <f t="shared" si="8"/>
        <v>3.9467183785593223</v>
      </c>
      <c r="AS67">
        <f t="shared" si="8"/>
        <v>4.0994693107004938</v>
      </c>
      <c r="AT67">
        <f t="shared" si="8"/>
        <v>4.2522202428416662</v>
      </c>
      <c r="AU67">
        <f t="shared" si="8"/>
        <v>4.4049711749828386</v>
      </c>
      <c r="AV67">
        <f t="shared" si="8"/>
        <v>4.557722107124011</v>
      </c>
      <c r="AW67">
        <f t="shared" si="8"/>
        <v>4.7104730392651835</v>
      </c>
      <c r="AX67">
        <f t="shared" si="8"/>
        <v>4.863223971406355</v>
      </c>
      <c r="AY67">
        <f t="shared" si="8"/>
        <v>5.0159749035475274</v>
      </c>
      <c r="AZ67">
        <f t="shared" si="8"/>
        <v>5.1687258356886989</v>
      </c>
      <c r="BA67">
        <f t="shared" si="8"/>
        <v>5.3214767678298713</v>
      </c>
      <c r="BB67">
        <f t="shared" si="8"/>
        <v>5.4742276999710437</v>
      </c>
      <c r="BC67">
        <f t="shared" si="8"/>
        <v>5.6269786321122162</v>
      </c>
      <c r="BD67">
        <f t="shared" si="8"/>
        <v>5.7797295642533886</v>
      </c>
      <c r="BE67">
        <f t="shared" si="8"/>
        <v>5.932480496394561</v>
      </c>
      <c r="BF67" s="107">
        <v>3.4000000000000002E-2</v>
      </c>
      <c r="BG67" s="40">
        <f t="shared" si="2"/>
        <v>3.4903575490133676</v>
      </c>
    </row>
    <row r="68" spans="1:59">
      <c r="A68" s="14" t="s">
        <v>113</v>
      </c>
      <c r="B68" t="s">
        <v>1282</v>
      </c>
      <c r="C68" t="s">
        <v>2667</v>
      </c>
      <c r="D68" t="s">
        <v>3120</v>
      </c>
      <c r="E68" t="s">
        <v>1294</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f t="shared" si="1"/>
        <v>4.1326927250746737</v>
      </c>
      <c r="AM68">
        <f t="shared" si="8"/>
        <v>4.2149906577011444</v>
      </c>
      <c r="AN68">
        <f t="shared" si="8"/>
        <v>4.2972885903276152</v>
      </c>
      <c r="AO68">
        <f t="shared" si="8"/>
        <v>4.379586522954086</v>
      </c>
      <c r="AP68">
        <f t="shared" si="8"/>
        <v>4.4618844555805568</v>
      </c>
      <c r="AQ68">
        <f t="shared" si="8"/>
        <v>4.5441823882070276</v>
      </c>
      <c r="AR68">
        <f t="shared" si="8"/>
        <v>4.6264803208334975</v>
      </c>
      <c r="AS68">
        <f t="shared" si="8"/>
        <v>4.7087782534599683</v>
      </c>
      <c r="AT68">
        <f t="shared" si="8"/>
        <v>4.791076186086439</v>
      </c>
      <c r="AU68">
        <f t="shared" si="8"/>
        <v>4.8733741187129098</v>
      </c>
      <c r="AV68">
        <f t="shared" si="8"/>
        <v>4.9556720513393806</v>
      </c>
      <c r="AW68">
        <f t="shared" si="8"/>
        <v>5.0379699839658514</v>
      </c>
      <c r="AX68">
        <f t="shared" si="8"/>
        <v>5.1202679165923222</v>
      </c>
      <c r="AY68">
        <f t="shared" si="8"/>
        <v>5.2025658492187929</v>
      </c>
      <c r="AZ68">
        <f t="shared" si="8"/>
        <v>5.2848637818452637</v>
      </c>
      <c r="BA68">
        <f t="shared" si="8"/>
        <v>5.3671617144717345</v>
      </c>
      <c r="BB68">
        <f t="shared" si="8"/>
        <v>5.4494596470982053</v>
      </c>
      <c r="BC68">
        <f t="shared" si="8"/>
        <v>5.5317575797246761</v>
      </c>
      <c r="BD68">
        <f t="shared" si="8"/>
        <v>5.6140555123511469</v>
      </c>
      <c r="BE68">
        <f t="shared" si="8"/>
        <v>5.6963534449776176</v>
      </c>
      <c r="BF68" s="107">
        <v>4.4999999999999998E-2</v>
      </c>
      <c r="BG68" s="40">
        <f t="shared" si="2"/>
        <v>3.3706730457101708</v>
      </c>
    </row>
    <row r="69" spans="1:59">
      <c r="A69" s="14" t="s">
        <v>114</v>
      </c>
      <c r="B69" t="s">
        <v>2548</v>
      </c>
      <c r="C69" t="s">
        <v>2669</v>
      </c>
      <c r="D69" t="s">
        <v>3121</v>
      </c>
      <c r="E69" t="s">
        <v>1294</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f t="shared" si="1"/>
        <v>49.192923826063179</v>
      </c>
      <c r="AM69">
        <f t="shared" si="8"/>
        <v>51.737484862098924</v>
      </c>
      <c r="AN69">
        <f t="shared" si="8"/>
        <v>54.282045898134669</v>
      </c>
      <c r="AO69">
        <f t="shared" si="8"/>
        <v>56.826606934170407</v>
      </c>
      <c r="AP69">
        <f t="shared" si="8"/>
        <v>59.371167970206152</v>
      </c>
      <c r="AQ69">
        <f t="shared" si="8"/>
        <v>61.915729006241897</v>
      </c>
      <c r="AR69">
        <f t="shared" si="8"/>
        <v>64.460290042277634</v>
      </c>
      <c r="AS69">
        <f t="shared" si="8"/>
        <v>67.004851078313379</v>
      </c>
      <c r="AT69">
        <f t="shared" si="8"/>
        <v>69.549412114349124</v>
      </c>
      <c r="AU69">
        <f t="shared" si="8"/>
        <v>72.093973150384869</v>
      </c>
      <c r="AV69">
        <f t="shared" si="8"/>
        <v>74.638534186420614</v>
      </c>
      <c r="AW69">
        <f t="shared" si="8"/>
        <v>77.183095222456359</v>
      </c>
      <c r="AX69">
        <f t="shared" si="8"/>
        <v>79.727656258492104</v>
      </c>
      <c r="AY69">
        <f t="shared" si="8"/>
        <v>82.272217294527849</v>
      </c>
      <c r="AZ69">
        <f t="shared" si="8"/>
        <v>84.816778330563579</v>
      </c>
      <c r="BA69">
        <f t="shared" si="8"/>
        <v>87.361339366599339</v>
      </c>
      <c r="BB69">
        <f t="shared" si="8"/>
        <v>89.905900402635069</v>
      </c>
      <c r="BC69">
        <f t="shared" si="8"/>
        <v>92.450461438670828</v>
      </c>
      <c r="BD69">
        <f t="shared" si="8"/>
        <v>94.995022474706559</v>
      </c>
      <c r="BE69">
        <f t="shared" si="8"/>
        <v>97.539583510742304</v>
      </c>
      <c r="BF69" s="107">
        <v>5.2999999999999999E-2</v>
      </c>
      <c r="BG69" s="40">
        <f t="shared" si="2"/>
        <v>4.6761874242826629</v>
      </c>
    </row>
    <row r="70" spans="1:59">
      <c r="A70" s="14" t="s">
        <v>112</v>
      </c>
      <c r="B70" t="s">
        <v>1577</v>
      </c>
      <c r="C70" t="s">
        <v>2671</v>
      </c>
      <c r="D70" t="s">
        <v>3122</v>
      </c>
      <c r="E70" t="s">
        <v>1294</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f t="shared" si="1"/>
        <v>1.4514725122731398</v>
      </c>
      <c r="AM70">
        <f t="shared" si="8"/>
        <v>1.5335486045537357</v>
      </c>
      <c r="AN70">
        <f t="shared" si="8"/>
        <v>1.6156246968343315</v>
      </c>
      <c r="AO70">
        <f t="shared" si="8"/>
        <v>1.6977007891149272</v>
      </c>
      <c r="AP70">
        <f t="shared" si="8"/>
        <v>1.779776881395523</v>
      </c>
      <c r="AQ70">
        <f t="shared" si="8"/>
        <v>1.8618529736761189</v>
      </c>
      <c r="AR70">
        <f t="shared" si="8"/>
        <v>1.9439290659567146</v>
      </c>
      <c r="AS70">
        <f t="shared" si="8"/>
        <v>2.0260051582373104</v>
      </c>
      <c r="AT70">
        <f t="shared" si="8"/>
        <v>2.1080812505179063</v>
      </c>
      <c r="AU70">
        <f t="shared" si="8"/>
        <v>2.1901573427985022</v>
      </c>
      <c r="AV70">
        <f t="shared" si="8"/>
        <v>2.272233435079098</v>
      </c>
      <c r="AW70">
        <f t="shared" si="8"/>
        <v>2.3543095273596939</v>
      </c>
      <c r="AX70">
        <f t="shared" si="8"/>
        <v>2.4363856196402898</v>
      </c>
      <c r="AY70">
        <f t="shared" si="8"/>
        <v>2.5184617119208852</v>
      </c>
      <c r="AZ70">
        <f t="shared" si="8"/>
        <v>2.6005378042014815</v>
      </c>
      <c r="BA70">
        <f t="shared" si="8"/>
        <v>2.6826138964820769</v>
      </c>
      <c r="BB70">
        <f t="shared" si="8"/>
        <v>2.7646899887626732</v>
      </c>
      <c r="BC70">
        <f t="shared" si="8"/>
        <v>2.8467660810432687</v>
      </c>
      <c r="BD70">
        <f t="shared" si="8"/>
        <v>2.9288421733238645</v>
      </c>
      <c r="BE70">
        <f t="shared" si="8"/>
        <v>3.0109182656044604</v>
      </c>
      <c r="BF70" t="s">
        <v>146</v>
      </c>
      <c r="BG70" t="s">
        <v>146</v>
      </c>
    </row>
    <row r="71" spans="1:59">
      <c r="A71" s="14" t="s">
        <v>116</v>
      </c>
      <c r="B71" t="s">
        <v>2549</v>
      </c>
      <c r="C71" t="s">
        <v>2673</v>
      </c>
      <c r="D71" t="s">
        <v>3123</v>
      </c>
      <c r="E71" t="s">
        <v>1294</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f t="shared" si="1"/>
        <v>1.8346998453679559</v>
      </c>
      <c r="AM71">
        <f t="shared" si="8"/>
        <v>1.9364120343221329</v>
      </c>
      <c r="AN71">
        <f t="shared" si="8"/>
        <v>2.0381242232763097</v>
      </c>
      <c r="AO71">
        <f t="shared" si="8"/>
        <v>2.1398364122304865</v>
      </c>
      <c r="AP71">
        <f t="shared" si="8"/>
        <v>2.2415486011846637</v>
      </c>
      <c r="AQ71">
        <f t="shared" si="8"/>
        <v>2.3432607901388405</v>
      </c>
      <c r="AR71">
        <f t="shared" si="8"/>
        <v>2.4449729790930173</v>
      </c>
      <c r="AS71">
        <f t="shared" si="8"/>
        <v>2.546685168047194</v>
      </c>
      <c r="AT71">
        <f t="shared" si="8"/>
        <v>2.6483973570013708</v>
      </c>
      <c r="AU71">
        <f t="shared" si="8"/>
        <v>2.7501095459555476</v>
      </c>
      <c r="AV71">
        <f t="shared" si="8"/>
        <v>2.8518217349097248</v>
      </c>
      <c r="AW71">
        <f t="shared" si="8"/>
        <v>2.9535339238639016</v>
      </c>
      <c r="AX71">
        <f t="shared" si="8"/>
        <v>3.0552461128180788</v>
      </c>
      <c r="AY71">
        <f t="shared" si="8"/>
        <v>3.1569583017722556</v>
      </c>
      <c r="AZ71">
        <f t="shared" si="8"/>
        <v>3.2586704907264323</v>
      </c>
      <c r="BA71">
        <f t="shared" si="8"/>
        <v>3.3603826796806091</v>
      </c>
      <c r="BB71">
        <f t="shared" si="8"/>
        <v>3.4620948686347859</v>
      </c>
      <c r="BC71">
        <f t="shared" si="8"/>
        <v>3.5638070575889627</v>
      </c>
      <c r="BD71">
        <f t="shared" si="8"/>
        <v>3.6655192465431394</v>
      </c>
      <c r="BE71">
        <f t="shared" si="8"/>
        <v>3.7672314354973162</v>
      </c>
      <c r="BF71" t="s">
        <v>146</v>
      </c>
      <c r="BG71" t="s">
        <v>146</v>
      </c>
    </row>
    <row r="72" spans="1:59">
      <c r="A72" s="14" t="s">
        <v>116</v>
      </c>
      <c r="B72" t="s">
        <v>2550</v>
      </c>
      <c r="C72" t="s">
        <v>2675</v>
      </c>
      <c r="D72" t="s">
        <v>3124</v>
      </c>
      <c r="E72" t="s">
        <v>1294</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f t="shared" si="1"/>
        <v>1.9725950575793638</v>
      </c>
      <c r="AM72">
        <f t="shared" si="8"/>
        <v>2.0812375471820315</v>
      </c>
      <c r="AN72">
        <f t="shared" si="8"/>
        <v>2.1898800367846989</v>
      </c>
      <c r="AO72">
        <f t="shared" si="8"/>
        <v>2.2985225263873668</v>
      </c>
      <c r="AP72">
        <f t="shared" si="8"/>
        <v>2.4071650159900342</v>
      </c>
      <c r="AQ72">
        <f t="shared" si="8"/>
        <v>2.5158075055927021</v>
      </c>
      <c r="AR72">
        <f t="shared" si="8"/>
        <v>2.6244499951953695</v>
      </c>
      <c r="AS72">
        <f t="shared" si="8"/>
        <v>2.7330924847980373</v>
      </c>
      <c r="AT72">
        <f t="shared" si="8"/>
        <v>2.8417349744007048</v>
      </c>
      <c r="AU72">
        <f t="shared" si="8"/>
        <v>2.9503774640033722</v>
      </c>
      <c r="AV72">
        <f t="shared" si="8"/>
        <v>3.0590199536060401</v>
      </c>
      <c r="AW72">
        <f t="shared" si="8"/>
        <v>3.1676624432087079</v>
      </c>
      <c r="AX72">
        <f t="shared" si="8"/>
        <v>3.2763049328113754</v>
      </c>
      <c r="AY72">
        <f t="shared" si="8"/>
        <v>3.3849474224140428</v>
      </c>
      <c r="AZ72">
        <f t="shared" si="8"/>
        <v>3.4935899120167107</v>
      </c>
      <c r="BA72">
        <f t="shared" si="8"/>
        <v>3.6022324016193785</v>
      </c>
      <c r="BB72">
        <f t="shared" si="8"/>
        <v>3.7108748912220459</v>
      </c>
      <c r="BC72">
        <f t="shared" si="8"/>
        <v>3.8195173808247134</v>
      </c>
      <c r="BD72">
        <f t="shared" si="8"/>
        <v>3.9281598704273812</v>
      </c>
      <c r="BE72">
        <f t="shared" si="8"/>
        <v>4.0368023600300482</v>
      </c>
      <c r="BF72" t="s">
        <v>146</v>
      </c>
      <c r="BG72" t="s">
        <v>146</v>
      </c>
    </row>
    <row r="73" spans="1:59">
      <c r="A73" s="14" t="s">
        <v>854</v>
      </c>
      <c r="B73" t="s">
        <v>1581</v>
      </c>
      <c r="C73" t="s">
        <v>2677</v>
      </c>
      <c r="D73" t="s">
        <v>3125</v>
      </c>
      <c r="E73" t="s">
        <v>1294</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f t="shared" si="1"/>
        <v>4.4477563876336648</v>
      </c>
      <c r="AM73">
        <f t="shared" si="8"/>
        <v>4.7004882674373114</v>
      </c>
      <c r="AN73">
        <f t="shared" si="8"/>
        <v>4.953220147240958</v>
      </c>
      <c r="AO73">
        <f t="shared" si="8"/>
        <v>5.2059520270446047</v>
      </c>
      <c r="AP73">
        <f t="shared" si="8"/>
        <v>5.4586839068482513</v>
      </c>
      <c r="AQ73">
        <f t="shared" si="8"/>
        <v>5.711415786651898</v>
      </c>
      <c r="AR73">
        <f t="shared" si="8"/>
        <v>5.9641476664555446</v>
      </c>
      <c r="AS73">
        <f t="shared" si="8"/>
        <v>6.2168795462591913</v>
      </c>
      <c r="AT73">
        <f t="shared" si="8"/>
        <v>6.4696114260628379</v>
      </c>
      <c r="AU73">
        <f t="shared" si="8"/>
        <v>6.7223433058664845</v>
      </c>
      <c r="AV73">
        <f t="shared" si="8"/>
        <v>6.9750751856701312</v>
      </c>
      <c r="AW73">
        <f t="shared" si="8"/>
        <v>7.2278070654737778</v>
      </c>
      <c r="AX73">
        <f t="shared" si="8"/>
        <v>7.4805389452774245</v>
      </c>
      <c r="AY73">
        <f t="shared" si="8"/>
        <v>7.7332708250810711</v>
      </c>
      <c r="AZ73">
        <f t="shared" si="8"/>
        <v>7.9860027048847178</v>
      </c>
      <c r="BA73">
        <f t="shared" si="8"/>
        <v>8.2387345846883644</v>
      </c>
      <c r="BB73">
        <f t="shared" si="8"/>
        <v>8.4914664644920101</v>
      </c>
      <c r="BC73">
        <f t="shared" si="8"/>
        <v>8.7441983442956577</v>
      </c>
      <c r="BD73">
        <f t="shared" si="8"/>
        <v>8.9969302240993052</v>
      </c>
      <c r="BE73">
        <f t="shared" si="8"/>
        <v>9.249662103902951</v>
      </c>
      <c r="BF73" t="s">
        <v>146</v>
      </c>
      <c r="BG73" t="s">
        <v>146</v>
      </c>
    </row>
    <row r="74" spans="1:59">
      <c r="B74" t="s">
        <v>2552</v>
      </c>
      <c r="C74" t="s">
        <v>2679</v>
      </c>
      <c r="D74" t="s">
        <v>3126</v>
      </c>
      <c r="E74" t="s">
        <v>1294</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f t="shared" si="1"/>
        <v>1341.5258670623641</v>
      </c>
      <c r="AM74">
        <f t="shared" si="8"/>
        <v>1377.621322001944</v>
      </c>
      <c r="AN74">
        <f t="shared" si="8"/>
        <v>1413.7167769415241</v>
      </c>
      <c r="AO74">
        <f t="shared" si="8"/>
        <v>1449.812231881104</v>
      </c>
      <c r="AP74">
        <f t="shared" si="8"/>
        <v>1485.9076868206841</v>
      </c>
      <c r="AQ74">
        <f t="shared" si="8"/>
        <v>1522.003141760264</v>
      </c>
      <c r="AR74">
        <f t="shared" si="8"/>
        <v>1558.0985966998442</v>
      </c>
      <c r="AS74">
        <f t="shared" si="8"/>
        <v>1594.1940516394243</v>
      </c>
      <c r="AT74">
        <f t="shared" si="8"/>
        <v>1630.2895065790042</v>
      </c>
      <c r="AU74">
        <f t="shared" si="8"/>
        <v>1666.3849615185843</v>
      </c>
      <c r="AV74">
        <f t="shared" si="8"/>
        <v>1702.4804164581642</v>
      </c>
      <c r="AW74">
        <f t="shared" si="8"/>
        <v>1738.5758713977443</v>
      </c>
      <c r="AX74">
        <f t="shared" si="8"/>
        <v>1774.6713263373244</v>
      </c>
      <c r="AY74">
        <f t="shared" si="8"/>
        <v>1810.7667812769043</v>
      </c>
      <c r="AZ74">
        <f t="shared" si="8"/>
        <v>1846.8622362164845</v>
      </c>
      <c r="BA74">
        <f t="shared" si="8"/>
        <v>1882.9576911560644</v>
      </c>
      <c r="BB74">
        <f t="shared" si="8"/>
        <v>1919.0531460956445</v>
      </c>
      <c r="BC74">
        <f t="shared" si="8"/>
        <v>1955.1486010352246</v>
      </c>
      <c r="BD74">
        <f t="shared" si="8"/>
        <v>1991.2440559748047</v>
      </c>
      <c r="BE74">
        <f t="shared" si="8"/>
        <v>2027.3395109143846</v>
      </c>
      <c r="BF74" s="107">
        <v>1.2E-2</v>
      </c>
      <c r="BG74" s="40">
        <f t="shared" si="2"/>
        <v>1.5821423217390551</v>
      </c>
    </row>
    <row r="75" spans="1:59">
      <c r="B75" t="s">
        <v>2553</v>
      </c>
      <c r="D75" t="s">
        <v>3127</v>
      </c>
      <c r="BG75" s="40"/>
    </row>
    <row r="76" spans="1:59">
      <c r="A76" s="14" t="s">
        <v>115</v>
      </c>
      <c r="B76" t="s">
        <v>1266</v>
      </c>
      <c r="C76" t="s">
        <v>2682</v>
      </c>
      <c r="D76" t="s">
        <v>3128</v>
      </c>
      <c r="E76" t="s">
        <v>1294</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f t="shared" si="1"/>
        <v>3918.0772031653228</v>
      </c>
      <c r="AM76">
        <f t="shared" si="1"/>
        <v>3900.0057243306455</v>
      </c>
      <c r="AN76">
        <f t="shared" si="1"/>
        <v>3881.9342454959683</v>
      </c>
      <c r="AO76">
        <f t="shared" si="1"/>
        <v>3863.8627666612911</v>
      </c>
      <c r="AP76">
        <f t="shared" si="1"/>
        <v>3845.7912878266138</v>
      </c>
      <c r="AQ76">
        <f t="shared" si="1"/>
        <v>3827.7198089919366</v>
      </c>
      <c r="AR76">
        <f t="shared" si="1"/>
        <v>3809.6483301572589</v>
      </c>
      <c r="AS76">
        <f t="shared" si="1"/>
        <v>3791.5768513225817</v>
      </c>
      <c r="AT76">
        <f t="shared" si="1"/>
        <v>3773.5053724879044</v>
      </c>
      <c r="AU76">
        <f t="shared" si="1"/>
        <v>3755.4338936532272</v>
      </c>
      <c r="AV76">
        <f t="shared" si="1"/>
        <v>3737.36241481855</v>
      </c>
      <c r="AW76">
        <f t="shared" si="1"/>
        <v>3719.2909359838727</v>
      </c>
      <c r="AX76">
        <f t="shared" si="1"/>
        <v>3701.2194571491955</v>
      </c>
      <c r="AY76">
        <f t="shared" si="1"/>
        <v>3683.1479783145182</v>
      </c>
      <c r="AZ76">
        <f t="shared" si="1"/>
        <v>3665.076499479841</v>
      </c>
      <c r="BA76">
        <f t="shared" si="1"/>
        <v>3647.0050206451638</v>
      </c>
      <c r="BB76">
        <f t="shared" ref="AM76:BE85" si="9">_xlfn.FORECAST.ETS(BB$15,$F76:$AK76,$F$15:$AK$15)</f>
        <v>3628.9335418104865</v>
      </c>
      <c r="BC76">
        <f t="shared" si="9"/>
        <v>3610.8620629758088</v>
      </c>
      <c r="BD76">
        <f t="shared" si="9"/>
        <v>3592.7905841411316</v>
      </c>
      <c r="BE76">
        <f t="shared" si="9"/>
        <v>3574.7191053064544</v>
      </c>
      <c r="BF76" s="107">
        <v>-3.0000000000000001E-3</v>
      </c>
      <c r="BG76" s="40">
        <f t="shared" si="2"/>
        <v>-0.34278916430405815</v>
      </c>
    </row>
    <row r="77" spans="1:59">
      <c r="A77" s="14" t="s">
        <v>114</v>
      </c>
      <c r="B77" t="s">
        <v>1352</v>
      </c>
      <c r="C77" t="s">
        <v>2684</v>
      </c>
      <c r="D77" t="s">
        <v>3129</v>
      </c>
      <c r="E77" t="s">
        <v>1294</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f>AK77+AK77*($AK$77-$AJ$77)/$AJ$77</f>
        <v>1.2633022473921771</v>
      </c>
      <c r="AM77">
        <f t="shared" ref="AM77:BE77" si="10">AL77+AL77*($AK$77-$AJ$77)/$AJ$77</f>
        <v>1.2721601716262223</v>
      </c>
      <c r="AN77">
        <f t="shared" si="10"/>
        <v>1.2810802051630079</v>
      </c>
      <c r="AO77">
        <f t="shared" si="10"/>
        <v>1.2900627834957021</v>
      </c>
      <c r="AP77">
        <f t="shared" si="10"/>
        <v>1.2991083451710299</v>
      </c>
      <c r="AQ77">
        <f t="shared" si="10"/>
        <v>1.3082173318106842</v>
      </c>
      <c r="AR77">
        <f t="shared" si="10"/>
        <v>1.3173901881328864</v>
      </c>
      <c r="AS77">
        <f t="shared" si="10"/>
        <v>1.3266273619740985</v>
      </c>
      <c r="AT77">
        <f t="shared" si="10"/>
        <v>1.3359293043108873</v>
      </c>
      <c r="AU77">
        <f t="shared" si="10"/>
        <v>1.3452964692819418</v>
      </c>
      <c r="AV77">
        <f t="shared" si="10"/>
        <v>1.3547293142102454</v>
      </c>
      <c r="AW77">
        <f t="shared" si="10"/>
        <v>1.3642282996254032</v>
      </c>
      <c r="AX77">
        <f t="shared" si="10"/>
        <v>1.3737938892861254</v>
      </c>
      <c r="AY77">
        <f t="shared" si="10"/>
        <v>1.3834265502028704</v>
      </c>
      <c r="AZ77">
        <f t="shared" si="10"/>
        <v>1.3931267526606432</v>
      </c>
      <c r="BA77">
        <f t="shared" si="10"/>
        <v>1.4028949702419569</v>
      </c>
      <c r="BB77">
        <f t="shared" si="10"/>
        <v>1.4127316798499534</v>
      </c>
      <c r="BC77">
        <f t="shared" si="10"/>
        <v>1.4226373617316872</v>
      </c>
      <c r="BD77">
        <f t="shared" si="10"/>
        <v>1.4326124995015712</v>
      </c>
      <c r="BE77">
        <f t="shared" si="10"/>
        <v>1.4426575801649886</v>
      </c>
      <c r="BF77" s="107">
        <v>-3.9E-2</v>
      </c>
      <c r="BG77" s="40">
        <f t="shared" si="2"/>
        <v>-2.1277437743197236</v>
      </c>
    </row>
    <row r="78" spans="1:59">
      <c r="A78" s="14" t="s">
        <v>853</v>
      </c>
      <c r="B78" t="s">
        <v>1273</v>
      </c>
      <c r="C78" t="s">
        <v>2686</v>
      </c>
      <c r="D78" t="s">
        <v>3130</v>
      </c>
      <c r="E78" t="s">
        <v>1294</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f t="shared" si="1"/>
        <v>1.1739206387740442</v>
      </c>
      <c r="AM78">
        <f t="shared" si="9"/>
        <v>1.1956385885552412</v>
      </c>
      <c r="AN78">
        <f t="shared" si="9"/>
        <v>1.217356538336438</v>
      </c>
      <c r="AO78">
        <f t="shared" si="9"/>
        <v>1.2390744881176348</v>
      </c>
      <c r="AP78">
        <f t="shared" si="9"/>
        <v>1.2607924378988316</v>
      </c>
      <c r="AQ78">
        <f t="shared" si="9"/>
        <v>1.2825103876800286</v>
      </c>
      <c r="AR78">
        <f t="shared" si="9"/>
        <v>1.3042283374612254</v>
      </c>
      <c r="AS78">
        <f t="shared" si="9"/>
        <v>1.3259462872424221</v>
      </c>
      <c r="AT78">
        <f t="shared" si="9"/>
        <v>1.3476642370236189</v>
      </c>
      <c r="AU78">
        <f t="shared" si="9"/>
        <v>1.3693821868048159</v>
      </c>
      <c r="AV78">
        <f t="shared" si="9"/>
        <v>1.3911001365860127</v>
      </c>
      <c r="AW78">
        <f t="shared" si="9"/>
        <v>1.4128180863672095</v>
      </c>
      <c r="AX78">
        <f t="shared" si="9"/>
        <v>1.4345360361484065</v>
      </c>
      <c r="AY78">
        <f t="shared" si="9"/>
        <v>1.4562539859296033</v>
      </c>
      <c r="AZ78">
        <f t="shared" si="9"/>
        <v>1.4779719357108001</v>
      </c>
      <c r="BA78">
        <f t="shared" si="9"/>
        <v>1.4996898854919969</v>
      </c>
      <c r="BB78">
        <f t="shared" si="9"/>
        <v>1.5214078352731937</v>
      </c>
      <c r="BC78">
        <f t="shared" si="9"/>
        <v>1.5431257850543907</v>
      </c>
      <c r="BD78">
        <f t="shared" si="9"/>
        <v>1.5648437348355875</v>
      </c>
      <c r="BE78">
        <f t="shared" si="9"/>
        <v>1.5865616846167843</v>
      </c>
      <c r="BF78" s="107">
        <v>1.0999999999999999E-2</v>
      </c>
      <c r="BG78" s="40">
        <f t="shared" si="2"/>
        <v>1.3260601133828986</v>
      </c>
    </row>
    <row r="79" spans="1:59">
      <c r="A79" s="14" t="s">
        <v>113</v>
      </c>
      <c r="B79" t="s">
        <v>1282</v>
      </c>
      <c r="C79" t="s">
        <v>2688</v>
      </c>
      <c r="D79" t="s">
        <v>3131</v>
      </c>
      <c r="E79" t="s">
        <v>1294</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f t="shared" si="1"/>
        <v>127.87825847905827</v>
      </c>
      <c r="AM79">
        <f t="shared" si="9"/>
        <v>137.39093429942568</v>
      </c>
      <c r="AN79">
        <f t="shared" si="9"/>
        <v>146.90361011979309</v>
      </c>
      <c r="AO79">
        <f t="shared" si="9"/>
        <v>156.41628594016049</v>
      </c>
      <c r="AP79">
        <f t="shared" si="9"/>
        <v>165.9289617605279</v>
      </c>
      <c r="AQ79">
        <f t="shared" si="9"/>
        <v>175.4416375808953</v>
      </c>
      <c r="AR79">
        <f t="shared" si="9"/>
        <v>184.95431340126271</v>
      </c>
      <c r="AS79">
        <f t="shared" si="9"/>
        <v>194.46698922163012</v>
      </c>
      <c r="AT79">
        <f t="shared" si="9"/>
        <v>203.97966504199752</v>
      </c>
      <c r="AU79">
        <f t="shared" si="9"/>
        <v>213.49234086236493</v>
      </c>
      <c r="AV79">
        <f t="shared" si="9"/>
        <v>223.00501668273233</v>
      </c>
      <c r="AW79">
        <f t="shared" si="9"/>
        <v>232.51769250309971</v>
      </c>
      <c r="AX79">
        <f t="shared" si="9"/>
        <v>242.03036832346712</v>
      </c>
      <c r="AY79">
        <f t="shared" si="9"/>
        <v>251.54304414383452</v>
      </c>
      <c r="AZ79">
        <f t="shared" si="9"/>
        <v>261.0557199642019</v>
      </c>
      <c r="BA79">
        <f t="shared" si="9"/>
        <v>270.56839578456936</v>
      </c>
      <c r="BB79">
        <f t="shared" si="9"/>
        <v>280.08107160493671</v>
      </c>
      <c r="BC79">
        <f t="shared" si="9"/>
        <v>289.59374742530417</v>
      </c>
      <c r="BD79">
        <f t="shared" si="9"/>
        <v>299.10642324567152</v>
      </c>
      <c r="BE79">
        <f t="shared" si="9"/>
        <v>308.61909906603898</v>
      </c>
      <c r="BF79" s="107">
        <v>2.8000000000000001E-2</v>
      </c>
      <c r="BG79" s="40">
        <f t="shared" si="2"/>
        <v>3.4762675943262877</v>
      </c>
    </row>
    <row r="80" spans="1:59">
      <c r="A80" s="14" t="s">
        <v>114</v>
      </c>
      <c r="B80" t="s">
        <v>2548</v>
      </c>
      <c r="C80" t="s">
        <v>2690</v>
      </c>
      <c r="D80" t="s">
        <v>3132</v>
      </c>
      <c r="E80" t="s">
        <v>1294</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f t="shared" si="1"/>
        <v>0</v>
      </c>
      <c r="AM80">
        <f t="shared" si="9"/>
        <v>0</v>
      </c>
      <c r="AN80">
        <f t="shared" si="9"/>
        <v>0</v>
      </c>
      <c r="AO80">
        <f t="shared" si="9"/>
        <v>0</v>
      </c>
      <c r="AP80">
        <f t="shared" si="9"/>
        <v>0</v>
      </c>
      <c r="AQ80">
        <f t="shared" si="9"/>
        <v>0</v>
      </c>
      <c r="AR80">
        <f t="shared" si="9"/>
        <v>0</v>
      </c>
      <c r="AS80">
        <f t="shared" si="9"/>
        <v>0</v>
      </c>
      <c r="AT80">
        <f t="shared" si="9"/>
        <v>0</v>
      </c>
      <c r="AU80">
        <f t="shared" si="9"/>
        <v>0</v>
      </c>
      <c r="AV80">
        <f t="shared" si="9"/>
        <v>0</v>
      </c>
      <c r="AW80">
        <f t="shared" si="9"/>
        <v>0</v>
      </c>
      <c r="AX80">
        <f t="shared" si="9"/>
        <v>0</v>
      </c>
      <c r="AY80">
        <f t="shared" si="9"/>
        <v>0</v>
      </c>
      <c r="AZ80">
        <f t="shared" si="9"/>
        <v>0</v>
      </c>
      <c r="BA80">
        <f t="shared" si="9"/>
        <v>0</v>
      </c>
      <c r="BB80">
        <f t="shared" si="9"/>
        <v>0</v>
      </c>
      <c r="BC80">
        <f t="shared" si="9"/>
        <v>0</v>
      </c>
      <c r="BD80">
        <f t="shared" si="9"/>
        <v>0</v>
      </c>
      <c r="BE80">
        <f t="shared" si="9"/>
        <v>0</v>
      </c>
      <c r="BF80" t="s">
        <v>146</v>
      </c>
      <c r="BG80" t="s">
        <v>146</v>
      </c>
    </row>
    <row r="81" spans="1:59">
      <c r="A81" s="14" t="s">
        <v>112</v>
      </c>
      <c r="B81" t="s">
        <v>1577</v>
      </c>
      <c r="C81" t="s">
        <v>2692</v>
      </c>
      <c r="D81" t="s">
        <v>3133</v>
      </c>
      <c r="E81" t="s">
        <v>1294</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f t="shared" si="1"/>
        <v>0.3698973175696984</v>
      </c>
      <c r="AM81">
        <f t="shared" si="9"/>
        <v>0.38065270057296074</v>
      </c>
      <c r="AN81">
        <f t="shared" si="9"/>
        <v>0.39140808357622309</v>
      </c>
      <c r="AO81">
        <f t="shared" si="9"/>
        <v>0.40216346657948543</v>
      </c>
      <c r="AP81">
        <f t="shared" si="9"/>
        <v>0.41291884958274777</v>
      </c>
      <c r="AQ81">
        <f t="shared" si="9"/>
        <v>0.42367423258601011</v>
      </c>
      <c r="AR81">
        <f t="shared" si="9"/>
        <v>0.43442961558927246</v>
      </c>
      <c r="AS81">
        <f t="shared" si="9"/>
        <v>0.4451849985925348</v>
      </c>
      <c r="AT81">
        <f t="shared" si="9"/>
        <v>0.45594038159579714</v>
      </c>
      <c r="AU81">
        <f t="shared" si="9"/>
        <v>0.46669576459905948</v>
      </c>
      <c r="AV81">
        <f t="shared" si="9"/>
        <v>0.47745114760232182</v>
      </c>
      <c r="AW81">
        <f t="shared" si="9"/>
        <v>0.48820653060558417</v>
      </c>
      <c r="AX81">
        <f t="shared" si="9"/>
        <v>0.49896191360884645</v>
      </c>
      <c r="AY81">
        <f t="shared" si="9"/>
        <v>0.50971729661210885</v>
      </c>
      <c r="AZ81">
        <f t="shared" si="9"/>
        <v>0.52047267961537114</v>
      </c>
      <c r="BA81">
        <f t="shared" si="9"/>
        <v>0.53122806261863353</v>
      </c>
      <c r="BB81">
        <f t="shared" si="9"/>
        <v>0.54198344562189582</v>
      </c>
      <c r="BC81">
        <f t="shared" si="9"/>
        <v>0.55273882862515822</v>
      </c>
      <c r="BD81">
        <f t="shared" si="9"/>
        <v>0.5634942116284205</v>
      </c>
      <c r="BE81">
        <f t="shared" si="9"/>
        <v>0.5742495946316829</v>
      </c>
      <c r="BF81" t="s">
        <v>146</v>
      </c>
      <c r="BG81" t="s">
        <v>146</v>
      </c>
    </row>
    <row r="82" spans="1:59">
      <c r="A82" s="14" t="s">
        <v>116</v>
      </c>
      <c r="B82" t="s">
        <v>2549</v>
      </c>
      <c r="C82" t="s">
        <v>2694</v>
      </c>
      <c r="D82" t="s">
        <v>3134</v>
      </c>
      <c r="E82" t="s">
        <v>1294</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f t="shared" si="1"/>
        <v>0.59121131854643216</v>
      </c>
      <c r="AM82">
        <f t="shared" si="9"/>
        <v>0.60659441901519684</v>
      </c>
      <c r="AN82">
        <f t="shared" si="9"/>
        <v>0.62197751948396141</v>
      </c>
      <c r="AO82">
        <f t="shared" si="9"/>
        <v>0.63736061995272597</v>
      </c>
      <c r="AP82">
        <f t="shared" si="9"/>
        <v>0.65274372042149065</v>
      </c>
      <c r="AQ82">
        <f t="shared" si="9"/>
        <v>0.66812682089025521</v>
      </c>
      <c r="AR82">
        <f t="shared" si="9"/>
        <v>0.68350992135901978</v>
      </c>
      <c r="AS82">
        <f t="shared" si="9"/>
        <v>0.69889302182778446</v>
      </c>
      <c r="AT82">
        <f t="shared" si="9"/>
        <v>0.71427612229654902</v>
      </c>
      <c r="AU82">
        <f t="shared" si="9"/>
        <v>0.72965922276531359</v>
      </c>
      <c r="AV82">
        <f t="shared" si="9"/>
        <v>0.74504232323407826</v>
      </c>
      <c r="AW82">
        <f t="shared" si="9"/>
        <v>0.76042542370284283</v>
      </c>
      <c r="AX82">
        <f t="shared" si="9"/>
        <v>0.77580852417160751</v>
      </c>
      <c r="AY82">
        <f t="shared" si="9"/>
        <v>0.79119162464037207</v>
      </c>
      <c r="AZ82">
        <f t="shared" si="9"/>
        <v>0.80657472510913664</v>
      </c>
      <c r="BA82">
        <f t="shared" si="9"/>
        <v>0.8219578255779012</v>
      </c>
      <c r="BB82">
        <f t="shared" si="9"/>
        <v>0.83734092604666588</v>
      </c>
      <c r="BC82">
        <f t="shared" si="9"/>
        <v>0.85272402651543044</v>
      </c>
      <c r="BD82">
        <f t="shared" si="9"/>
        <v>0.86810712698419512</v>
      </c>
      <c r="BE82">
        <f t="shared" si="9"/>
        <v>0.88349022745295969</v>
      </c>
      <c r="BF82" s="107">
        <v>7.8E-2</v>
      </c>
      <c r="BG82" s="40">
        <f t="shared" si="2"/>
        <v>5.5485769642155569</v>
      </c>
    </row>
    <row r="83" spans="1:59">
      <c r="A83" s="14" t="s">
        <v>116</v>
      </c>
      <c r="B83" t="s">
        <v>2550</v>
      </c>
      <c r="C83" t="s">
        <v>2696</v>
      </c>
      <c r="D83" t="s">
        <v>3135</v>
      </c>
      <c r="E83" t="s">
        <v>1294</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f t="shared" si="1"/>
        <v>0.55631330607233587</v>
      </c>
      <c r="AM83">
        <f t="shared" si="9"/>
        <v>0.57085223056269596</v>
      </c>
      <c r="AN83">
        <f t="shared" si="9"/>
        <v>0.58539115505305594</v>
      </c>
      <c r="AO83">
        <f t="shared" si="9"/>
        <v>0.59993007954341604</v>
      </c>
      <c r="AP83">
        <f t="shared" si="9"/>
        <v>0.61446900403377602</v>
      </c>
      <c r="AQ83">
        <f t="shared" si="9"/>
        <v>0.62900792852413612</v>
      </c>
      <c r="AR83">
        <f t="shared" si="9"/>
        <v>0.6435468530144961</v>
      </c>
      <c r="AS83">
        <f t="shared" si="9"/>
        <v>0.6580857775048562</v>
      </c>
      <c r="AT83">
        <f t="shared" si="9"/>
        <v>0.67262470199521618</v>
      </c>
      <c r="AU83">
        <f t="shared" si="9"/>
        <v>0.68716362648557627</v>
      </c>
      <c r="AV83">
        <f t="shared" si="9"/>
        <v>0.70170255097593626</v>
      </c>
      <c r="AW83">
        <f t="shared" si="9"/>
        <v>0.71624147546629624</v>
      </c>
      <c r="AX83">
        <f t="shared" si="9"/>
        <v>0.73078039995665633</v>
      </c>
      <c r="AY83">
        <f t="shared" si="9"/>
        <v>0.74531932444701632</v>
      </c>
      <c r="AZ83">
        <f t="shared" si="9"/>
        <v>0.75985824893737641</v>
      </c>
      <c r="BA83">
        <f t="shared" si="9"/>
        <v>0.7743971734277364</v>
      </c>
      <c r="BB83">
        <f t="shared" si="9"/>
        <v>0.78893609791809649</v>
      </c>
      <c r="BC83">
        <f t="shared" si="9"/>
        <v>0.80347502240845647</v>
      </c>
      <c r="BD83">
        <f t="shared" si="9"/>
        <v>0.81801394689881657</v>
      </c>
      <c r="BE83">
        <f t="shared" si="9"/>
        <v>0.83255287138917655</v>
      </c>
      <c r="BF83" s="107">
        <v>7.6999999999999999E-2</v>
      </c>
      <c r="BG83" s="40">
        <f t="shared" si="2"/>
        <v>5.514540048389871</v>
      </c>
    </row>
    <row r="84" spans="1:59">
      <c r="A84" s="14" t="s">
        <v>854</v>
      </c>
      <c r="B84" t="s">
        <v>1581</v>
      </c>
      <c r="C84" t="s">
        <v>2698</v>
      </c>
      <c r="D84" t="s">
        <v>3136</v>
      </c>
      <c r="E84" t="s">
        <v>1294</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f t="shared" ref="AL84:BA147" si="11">_xlfn.FORECAST.ETS(AL$15,$F84:$AK84,$F$15:$AK$15)</f>
        <v>1.2874248607511689</v>
      </c>
      <c r="AM84">
        <f t="shared" si="11"/>
        <v>1.3254686682096453</v>
      </c>
      <c r="AN84">
        <f t="shared" si="11"/>
        <v>1.3635124756681218</v>
      </c>
      <c r="AO84">
        <f t="shared" si="11"/>
        <v>1.4015562831265982</v>
      </c>
      <c r="AP84">
        <f t="shared" si="11"/>
        <v>1.4396000905850745</v>
      </c>
      <c r="AQ84">
        <f t="shared" si="11"/>
        <v>1.4776438980435509</v>
      </c>
      <c r="AR84">
        <f t="shared" si="11"/>
        <v>1.5156877055020272</v>
      </c>
      <c r="AS84">
        <f t="shared" si="11"/>
        <v>1.5537315129605038</v>
      </c>
      <c r="AT84">
        <f t="shared" si="11"/>
        <v>1.5917753204189802</v>
      </c>
      <c r="AU84">
        <f t="shared" si="11"/>
        <v>1.6298191278774565</v>
      </c>
      <c r="AV84">
        <f t="shared" si="11"/>
        <v>1.6678629353359331</v>
      </c>
      <c r="AW84">
        <f t="shared" si="11"/>
        <v>1.7059067427944092</v>
      </c>
      <c r="AX84">
        <f t="shared" si="11"/>
        <v>1.7439505502528858</v>
      </c>
      <c r="AY84">
        <f t="shared" si="11"/>
        <v>1.7819943577113622</v>
      </c>
      <c r="AZ84">
        <f t="shared" si="11"/>
        <v>1.8200381651698385</v>
      </c>
      <c r="BA84">
        <f t="shared" si="11"/>
        <v>1.8580819726283151</v>
      </c>
      <c r="BB84">
        <f t="shared" si="9"/>
        <v>1.8961257800867912</v>
      </c>
      <c r="BC84">
        <f t="shared" si="9"/>
        <v>1.9341695875452678</v>
      </c>
      <c r="BD84">
        <f t="shared" si="9"/>
        <v>1.9722133950037442</v>
      </c>
      <c r="BE84">
        <f t="shared" si="9"/>
        <v>2.0102572024622205</v>
      </c>
      <c r="BF84" s="107">
        <v>0.13500000000000001</v>
      </c>
      <c r="BG84" s="40">
        <f t="shared" ref="BG84:BG147" si="12">((BE84/F84)^(1/($BE$15-$F$15))-1)*100</f>
        <v>9.0289603072725164</v>
      </c>
    </row>
    <row r="85" spans="1:59">
      <c r="B85" t="s">
        <v>2554</v>
      </c>
      <c r="C85" t="s">
        <v>2700</v>
      </c>
      <c r="D85" t="s">
        <v>3137</v>
      </c>
      <c r="E85" t="s">
        <v>1294</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f t="shared" si="11"/>
        <v>4050.288321909457</v>
      </c>
      <c r="AM85">
        <f t="shared" si="9"/>
        <v>4033.8539878189144</v>
      </c>
      <c r="AN85">
        <f t="shared" si="9"/>
        <v>4017.4196537283715</v>
      </c>
      <c r="AO85">
        <f t="shared" si="9"/>
        <v>4000.9853196378285</v>
      </c>
      <c r="AP85">
        <f t="shared" si="9"/>
        <v>3984.5509855472856</v>
      </c>
      <c r="AQ85">
        <f t="shared" si="9"/>
        <v>3968.1166514567431</v>
      </c>
      <c r="AR85">
        <f t="shared" si="9"/>
        <v>3951.6823173662001</v>
      </c>
      <c r="AS85">
        <f t="shared" si="9"/>
        <v>3935.2479832756571</v>
      </c>
      <c r="AT85">
        <f t="shared" si="9"/>
        <v>3918.8136491851146</v>
      </c>
      <c r="AU85">
        <f t="shared" si="9"/>
        <v>3902.3793150945717</v>
      </c>
      <c r="AV85">
        <f t="shared" si="9"/>
        <v>3885.9449810040287</v>
      </c>
      <c r="AW85">
        <f t="shared" si="9"/>
        <v>3869.5106469134862</v>
      </c>
      <c r="AX85">
        <f t="shared" si="9"/>
        <v>3853.0763128229432</v>
      </c>
      <c r="AY85">
        <f t="shared" si="9"/>
        <v>3836.6419787324003</v>
      </c>
      <c r="AZ85">
        <f t="shared" si="9"/>
        <v>3820.2076446418573</v>
      </c>
      <c r="BA85">
        <f t="shared" si="9"/>
        <v>3803.7733105513148</v>
      </c>
      <c r="BB85">
        <f t="shared" si="9"/>
        <v>3787.3389764607718</v>
      </c>
      <c r="BC85">
        <f t="shared" si="9"/>
        <v>3770.9046423702289</v>
      </c>
      <c r="BD85">
        <f t="shared" si="9"/>
        <v>3754.4703082796859</v>
      </c>
      <c r="BE85">
        <f t="shared" si="9"/>
        <v>3738.0359741891434</v>
      </c>
      <c r="BF85" s="107">
        <v>-2E-3</v>
      </c>
      <c r="BG85" s="40">
        <f t="shared" si="12"/>
        <v>-0.2824890169025096</v>
      </c>
    </row>
    <row r="86" spans="1:59">
      <c r="B86" t="s">
        <v>1221</v>
      </c>
      <c r="C86" t="s">
        <v>2702</v>
      </c>
      <c r="D86" t="s">
        <v>2703</v>
      </c>
      <c r="F86" t="s">
        <v>3138</v>
      </c>
      <c r="BG86" s="40"/>
    </row>
    <row r="87" spans="1:59">
      <c r="A87" s="14" t="s">
        <v>115</v>
      </c>
      <c r="B87" t="s">
        <v>1266</v>
      </c>
      <c r="C87" t="s">
        <v>2705</v>
      </c>
      <c r="D87" t="s">
        <v>3139</v>
      </c>
      <c r="E87" t="s">
        <v>1294</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f t="shared" si="11"/>
        <v>5237.130264192082</v>
      </c>
      <c r="AM87">
        <f t="shared" si="11"/>
        <v>5227.0959773841641</v>
      </c>
      <c r="AN87">
        <f t="shared" si="11"/>
        <v>5217.0616905762463</v>
      </c>
      <c r="AO87">
        <f t="shared" si="11"/>
        <v>5207.0274037683284</v>
      </c>
      <c r="AP87">
        <f t="shared" si="11"/>
        <v>5196.9931169604106</v>
      </c>
      <c r="AQ87">
        <f t="shared" si="11"/>
        <v>5186.9588301524927</v>
      </c>
      <c r="AR87">
        <f t="shared" si="11"/>
        <v>5176.9245433445749</v>
      </c>
      <c r="AS87">
        <f t="shared" si="11"/>
        <v>5166.890256536657</v>
      </c>
      <c r="AT87">
        <f t="shared" si="11"/>
        <v>5156.8559697287392</v>
      </c>
      <c r="AU87">
        <f t="shared" si="11"/>
        <v>5146.8216829208213</v>
      </c>
      <c r="AV87">
        <f t="shared" si="11"/>
        <v>5136.7873961129035</v>
      </c>
      <c r="AW87">
        <f t="shared" si="11"/>
        <v>5126.7531093049856</v>
      </c>
      <c r="AX87">
        <f t="shared" si="11"/>
        <v>5116.7188224970678</v>
      </c>
      <c r="AY87">
        <f t="shared" si="11"/>
        <v>5106.6845356891499</v>
      </c>
      <c r="AZ87">
        <f t="shared" si="11"/>
        <v>5096.6502488812321</v>
      </c>
      <c r="BA87">
        <f t="shared" si="11"/>
        <v>5086.6159620733142</v>
      </c>
      <c r="BB87">
        <f t="shared" ref="AM87:BE96" si="13">_xlfn.FORECAST.ETS(BB$15,$F87:$AK87,$F$15:$AK$15)</f>
        <v>5076.5816752653964</v>
      </c>
      <c r="BC87">
        <f t="shared" si="13"/>
        <v>5066.5473884574785</v>
      </c>
      <c r="BD87">
        <f t="shared" si="13"/>
        <v>5056.5131016495607</v>
      </c>
      <c r="BE87">
        <f t="shared" si="13"/>
        <v>5046.4788148416428</v>
      </c>
      <c r="BF87" s="107">
        <v>0</v>
      </c>
      <c r="BG87" s="40">
        <f t="shared" si="12"/>
        <v>-8.9798119636219642E-2</v>
      </c>
    </row>
    <row r="88" spans="1:59">
      <c r="A88" s="14" t="s">
        <v>114</v>
      </c>
      <c r="B88" t="s">
        <v>1352</v>
      </c>
      <c r="C88" t="s">
        <v>2707</v>
      </c>
      <c r="D88" t="s">
        <v>3140</v>
      </c>
      <c r="E88" t="s">
        <v>1294</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f t="shared" si="11"/>
        <v>676.85295052585468</v>
      </c>
      <c r="AM88">
        <f t="shared" si="13"/>
        <v>690.254908769287</v>
      </c>
      <c r="AN88">
        <f t="shared" si="13"/>
        <v>703.65686701271932</v>
      </c>
      <c r="AO88">
        <f t="shared" si="13"/>
        <v>717.05882525615175</v>
      </c>
      <c r="AP88">
        <f t="shared" si="13"/>
        <v>730.46078349958407</v>
      </c>
      <c r="AQ88">
        <f t="shared" si="13"/>
        <v>743.86274174301639</v>
      </c>
      <c r="AR88">
        <f t="shared" si="13"/>
        <v>757.2646999864487</v>
      </c>
      <c r="AS88">
        <f t="shared" si="13"/>
        <v>770.66665822988102</v>
      </c>
      <c r="AT88">
        <f t="shared" si="13"/>
        <v>784.06861647331334</v>
      </c>
      <c r="AU88">
        <f t="shared" si="13"/>
        <v>797.47057471674566</v>
      </c>
      <c r="AV88">
        <f t="shared" si="13"/>
        <v>810.87253296017798</v>
      </c>
      <c r="AW88">
        <f t="shared" si="13"/>
        <v>824.2744912036103</v>
      </c>
      <c r="AX88">
        <f t="shared" si="13"/>
        <v>837.67644944704261</v>
      </c>
      <c r="AY88">
        <f t="shared" si="13"/>
        <v>851.07840769047505</v>
      </c>
      <c r="AZ88">
        <f t="shared" si="13"/>
        <v>864.48036593390736</v>
      </c>
      <c r="BA88">
        <f t="shared" si="13"/>
        <v>877.88232417733968</v>
      </c>
      <c r="BB88">
        <f t="shared" si="13"/>
        <v>891.284282420772</v>
      </c>
      <c r="BC88">
        <f t="shared" si="13"/>
        <v>904.68624066420432</v>
      </c>
      <c r="BD88">
        <f t="shared" si="13"/>
        <v>918.08819890763675</v>
      </c>
      <c r="BE88">
        <f t="shared" si="13"/>
        <v>931.49015715106907</v>
      </c>
      <c r="BF88" s="107">
        <v>0.01</v>
      </c>
      <c r="BG88" s="40">
        <f t="shared" si="12"/>
        <v>1.2862555652353613</v>
      </c>
    </row>
    <row r="89" spans="1:59">
      <c r="A89" s="14" t="s">
        <v>853</v>
      </c>
      <c r="B89" t="s">
        <v>1273</v>
      </c>
      <c r="C89" t="s">
        <v>2709</v>
      </c>
      <c r="D89" t="s">
        <v>3141</v>
      </c>
      <c r="E89" t="s">
        <v>1294</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f t="shared" si="11"/>
        <v>5.8507840005930323</v>
      </c>
      <c r="AM89">
        <f t="shared" si="13"/>
        <v>6.1055638172858364</v>
      </c>
      <c r="AN89">
        <f t="shared" si="13"/>
        <v>6.3603436339786397</v>
      </c>
      <c r="AO89">
        <f t="shared" si="13"/>
        <v>6.6151234506714429</v>
      </c>
      <c r="AP89">
        <f t="shared" si="13"/>
        <v>6.8699032673642471</v>
      </c>
      <c r="AQ89">
        <f t="shared" si="13"/>
        <v>7.1246830840570503</v>
      </c>
      <c r="AR89">
        <f t="shared" si="13"/>
        <v>7.3794629007498536</v>
      </c>
      <c r="AS89">
        <f t="shared" si="13"/>
        <v>7.6342427174426568</v>
      </c>
      <c r="AT89">
        <f t="shared" si="13"/>
        <v>7.889022534135461</v>
      </c>
      <c r="AU89">
        <f t="shared" si="13"/>
        <v>8.1438023508282633</v>
      </c>
      <c r="AV89">
        <f t="shared" si="13"/>
        <v>8.3985821675210683</v>
      </c>
      <c r="AW89">
        <f t="shared" si="13"/>
        <v>8.6533619842138716</v>
      </c>
      <c r="AX89">
        <f t="shared" si="13"/>
        <v>8.9081418009066748</v>
      </c>
      <c r="AY89">
        <f t="shared" si="13"/>
        <v>9.1629216175994781</v>
      </c>
      <c r="AZ89">
        <f t="shared" si="13"/>
        <v>9.4177014342922813</v>
      </c>
      <c r="BA89">
        <f t="shared" si="13"/>
        <v>9.6724812509850864</v>
      </c>
      <c r="BB89">
        <f t="shared" si="13"/>
        <v>9.9272610676778896</v>
      </c>
      <c r="BC89">
        <f t="shared" si="13"/>
        <v>10.182040884370693</v>
      </c>
      <c r="BD89">
        <f t="shared" si="13"/>
        <v>10.436820701063496</v>
      </c>
      <c r="BE89">
        <f t="shared" si="13"/>
        <v>10.691600517756299</v>
      </c>
      <c r="BF89" s="107">
        <v>3.4000000000000002E-2</v>
      </c>
      <c r="BG89" s="40">
        <f t="shared" si="12"/>
        <v>3.3820650087031945</v>
      </c>
    </row>
    <row r="90" spans="1:59">
      <c r="A90" s="14" t="s">
        <v>113</v>
      </c>
      <c r="B90" t="s">
        <v>1282</v>
      </c>
      <c r="C90" t="s">
        <v>2711</v>
      </c>
      <c r="D90" t="s">
        <v>3142</v>
      </c>
      <c r="E90" t="s">
        <v>1294</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f t="shared" si="11"/>
        <v>132.76242041956246</v>
      </c>
      <c r="AM90">
        <f t="shared" si="13"/>
        <v>142.46795885090603</v>
      </c>
      <c r="AN90">
        <f t="shared" si="13"/>
        <v>152.17349728224957</v>
      </c>
      <c r="AO90">
        <f t="shared" si="13"/>
        <v>161.87903571359311</v>
      </c>
      <c r="AP90">
        <f t="shared" si="13"/>
        <v>171.58457414493665</v>
      </c>
      <c r="AQ90">
        <f t="shared" si="13"/>
        <v>181.29011257628019</v>
      </c>
      <c r="AR90">
        <f t="shared" si="13"/>
        <v>190.99565100762376</v>
      </c>
      <c r="AS90">
        <f t="shared" si="13"/>
        <v>200.7011894389673</v>
      </c>
      <c r="AT90">
        <f t="shared" si="13"/>
        <v>210.40672787031085</v>
      </c>
      <c r="AU90">
        <f t="shared" si="13"/>
        <v>220.11226630165442</v>
      </c>
      <c r="AV90">
        <f t="shared" si="13"/>
        <v>229.81780473299796</v>
      </c>
      <c r="AW90">
        <f t="shared" si="13"/>
        <v>239.5233431643415</v>
      </c>
      <c r="AX90">
        <f t="shared" si="13"/>
        <v>249.22888159568504</v>
      </c>
      <c r="AY90">
        <f t="shared" si="13"/>
        <v>258.93442002702864</v>
      </c>
      <c r="AZ90">
        <f t="shared" si="13"/>
        <v>268.63995845837212</v>
      </c>
      <c r="BA90">
        <f t="shared" si="13"/>
        <v>278.34549688971572</v>
      </c>
      <c r="BB90">
        <f t="shared" si="13"/>
        <v>288.0510353210592</v>
      </c>
      <c r="BC90">
        <f t="shared" si="13"/>
        <v>297.7565737524028</v>
      </c>
      <c r="BD90">
        <f t="shared" si="13"/>
        <v>307.46211218374634</v>
      </c>
      <c r="BE90">
        <f t="shared" si="13"/>
        <v>317.16765061508988</v>
      </c>
      <c r="BF90" s="107">
        <v>2.8000000000000001E-2</v>
      </c>
      <c r="BG90" s="40">
        <f t="shared" si="12"/>
        <v>3.4902344816961417</v>
      </c>
    </row>
    <row r="91" spans="1:59">
      <c r="A91" s="14" t="s">
        <v>114</v>
      </c>
      <c r="B91" t="s">
        <v>2548</v>
      </c>
      <c r="C91" t="s">
        <v>2713</v>
      </c>
      <c r="D91" t="s">
        <v>3143</v>
      </c>
      <c r="E91" t="s">
        <v>1294</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f t="shared" si="11"/>
        <v>234.01482940685014</v>
      </c>
      <c r="AM91">
        <f t="shared" si="13"/>
        <v>244.99314055911668</v>
      </c>
      <c r="AN91">
        <f t="shared" si="13"/>
        <v>255.97145171138325</v>
      </c>
      <c r="AO91">
        <f t="shared" si="13"/>
        <v>266.94976286364982</v>
      </c>
      <c r="AP91">
        <f t="shared" si="13"/>
        <v>277.92807401591637</v>
      </c>
      <c r="AQ91">
        <f t="shared" si="13"/>
        <v>288.90638516818296</v>
      </c>
      <c r="AR91">
        <f t="shared" si="13"/>
        <v>299.88469632044951</v>
      </c>
      <c r="AS91">
        <f t="shared" si="13"/>
        <v>310.86300747271605</v>
      </c>
      <c r="AT91">
        <f t="shared" si="13"/>
        <v>321.84131862498259</v>
      </c>
      <c r="AU91">
        <f t="shared" si="13"/>
        <v>332.81962977724919</v>
      </c>
      <c r="AV91">
        <f t="shared" si="13"/>
        <v>343.79794092951573</v>
      </c>
      <c r="AW91">
        <f t="shared" si="13"/>
        <v>354.77625208178233</v>
      </c>
      <c r="AX91">
        <f t="shared" si="13"/>
        <v>365.75456323404887</v>
      </c>
      <c r="AY91">
        <f t="shared" si="13"/>
        <v>376.73287438631542</v>
      </c>
      <c r="AZ91">
        <f t="shared" si="13"/>
        <v>387.71118553858196</v>
      </c>
      <c r="BA91">
        <f t="shared" si="13"/>
        <v>398.68949669084856</v>
      </c>
      <c r="BB91">
        <f t="shared" si="13"/>
        <v>409.66780784311516</v>
      </c>
      <c r="BC91">
        <f t="shared" si="13"/>
        <v>420.6461189953817</v>
      </c>
      <c r="BD91">
        <f t="shared" si="13"/>
        <v>431.62443014764824</v>
      </c>
      <c r="BE91">
        <f t="shared" si="13"/>
        <v>442.60274129991478</v>
      </c>
      <c r="BF91" s="107">
        <v>4.5999999999999999E-2</v>
      </c>
      <c r="BG91" s="40">
        <f t="shared" si="12"/>
        <v>4.1375538214877938</v>
      </c>
    </row>
    <row r="92" spans="1:59">
      <c r="A92" s="14" t="s">
        <v>112</v>
      </c>
      <c r="B92" t="s">
        <v>1577</v>
      </c>
      <c r="C92" t="s">
        <v>2715</v>
      </c>
      <c r="D92" t="s">
        <v>3144</v>
      </c>
      <c r="E92" t="s">
        <v>1294</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f t="shared" si="11"/>
        <v>2.9390463566882734</v>
      </c>
      <c r="AM92">
        <f t="shared" si="13"/>
        <v>3.0888716569915067</v>
      </c>
      <c r="AN92">
        <f t="shared" si="13"/>
        <v>3.2386969572947404</v>
      </c>
      <c r="AO92">
        <f t="shared" si="13"/>
        <v>3.3885222575979737</v>
      </c>
      <c r="AP92">
        <f t="shared" si="13"/>
        <v>3.5383475579012069</v>
      </c>
      <c r="AQ92">
        <f t="shared" si="13"/>
        <v>3.6881728582044406</v>
      </c>
      <c r="AR92">
        <f t="shared" si="13"/>
        <v>3.8379981585076739</v>
      </c>
      <c r="AS92">
        <f t="shared" si="13"/>
        <v>3.9878234588109072</v>
      </c>
      <c r="AT92">
        <f t="shared" si="13"/>
        <v>4.1376487591141409</v>
      </c>
      <c r="AU92">
        <f t="shared" si="13"/>
        <v>4.2874740594173737</v>
      </c>
      <c r="AV92">
        <f t="shared" si="13"/>
        <v>4.4372993597206074</v>
      </c>
      <c r="AW92">
        <f t="shared" si="13"/>
        <v>4.5871246600238411</v>
      </c>
      <c r="AX92">
        <f t="shared" si="13"/>
        <v>4.7369499603270739</v>
      </c>
      <c r="AY92">
        <f t="shared" si="13"/>
        <v>4.8867752606303076</v>
      </c>
      <c r="AZ92">
        <f t="shared" si="13"/>
        <v>5.0366005609335414</v>
      </c>
      <c r="BA92">
        <f t="shared" si="13"/>
        <v>5.1864258612367742</v>
      </c>
      <c r="BB92">
        <f t="shared" si="13"/>
        <v>5.336251161540007</v>
      </c>
      <c r="BC92">
        <f t="shared" si="13"/>
        <v>5.4860764618432407</v>
      </c>
      <c r="BD92">
        <f t="shared" si="13"/>
        <v>5.6359017621464744</v>
      </c>
      <c r="BE92">
        <f t="shared" si="13"/>
        <v>5.7857270624497072</v>
      </c>
      <c r="BF92" s="107">
        <v>0.214</v>
      </c>
      <c r="BG92" s="40">
        <f t="shared" si="12"/>
        <v>14.117470242297792</v>
      </c>
    </row>
    <row r="93" spans="1:59">
      <c r="A93" s="14" t="s">
        <v>116</v>
      </c>
      <c r="B93" t="s">
        <v>2549</v>
      </c>
      <c r="C93" t="s">
        <v>2717</v>
      </c>
      <c r="D93" t="s">
        <v>3145</v>
      </c>
      <c r="E93" t="s">
        <v>1294</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f t="shared" si="11"/>
        <v>3.700224081834977</v>
      </c>
      <c r="AM93">
        <f t="shared" si="13"/>
        <v>3.8840775861975958</v>
      </c>
      <c r="AN93">
        <f t="shared" si="13"/>
        <v>4.0679310905602151</v>
      </c>
      <c r="AO93">
        <f t="shared" si="13"/>
        <v>4.2517845949228334</v>
      </c>
      <c r="AP93">
        <f t="shared" si="13"/>
        <v>4.4356380992854527</v>
      </c>
      <c r="AQ93">
        <f t="shared" si="13"/>
        <v>4.6194916036480711</v>
      </c>
      <c r="AR93">
        <f t="shared" si="13"/>
        <v>4.8033451080106904</v>
      </c>
      <c r="AS93">
        <f t="shared" si="13"/>
        <v>4.9871986123733087</v>
      </c>
      <c r="AT93">
        <f t="shared" si="13"/>
        <v>5.171052116735928</v>
      </c>
      <c r="AU93">
        <f t="shared" si="13"/>
        <v>5.3549056210985464</v>
      </c>
      <c r="AV93">
        <f t="shared" si="13"/>
        <v>5.5387591254611657</v>
      </c>
      <c r="AW93">
        <f t="shared" si="13"/>
        <v>5.722612629823784</v>
      </c>
      <c r="AX93">
        <f t="shared" si="13"/>
        <v>5.9064661341864033</v>
      </c>
      <c r="AY93">
        <f t="shared" si="13"/>
        <v>6.0903196385490226</v>
      </c>
      <c r="AZ93">
        <f t="shared" si="13"/>
        <v>6.274173142911641</v>
      </c>
      <c r="BA93">
        <f t="shared" si="13"/>
        <v>6.4580266472742593</v>
      </c>
      <c r="BB93">
        <f t="shared" si="13"/>
        <v>6.6418801516368786</v>
      </c>
      <c r="BC93">
        <f t="shared" si="13"/>
        <v>6.8257336559994979</v>
      </c>
      <c r="BD93">
        <f t="shared" si="13"/>
        <v>7.0095871603621163</v>
      </c>
      <c r="BE93">
        <f t="shared" si="13"/>
        <v>7.1934406647247346</v>
      </c>
      <c r="BF93" s="107">
        <v>0.14299999999999999</v>
      </c>
      <c r="BG93" s="40">
        <f t="shared" si="12"/>
        <v>9.9790413508094247</v>
      </c>
    </row>
    <row r="94" spans="1:59">
      <c r="A94" s="14" t="s">
        <v>116</v>
      </c>
      <c r="B94" t="s">
        <v>2550</v>
      </c>
      <c r="C94" t="s">
        <v>2719</v>
      </c>
      <c r="D94" t="s">
        <v>3146</v>
      </c>
      <c r="E94" t="s">
        <v>1294</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f t="shared" si="11"/>
        <v>4.007474157211937</v>
      </c>
      <c r="AM94">
        <f t="shared" si="13"/>
        <v>4.2069274018503569</v>
      </c>
      <c r="AN94">
        <f t="shared" si="13"/>
        <v>4.4063806464887776</v>
      </c>
      <c r="AO94">
        <f t="shared" si="13"/>
        <v>4.6058338911271974</v>
      </c>
      <c r="AP94">
        <f t="shared" si="13"/>
        <v>4.8052871357656173</v>
      </c>
      <c r="AQ94">
        <f t="shared" si="13"/>
        <v>5.0047403804040371</v>
      </c>
      <c r="AR94">
        <f t="shared" si="13"/>
        <v>5.204193625042457</v>
      </c>
      <c r="AS94">
        <f t="shared" si="13"/>
        <v>5.4036468696808768</v>
      </c>
      <c r="AT94">
        <f t="shared" si="13"/>
        <v>5.6031001143192976</v>
      </c>
      <c r="AU94">
        <f t="shared" si="13"/>
        <v>5.8025533589577174</v>
      </c>
      <c r="AV94">
        <f t="shared" si="13"/>
        <v>6.0020066035961372</v>
      </c>
      <c r="AW94">
        <f t="shared" si="13"/>
        <v>6.2014598482345571</v>
      </c>
      <c r="AX94">
        <f t="shared" si="13"/>
        <v>6.4009130928729778</v>
      </c>
      <c r="AY94">
        <f t="shared" si="13"/>
        <v>6.6003663375113977</v>
      </c>
      <c r="AZ94">
        <f t="shared" si="13"/>
        <v>6.7998195821498175</v>
      </c>
      <c r="BA94">
        <f t="shared" si="13"/>
        <v>6.9992728267882374</v>
      </c>
      <c r="BB94">
        <f t="shared" si="13"/>
        <v>7.1987260714266572</v>
      </c>
      <c r="BC94">
        <f t="shared" si="13"/>
        <v>7.3981793160650771</v>
      </c>
      <c r="BD94">
        <f t="shared" si="13"/>
        <v>7.5976325607034969</v>
      </c>
      <c r="BE94">
        <f t="shared" si="13"/>
        <v>7.7970858053419176</v>
      </c>
      <c r="BF94" s="107">
        <v>0.14699999999999999</v>
      </c>
      <c r="BG94" s="40">
        <f t="shared" si="12"/>
        <v>10.245718322147779</v>
      </c>
    </row>
    <row r="95" spans="1:59">
      <c r="A95" s="14" t="s">
        <v>854</v>
      </c>
      <c r="B95" t="s">
        <v>1581</v>
      </c>
      <c r="C95" t="s">
        <v>2721</v>
      </c>
      <c r="D95" t="s">
        <v>3147</v>
      </c>
      <c r="E95" t="s">
        <v>1294</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f t="shared" si="11"/>
        <v>5.7476604330291057</v>
      </c>
      <c r="AM95">
        <f t="shared" si="13"/>
        <v>6.0494439277800698</v>
      </c>
      <c r="AN95">
        <f t="shared" si="13"/>
        <v>6.351227422531033</v>
      </c>
      <c r="AO95">
        <f t="shared" si="13"/>
        <v>6.6530109172819962</v>
      </c>
      <c r="AP95">
        <f t="shared" si="13"/>
        <v>6.9547944120329594</v>
      </c>
      <c r="AQ95">
        <f t="shared" si="13"/>
        <v>7.2565779067839227</v>
      </c>
      <c r="AR95">
        <f t="shared" si="13"/>
        <v>7.5583614015348868</v>
      </c>
      <c r="AS95">
        <f t="shared" si="13"/>
        <v>7.86014489628585</v>
      </c>
      <c r="AT95">
        <f t="shared" si="13"/>
        <v>8.1619283910368132</v>
      </c>
      <c r="AU95">
        <f t="shared" si="13"/>
        <v>8.4637118857877773</v>
      </c>
      <c r="AV95">
        <f t="shared" si="13"/>
        <v>8.7654953805387414</v>
      </c>
      <c r="AW95">
        <f t="shared" si="13"/>
        <v>9.0672788752897038</v>
      </c>
      <c r="AX95">
        <f t="shared" si="13"/>
        <v>9.3690623700406661</v>
      </c>
      <c r="AY95">
        <f t="shared" si="13"/>
        <v>9.6708458647916302</v>
      </c>
      <c r="AZ95">
        <f t="shared" si="13"/>
        <v>9.9726293595425943</v>
      </c>
      <c r="BA95">
        <f t="shared" si="13"/>
        <v>10.274412854293558</v>
      </c>
      <c r="BB95">
        <f t="shared" si="13"/>
        <v>10.576196349044521</v>
      </c>
      <c r="BC95">
        <f t="shared" si="13"/>
        <v>10.877979843795483</v>
      </c>
      <c r="BD95">
        <f t="shared" si="13"/>
        <v>11.179763338546447</v>
      </c>
      <c r="BE95">
        <f t="shared" si="13"/>
        <v>11.481546833297411</v>
      </c>
      <c r="BF95" s="107">
        <v>0.19</v>
      </c>
      <c r="BG95" s="40">
        <f t="shared" si="12"/>
        <v>12.818437859989018</v>
      </c>
    </row>
    <row r="96" spans="1:59">
      <c r="B96" t="s">
        <v>594</v>
      </c>
      <c r="C96" t="s">
        <v>2723</v>
      </c>
      <c r="D96" t="s">
        <v>3148</v>
      </c>
      <c r="E96" t="s">
        <v>1294</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f t="shared" si="11"/>
        <v>6362.3695967899857</v>
      </c>
      <c r="AM96">
        <f t="shared" si="13"/>
        <v>6438.7073128636648</v>
      </c>
      <c r="AN96">
        <f t="shared" si="13"/>
        <v>6515.0450289373439</v>
      </c>
      <c r="AO96">
        <f t="shared" si="13"/>
        <v>6591.382745011023</v>
      </c>
      <c r="AP96">
        <f t="shared" si="13"/>
        <v>6667.720461084702</v>
      </c>
      <c r="AQ96">
        <f t="shared" si="13"/>
        <v>6744.0581771583811</v>
      </c>
      <c r="AR96">
        <f t="shared" si="13"/>
        <v>6820.3958932320602</v>
      </c>
      <c r="AS96">
        <f t="shared" si="13"/>
        <v>6896.7336093057393</v>
      </c>
      <c r="AT96">
        <f t="shared" si="13"/>
        <v>6973.0713253794183</v>
      </c>
      <c r="AU96">
        <f t="shared" si="13"/>
        <v>7049.4090414530974</v>
      </c>
      <c r="AV96">
        <f t="shared" si="13"/>
        <v>7125.7467575267765</v>
      </c>
      <c r="AW96">
        <f t="shared" si="13"/>
        <v>7202.0844736004556</v>
      </c>
      <c r="AX96">
        <f t="shared" si="13"/>
        <v>7278.4221896741346</v>
      </c>
      <c r="AY96">
        <f t="shared" si="13"/>
        <v>7354.7599057478137</v>
      </c>
      <c r="AZ96">
        <f t="shared" si="13"/>
        <v>7431.0976218214928</v>
      </c>
      <c r="BA96">
        <f t="shared" si="13"/>
        <v>7507.4353378951719</v>
      </c>
      <c r="BB96">
        <f t="shared" si="13"/>
        <v>7583.7730539688509</v>
      </c>
      <c r="BC96">
        <f t="shared" si="13"/>
        <v>7660.11077004253</v>
      </c>
      <c r="BD96">
        <f t="shared" si="13"/>
        <v>7736.4484861162091</v>
      </c>
      <c r="BE96">
        <f t="shared" si="13"/>
        <v>7812.7862021898882</v>
      </c>
      <c r="BF96" s="107">
        <v>2E-3</v>
      </c>
      <c r="BG96" s="40">
        <f t="shared" si="12"/>
        <v>0.55825168408731862</v>
      </c>
    </row>
    <row r="97" spans="1:59">
      <c r="B97" t="s">
        <v>2557</v>
      </c>
      <c r="D97" t="s">
        <v>3149</v>
      </c>
      <c r="BG97" s="40"/>
    </row>
    <row r="98" spans="1:59">
      <c r="B98" t="s">
        <v>1221</v>
      </c>
      <c r="D98" t="s">
        <v>3150</v>
      </c>
      <c r="BG98" s="40"/>
    </row>
    <row r="99" spans="1:59">
      <c r="A99" s="14" t="s">
        <v>115</v>
      </c>
      <c r="B99" t="s">
        <v>1266</v>
      </c>
      <c r="C99" t="s">
        <v>2727</v>
      </c>
      <c r="D99" t="s">
        <v>3151</v>
      </c>
      <c r="E99" t="s">
        <v>2729</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f t="shared" si="11"/>
        <v>18.196534100295349</v>
      </c>
      <c r="AM99">
        <f t="shared" si="11"/>
        <v>18.208645507438867</v>
      </c>
      <c r="AN99">
        <f t="shared" si="11"/>
        <v>18.220756914582385</v>
      </c>
      <c r="AO99">
        <f t="shared" si="11"/>
        <v>18.232868321725899</v>
      </c>
      <c r="AP99">
        <f t="shared" si="11"/>
        <v>18.244979728869417</v>
      </c>
      <c r="AQ99">
        <f t="shared" si="11"/>
        <v>18.257091136012935</v>
      </c>
      <c r="AR99">
        <f t="shared" si="11"/>
        <v>18.269202543156453</v>
      </c>
      <c r="AS99">
        <f t="shared" si="11"/>
        <v>18.281313950299971</v>
      </c>
      <c r="AT99">
        <f t="shared" si="11"/>
        <v>18.293425357443489</v>
      </c>
      <c r="AU99">
        <f t="shared" si="11"/>
        <v>18.305536764587007</v>
      </c>
      <c r="AV99">
        <f t="shared" si="11"/>
        <v>18.317648171730525</v>
      </c>
      <c r="AW99">
        <f t="shared" si="11"/>
        <v>18.32975957887404</v>
      </c>
      <c r="AX99">
        <f t="shared" si="11"/>
        <v>18.341870986017557</v>
      </c>
      <c r="AY99">
        <f t="shared" si="11"/>
        <v>18.353982393161075</v>
      </c>
      <c r="AZ99">
        <f t="shared" si="11"/>
        <v>18.366093800304593</v>
      </c>
      <c r="BA99">
        <f t="shared" si="11"/>
        <v>18.378205207448111</v>
      </c>
      <c r="BB99">
        <f t="shared" ref="AM99:BE108" si="14">_xlfn.FORECAST.ETS(BB$15,$F99:$AK99,$F$15:$AK$15)</f>
        <v>18.390316614591629</v>
      </c>
      <c r="BC99">
        <f t="shared" si="14"/>
        <v>18.402428021735147</v>
      </c>
      <c r="BD99">
        <f t="shared" si="14"/>
        <v>18.414539428878665</v>
      </c>
      <c r="BE99">
        <f t="shared" si="14"/>
        <v>18.42665083602218</v>
      </c>
      <c r="BF99" s="107">
        <v>8.0000000000000002E-3</v>
      </c>
      <c r="BG99" s="40">
        <f t="shared" si="12"/>
        <v>0.50465926060607735</v>
      </c>
    </row>
    <row r="100" spans="1:59">
      <c r="A100" s="14" t="s">
        <v>114</v>
      </c>
      <c r="B100" t="s">
        <v>1352</v>
      </c>
      <c r="C100" t="s">
        <v>2730</v>
      </c>
      <c r="D100" t="s">
        <v>3152</v>
      </c>
      <c r="E100" t="s">
        <v>1718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f t="shared" si="11"/>
        <v>13.84609499962845</v>
      </c>
      <c r="AM100">
        <f t="shared" si="14"/>
        <v>13.926325342399897</v>
      </c>
      <c r="AN100">
        <f t="shared" si="14"/>
        <v>14.006555685171344</v>
      </c>
      <c r="AO100">
        <f t="shared" si="14"/>
        <v>14.086786027942791</v>
      </c>
      <c r="AP100">
        <f t="shared" si="14"/>
        <v>14.167016370714238</v>
      </c>
      <c r="AQ100">
        <f t="shared" si="14"/>
        <v>14.247246713485685</v>
      </c>
      <c r="AR100">
        <f t="shared" si="14"/>
        <v>14.327477056257132</v>
      </c>
      <c r="AS100">
        <f t="shared" si="14"/>
        <v>14.407707399028579</v>
      </c>
      <c r="AT100">
        <f t="shared" si="14"/>
        <v>14.487937741800026</v>
      </c>
      <c r="AU100">
        <f t="shared" si="14"/>
        <v>14.568168084571475</v>
      </c>
      <c r="AV100">
        <f t="shared" si="14"/>
        <v>14.648398427342922</v>
      </c>
      <c r="AW100">
        <f t="shared" si="14"/>
        <v>14.728628770114369</v>
      </c>
      <c r="AX100">
        <f t="shared" si="14"/>
        <v>14.808859112885816</v>
      </c>
      <c r="AY100">
        <f t="shared" si="14"/>
        <v>14.889089455657263</v>
      </c>
      <c r="AZ100">
        <f t="shared" si="14"/>
        <v>14.96931979842871</v>
      </c>
      <c r="BA100">
        <f t="shared" si="14"/>
        <v>15.049550141200157</v>
      </c>
      <c r="BB100">
        <f t="shared" si="14"/>
        <v>15.129780483971604</v>
      </c>
      <c r="BC100">
        <f t="shared" si="14"/>
        <v>15.210010826743051</v>
      </c>
      <c r="BD100">
        <f t="shared" si="14"/>
        <v>15.290241169514498</v>
      </c>
      <c r="BE100">
        <f t="shared" si="14"/>
        <v>15.370471512285945</v>
      </c>
      <c r="BF100" s="107">
        <v>1.0999999999999999E-2</v>
      </c>
      <c r="BG100" s="40">
        <f t="shared" si="12"/>
        <v>0.87954112613519708</v>
      </c>
    </row>
    <row r="101" spans="1:59">
      <c r="A101" s="14" t="s">
        <v>853</v>
      </c>
      <c r="B101" t="s">
        <v>1273</v>
      </c>
      <c r="C101" t="s">
        <v>2732</v>
      </c>
      <c r="D101" t="s">
        <v>3153</v>
      </c>
      <c r="E101" t="s">
        <v>1718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f t="shared" si="11"/>
        <v>14.093929414240797</v>
      </c>
      <c r="AM101">
        <f t="shared" si="14"/>
        <v>14.100513099936046</v>
      </c>
      <c r="AN101">
        <f t="shared" si="14"/>
        <v>14.107096785631297</v>
      </c>
      <c r="AO101">
        <f t="shared" si="14"/>
        <v>14.113680471326548</v>
      </c>
      <c r="AP101">
        <f t="shared" si="14"/>
        <v>14.120264157021799</v>
      </c>
      <c r="AQ101">
        <f t="shared" si="14"/>
        <v>14.126847842717048</v>
      </c>
      <c r="AR101">
        <f t="shared" si="14"/>
        <v>14.133431528412299</v>
      </c>
      <c r="AS101">
        <f t="shared" si="14"/>
        <v>14.140015214107549</v>
      </c>
      <c r="AT101">
        <f t="shared" si="14"/>
        <v>14.1465988998028</v>
      </c>
      <c r="AU101">
        <f t="shared" si="14"/>
        <v>14.153182585498049</v>
      </c>
      <c r="AV101">
        <f t="shared" si="14"/>
        <v>14.1597662711933</v>
      </c>
      <c r="AW101">
        <f t="shared" si="14"/>
        <v>14.166349956888551</v>
      </c>
      <c r="AX101">
        <f t="shared" si="14"/>
        <v>14.172933642583802</v>
      </c>
      <c r="AY101">
        <f t="shared" si="14"/>
        <v>14.179517328279051</v>
      </c>
      <c r="AZ101">
        <f t="shared" si="14"/>
        <v>14.186101013974302</v>
      </c>
      <c r="BA101">
        <f t="shared" si="14"/>
        <v>14.192684699669552</v>
      </c>
      <c r="BB101">
        <f t="shared" si="14"/>
        <v>14.199268385364803</v>
      </c>
      <c r="BC101">
        <f t="shared" si="14"/>
        <v>14.205852071060052</v>
      </c>
      <c r="BD101">
        <f t="shared" si="14"/>
        <v>14.212435756755303</v>
      </c>
      <c r="BE101">
        <f t="shared" si="14"/>
        <v>14.219019442450554</v>
      </c>
      <c r="BF101" s="107">
        <v>6.0000000000000001E-3</v>
      </c>
      <c r="BG101" s="40">
        <f t="shared" si="12"/>
        <v>0.40799819304975227</v>
      </c>
    </row>
    <row r="102" spans="1:59">
      <c r="A102" s="14" t="s">
        <v>113</v>
      </c>
      <c r="B102" t="s">
        <v>1282</v>
      </c>
      <c r="C102" t="s">
        <v>2734</v>
      </c>
      <c r="D102" t="s">
        <v>3154</v>
      </c>
      <c r="E102" t="s">
        <v>1718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f t="shared" si="11"/>
        <v>13.58861370967742</v>
      </c>
      <c r="AM102">
        <f t="shared" si="14"/>
        <v>13.638083419354839</v>
      </c>
      <c r="AN102">
        <f t="shared" si="14"/>
        <v>13.687553129032258</v>
      </c>
      <c r="AO102">
        <f t="shared" si="14"/>
        <v>13.737022838709677</v>
      </c>
      <c r="AP102">
        <f t="shared" si="14"/>
        <v>13.786492548387097</v>
      </c>
      <c r="AQ102">
        <f t="shared" si="14"/>
        <v>13.835962258064516</v>
      </c>
      <c r="AR102">
        <f t="shared" si="14"/>
        <v>13.885431967741935</v>
      </c>
      <c r="AS102">
        <f t="shared" si="14"/>
        <v>13.934901677419354</v>
      </c>
      <c r="AT102">
        <f t="shared" si="14"/>
        <v>13.984371387096774</v>
      </c>
      <c r="AU102">
        <f t="shared" si="14"/>
        <v>14.033841096774193</v>
      </c>
      <c r="AV102">
        <f t="shared" si="14"/>
        <v>14.08331080645161</v>
      </c>
      <c r="AW102">
        <f t="shared" si="14"/>
        <v>14.13278051612903</v>
      </c>
      <c r="AX102">
        <f t="shared" si="14"/>
        <v>14.182250225806449</v>
      </c>
      <c r="AY102">
        <f t="shared" si="14"/>
        <v>14.231719935483868</v>
      </c>
      <c r="AZ102">
        <f t="shared" si="14"/>
        <v>14.281189645161287</v>
      </c>
      <c r="BA102">
        <f t="shared" si="14"/>
        <v>14.330659354838707</v>
      </c>
      <c r="BB102">
        <f t="shared" si="14"/>
        <v>14.380129064516126</v>
      </c>
      <c r="BC102">
        <f t="shared" si="14"/>
        <v>14.429598774193545</v>
      </c>
      <c r="BD102">
        <f t="shared" si="14"/>
        <v>14.479068483870964</v>
      </c>
      <c r="BE102">
        <f t="shared" si="14"/>
        <v>14.528538193548384</v>
      </c>
      <c r="BF102" s="107">
        <v>3.0000000000000001E-3</v>
      </c>
      <c r="BG102" s="40">
        <f t="shared" si="12"/>
        <v>0.30710022806184067</v>
      </c>
    </row>
    <row r="103" spans="1:59">
      <c r="A103" s="14" t="s">
        <v>114</v>
      </c>
      <c r="B103" t="s">
        <v>2548</v>
      </c>
      <c r="C103" t="s">
        <v>2736</v>
      </c>
      <c r="D103" t="s">
        <v>3155</v>
      </c>
      <c r="E103" t="s">
        <v>1718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f t="shared" si="11"/>
        <v>13.267512738366129</v>
      </c>
      <c r="AM103">
        <f t="shared" si="14"/>
        <v>13.321279838969105</v>
      </c>
      <c r="AN103">
        <f t="shared" si="14"/>
        <v>13.375046939572078</v>
      </c>
      <c r="AO103">
        <f t="shared" si="14"/>
        <v>13.428814040175054</v>
      </c>
      <c r="AP103">
        <f t="shared" si="14"/>
        <v>13.482581140778027</v>
      </c>
      <c r="AQ103">
        <f t="shared" si="14"/>
        <v>13.536348241381003</v>
      </c>
      <c r="AR103">
        <f t="shared" si="14"/>
        <v>13.590115341983976</v>
      </c>
      <c r="AS103">
        <f t="shared" si="14"/>
        <v>13.643882442586952</v>
      </c>
      <c r="AT103">
        <f t="shared" si="14"/>
        <v>13.697649543189925</v>
      </c>
      <c r="AU103">
        <f t="shared" si="14"/>
        <v>13.751416643792901</v>
      </c>
      <c r="AV103">
        <f t="shared" si="14"/>
        <v>13.805183744395874</v>
      </c>
      <c r="AW103">
        <f t="shared" si="14"/>
        <v>13.85895084499885</v>
      </c>
      <c r="AX103">
        <f t="shared" si="14"/>
        <v>13.912717945601823</v>
      </c>
      <c r="AY103">
        <f t="shared" si="14"/>
        <v>13.966485046204799</v>
      </c>
      <c r="AZ103">
        <f t="shared" si="14"/>
        <v>14.020252146807772</v>
      </c>
      <c r="BA103">
        <f t="shared" si="14"/>
        <v>14.074019247410746</v>
      </c>
      <c r="BB103">
        <f t="shared" si="14"/>
        <v>14.127786348013721</v>
      </c>
      <c r="BC103">
        <f t="shared" si="14"/>
        <v>14.181553448616695</v>
      </c>
      <c r="BD103">
        <f t="shared" si="14"/>
        <v>14.23532054921967</v>
      </c>
      <c r="BE103">
        <f t="shared" si="14"/>
        <v>14.289087649822644</v>
      </c>
      <c r="BF103" s="107">
        <v>8.9999999999999993E-3</v>
      </c>
      <c r="BG103" s="40">
        <f t="shared" si="12"/>
        <v>0.67688359586515201</v>
      </c>
    </row>
    <row r="104" spans="1:59">
      <c r="A104" s="14" t="s">
        <v>112</v>
      </c>
      <c r="B104" t="s">
        <v>1577</v>
      </c>
      <c r="C104" t="s">
        <v>2738</v>
      </c>
      <c r="D104" t="s">
        <v>3156</v>
      </c>
      <c r="E104" t="s">
        <v>2729</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f t="shared" si="11"/>
        <v>29.077101171912521</v>
      </c>
      <c r="AM104">
        <f t="shared" si="14"/>
        <v>29.104969454392808</v>
      </c>
      <c r="AN104">
        <f t="shared" si="14"/>
        <v>29.132837736873096</v>
      </c>
      <c r="AO104">
        <f t="shared" si="14"/>
        <v>29.160706019353384</v>
      </c>
      <c r="AP104">
        <f t="shared" si="14"/>
        <v>29.188574301833672</v>
      </c>
      <c r="AQ104">
        <f t="shared" si="14"/>
        <v>29.21644258431396</v>
      </c>
      <c r="AR104">
        <f t="shared" si="14"/>
        <v>29.244310866794248</v>
      </c>
      <c r="AS104">
        <f t="shared" si="14"/>
        <v>29.272179149274535</v>
      </c>
      <c r="AT104">
        <f t="shared" si="14"/>
        <v>29.300047431754823</v>
      </c>
      <c r="AU104">
        <f t="shared" si="14"/>
        <v>29.327915714235111</v>
      </c>
      <c r="AV104">
        <f t="shared" si="14"/>
        <v>29.355783996715399</v>
      </c>
      <c r="AW104">
        <f t="shared" si="14"/>
        <v>29.383652279195687</v>
      </c>
      <c r="AX104">
        <f t="shared" si="14"/>
        <v>29.411520561675975</v>
      </c>
      <c r="AY104">
        <f t="shared" si="14"/>
        <v>29.439388844156262</v>
      </c>
      <c r="AZ104">
        <f t="shared" si="14"/>
        <v>29.46725712663655</v>
      </c>
      <c r="BA104">
        <f t="shared" si="14"/>
        <v>29.495125409116834</v>
      </c>
      <c r="BB104">
        <f t="shared" si="14"/>
        <v>29.522993691597122</v>
      </c>
      <c r="BC104">
        <f t="shared" si="14"/>
        <v>29.55086197407741</v>
      </c>
      <c r="BD104">
        <f t="shared" si="14"/>
        <v>29.578730256557698</v>
      </c>
      <c r="BE104">
        <f t="shared" si="14"/>
        <v>29.606598539037986</v>
      </c>
      <c r="BF104" s="107">
        <v>6.0000000000000001E-3</v>
      </c>
      <c r="BG104" s="40">
        <f t="shared" si="12"/>
        <v>0.40247844035694591</v>
      </c>
    </row>
    <row r="105" spans="1:59">
      <c r="A105" s="14" t="s">
        <v>116</v>
      </c>
      <c r="B105" t="s">
        <v>2549</v>
      </c>
      <c r="C105" t="s">
        <v>2740</v>
      </c>
      <c r="D105" t="s">
        <v>3157</v>
      </c>
      <c r="E105" t="s">
        <v>2729</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f t="shared" si="11"/>
        <v>28.682111699049287</v>
      </c>
      <c r="AM105">
        <f t="shared" si="14"/>
        <v>29.038681423763222</v>
      </c>
      <c r="AN105">
        <f t="shared" si="14"/>
        <v>29.395251148477147</v>
      </c>
      <c r="AO105">
        <f t="shared" si="14"/>
        <v>29.751820873191082</v>
      </c>
      <c r="AP105">
        <f t="shared" si="14"/>
        <v>30.108390597905004</v>
      </c>
      <c r="AQ105">
        <f t="shared" si="14"/>
        <v>30.464960322618939</v>
      </c>
      <c r="AR105">
        <f t="shared" si="14"/>
        <v>30.82153004733286</v>
      </c>
      <c r="AS105">
        <f t="shared" si="14"/>
        <v>31.178099772046796</v>
      </c>
      <c r="AT105">
        <f t="shared" si="14"/>
        <v>31.534669496760721</v>
      </c>
      <c r="AU105">
        <f t="shared" si="14"/>
        <v>31.891239221474656</v>
      </c>
      <c r="AV105">
        <f t="shared" si="14"/>
        <v>32.247808946188584</v>
      </c>
      <c r="AW105">
        <f t="shared" si="14"/>
        <v>32.604378670902513</v>
      </c>
      <c r="AX105">
        <f t="shared" si="14"/>
        <v>32.960948395616441</v>
      </c>
      <c r="AY105">
        <f t="shared" si="14"/>
        <v>33.317518120330369</v>
      </c>
      <c r="AZ105">
        <f t="shared" si="14"/>
        <v>33.674087845044298</v>
      </c>
      <c r="BA105">
        <f t="shared" si="14"/>
        <v>34.030657569758226</v>
      </c>
      <c r="BB105">
        <f t="shared" si="14"/>
        <v>34.387227294472154</v>
      </c>
      <c r="BC105">
        <f t="shared" si="14"/>
        <v>34.743797019186083</v>
      </c>
      <c r="BD105">
        <f t="shared" si="14"/>
        <v>35.100366743900011</v>
      </c>
      <c r="BE105">
        <f t="shared" si="14"/>
        <v>35.456936468613939</v>
      </c>
      <c r="BF105" t="s">
        <v>146</v>
      </c>
      <c r="BG105" t="s">
        <v>146</v>
      </c>
    </row>
    <row r="106" spans="1:59">
      <c r="A106" s="14" t="s">
        <v>116</v>
      </c>
      <c r="B106" t="s">
        <v>2550</v>
      </c>
      <c r="C106" t="s">
        <v>2742</v>
      </c>
      <c r="D106" t="s">
        <v>3158</v>
      </c>
      <c r="E106" t="s">
        <v>1718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f t="shared" si="11"/>
        <v>20.595675550432766</v>
      </c>
      <c r="AM106">
        <f t="shared" si="14"/>
        <v>20.794611224767088</v>
      </c>
      <c r="AN106">
        <f t="shared" si="14"/>
        <v>20.993546899101393</v>
      </c>
      <c r="AO106">
        <f t="shared" si="14"/>
        <v>21.192482573435715</v>
      </c>
      <c r="AP106">
        <f t="shared" si="14"/>
        <v>21.391418247770019</v>
      </c>
      <c r="AQ106">
        <f t="shared" si="14"/>
        <v>21.590353922104342</v>
      </c>
      <c r="AR106">
        <f t="shared" si="14"/>
        <v>21.789289596438646</v>
      </c>
      <c r="AS106">
        <f t="shared" si="14"/>
        <v>21.988225270772968</v>
      </c>
      <c r="AT106">
        <f t="shared" si="14"/>
        <v>22.187160945107273</v>
      </c>
      <c r="AU106">
        <f t="shared" si="14"/>
        <v>22.386096619441595</v>
      </c>
      <c r="AV106">
        <f t="shared" si="14"/>
        <v>22.5850322937759</v>
      </c>
      <c r="AW106">
        <f t="shared" si="14"/>
        <v>22.783967968110222</v>
      </c>
      <c r="AX106">
        <f t="shared" si="14"/>
        <v>22.982903642444526</v>
      </c>
      <c r="AY106">
        <f t="shared" si="14"/>
        <v>23.181839316778849</v>
      </c>
      <c r="AZ106">
        <f t="shared" si="14"/>
        <v>23.380774991113153</v>
      </c>
      <c r="BA106">
        <f t="shared" si="14"/>
        <v>23.579710665447475</v>
      </c>
      <c r="BB106">
        <f t="shared" si="14"/>
        <v>23.77864633978178</v>
      </c>
      <c r="BC106">
        <f t="shared" si="14"/>
        <v>23.977582014116102</v>
      </c>
      <c r="BD106">
        <f t="shared" si="14"/>
        <v>24.176517688450406</v>
      </c>
      <c r="BE106">
        <f t="shared" si="14"/>
        <v>24.375453362784729</v>
      </c>
      <c r="BF106" t="s">
        <v>146</v>
      </c>
      <c r="BG106" t="s">
        <v>146</v>
      </c>
    </row>
    <row r="107" spans="1:59">
      <c r="A107" s="14" t="s">
        <v>854</v>
      </c>
      <c r="B107" t="s">
        <v>1581</v>
      </c>
      <c r="C107" t="s">
        <v>2744</v>
      </c>
      <c r="D107" t="s">
        <v>3159</v>
      </c>
      <c r="E107" t="s">
        <v>2729</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f t="shared" si="11"/>
        <v>16.343587420403836</v>
      </c>
      <c r="AM107">
        <f t="shared" si="14"/>
        <v>16.426079231438869</v>
      </c>
      <c r="AN107">
        <f t="shared" si="14"/>
        <v>16.508571042473889</v>
      </c>
      <c r="AO107">
        <f t="shared" si="14"/>
        <v>16.591062853508923</v>
      </c>
      <c r="AP107">
        <f t="shared" si="14"/>
        <v>16.673554664543943</v>
      </c>
      <c r="AQ107">
        <f t="shared" si="14"/>
        <v>16.756046475578977</v>
      </c>
      <c r="AR107">
        <f t="shared" si="14"/>
        <v>16.838538286613996</v>
      </c>
      <c r="AS107">
        <f t="shared" si="14"/>
        <v>16.92103009764903</v>
      </c>
      <c r="AT107">
        <f t="shared" si="14"/>
        <v>17.00352190868405</v>
      </c>
      <c r="AU107">
        <f t="shared" si="14"/>
        <v>17.086013719719084</v>
      </c>
      <c r="AV107">
        <f t="shared" si="14"/>
        <v>17.1685055307541</v>
      </c>
      <c r="AW107">
        <f t="shared" si="14"/>
        <v>17.250997341789134</v>
      </c>
      <c r="AX107">
        <f t="shared" si="14"/>
        <v>17.333489152824153</v>
      </c>
      <c r="AY107">
        <f t="shared" si="14"/>
        <v>17.415980963859187</v>
      </c>
      <c r="AZ107">
        <f t="shared" si="14"/>
        <v>17.498472774894207</v>
      </c>
      <c r="BA107">
        <f t="shared" si="14"/>
        <v>17.580964585929241</v>
      </c>
      <c r="BB107">
        <f t="shared" si="14"/>
        <v>17.663456396964261</v>
      </c>
      <c r="BC107">
        <f t="shared" si="14"/>
        <v>17.745948207999295</v>
      </c>
      <c r="BD107">
        <f t="shared" si="14"/>
        <v>17.828440019034314</v>
      </c>
      <c r="BE107">
        <f t="shared" si="14"/>
        <v>17.910931830069348</v>
      </c>
      <c r="BF107" t="s">
        <v>146</v>
      </c>
      <c r="BG107" t="s">
        <v>146</v>
      </c>
    </row>
    <row r="108" spans="1:59">
      <c r="B108" t="s">
        <v>2558</v>
      </c>
      <c r="C108" t="s">
        <v>2746</v>
      </c>
      <c r="D108" t="s">
        <v>3160</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f t="shared" si="11"/>
        <v>16.599567059088287</v>
      </c>
      <c r="AM108">
        <f t="shared" si="14"/>
        <v>16.626931334166169</v>
      </c>
      <c r="AN108">
        <f t="shared" si="14"/>
        <v>16.654295609244055</v>
      </c>
      <c r="AO108">
        <f t="shared" si="14"/>
        <v>16.681659884321942</v>
      </c>
      <c r="AP108">
        <f t="shared" si="14"/>
        <v>16.709024159399824</v>
      </c>
      <c r="AQ108">
        <f t="shared" si="14"/>
        <v>16.736388434477711</v>
      </c>
      <c r="AR108">
        <f t="shared" si="14"/>
        <v>16.763752709555597</v>
      </c>
      <c r="AS108">
        <f t="shared" si="14"/>
        <v>16.791116984633479</v>
      </c>
      <c r="AT108">
        <f t="shared" si="14"/>
        <v>16.818481259711366</v>
      </c>
      <c r="AU108">
        <f t="shared" si="14"/>
        <v>16.845845534789252</v>
      </c>
      <c r="AV108">
        <f t="shared" si="14"/>
        <v>16.873209809867134</v>
      </c>
      <c r="AW108">
        <f t="shared" si="14"/>
        <v>16.900574084945021</v>
      </c>
      <c r="AX108">
        <f t="shared" si="14"/>
        <v>16.927938360022907</v>
      </c>
      <c r="AY108">
        <f t="shared" si="14"/>
        <v>16.955302635100789</v>
      </c>
      <c r="AZ108">
        <f t="shared" si="14"/>
        <v>16.982666910178676</v>
      </c>
      <c r="BA108">
        <f t="shared" si="14"/>
        <v>17.010031185256562</v>
      </c>
      <c r="BB108">
        <f t="shared" si="14"/>
        <v>17.037395460334444</v>
      </c>
      <c r="BC108">
        <f t="shared" si="14"/>
        <v>17.064759735412331</v>
      </c>
      <c r="BD108">
        <f t="shared" si="14"/>
        <v>17.092124010490217</v>
      </c>
      <c r="BE108">
        <f t="shared" si="14"/>
        <v>17.119488285568099</v>
      </c>
      <c r="BF108" s="107">
        <v>8.0000000000000002E-3</v>
      </c>
      <c r="BG108" s="40">
        <f t="shared" si="12"/>
        <v>0.54777428191827848</v>
      </c>
    </row>
    <row r="109" spans="1:59">
      <c r="B109" t="s">
        <v>1223</v>
      </c>
      <c r="D109" t="s">
        <v>3161</v>
      </c>
      <c r="BG109" s="40"/>
    </row>
    <row r="110" spans="1:59">
      <c r="A110" s="14" t="s">
        <v>115</v>
      </c>
      <c r="B110" t="s">
        <v>1266</v>
      </c>
      <c r="C110" t="s">
        <v>2749</v>
      </c>
      <c r="D110" t="s">
        <v>3162</v>
      </c>
      <c r="E110" t="s">
        <v>2729</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f t="shared" si="11"/>
        <v>12.708112285494265</v>
      </c>
      <c r="AM110">
        <f t="shared" si="11"/>
        <v>12.730356291028352</v>
      </c>
      <c r="AN110">
        <f t="shared" si="11"/>
        <v>12.752600296562438</v>
      </c>
      <c r="AO110">
        <f t="shared" si="11"/>
        <v>12.774844302096525</v>
      </c>
      <c r="AP110">
        <f t="shared" si="11"/>
        <v>12.797088307630613</v>
      </c>
      <c r="AQ110">
        <f t="shared" si="11"/>
        <v>12.819332313164701</v>
      </c>
      <c r="AR110">
        <f t="shared" si="11"/>
        <v>12.841576318698788</v>
      </c>
      <c r="AS110">
        <f t="shared" si="11"/>
        <v>12.863820324232876</v>
      </c>
      <c r="AT110">
        <f t="shared" si="11"/>
        <v>12.886064329766961</v>
      </c>
      <c r="AU110">
        <f t="shared" si="11"/>
        <v>12.908308335301049</v>
      </c>
      <c r="AV110">
        <f t="shared" si="11"/>
        <v>12.930552340835137</v>
      </c>
      <c r="AW110">
        <f t="shared" si="11"/>
        <v>12.952796346369224</v>
      </c>
      <c r="AX110">
        <f t="shared" si="11"/>
        <v>12.975040351903312</v>
      </c>
      <c r="AY110">
        <f t="shared" si="11"/>
        <v>12.997284357437399</v>
      </c>
      <c r="AZ110">
        <f t="shared" si="11"/>
        <v>13.019528362971485</v>
      </c>
      <c r="BA110">
        <f t="shared" si="11"/>
        <v>13.041772368505573</v>
      </c>
      <c r="BB110">
        <f t="shared" ref="AM110:BE119" si="15">_xlfn.FORECAST.ETS(BB$15,$F110:$AK110,$F$15:$AK$15)</f>
        <v>13.06401637403966</v>
      </c>
      <c r="BC110">
        <f t="shared" si="15"/>
        <v>13.086260379573748</v>
      </c>
      <c r="BD110">
        <f t="shared" si="15"/>
        <v>13.108504385107835</v>
      </c>
      <c r="BE110">
        <f t="shared" si="15"/>
        <v>13.130748390641923</v>
      </c>
      <c r="BF110" s="107">
        <v>1.0999999999999999E-2</v>
      </c>
      <c r="BG110" s="40">
        <f t="shared" si="12"/>
        <v>0.76653640638841836</v>
      </c>
    </row>
    <row r="111" spans="1:59">
      <c r="A111" s="14" t="s">
        <v>114</v>
      </c>
      <c r="B111" t="s">
        <v>1352</v>
      </c>
      <c r="C111" t="s">
        <v>2751</v>
      </c>
      <c r="D111" t="s">
        <v>3163</v>
      </c>
      <c r="E111" t="s">
        <v>1718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f t="shared" si="11"/>
        <v>9.0056809126162491</v>
      </c>
      <c r="AM111">
        <f t="shared" si="15"/>
        <v>9.0360377118603541</v>
      </c>
      <c r="AN111">
        <f t="shared" si="15"/>
        <v>9.066394511104459</v>
      </c>
      <c r="AO111">
        <f t="shared" si="15"/>
        <v>9.096751310348564</v>
      </c>
      <c r="AP111">
        <f t="shared" si="15"/>
        <v>9.1271081095926672</v>
      </c>
      <c r="AQ111">
        <f t="shared" si="15"/>
        <v>9.1574649088367721</v>
      </c>
      <c r="AR111">
        <f t="shared" si="15"/>
        <v>9.1878217080808771</v>
      </c>
      <c r="AS111">
        <f t="shared" si="15"/>
        <v>9.218178507324982</v>
      </c>
      <c r="AT111">
        <f t="shared" si="15"/>
        <v>9.248535306569087</v>
      </c>
      <c r="AU111">
        <f t="shared" si="15"/>
        <v>9.2788921058131919</v>
      </c>
      <c r="AV111">
        <f t="shared" si="15"/>
        <v>9.3092489050572969</v>
      </c>
      <c r="AW111">
        <f t="shared" si="15"/>
        <v>9.3396057043014018</v>
      </c>
      <c r="AX111">
        <f t="shared" si="15"/>
        <v>9.3699625035455067</v>
      </c>
      <c r="AY111">
        <f t="shared" si="15"/>
        <v>9.4003193027896099</v>
      </c>
      <c r="AZ111">
        <f t="shared" si="15"/>
        <v>9.4306761020337149</v>
      </c>
      <c r="BA111">
        <f t="shared" si="15"/>
        <v>9.4610329012778198</v>
      </c>
      <c r="BB111">
        <f t="shared" si="15"/>
        <v>9.4913897005219248</v>
      </c>
      <c r="BC111">
        <f t="shared" si="15"/>
        <v>9.5217464997660297</v>
      </c>
      <c r="BD111">
        <f t="shared" si="15"/>
        <v>9.5521032990101347</v>
      </c>
      <c r="BE111">
        <f t="shared" si="15"/>
        <v>9.5824600982542396</v>
      </c>
      <c r="BF111" s="107">
        <v>0.01</v>
      </c>
      <c r="BG111" s="40">
        <f t="shared" si="12"/>
        <v>0.74563617192127118</v>
      </c>
    </row>
    <row r="112" spans="1:59">
      <c r="A112" s="14" t="s">
        <v>853</v>
      </c>
      <c r="B112" t="s">
        <v>1273</v>
      </c>
      <c r="C112" t="s">
        <v>2753</v>
      </c>
      <c r="D112" t="s">
        <v>3164</v>
      </c>
      <c r="E112" t="s">
        <v>1718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f t="shared" si="11"/>
        <v>9.3788069464078205</v>
      </c>
      <c r="AM112">
        <f t="shared" si="15"/>
        <v>9.3988463152542714</v>
      </c>
      <c r="AN112">
        <f t="shared" si="15"/>
        <v>9.4188856841007222</v>
      </c>
      <c r="AO112">
        <f t="shared" si="15"/>
        <v>9.4389250529471731</v>
      </c>
      <c r="AP112">
        <f t="shared" si="15"/>
        <v>9.458964421793624</v>
      </c>
      <c r="AQ112">
        <f t="shared" si="15"/>
        <v>9.4790037906400748</v>
      </c>
      <c r="AR112">
        <f t="shared" si="15"/>
        <v>9.4990431594865257</v>
      </c>
      <c r="AS112">
        <f t="shared" si="15"/>
        <v>9.5190825283329765</v>
      </c>
      <c r="AT112">
        <f t="shared" si="15"/>
        <v>9.5391218971794274</v>
      </c>
      <c r="AU112">
        <f t="shared" si="15"/>
        <v>9.5591612660258782</v>
      </c>
      <c r="AV112">
        <f t="shared" si="15"/>
        <v>9.5792006348723291</v>
      </c>
      <c r="AW112">
        <f t="shared" si="15"/>
        <v>9.5992400037187799</v>
      </c>
      <c r="AX112">
        <f t="shared" si="15"/>
        <v>9.6192793725652308</v>
      </c>
      <c r="AY112">
        <f t="shared" si="15"/>
        <v>9.6393187414116817</v>
      </c>
      <c r="AZ112">
        <f t="shared" si="15"/>
        <v>9.6593581102581325</v>
      </c>
      <c r="BA112">
        <f t="shared" si="15"/>
        <v>9.6793974791045834</v>
      </c>
      <c r="BB112">
        <f t="shared" si="15"/>
        <v>9.6994368479510342</v>
      </c>
      <c r="BC112">
        <f t="shared" si="15"/>
        <v>9.7194762167974851</v>
      </c>
      <c r="BD112">
        <f t="shared" si="15"/>
        <v>9.7395155856439359</v>
      </c>
      <c r="BE112">
        <f t="shared" si="15"/>
        <v>9.7595549544903868</v>
      </c>
      <c r="BF112" s="107">
        <v>0.01</v>
      </c>
      <c r="BG112" s="40">
        <f t="shared" si="12"/>
        <v>0.71606392525704887</v>
      </c>
    </row>
    <row r="113" spans="1:59">
      <c r="A113" s="14" t="s">
        <v>113</v>
      </c>
      <c r="B113" t="s">
        <v>1282</v>
      </c>
      <c r="C113" t="s">
        <v>2755</v>
      </c>
      <c r="D113" t="s">
        <v>3165</v>
      </c>
      <c r="E113" t="s">
        <v>1718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f t="shared" si="11"/>
        <v>9.428946290711961</v>
      </c>
      <c r="AM113">
        <f t="shared" si="15"/>
        <v>9.4497812281490745</v>
      </c>
      <c r="AN113">
        <f t="shared" si="15"/>
        <v>9.4706161655861862</v>
      </c>
      <c r="AO113">
        <f t="shared" si="15"/>
        <v>9.491451103023298</v>
      </c>
      <c r="AP113">
        <f t="shared" si="15"/>
        <v>9.5122860404604097</v>
      </c>
      <c r="AQ113">
        <f t="shared" si="15"/>
        <v>9.5331209778975232</v>
      </c>
      <c r="AR113">
        <f t="shared" si="15"/>
        <v>9.553955915334635</v>
      </c>
      <c r="AS113">
        <f t="shared" si="15"/>
        <v>9.5747908527717467</v>
      </c>
      <c r="AT113">
        <f t="shared" si="15"/>
        <v>9.5956257902088602</v>
      </c>
      <c r="AU113">
        <f t="shared" si="15"/>
        <v>9.6164607276459719</v>
      </c>
      <c r="AV113">
        <f t="shared" si="15"/>
        <v>9.6372956650830837</v>
      </c>
      <c r="AW113">
        <f t="shared" si="15"/>
        <v>9.6581306025201972</v>
      </c>
      <c r="AX113">
        <f t="shared" si="15"/>
        <v>9.6789655399573089</v>
      </c>
      <c r="AY113">
        <f t="shared" si="15"/>
        <v>9.6998004773944206</v>
      </c>
      <c r="AZ113">
        <f t="shared" si="15"/>
        <v>9.7206354148315324</v>
      </c>
      <c r="BA113">
        <f t="shared" si="15"/>
        <v>9.7414703522686459</v>
      </c>
      <c r="BB113">
        <f t="shared" si="15"/>
        <v>9.7623052897057576</v>
      </c>
      <c r="BC113">
        <f t="shared" si="15"/>
        <v>9.7831402271428693</v>
      </c>
      <c r="BD113">
        <f t="shared" si="15"/>
        <v>9.8039751645799829</v>
      </c>
      <c r="BE113">
        <f t="shared" si="15"/>
        <v>9.8248101020170946</v>
      </c>
      <c r="BF113" s="107">
        <v>1.0999999999999999E-2</v>
      </c>
      <c r="BG113" s="40">
        <f t="shared" si="12"/>
        <v>0.77655056462551109</v>
      </c>
    </row>
    <row r="114" spans="1:59">
      <c r="A114" s="14" t="s">
        <v>114</v>
      </c>
      <c r="B114" t="s">
        <v>2548</v>
      </c>
      <c r="C114" t="s">
        <v>2757</v>
      </c>
      <c r="D114" t="s">
        <v>3166</v>
      </c>
      <c r="E114" t="s">
        <v>2759</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f t="shared" si="11"/>
        <v>9.061071651169545</v>
      </c>
      <c r="AM114">
        <f t="shared" si="15"/>
        <v>9.084337236358623</v>
      </c>
      <c r="AN114">
        <f t="shared" si="15"/>
        <v>9.1076028215476992</v>
      </c>
      <c r="AO114">
        <f t="shared" si="15"/>
        <v>9.1308684067367771</v>
      </c>
      <c r="AP114">
        <f t="shared" si="15"/>
        <v>9.1541339919258551</v>
      </c>
      <c r="AQ114">
        <f t="shared" si="15"/>
        <v>9.177399577114933</v>
      </c>
      <c r="AR114">
        <f t="shared" si="15"/>
        <v>9.200665162304011</v>
      </c>
      <c r="AS114">
        <f t="shared" si="15"/>
        <v>9.2239307474930889</v>
      </c>
      <c r="AT114">
        <f t="shared" si="15"/>
        <v>9.2471963326821651</v>
      </c>
      <c r="AU114">
        <f t="shared" si="15"/>
        <v>9.2704619178712431</v>
      </c>
      <c r="AV114">
        <f t="shared" si="15"/>
        <v>9.293727503060321</v>
      </c>
      <c r="AW114">
        <f t="shared" si="15"/>
        <v>9.316993088249399</v>
      </c>
      <c r="AX114">
        <f t="shared" si="15"/>
        <v>9.3402586734384769</v>
      </c>
      <c r="AY114">
        <f t="shared" si="15"/>
        <v>9.3635242586275549</v>
      </c>
      <c r="AZ114">
        <f t="shared" si="15"/>
        <v>9.3867898438166311</v>
      </c>
      <c r="BA114">
        <f t="shared" si="15"/>
        <v>9.410055429005709</v>
      </c>
      <c r="BB114">
        <f t="shared" si="15"/>
        <v>9.433321014194787</v>
      </c>
      <c r="BC114">
        <f t="shared" si="15"/>
        <v>9.4565865993838649</v>
      </c>
      <c r="BD114">
        <f t="shared" si="15"/>
        <v>9.4798521845729429</v>
      </c>
      <c r="BE114">
        <f t="shared" si="15"/>
        <v>9.5031177697620208</v>
      </c>
      <c r="BF114" s="107">
        <v>8.0000000000000002E-3</v>
      </c>
      <c r="BG114" s="40">
        <f t="shared" si="12"/>
        <v>0.58826219406662439</v>
      </c>
    </row>
    <row r="115" spans="1:59">
      <c r="A115" s="14" t="s">
        <v>112</v>
      </c>
      <c r="B115" t="s">
        <v>1577</v>
      </c>
      <c r="C115" t="s">
        <v>2760</v>
      </c>
      <c r="D115" t="s">
        <v>3167</v>
      </c>
      <c r="E115" t="s">
        <v>1718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f t="shared" si="11"/>
        <v>20.977592908638009</v>
      </c>
      <c r="AM115">
        <f t="shared" si="15"/>
        <v>21.224375952795306</v>
      </c>
      <c r="AN115">
        <f t="shared" si="15"/>
        <v>21.4711589969526</v>
      </c>
      <c r="AO115">
        <f t="shared" si="15"/>
        <v>21.717942041109897</v>
      </c>
      <c r="AP115">
        <f t="shared" si="15"/>
        <v>21.96472508526719</v>
      </c>
      <c r="AQ115">
        <f t="shared" si="15"/>
        <v>22.211508129424487</v>
      </c>
      <c r="AR115">
        <f t="shared" si="15"/>
        <v>22.458291173581781</v>
      </c>
      <c r="AS115">
        <f t="shared" si="15"/>
        <v>22.705074217739075</v>
      </c>
      <c r="AT115">
        <f t="shared" si="15"/>
        <v>22.951857261896372</v>
      </c>
      <c r="AU115">
        <f t="shared" si="15"/>
        <v>23.198640306053665</v>
      </c>
      <c r="AV115">
        <f t="shared" si="15"/>
        <v>23.445423350210959</v>
      </c>
      <c r="AW115">
        <f t="shared" si="15"/>
        <v>23.692206394368256</v>
      </c>
      <c r="AX115">
        <f t="shared" si="15"/>
        <v>23.93898943852555</v>
      </c>
      <c r="AY115">
        <f t="shared" si="15"/>
        <v>24.185772482682847</v>
      </c>
      <c r="AZ115">
        <f t="shared" si="15"/>
        <v>24.43255552684014</v>
      </c>
      <c r="BA115">
        <f t="shared" si="15"/>
        <v>24.679338570997437</v>
      </c>
      <c r="BB115">
        <f t="shared" si="15"/>
        <v>24.926121615154731</v>
      </c>
      <c r="BC115">
        <f t="shared" si="15"/>
        <v>25.172904659312024</v>
      </c>
      <c r="BD115">
        <f t="shared" si="15"/>
        <v>25.419687703469322</v>
      </c>
      <c r="BE115">
        <f t="shared" si="15"/>
        <v>25.666470747626615</v>
      </c>
      <c r="BF115" t="s">
        <v>146</v>
      </c>
      <c r="BG115" t="s">
        <v>146</v>
      </c>
    </row>
    <row r="116" spans="1:59">
      <c r="A116" s="14" t="s">
        <v>116</v>
      </c>
      <c r="B116" t="s">
        <v>2549</v>
      </c>
      <c r="C116" t="s">
        <v>2762</v>
      </c>
      <c r="D116" t="s">
        <v>3168</v>
      </c>
      <c r="E116" t="s">
        <v>1718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f t="shared" si="11"/>
        <v>18.394254178014201</v>
      </c>
      <c r="AM116">
        <f t="shared" si="15"/>
        <v>18.627217213231948</v>
      </c>
      <c r="AN116">
        <f t="shared" si="15"/>
        <v>18.860180248449698</v>
      </c>
      <c r="AO116">
        <f t="shared" si="15"/>
        <v>19.093143283667445</v>
      </c>
      <c r="AP116">
        <f t="shared" si="15"/>
        <v>19.326106318885195</v>
      </c>
      <c r="AQ116">
        <f t="shared" si="15"/>
        <v>19.559069354102945</v>
      </c>
      <c r="AR116">
        <f t="shared" si="15"/>
        <v>19.792032389320692</v>
      </c>
      <c r="AS116">
        <f t="shared" si="15"/>
        <v>20.024995424538442</v>
      </c>
      <c r="AT116">
        <f t="shared" si="15"/>
        <v>20.257958459756189</v>
      </c>
      <c r="AU116">
        <f t="shared" si="15"/>
        <v>20.490921494973939</v>
      </c>
      <c r="AV116">
        <f t="shared" si="15"/>
        <v>20.72388453019169</v>
      </c>
      <c r="AW116">
        <f t="shared" si="15"/>
        <v>20.956847565409436</v>
      </c>
      <c r="AX116">
        <f t="shared" si="15"/>
        <v>21.189810600627187</v>
      </c>
      <c r="AY116">
        <f t="shared" si="15"/>
        <v>21.422773635844937</v>
      </c>
      <c r="AZ116">
        <f t="shared" si="15"/>
        <v>21.655736671062684</v>
      </c>
      <c r="BA116">
        <f t="shared" si="15"/>
        <v>21.888699706280434</v>
      </c>
      <c r="BB116">
        <f t="shared" si="15"/>
        <v>22.121662741498184</v>
      </c>
      <c r="BC116">
        <f t="shared" si="15"/>
        <v>22.354625776715931</v>
      </c>
      <c r="BD116">
        <f t="shared" si="15"/>
        <v>22.587588811933681</v>
      </c>
      <c r="BE116">
        <f t="shared" si="15"/>
        <v>22.820551847151428</v>
      </c>
      <c r="BF116" t="s">
        <v>146</v>
      </c>
      <c r="BG116" t="s">
        <v>146</v>
      </c>
    </row>
    <row r="117" spans="1:59">
      <c r="A117" s="14" t="s">
        <v>116</v>
      </c>
      <c r="B117" t="s">
        <v>2550</v>
      </c>
      <c r="C117" t="s">
        <v>2764</v>
      </c>
      <c r="D117" t="s">
        <v>3169</v>
      </c>
      <c r="E117" t="s">
        <v>1718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f t="shared" si="11"/>
        <v>13.29506604261034</v>
      </c>
      <c r="AM117">
        <f t="shared" si="15"/>
        <v>13.461685695779188</v>
      </c>
      <c r="AN117">
        <f t="shared" si="15"/>
        <v>13.628305348948029</v>
      </c>
      <c r="AO117">
        <f t="shared" si="15"/>
        <v>13.794925002116878</v>
      </c>
      <c r="AP117">
        <f t="shared" si="15"/>
        <v>13.961544655285719</v>
      </c>
      <c r="AQ117">
        <f t="shared" si="15"/>
        <v>14.128164308454567</v>
      </c>
      <c r="AR117">
        <f t="shared" si="15"/>
        <v>14.294783961623407</v>
      </c>
      <c r="AS117">
        <f t="shared" si="15"/>
        <v>14.461403614792255</v>
      </c>
      <c r="AT117">
        <f t="shared" si="15"/>
        <v>14.628023267961096</v>
      </c>
      <c r="AU117">
        <f t="shared" si="15"/>
        <v>14.794642921129944</v>
      </c>
      <c r="AV117">
        <f t="shared" si="15"/>
        <v>14.961262574298784</v>
      </c>
      <c r="AW117">
        <f t="shared" si="15"/>
        <v>15.127882227467634</v>
      </c>
      <c r="AX117">
        <f t="shared" si="15"/>
        <v>15.294501880636474</v>
      </c>
      <c r="AY117">
        <f t="shared" si="15"/>
        <v>15.461121533805322</v>
      </c>
      <c r="AZ117">
        <f t="shared" si="15"/>
        <v>15.627741186974163</v>
      </c>
      <c r="BA117">
        <f t="shared" si="15"/>
        <v>15.79436084014301</v>
      </c>
      <c r="BB117">
        <f t="shared" si="15"/>
        <v>15.960980493311853</v>
      </c>
      <c r="BC117">
        <f t="shared" si="15"/>
        <v>16.127600146480699</v>
      </c>
      <c r="BD117">
        <f t="shared" si="15"/>
        <v>16.294219799649543</v>
      </c>
      <c r="BE117">
        <f t="shared" si="15"/>
        <v>16.460839452818387</v>
      </c>
      <c r="BF117" t="s">
        <v>146</v>
      </c>
      <c r="BG117" t="s">
        <v>146</v>
      </c>
    </row>
    <row r="118" spans="1:59">
      <c r="A118" s="14" t="s">
        <v>854</v>
      </c>
      <c r="B118" t="s">
        <v>1581</v>
      </c>
      <c r="C118" t="s">
        <v>2766</v>
      </c>
      <c r="D118" t="s">
        <v>3170</v>
      </c>
      <c r="E118" t="s">
        <v>1718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f t="shared" si="11"/>
        <v>11.604459874412141</v>
      </c>
      <c r="AM118">
        <f t="shared" si="15"/>
        <v>11.680090512723222</v>
      </c>
      <c r="AN118">
        <f t="shared" si="15"/>
        <v>11.755721151034296</v>
      </c>
      <c r="AO118">
        <f t="shared" si="15"/>
        <v>11.831351789345376</v>
      </c>
      <c r="AP118">
        <f t="shared" si="15"/>
        <v>11.90698242765645</v>
      </c>
      <c r="AQ118">
        <f t="shared" si="15"/>
        <v>11.982613065967533</v>
      </c>
      <c r="AR118">
        <f t="shared" si="15"/>
        <v>12.058243704278606</v>
      </c>
      <c r="AS118">
        <f t="shared" si="15"/>
        <v>12.133874342589687</v>
      </c>
      <c r="AT118">
        <f t="shared" si="15"/>
        <v>12.209504980900761</v>
      </c>
      <c r="AU118">
        <f t="shared" si="15"/>
        <v>12.285135619211841</v>
      </c>
      <c r="AV118">
        <f t="shared" si="15"/>
        <v>12.360766257522915</v>
      </c>
      <c r="AW118">
        <f t="shared" si="15"/>
        <v>12.436396895833996</v>
      </c>
      <c r="AX118">
        <f t="shared" si="15"/>
        <v>12.512027534145069</v>
      </c>
      <c r="AY118">
        <f t="shared" si="15"/>
        <v>12.58765817245615</v>
      </c>
      <c r="AZ118">
        <f t="shared" si="15"/>
        <v>12.663288810767224</v>
      </c>
      <c r="BA118">
        <f t="shared" si="15"/>
        <v>12.738919449078304</v>
      </c>
      <c r="BB118">
        <f t="shared" si="15"/>
        <v>12.81455008738938</v>
      </c>
      <c r="BC118">
        <f t="shared" si="15"/>
        <v>12.890180725700459</v>
      </c>
      <c r="BD118">
        <f t="shared" si="15"/>
        <v>12.965811364011534</v>
      </c>
      <c r="BE118">
        <f t="shared" si="15"/>
        <v>13.041442002322615</v>
      </c>
      <c r="BF118" t="s">
        <v>146</v>
      </c>
      <c r="BG118" t="s">
        <v>146</v>
      </c>
    </row>
    <row r="119" spans="1:59">
      <c r="B119" t="s">
        <v>2559</v>
      </c>
      <c r="C119" t="s">
        <v>2768</v>
      </c>
      <c r="D119" t="s">
        <v>3171</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f t="shared" si="11"/>
        <v>11.379539174198017</v>
      </c>
      <c r="AM119">
        <f t="shared" si="15"/>
        <v>11.410891223940206</v>
      </c>
      <c r="AN119">
        <f t="shared" si="15"/>
        <v>11.442243273682397</v>
      </c>
      <c r="AO119">
        <f t="shared" si="15"/>
        <v>11.473595323424586</v>
      </c>
      <c r="AP119">
        <f t="shared" si="15"/>
        <v>11.504947373166777</v>
      </c>
      <c r="AQ119">
        <f t="shared" si="15"/>
        <v>11.536299422908968</v>
      </c>
      <c r="AR119">
        <f t="shared" si="15"/>
        <v>11.567651472651157</v>
      </c>
      <c r="AS119">
        <f t="shared" si="15"/>
        <v>11.599003522393348</v>
      </c>
      <c r="AT119">
        <f t="shared" si="15"/>
        <v>11.630355572135539</v>
      </c>
      <c r="AU119">
        <f t="shared" si="15"/>
        <v>11.661707621877728</v>
      </c>
      <c r="AV119">
        <f t="shared" si="15"/>
        <v>11.693059671619919</v>
      </c>
      <c r="AW119">
        <f t="shared" si="15"/>
        <v>11.724411721362108</v>
      </c>
      <c r="AX119">
        <f t="shared" si="15"/>
        <v>11.755763771104299</v>
      </c>
      <c r="AY119">
        <f t="shared" si="15"/>
        <v>11.787115820846489</v>
      </c>
      <c r="AZ119">
        <f t="shared" si="15"/>
        <v>11.818467870588679</v>
      </c>
      <c r="BA119">
        <f t="shared" si="15"/>
        <v>11.849819920330869</v>
      </c>
      <c r="BB119">
        <f t="shared" si="15"/>
        <v>11.881171970073058</v>
      </c>
      <c r="BC119">
        <f t="shared" si="15"/>
        <v>11.912524019815249</v>
      </c>
      <c r="BD119">
        <f t="shared" si="15"/>
        <v>11.94387606955744</v>
      </c>
      <c r="BE119">
        <f t="shared" si="15"/>
        <v>11.975228119299629</v>
      </c>
      <c r="BF119" s="107">
        <v>1.0999999999999999E-2</v>
      </c>
      <c r="BG119" s="40">
        <f t="shared" si="12"/>
        <v>0.79021856197829532</v>
      </c>
    </row>
    <row r="120" spans="1:59">
      <c r="B120" t="s">
        <v>2553</v>
      </c>
      <c r="D120" t="s">
        <v>3172</v>
      </c>
      <c r="BG120" s="40"/>
    </row>
    <row r="121" spans="1:59">
      <c r="A121" s="14" t="s">
        <v>115</v>
      </c>
      <c r="B121" t="s">
        <v>1266</v>
      </c>
      <c r="C121" t="s">
        <v>2771</v>
      </c>
      <c r="D121" t="s">
        <v>3173</v>
      </c>
      <c r="E121" t="s">
        <v>2729</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f t="shared" si="11"/>
        <v>7.7876135425219868</v>
      </c>
      <c r="AM121">
        <f t="shared" si="11"/>
        <v>7.8016980217501191</v>
      </c>
      <c r="AN121">
        <f t="shared" si="11"/>
        <v>7.8157825009782522</v>
      </c>
      <c r="AO121">
        <f t="shared" si="11"/>
        <v>7.8298669802063854</v>
      </c>
      <c r="AP121">
        <f t="shared" si="11"/>
        <v>7.8439514594345177</v>
      </c>
      <c r="AQ121">
        <f t="shared" si="11"/>
        <v>7.8580359386626508</v>
      </c>
      <c r="AR121">
        <f t="shared" si="11"/>
        <v>7.8721204178907831</v>
      </c>
      <c r="AS121">
        <f t="shared" si="11"/>
        <v>7.8862048971189163</v>
      </c>
      <c r="AT121">
        <f t="shared" si="11"/>
        <v>7.9002893763470494</v>
      </c>
      <c r="AU121">
        <f t="shared" si="11"/>
        <v>7.9143738555751817</v>
      </c>
      <c r="AV121">
        <f t="shared" si="11"/>
        <v>7.9284583348033149</v>
      </c>
      <c r="AW121">
        <f t="shared" si="11"/>
        <v>7.942542814031448</v>
      </c>
      <c r="AX121">
        <f t="shared" si="11"/>
        <v>7.9566272932595803</v>
      </c>
      <c r="AY121">
        <f t="shared" si="11"/>
        <v>7.9707117724877135</v>
      </c>
      <c r="AZ121">
        <f t="shared" si="11"/>
        <v>7.9847962517158457</v>
      </c>
      <c r="BA121">
        <f t="shared" si="11"/>
        <v>7.9988807309439789</v>
      </c>
      <c r="BB121">
        <f t="shared" ref="AM121:BE131" si="16">_xlfn.FORECAST.ETS(BB$15,$F121:$AK121,$F$15:$AK$15)</f>
        <v>8.0129652101721121</v>
      </c>
      <c r="BC121">
        <f t="shared" si="16"/>
        <v>8.0270496894002452</v>
      </c>
      <c r="BD121">
        <f t="shared" si="16"/>
        <v>8.0411341686283766</v>
      </c>
      <c r="BE121">
        <f t="shared" si="16"/>
        <v>8.0552186478565098</v>
      </c>
      <c r="BF121" s="107">
        <v>8.0000000000000002E-3</v>
      </c>
      <c r="BG121" s="40">
        <f t="shared" si="12"/>
        <v>0.56988266083213279</v>
      </c>
    </row>
    <row r="122" spans="1:59">
      <c r="A122" s="14" t="s">
        <v>114</v>
      </c>
      <c r="B122" t="s">
        <v>1352</v>
      </c>
      <c r="C122" t="s">
        <v>2773</v>
      </c>
      <c r="D122" t="s">
        <v>3174</v>
      </c>
      <c r="E122" t="s">
        <v>1718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f t="shared" si="11"/>
        <v>7.3306682815836286</v>
      </c>
      <c r="AM122">
        <f t="shared" si="16"/>
        <v>7.3459154625509093</v>
      </c>
      <c r="AN122">
        <f t="shared" si="16"/>
        <v>7.3611626435181892</v>
      </c>
      <c r="AO122">
        <f t="shared" si="16"/>
        <v>7.3764098244854699</v>
      </c>
      <c r="AP122">
        <f t="shared" si="16"/>
        <v>7.3916570054527506</v>
      </c>
      <c r="AQ122">
        <f t="shared" si="16"/>
        <v>7.4069041864200313</v>
      </c>
      <c r="AR122">
        <f t="shared" si="16"/>
        <v>7.4221513673873112</v>
      </c>
      <c r="AS122">
        <f t="shared" si="16"/>
        <v>7.4373985483545919</v>
      </c>
      <c r="AT122">
        <f t="shared" si="16"/>
        <v>7.4526457293218726</v>
      </c>
      <c r="AU122">
        <f t="shared" si="16"/>
        <v>7.4678929102891534</v>
      </c>
      <c r="AV122">
        <f t="shared" si="16"/>
        <v>7.4831400912564341</v>
      </c>
      <c r="AW122">
        <f t="shared" si="16"/>
        <v>7.4983872722237139</v>
      </c>
      <c r="AX122">
        <f t="shared" si="16"/>
        <v>7.5136344531909947</v>
      </c>
      <c r="AY122">
        <f t="shared" si="16"/>
        <v>7.5288816341582754</v>
      </c>
      <c r="AZ122">
        <f t="shared" si="16"/>
        <v>7.5441288151255561</v>
      </c>
      <c r="BA122">
        <f t="shared" si="16"/>
        <v>7.5593759960928368</v>
      </c>
      <c r="BB122">
        <f t="shared" si="16"/>
        <v>7.5746231770601167</v>
      </c>
      <c r="BC122">
        <f t="shared" si="16"/>
        <v>7.5898703580273974</v>
      </c>
      <c r="BD122">
        <f t="shared" si="16"/>
        <v>7.6051175389946781</v>
      </c>
      <c r="BE122">
        <f t="shared" si="16"/>
        <v>7.6203647199619589</v>
      </c>
      <c r="BF122" s="107">
        <v>0.01</v>
      </c>
      <c r="BG122" s="40">
        <f t="shared" si="12"/>
        <v>0.68280312631858742</v>
      </c>
    </row>
    <row r="123" spans="1:59">
      <c r="A123" s="14" t="s">
        <v>853</v>
      </c>
      <c r="B123" t="s">
        <v>1273</v>
      </c>
      <c r="C123" t="s">
        <v>2775</v>
      </c>
      <c r="D123" t="s">
        <v>3175</v>
      </c>
      <c r="E123" t="s">
        <v>1718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f t="shared" si="11"/>
        <v>7.6649616237170086</v>
      </c>
      <c r="AM123">
        <f t="shared" si="16"/>
        <v>7.7248202474340166</v>
      </c>
      <c r="AN123">
        <f t="shared" si="16"/>
        <v>7.7846788711510255</v>
      </c>
      <c r="AO123">
        <f t="shared" si="16"/>
        <v>7.8445374948680335</v>
      </c>
      <c r="AP123">
        <f t="shared" si="16"/>
        <v>7.9043961185850424</v>
      </c>
      <c r="AQ123">
        <f t="shared" si="16"/>
        <v>7.9642547423020504</v>
      </c>
      <c r="AR123">
        <f t="shared" si="16"/>
        <v>8.0241133660190584</v>
      </c>
      <c r="AS123">
        <f t="shared" si="16"/>
        <v>8.0839719897360673</v>
      </c>
      <c r="AT123">
        <f t="shared" si="16"/>
        <v>8.1438306134530762</v>
      </c>
      <c r="AU123">
        <f t="shared" si="16"/>
        <v>8.2036892371700851</v>
      </c>
      <c r="AV123">
        <f t="shared" si="16"/>
        <v>8.2635478608870923</v>
      </c>
      <c r="AW123">
        <f t="shared" si="16"/>
        <v>8.3234064846041012</v>
      </c>
      <c r="AX123">
        <f t="shared" si="16"/>
        <v>8.38326510832111</v>
      </c>
      <c r="AY123">
        <f t="shared" si="16"/>
        <v>8.4431237320381189</v>
      </c>
      <c r="AZ123">
        <f t="shared" si="16"/>
        <v>8.5029823557551261</v>
      </c>
      <c r="BA123">
        <f t="shared" si="16"/>
        <v>8.562840979472135</v>
      </c>
      <c r="BB123">
        <f t="shared" si="16"/>
        <v>8.6226996031891439</v>
      </c>
      <c r="BC123">
        <f t="shared" si="16"/>
        <v>8.6825582269061528</v>
      </c>
      <c r="BD123">
        <f t="shared" si="16"/>
        <v>8.7424168506231599</v>
      </c>
      <c r="BE123">
        <f t="shared" si="16"/>
        <v>8.8022754743401688</v>
      </c>
      <c r="BF123" s="107">
        <v>8.0000000000000002E-3</v>
      </c>
      <c r="BG123" s="40">
        <f t="shared" si="12"/>
        <v>0.79720291739302507</v>
      </c>
    </row>
    <row r="124" spans="1:59">
      <c r="A124" s="14" t="s">
        <v>113</v>
      </c>
      <c r="B124" t="s">
        <v>1282</v>
      </c>
      <c r="C124" t="s">
        <v>2777</v>
      </c>
      <c r="D124" t="s">
        <v>3176</v>
      </c>
      <c r="E124" t="s">
        <v>2729</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f t="shared" si="11"/>
        <v>7.4289825343069671</v>
      </c>
      <c r="AM124">
        <f t="shared" si="16"/>
        <v>7.4432550313073742</v>
      </c>
      <c r="AN124">
        <f t="shared" si="16"/>
        <v>7.4575275283077822</v>
      </c>
      <c r="AO124">
        <f t="shared" si="16"/>
        <v>7.4718000253081902</v>
      </c>
      <c r="AP124">
        <f t="shared" si="16"/>
        <v>7.4860725223085982</v>
      </c>
      <c r="AQ124">
        <f t="shared" si="16"/>
        <v>7.5003450193090053</v>
      </c>
      <c r="AR124">
        <f t="shared" si="16"/>
        <v>7.5146175163094133</v>
      </c>
      <c r="AS124">
        <f t="shared" si="16"/>
        <v>7.5288900133098213</v>
      </c>
      <c r="AT124">
        <f t="shared" si="16"/>
        <v>7.5431625103102293</v>
      </c>
      <c r="AU124">
        <f t="shared" si="16"/>
        <v>7.5574350073106364</v>
      </c>
      <c r="AV124">
        <f t="shared" si="16"/>
        <v>7.5717075043110444</v>
      </c>
      <c r="AW124">
        <f t="shared" si="16"/>
        <v>7.5859800013114524</v>
      </c>
      <c r="AX124">
        <f t="shared" si="16"/>
        <v>7.6002524983118604</v>
      </c>
      <c r="AY124">
        <f t="shared" si="16"/>
        <v>7.6145249953122676</v>
      </c>
      <c r="AZ124">
        <f t="shared" si="16"/>
        <v>7.6287974923126756</v>
      </c>
      <c r="BA124">
        <f t="shared" si="16"/>
        <v>7.6430699893130836</v>
      </c>
      <c r="BB124">
        <f t="shared" si="16"/>
        <v>7.6573424863134907</v>
      </c>
      <c r="BC124">
        <f t="shared" si="16"/>
        <v>7.6716149833138987</v>
      </c>
      <c r="BD124">
        <f t="shared" si="16"/>
        <v>7.6858874803143067</v>
      </c>
      <c r="BE124">
        <f t="shared" si="16"/>
        <v>7.7001599773147147</v>
      </c>
      <c r="BF124" s="107">
        <v>8.0000000000000002E-3</v>
      </c>
      <c r="BG124" s="40">
        <f t="shared" si="12"/>
        <v>0.57741804208877312</v>
      </c>
    </row>
    <row r="125" spans="1:59">
      <c r="A125" s="14" t="s">
        <v>114</v>
      </c>
      <c r="B125" t="s">
        <v>2548</v>
      </c>
      <c r="C125" t="s">
        <v>2779</v>
      </c>
      <c r="D125" t="s">
        <v>3177</v>
      </c>
      <c r="E125" t="s">
        <v>1718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f t="shared" si="11"/>
        <v>0</v>
      </c>
      <c r="AM125">
        <f t="shared" si="16"/>
        <v>0</v>
      </c>
      <c r="AN125">
        <f t="shared" si="16"/>
        <v>0</v>
      </c>
      <c r="AO125">
        <f t="shared" si="16"/>
        <v>0</v>
      </c>
      <c r="AP125">
        <f t="shared" si="16"/>
        <v>0</v>
      </c>
      <c r="AQ125">
        <f t="shared" si="16"/>
        <v>0</v>
      </c>
      <c r="AR125">
        <f t="shared" si="16"/>
        <v>0</v>
      </c>
      <c r="AS125">
        <f t="shared" si="16"/>
        <v>0</v>
      </c>
      <c r="AT125">
        <f t="shared" si="16"/>
        <v>0</v>
      </c>
      <c r="AU125">
        <f t="shared" si="16"/>
        <v>0</v>
      </c>
      <c r="AV125">
        <f t="shared" si="16"/>
        <v>0</v>
      </c>
      <c r="AW125">
        <f t="shared" si="16"/>
        <v>0</v>
      </c>
      <c r="AX125">
        <f t="shared" si="16"/>
        <v>0</v>
      </c>
      <c r="AY125">
        <f t="shared" si="16"/>
        <v>0</v>
      </c>
      <c r="AZ125">
        <f t="shared" si="16"/>
        <v>0</v>
      </c>
      <c r="BA125">
        <f t="shared" si="16"/>
        <v>0</v>
      </c>
      <c r="BB125">
        <f t="shared" si="16"/>
        <v>0</v>
      </c>
      <c r="BC125">
        <f t="shared" si="16"/>
        <v>0</v>
      </c>
      <c r="BD125">
        <f t="shared" si="16"/>
        <v>0</v>
      </c>
      <c r="BE125">
        <f t="shared" si="16"/>
        <v>0</v>
      </c>
      <c r="BF125" t="s">
        <v>146</v>
      </c>
      <c r="BG125" t="s">
        <v>146</v>
      </c>
    </row>
    <row r="126" spans="1:59">
      <c r="A126" s="14" t="s">
        <v>112</v>
      </c>
      <c r="B126" t="s">
        <v>1577</v>
      </c>
      <c r="C126" t="s">
        <v>2781</v>
      </c>
      <c r="D126" t="s">
        <v>3178</v>
      </c>
      <c r="E126" t="s">
        <v>2729</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f t="shared" si="11"/>
        <v>12.33582337224043</v>
      </c>
      <c r="AM126">
        <f t="shared" si="16"/>
        <v>12.356946656220412</v>
      </c>
      <c r="AN126">
        <f t="shared" si="16"/>
        <v>12.378069940200396</v>
      </c>
      <c r="AO126">
        <f t="shared" si="16"/>
        <v>12.399193224180378</v>
      </c>
      <c r="AP126">
        <f t="shared" si="16"/>
        <v>12.42031650816036</v>
      </c>
      <c r="AQ126">
        <f t="shared" si="16"/>
        <v>12.441439792140342</v>
      </c>
      <c r="AR126">
        <f t="shared" si="16"/>
        <v>12.462563076120324</v>
      </c>
      <c r="AS126">
        <f t="shared" si="16"/>
        <v>12.483686360100306</v>
      </c>
      <c r="AT126">
        <f t="shared" si="16"/>
        <v>12.504809644080289</v>
      </c>
      <c r="AU126">
        <f t="shared" si="16"/>
        <v>12.525932928060271</v>
      </c>
      <c r="AV126">
        <f t="shared" si="16"/>
        <v>12.547056212040253</v>
      </c>
      <c r="AW126">
        <f t="shared" si="16"/>
        <v>12.568179496020235</v>
      </c>
      <c r="AX126">
        <f t="shared" si="16"/>
        <v>12.589302780000217</v>
      </c>
      <c r="AY126">
        <f t="shared" si="16"/>
        <v>12.610426063980199</v>
      </c>
      <c r="AZ126">
        <f t="shared" si="16"/>
        <v>12.631549347960183</v>
      </c>
      <c r="BA126">
        <f t="shared" si="16"/>
        <v>12.652672631940165</v>
      </c>
      <c r="BB126">
        <f t="shared" si="16"/>
        <v>12.673795915920147</v>
      </c>
      <c r="BC126">
        <f t="shared" si="16"/>
        <v>12.694919199900129</v>
      </c>
      <c r="BD126">
        <f t="shared" si="16"/>
        <v>12.716042483880111</v>
      </c>
      <c r="BE126">
        <f t="shared" si="16"/>
        <v>12.737165767860093</v>
      </c>
      <c r="BF126" t="s">
        <v>146</v>
      </c>
      <c r="BG126" t="s">
        <v>146</v>
      </c>
    </row>
    <row r="127" spans="1:59">
      <c r="A127" s="14" t="s">
        <v>116</v>
      </c>
      <c r="B127" t="s">
        <v>2549</v>
      </c>
      <c r="C127" t="s">
        <v>2783</v>
      </c>
      <c r="D127" t="s">
        <v>3179</v>
      </c>
      <c r="E127" t="s">
        <v>2729</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f t="shared" si="11"/>
        <v>10.606341119081108</v>
      </c>
      <c r="AM127">
        <f t="shared" si="16"/>
        <v>10.627880000987899</v>
      </c>
      <c r="AN127">
        <f t="shared" si="16"/>
        <v>10.649418882894688</v>
      </c>
      <c r="AO127">
        <f t="shared" si="16"/>
        <v>10.670957764801479</v>
      </c>
      <c r="AP127">
        <f t="shared" si="16"/>
        <v>10.692496646708269</v>
      </c>
      <c r="AQ127">
        <f t="shared" si="16"/>
        <v>10.71403552861506</v>
      </c>
      <c r="AR127">
        <f t="shared" si="16"/>
        <v>10.735574410521851</v>
      </c>
      <c r="AS127">
        <f t="shared" si="16"/>
        <v>10.75711329242864</v>
      </c>
      <c r="AT127">
        <f t="shared" si="16"/>
        <v>10.778652174335431</v>
      </c>
      <c r="AU127">
        <f t="shared" si="16"/>
        <v>10.800191056242221</v>
      </c>
      <c r="AV127">
        <f t="shared" si="16"/>
        <v>10.821729938149012</v>
      </c>
      <c r="AW127">
        <f t="shared" si="16"/>
        <v>10.843268820055803</v>
      </c>
      <c r="AX127">
        <f t="shared" si="16"/>
        <v>10.864807701962592</v>
      </c>
      <c r="AY127">
        <f t="shared" si="16"/>
        <v>10.886346583869383</v>
      </c>
      <c r="AZ127">
        <f t="shared" si="16"/>
        <v>10.907885465776173</v>
      </c>
      <c r="BA127">
        <f t="shared" si="16"/>
        <v>10.929424347682964</v>
      </c>
      <c r="BB127">
        <f t="shared" si="16"/>
        <v>10.950963229589755</v>
      </c>
      <c r="BC127">
        <f t="shared" si="16"/>
        <v>10.972502111496544</v>
      </c>
      <c r="BD127">
        <f t="shared" si="16"/>
        <v>10.994040993403335</v>
      </c>
      <c r="BE127">
        <f t="shared" si="16"/>
        <v>11.015579875310126</v>
      </c>
      <c r="BF127" s="107">
        <v>4.8000000000000001E-2</v>
      </c>
      <c r="BG127" s="40">
        <f t="shared" si="12"/>
        <v>2.9738624326627106</v>
      </c>
    </row>
    <row r="128" spans="1:59">
      <c r="A128" s="14" t="s">
        <v>116</v>
      </c>
      <c r="B128" t="s">
        <v>2550</v>
      </c>
      <c r="C128" t="s">
        <v>2785</v>
      </c>
      <c r="D128" t="s">
        <v>3180</v>
      </c>
      <c r="E128" t="s">
        <v>1718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f t="shared" si="11"/>
        <v>10.632528170198084</v>
      </c>
      <c r="AM128">
        <f t="shared" si="16"/>
        <v>10.650924117536</v>
      </c>
      <c r="AN128">
        <f t="shared" si="16"/>
        <v>10.669320064873917</v>
      </c>
      <c r="AO128">
        <f t="shared" si="16"/>
        <v>10.687716012211833</v>
      </c>
      <c r="AP128">
        <f t="shared" si="16"/>
        <v>10.70611195954975</v>
      </c>
      <c r="AQ128">
        <f t="shared" si="16"/>
        <v>10.724507906887666</v>
      </c>
      <c r="AR128">
        <f t="shared" si="16"/>
        <v>10.742903854225583</v>
      </c>
      <c r="AS128">
        <f t="shared" si="16"/>
        <v>10.761299801563499</v>
      </c>
      <c r="AT128">
        <f t="shared" si="16"/>
        <v>10.779695748901416</v>
      </c>
      <c r="AU128">
        <f t="shared" si="16"/>
        <v>10.798091696239332</v>
      </c>
      <c r="AV128">
        <f t="shared" si="16"/>
        <v>10.816487643577249</v>
      </c>
      <c r="AW128">
        <f t="shared" si="16"/>
        <v>10.834883590915165</v>
      </c>
      <c r="AX128">
        <f t="shared" si="16"/>
        <v>10.853279538253082</v>
      </c>
      <c r="AY128">
        <f t="shared" si="16"/>
        <v>10.871675485590998</v>
      </c>
      <c r="AZ128">
        <f t="shared" si="16"/>
        <v>10.890071432928915</v>
      </c>
      <c r="BA128">
        <f t="shared" si="16"/>
        <v>10.908467380266831</v>
      </c>
      <c r="BB128">
        <f t="shared" si="16"/>
        <v>10.926863327604748</v>
      </c>
      <c r="BC128">
        <f t="shared" si="16"/>
        <v>10.945259274942664</v>
      </c>
      <c r="BD128">
        <f t="shared" si="16"/>
        <v>10.963655222280581</v>
      </c>
      <c r="BE128">
        <f t="shared" si="16"/>
        <v>10.982051169618497</v>
      </c>
      <c r="BF128" s="107">
        <v>4.8000000000000001E-2</v>
      </c>
      <c r="BG128" s="40">
        <f t="shared" si="12"/>
        <v>2.9402384256374425</v>
      </c>
    </row>
    <row r="129" spans="1:59">
      <c r="A129" s="14" t="s">
        <v>854</v>
      </c>
      <c r="B129" t="s">
        <v>1581</v>
      </c>
      <c r="C129" t="s">
        <v>2787</v>
      </c>
      <c r="D129" t="s">
        <v>3181</v>
      </c>
      <c r="E129" t="s">
        <v>2729</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f t="shared" si="11"/>
        <v>6.9041120900552881</v>
      </c>
      <c r="AM129">
        <f t="shared" si="16"/>
        <v>6.9046533318617271</v>
      </c>
      <c r="AN129">
        <f t="shared" si="16"/>
        <v>6.9051945736681661</v>
      </c>
      <c r="AO129">
        <f t="shared" si="16"/>
        <v>6.9057358154746051</v>
      </c>
      <c r="AP129">
        <f t="shared" si="16"/>
        <v>6.9062770572810441</v>
      </c>
      <c r="AQ129">
        <f t="shared" si="16"/>
        <v>6.9068182990874831</v>
      </c>
      <c r="AR129">
        <f t="shared" si="16"/>
        <v>6.9073595408939221</v>
      </c>
      <c r="AS129">
        <f t="shared" si="16"/>
        <v>6.9079007827003611</v>
      </c>
      <c r="AT129">
        <f t="shared" si="16"/>
        <v>6.9084420245068001</v>
      </c>
      <c r="AU129">
        <f t="shared" si="16"/>
        <v>6.9089832663132391</v>
      </c>
      <c r="AV129">
        <f t="shared" si="16"/>
        <v>6.9095245081196781</v>
      </c>
      <c r="AW129">
        <f t="shared" si="16"/>
        <v>6.9100657499261171</v>
      </c>
      <c r="AX129">
        <f t="shared" si="16"/>
        <v>6.9106069917325561</v>
      </c>
      <c r="AY129">
        <f t="shared" si="16"/>
        <v>6.9111482335389951</v>
      </c>
      <c r="AZ129">
        <f t="shared" si="16"/>
        <v>6.9116894753454341</v>
      </c>
      <c r="BA129">
        <f t="shared" si="16"/>
        <v>6.912230717151874</v>
      </c>
      <c r="BB129">
        <f t="shared" si="16"/>
        <v>6.912771958958313</v>
      </c>
      <c r="BC129">
        <f t="shared" si="16"/>
        <v>6.913313200764752</v>
      </c>
      <c r="BD129">
        <f t="shared" si="16"/>
        <v>6.913854442571191</v>
      </c>
      <c r="BE129">
        <f t="shared" si="16"/>
        <v>6.91439568437763</v>
      </c>
      <c r="BF129" s="107">
        <v>1E-3</v>
      </c>
      <c r="BG129" s="40">
        <f t="shared" si="12"/>
        <v>7.7544700309739589E-2</v>
      </c>
    </row>
    <row r="130" spans="1:59">
      <c r="B130" t="s">
        <v>2560</v>
      </c>
      <c r="C130" t="s">
        <v>2789</v>
      </c>
      <c r="D130" t="s">
        <v>3182</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f t="shared" si="11"/>
        <v>7.7757308448441691</v>
      </c>
      <c r="AM130">
        <f t="shared" si="16"/>
        <v>7.7889706078754202</v>
      </c>
      <c r="AN130">
        <f t="shared" si="16"/>
        <v>7.8022103709066712</v>
      </c>
      <c r="AO130">
        <f t="shared" si="16"/>
        <v>7.8154501339379232</v>
      </c>
      <c r="AP130">
        <f t="shared" si="16"/>
        <v>7.8286898969691743</v>
      </c>
      <c r="AQ130">
        <f t="shared" si="16"/>
        <v>7.8419296600004254</v>
      </c>
      <c r="AR130">
        <f t="shared" si="16"/>
        <v>7.8551694230316764</v>
      </c>
      <c r="AS130">
        <f t="shared" si="16"/>
        <v>7.8684091860629275</v>
      </c>
      <c r="AT130">
        <f t="shared" si="16"/>
        <v>7.8816489490941786</v>
      </c>
      <c r="AU130">
        <f t="shared" si="16"/>
        <v>7.8948887121254296</v>
      </c>
      <c r="AV130">
        <f t="shared" si="16"/>
        <v>7.9081284751566816</v>
      </c>
      <c r="AW130">
        <f t="shared" si="16"/>
        <v>7.9213682381879327</v>
      </c>
      <c r="AX130">
        <f t="shared" si="16"/>
        <v>7.9346080012191837</v>
      </c>
      <c r="AY130">
        <f t="shared" si="16"/>
        <v>7.9478477642504348</v>
      </c>
      <c r="AZ130">
        <f t="shared" si="16"/>
        <v>7.9610875272816859</v>
      </c>
      <c r="BA130">
        <f t="shared" si="16"/>
        <v>7.974327290312937</v>
      </c>
      <c r="BB130">
        <f t="shared" si="16"/>
        <v>7.987567053344188</v>
      </c>
      <c r="BC130">
        <f t="shared" si="16"/>
        <v>8.0008068163754391</v>
      </c>
      <c r="BD130">
        <f t="shared" si="16"/>
        <v>8.0140465794066902</v>
      </c>
      <c r="BE130">
        <f t="shared" si="16"/>
        <v>8.0272863424379413</v>
      </c>
      <c r="BF130" s="107">
        <v>8.0000000000000002E-3</v>
      </c>
      <c r="BG130" s="40">
        <f t="shared" si="12"/>
        <v>0.56445473205957164</v>
      </c>
    </row>
    <row r="131" spans="1:59">
      <c r="B131" t="s">
        <v>2561</v>
      </c>
      <c r="C131" t="s">
        <v>2791</v>
      </c>
      <c r="D131" t="s">
        <v>3183</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f t="shared" si="11"/>
        <v>9.8330297835862339</v>
      </c>
      <c r="AM131">
        <f t="shared" si="16"/>
        <v>9.8707422460191552</v>
      </c>
      <c r="AN131">
        <f t="shared" si="16"/>
        <v>9.9084547084520782</v>
      </c>
      <c r="AO131">
        <f t="shared" si="16"/>
        <v>9.9461671708849995</v>
      </c>
      <c r="AP131">
        <f t="shared" si="16"/>
        <v>9.9838796333179225</v>
      </c>
      <c r="AQ131">
        <f t="shared" si="16"/>
        <v>10.021592095750846</v>
      </c>
      <c r="AR131">
        <f t="shared" si="16"/>
        <v>10.059304558183767</v>
      </c>
      <c r="AS131">
        <f t="shared" si="16"/>
        <v>10.09701702061669</v>
      </c>
      <c r="AT131">
        <f t="shared" si="16"/>
        <v>10.134729483049611</v>
      </c>
      <c r="AU131">
        <f t="shared" si="16"/>
        <v>10.172441945482534</v>
      </c>
      <c r="AV131">
        <f t="shared" si="16"/>
        <v>10.210154407915457</v>
      </c>
      <c r="AW131">
        <f t="shared" si="16"/>
        <v>10.247866870348378</v>
      </c>
      <c r="AX131">
        <f t="shared" si="16"/>
        <v>10.285579332781301</v>
      </c>
      <c r="AY131">
        <f t="shared" si="16"/>
        <v>10.323291795214223</v>
      </c>
      <c r="AZ131">
        <f t="shared" si="16"/>
        <v>10.361004257647146</v>
      </c>
      <c r="BA131">
        <f t="shared" si="16"/>
        <v>10.398716720080067</v>
      </c>
      <c r="BB131">
        <f t="shared" si="16"/>
        <v>10.43642918251299</v>
      </c>
      <c r="BC131">
        <f t="shared" si="16"/>
        <v>10.474141644945913</v>
      </c>
      <c r="BD131">
        <f t="shared" si="16"/>
        <v>10.511854107378834</v>
      </c>
      <c r="BE131">
        <f t="shared" si="16"/>
        <v>10.549566569811757</v>
      </c>
      <c r="BF131" s="107">
        <v>0.01</v>
      </c>
      <c r="BG131" s="40">
        <f t="shared" si="12"/>
        <v>0.77414649589757634</v>
      </c>
    </row>
    <row r="132" spans="1:59">
      <c r="B132" t="s">
        <v>2562</v>
      </c>
      <c r="D132" t="s">
        <v>3184</v>
      </c>
      <c r="BG132" s="40"/>
    </row>
    <row r="133" spans="1:59">
      <c r="B133" t="s">
        <v>1221</v>
      </c>
      <c r="D133" t="s">
        <v>3185</v>
      </c>
      <c r="BG133" s="40"/>
    </row>
    <row r="134" spans="1:59">
      <c r="A134" s="14" t="s">
        <v>115</v>
      </c>
      <c r="B134" t="s">
        <v>1266</v>
      </c>
      <c r="C134" t="s">
        <v>2795</v>
      </c>
      <c r="D134" t="s">
        <v>3186</v>
      </c>
      <c r="E134" t="s">
        <v>1864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f t="shared" si="11"/>
        <v>4.5673448869474225</v>
      </c>
      <c r="AM134">
        <f t="shared" si="11"/>
        <v>4.5941653543461953</v>
      </c>
      <c r="AN134">
        <f t="shared" si="11"/>
        <v>4.6209858217449673</v>
      </c>
      <c r="AO134">
        <f t="shared" si="11"/>
        <v>4.6478062891437402</v>
      </c>
      <c r="AP134">
        <f t="shared" si="11"/>
        <v>4.674626756542513</v>
      </c>
      <c r="AQ134">
        <f t="shared" si="11"/>
        <v>4.7014472239412859</v>
      </c>
      <c r="AR134">
        <f t="shared" si="11"/>
        <v>4.7282676913400588</v>
      </c>
      <c r="AS134">
        <f t="shared" si="11"/>
        <v>4.7550881587388307</v>
      </c>
      <c r="AT134">
        <f t="shared" si="11"/>
        <v>4.7819086261376036</v>
      </c>
      <c r="AU134">
        <f t="shared" si="11"/>
        <v>4.8087290935363765</v>
      </c>
      <c r="AV134">
        <f t="shared" si="11"/>
        <v>4.8355495609351493</v>
      </c>
      <c r="AW134">
        <f t="shared" si="11"/>
        <v>4.8623700283339222</v>
      </c>
      <c r="AX134">
        <f t="shared" si="11"/>
        <v>4.8891904957326942</v>
      </c>
      <c r="AY134">
        <f t="shared" si="11"/>
        <v>4.916010963131467</v>
      </c>
      <c r="AZ134">
        <f t="shared" si="11"/>
        <v>4.9428314305302399</v>
      </c>
      <c r="BA134">
        <f t="shared" si="11"/>
        <v>4.9696518979290127</v>
      </c>
      <c r="BB134">
        <f t="shared" ref="AM134:BE143" si="17">_xlfn.FORECAST.ETS(BB$15,$F134:$AK134,$F$15:$AK$15)</f>
        <v>4.9964723653277856</v>
      </c>
      <c r="BC134">
        <f t="shared" si="17"/>
        <v>5.0232928327265576</v>
      </c>
      <c r="BD134">
        <f t="shared" si="17"/>
        <v>5.0501133001253304</v>
      </c>
      <c r="BE134">
        <f t="shared" si="17"/>
        <v>5.0769337675241033</v>
      </c>
      <c r="BF134" s="107">
        <v>1.9E-2</v>
      </c>
      <c r="BG134" s="40">
        <f t="shared" si="12"/>
        <v>1.3855984562278545</v>
      </c>
    </row>
    <row r="135" spans="1:59">
      <c r="A135" s="14" t="s">
        <v>114</v>
      </c>
      <c r="B135" t="s">
        <v>1352</v>
      </c>
      <c r="C135" t="s">
        <v>2797</v>
      </c>
      <c r="D135" t="s">
        <v>3187</v>
      </c>
      <c r="E135" t="s">
        <v>1864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f t="shared" si="11"/>
        <v>2.3636687782004717</v>
      </c>
      <c r="AM135">
        <f t="shared" si="17"/>
        <v>2.4030755565556343</v>
      </c>
      <c r="AN135">
        <f t="shared" si="17"/>
        <v>2.4424823349107974</v>
      </c>
      <c r="AO135">
        <f t="shared" si="17"/>
        <v>2.48188911326596</v>
      </c>
      <c r="AP135">
        <f t="shared" si="17"/>
        <v>2.521295891621123</v>
      </c>
      <c r="AQ135">
        <f t="shared" si="17"/>
        <v>2.5607026699762856</v>
      </c>
      <c r="AR135">
        <f t="shared" si="17"/>
        <v>2.6001094483314486</v>
      </c>
      <c r="AS135">
        <f t="shared" si="17"/>
        <v>2.6395162266866112</v>
      </c>
      <c r="AT135">
        <f t="shared" si="17"/>
        <v>2.6789230050417743</v>
      </c>
      <c r="AU135">
        <f t="shared" si="17"/>
        <v>2.7183297833969369</v>
      </c>
      <c r="AV135">
        <f t="shared" si="17"/>
        <v>2.7577365617520999</v>
      </c>
      <c r="AW135">
        <f t="shared" si="17"/>
        <v>2.7971433401072625</v>
      </c>
      <c r="AX135">
        <f t="shared" si="17"/>
        <v>2.8365501184624256</v>
      </c>
      <c r="AY135">
        <f t="shared" si="17"/>
        <v>2.8759568968175881</v>
      </c>
      <c r="AZ135">
        <f t="shared" si="17"/>
        <v>2.9153636751727512</v>
      </c>
      <c r="BA135">
        <f t="shared" si="17"/>
        <v>2.9547704535279138</v>
      </c>
      <c r="BB135">
        <f t="shared" si="17"/>
        <v>2.9941772318830768</v>
      </c>
      <c r="BC135">
        <f t="shared" si="17"/>
        <v>3.0335840102382394</v>
      </c>
      <c r="BD135">
        <f t="shared" si="17"/>
        <v>3.0729907885934025</v>
      </c>
      <c r="BE135">
        <f t="shared" si="17"/>
        <v>3.1123975669485651</v>
      </c>
      <c r="BF135" s="107">
        <v>2.5000000000000001E-2</v>
      </c>
      <c r="BG135" s="40">
        <f t="shared" si="12"/>
        <v>2.0454330217530403</v>
      </c>
    </row>
    <row r="136" spans="1:59">
      <c r="A136" s="14" t="s">
        <v>853</v>
      </c>
      <c r="B136" t="s">
        <v>1273</v>
      </c>
      <c r="C136" t="s">
        <v>2799</v>
      </c>
      <c r="D136" t="s">
        <v>3188</v>
      </c>
      <c r="E136" t="s">
        <v>1864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f t="shared" si="11"/>
        <v>1.2512388911288095E-2</v>
      </c>
      <c r="AM136">
        <f t="shared" si="17"/>
        <v>1.3150753776529004E-2</v>
      </c>
      <c r="AN136">
        <f t="shared" si="17"/>
        <v>1.3789118641769915E-2</v>
      </c>
      <c r="AO136">
        <f t="shared" si="17"/>
        <v>1.4427483507010824E-2</v>
      </c>
      <c r="AP136">
        <f t="shared" si="17"/>
        <v>1.5065848372251733E-2</v>
      </c>
      <c r="AQ136">
        <f t="shared" si="17"/>
        <v>1.5704213237492642E-2</v>
      </c>
      <c r="AR136">
        <f t="shared" si="17"/>
        <v>1.6342578102733551E-2</v>
      </c>
      <c r="AS136">
        <f t="shared" si="17"/>
        <v>1.698094296797446E-2</v>
      </c>
      <c r="AT136">
        <f t="shared" si="17"/>
        <v>1.7619307833215369E-2</v>
      </c>
      <c r="AU136">
        <f t="shared" si="17"/>
        <v>1.8257672698456281E-2</v>
      </c>
      <c r="AV136">
        <f t="shared" si="17"/>
        <v>1.8896037563697191E-2</v>
      </c>
      <c r="AW136">
        <f t="shared" si="17"/>
        <v>1.95344024289381E-2</v>
      </c>
      <c r="AX136">
        <f t="shared" si="17"/>
        <v>2.0172767294179009E-2</v>
      </c>
      <c r="AY136">
        <f t="shared" si="17"/>
        <v>2.0811132159419918E-2</v>
      </c>
      <c r="AZ136">
        <f t="shared" si="17"/>
        <v>2.1449497024660827E-2</v>
      </c>
      <c r="BA136">
        <f t="shared" si="17"/>
        <v>2.2087861889901736E-2</v>
      </c>
      <c r="BB136">
        <f t="shared" si="17"/>
        <v>2.2726226755142645E-2</v>
      </c>
      <c r="BC136">
        <f t="shared" si="17"/>
        <v>2.3364591620383554E-2</v>
      </c>
      <c r="BD136">
        <f t="shared" si="17"/>
        <v>2.4002956485624463E-2</v>
      </c>
      <c r="BE136">
        <f t="shared" si="17"/>
        <v>2.4641321350865372E-2</v>
      </c>
      <c r="BF136" s="107">
        <v>0.107</v>
      </c>
      <c r="BG136" s="40">
        <f t="shared" si="12"/>
        <v>7.9124833531652339</v>
      </c>
    </row>
    <row r="137" spans="1:59">
      <c r="A137" s="14" t="s">
        <v>113</v>
      </c>
      <c r="B137" t="s">
        <v>1282</v>
      </c>
      <c r="C137" t="s">
        <v>2801</v>
      </c>
      <c r="D137" t="s">
        <v>3189</v>
      </c>
      <c r="E137" t="s">
        <v>1864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f t="shared" si="11"/>
        <v>5.6097166197450242E-3</v>
      </c>
      <c r="AM137">
        <f t="shared" si="17"/>
        <v>5.9264161035445101E-3</v>
      </c>
      <c r="AN137">
        <f t="shared" si="17"/>
        <v>6.243115587343996E-3</v>
      </c>
      <c r="AO137">
        <f t="shared" si="17"/>
        <v>6.5598150711434818E-3</v>
      </c>
      <c r="AP137">
        <f t="shared" si="17"/>
        <v>6.8765145549429686E-3</v>
      </c>
      <c r="AQ137">
        <f t="shared" si="17"/>
        <v>7.1932140387424544E-3</v>
      </c>
      <c r="AR137">
        <f t="shared" si="17"/>
        <v>7.5099135225419403E-3</v>
      </c>
      <c r="AS137">
        <f t="shared" si="17"/>
        <v>7.826613006341427E-3</v>
      </c>
      <c r="AT137">
        <f t="shared" si="17"/>
        <v>8.143312490140912E-3</v>
      </c>
      <c r="AU137">
        <f t="shared" si="17"/>
        <v>8.460011973940397E-3</v>
      </c>
      <c r="AV137">
        <f t="shared" si="17"/>
        <v>8.7767114577398837E-3</v>
      </c>
      <c r="AW137">
        <f t="shared" si="17"/>
        <v>9.0934109415393705E-3</v>
      </c>
      <c r="AX137">
        <f t="shared" si="17"/>
        <v>9.4101104253388572E-3</v>
      </c>
      <c r="AY137">
        <f t="shared" si="17"/>
        <v>9.7268099091383422E-3</v>
      </c>
      <c r="AZ137">
        <f t="shared" si="17"/>
        <v>1.0043509392937827E-2</v>
      </c>
      <c r="BA137">
        <f t="shared" si="17"/>
        <v>1.0360208876737314E-2</v>
      </c>
      <c r="BB137">
        <f t="shared" si="17"/>
        <v>1.0676908360536801E-2</v>
      </c>
      <c r="BC137">
        <f t="shared" si="17"/>
        <v>1.0993607844336286E-2</v>
      </c>
      <c r="BD137">
        <f t="shared" si="17"/>
        <v>1.1310307328135771E-2</v>
      </c>
      <c r="BE137">
        <f t="shared" si="17"/>
        <v>1.1627006811935257E-2</v>
      </c>
      <c r="BF137" s="107">
        <v>0.104</v>
      </c>
      <c r="BG137" s="40">
        <f t="shared" si="12"/>
        <v>7.8706988029178193</v>
      </c>
    </row>
    <row r="138" spans="1:59">
      <c r="A138" s="14" t="s">
        <v>114</v>
      </c>
      <c r="B138" t="s">
        <v>2548</v>
      </c>
      <c r="C138" t="s">
        <v>2803</v>
      </c>
      <c r="D138" t="s">
        <v>3190</v>
      </c>
      <c r="E138" t="s">
        <v>1864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f t="shared" si="11"/>
        <v>1.5098397465916444</v>
      </c>
      <c r="AM138">
        <f t="shared" si="17"/>
        <v>1.5720761455649876</v>
      </c>
      <c r="AN138">
        <f t="shared" si="17"/>
        <v>1.6343125445383311</v>
      </c>
      <c r="AO138">
        <f t="shared" si="17"/>
        <v>1.6965489435116743</v>
      </c>
      <c r="AP138">
        <f t="shared" si="17"/>
        <v>1.7587853424850175</v>
      </c>
      <c r="AQ138">
        <f t="shared" si="17"/>
        <v>1.8210217414583609</v>
      </c>
      <c r="AR138">
        <f t="shared" si="17"/>
        <v>1.8832581404317041</v>
      </c>
      <c r="AS138">
        <f t="shared" si="17"/>
        <v>1.9454945394050474</v>
      </c>
      <c r="AT138">
        <f t="shared" si="17"/>
        <v>2.0077309383783906</v>
      </c>
      <c r="AU138">
        <f t="shared" si="17"/>
        <v>2.0699673373517338</v>
      </c>
      <c r="AV138">
        <f t="shared" si="17"/>
        <v>2.132203736325077</v>
      </c>
      <c r="AW138">
        <f t="shared" si="17"/>
        <v>2.1944401352984206</v>
      </c>
      <c r="AX138">
        <f t="shared" si="17"/>
        <v>2.2566765342717634</v>
      </c>
      <c r="AY138">
        <f t="shared" si="17"/>
        <v>2.3189129332451071</v>
      </c>
      <c r="AZ138">
        <f t="shared" si="17"/>
        <v>2.3811493322184503</v>
      </c>
      <c r="BA138">
        <f t="shared" si="17"/>
        <v>2.4433857311917935</v>
      </c>
      <c r="BB138">
        <f t="shared" si="17"/>
        <v>2.5056221301651367</v>
      </c>
      <c r="BC138">
        <f t="shared" si="17"/>
        <v>2.5678585291384799</v>
      </c>
      <c r="BD138">
        <f t="shared" si="17"/>
        <v>2.6300949281118235</v>
      </c>
      <c r="BE138">
        <f t="shared" si="17"/>
        <v>2.6923313270851663</v>
      </c>
      <c r="BF138" s="107">
        <v>6.5000000000000002E-2</v>
      </c>
      <c r="BG138" s="40">
        <f t="shared" si="12"/>
        <v>5.1470807814617547</v>
      </c>
    </row>
    <row r="139" spans="1:59">
      <c r="A139" s="14" t="s">
        <v>112</v>
      </c>
      <c r="B139" t="s">
        <v>1577</v>
      </c>
      <c r="C139" t="s">
        <v>2805</v>
      </c>
      <c r="D139" t="s">
        <v>3191</v>
      </c>
      <c r="E139" t="s">
        <v>1864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f t="shared" si="11"/>
        <v>1.6910286535992254E-2</v>
      </c>
      <c r="AM139">
        <f t="shared" si="17"/>
        <v>1.7752908327414052E-2</v>
      </c>
      <c r="AN139">
        <f t="shared" si="17"/>
        <v>1.8595530118835853E-2</v>
      </c>
      <c r="AO139">
        <f t="shared" si="17"/>
        <v>1.9438151910257655E-2</v>
      </c>
      <c r="AP139">
        <f t="shared" si="17"/>
        <v>2.0280773701679456E-2</v>
      </c>
      <c r="AQ139">
        <f t="shared" si="17"/>
        <v>2.1123395493101257E-2</v>
      </c>
      <c r="AR139">
        <f t="shared" si="17"/>
        <v>2.1966017284523055E-2</v>
      </c>
      <c r="AS139">
        <f t="shared" si="17"/>
        <v>2.2808639075944857E-2</v>
      </c>
      <c r="AT139">
        <f t="shared" si="17"/>
        <v>2.3651260867366658E-2</v>
      </c>
      <c r="AU139">
        <f t="shared" si="17"/>
        <v>2.4493882658788456E-2</v>
      </c>
      <c r="AV139">
        <f t="shared" si="17"/>
        <v>2.5336504450210257E-2</v>
      </c>
      <c r="AW139">
        <f t="shared" si="17"/>
        <v>2.6179126241632059E-2</v>
      </c>
      <c r="AX139">
        <f t="shared" si="17"/>
        <v>2.702174803305386E-2</v>
      </c>
      <c r="AY139">
        <f t="shared" si="17"/>
        <v>2.7864369824475661E-2</v>
      </c>
      <c r="AZ139">
        <f t="shared" si="17"/>
        <v>2.8706991615897459E-2</v>
      </c>
      <c r="BA139">
        <f t="shared" si="17"/>
        <v>2.9549613407319261E-2</v>
      </c>
      <c r="BB139">
        <f t="shared" si="17"/>
        <v>3.0392235198741062E-2</v>
      </c>
      <c r="BC139">
        <f t="shared" si="17"/>
        <v>3.123485699016286E-2</v>
      </c>
      <c r="BD139">
        <f t="shared" si="17"/>
        <v>3.2077478781584665E-2</v>
      </c>
      <c r="BE139">
        <f t="shared" si="17"/>
        <v>3.2920100573006462E-2</v>
      </c>
      <c r="BF139" s="107">
        <v>0.188</v>
      </c>
      <c r="BG139" s="40">
        <f t="shared" si="12"/>
        <v>12.528409299786292</v>
      </c>
    </row>
    <row r="140" spans="1:59">
      <c r="A140" s="14" t="s">
        <v>116</v>
      </c>
      <c r="B140" t="s">
        <v>2549</v>
      </c>
      <c r="C140" t="s">
        <v>2807</v>
      </c>
      <c r="D140" t="s">
        <v>3192</v>
      </c>
      <c r="E140" t="s">
        <v>1864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f t="shared" si="11"/>
        <v>1.8753248074273681E-2</v>
      </c>
      <c r="AM140">
        <f t="shared" si="17"/>
        <v>1.9697840375365143E-2</v>
      </c>
      <c r="AN140">
        <f t="shared" si="17"/>
        <v>2.0642432676456601E-2</v>
      </c>
      <c r="AO140">
        <f t="shared" si="17"/>
        <v>2.158702497754806E-2</v>
      </c>
      <c r="AP140">
        <f t="shared" si="17"/>
        <v>2.2531617278639518E-2</v>
      </c>
      <c r="AQ140">
        <f t="shared" si="17"/>
        <v>2.347620957973098E-2</v>
      </c>
      <c r="AR140">
        <f t="shared" si="17"/>
        <v>2.4420801880822438E-2</v>
      </c>
      <c r="AS140">
        <f t="shared" si="17"/>
        <v>2.53653941819139E-2</v>
      </c>
      <c r="AT140">
        <f t="shared" si="17"/>
        <v>2.6309986483005358E-2</v>
      </c>
      <c r="AU140">
        <f t="shared" si="17"/>
        <v>2.7254578784096817E-2</v>
      </c>
      <c r="AV140">
        <f t="shared" si="17"/>
        <v>2.8199171085188275E-2</v>
      </c>
      <c r="AW140">
        <f t="shared" si="17"/>
        <v>2.9143763386279737E-2</v>
      </c>
      <c r="AX140">
        <f t="shared" si="17"/>
        <v>3.0088355687371195E-2</v>
      </c>
      <c r="AY140">
        <f t="shared" si="17"/>
        <v>3.1032947988462657E-2</v>
      </c>
      <c r="AZ140">
        <f t="shared" si="17"/>
        <v>3.1977540289554116E-2</v>
      </c>
      <c r="BA140">
        <f t="shared" si="17"/>
        <v>3.2922132590645574E-2</v>
      </c>
      <c r="BB140">
        <f t="shared" si="17"/>
        <v>3.3866724891737032E-2</v>
      </c>
      <c r="BC140">
        <f t="shared" si="17"/>
        <v>3.4811317192828498E-2</v>
      </c>
      <c r="BD140">
        <f t="shared" si="17"/>
        <v>3.5755909493919949E-2</v>
      </c>
      <c r="BE140">
        <f t="shared" si="17"/>
        <v>3.6700501795011414E-2</v>
      </c>
      <c r="BF140" t="s">
        <v>146</v>
      </c>
      <c r="BG140" t="s">
        <v>146</v>
      </c>
    </row>
    <row r="141" spans="1:59">
      <c r="A141" s="14" t="s">
        <v>116</v>
      </c>
      <c r="B141" t="s">
        <v>2550</v>
      </c>
      <c r="C141" t="s">
        <v>2809</v>
      </c>
      <c r="D141" t="s">
        <v>3193</v>
      </c>
      <c r="E141" t="s">
        <v>1864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f t="shared" si="11"/>
        <v>1.7396651907623829E-2</v>
      </c>
      <c r="AM141">
        <f t="shared" si="17"/>
        <v>1.8272830110751287E-2</v>
      </c>
      <c r="AN141">
        <f t="shared" si="17"/>
        <v>1.9149008313878741E-2</v>
      </c>
      <c r="AO141">
        <f t="shared" si="17"/>
        <v>2.0025186517006199E-2</v>
      </c>
      <c r="AP141">
        <f t="shared" si="17"/>
        <v>2.0901364720133653E-2</v>
      </c>
      <c r="AQ141">
        <f t="shared" si="17"/>
        <v>2.177754292326111E-2</v>
      </c>
      <c r="AR141">
        <f t="shared" si="17"/>
        <v>2.2653721126388564E-2</v>
      </c>
      <c r="AS141">
        <f t="shared" si="17"/>
        <v>2.3529899329516022E-2</v>
      </c>
      <c r="AT141">
        <f t="shared" si="17"/>
        <v>2.4406077532643476E-2</v>
      </c>
      <c r="AU141">
        <f t="shared" si="17"/>
        <v>2.5282255735770934E-2</v>
      </c>
      <c r="AV141">
        <f t="shared" si="17"/>
        <v>2.6158433938898388E-2</v>
      </c>
      <c r="AW141">
        <f t="shared" si="17"/>
        <v>2.7034612142025842E-2</v>
      </c>
      <c r="AX141">
        <f t="shared" si="17"/>
        <v>2.79107903451533E-2</v>
      </c>
      <c r="AY141">
        <f t="shared" si="17"/>
        <v>2.8786968548280757E-2</v>
      </c>
      <c r="AZ141">
        <f t="shared" si="17"/>
        <v>2.9663146751408211E-2</v>
      </c>
      <c r="BA141">
        <f t="shared" si="17"/>
        <v>3.0539324954535665E-2</v>
      </c>
      <c r="BB141">
        <f t="shared" si="17"/>
        <v>3.1415503157663123E-2</v>
      </c>
      <c r="BC141">
        <f t="shared" si="17"/>
        <v>3.2291681360790581E-2</v>
      </c>
      <c r="BD141">
        <f t="shared" si="17"/>
        <v>3.3167859563918031E-2</v>
      </c>
      <c r="BE141">
        <f t="shared" si="17"/>
        <v>3.4044037767045489E-2</v>
      </c>
      <c r="BF141" t="s">
        <v>146</v>
      </c>
      <c r="BG141" t="s">
        <v>146</v>
      </c>
    </row>
    <row r="142" spans="1:59">
      <c r="A142" s="14" t="s">
        <v>854</v>
      </c>
      <c r="B142" t="s">
        <v>1581</v>
      </c>
      <c r="C142" t="s">
        <v>2811</v>
      </c>
      <c r="D142" t="s">
        <v>3194</v>
      </c>
      <c r="E142" t="s">
        <v>1864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f t="shared" si="11"/>
        <v>5.4714867748204375E-6</v>
      </c>
      <c r="AM142">
        <f t="shared" si="17"/>
        <v>5.5572463860453513E-6</v>
      </c>
      <c r="AN142">
        <f t="shared" si="17"/>
        <v>5.6430059972702658E-6</v>
      </c>
      <c r="AO142">
        <f t="shared" si="17"/>
        <v>5.7287656084951804E-6</v>
      </c>
      <c r="AP142">
        <f t="shared" si="17"/>
        <v>5.814525219720095E-6</v>
      </c>
      <c r="AQ142">
        <f t="shared" si="17"/>
        <v>5.9002848309450096E-6</v>
      </c>
      <c r="AR142">
        <f t="shared" si="17"/>
        <v>5.9860444421699233E-6</v>
      </c>
      <c r="AS142">
        <f t="shared" si="17"/>
        <v>6.0718040533948379E-6</v>
      </c>
      <c r="AT142">
        <f t="shared" si="17"/>
        <v>6.1575636646197524E-6</v>
      </c>
      <c r="AU142">
        <f t="shared" si="17"/>
        <v>6.2433232758446662E-6</v>
      </c>
      <c r="AV142">
        <f t="shared" si="17"/>
        <v>6.3290828870695808E-6</v>
      </c>
      <c r="AW142">
        <f t="shared" si="17"/>
        <v>6.4148424982944953E-6</v>
      </c>
      <c r="AX142">
        <f t="shared" si="17"/>
        <v>6.5006021095194099E-6</v>
      </c>
      <c r="AY142">
        <f t="shared" si="17"/>
        <v>6.5863617207443245E-6</v>
      </c>
      <c r="AZ142">
        <f t="shared" si="17"/>
        <v>6.6721213319692382E-6</v>
      </c>
      <c r="BA142">
        <f t="shared" si="17"/>
        <v>6.7578809431941528E-6</v>
      </c>
      <c r="BB142">
        <f t="shared" si="17"/>
        <v>6.8436405544190674E-6</v>
      </c>
      <c r="BC142">
        <f t="shared" si="17"/>
        <v>6.9294001656439811E-6</v>
      </c>
      <c r="BD142">
        <f t="shared" si="17"/>
        <v>7.0151597768688957E-6</v>
      </c>
      <c r="BE142">
        <f t="shared" si="17"/>
        <v>7.1009193880938103E-6</v>
      </c>
      <c r="BF142" t="s">
        <v>146</v>
      </c>
      <c r="BG142" t="s">
        <v>146</v>
      </c>
    </row>
    <row r="143" spans="1:59">
      <c r="B143" t="s">
        <v>2551</v>
      </c>
      <c r="C143" t="s">
        <v>2813</v>
      </c>
      <c r="D143" t="s">
        <v>3195</v>
      </c>
      <c r="E143" t="s">
        <v>1864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f t="shared" si="11"/>
        <v>8.567903144609966</v>
      </c>
      <c r="AM143">
        <f t="shared" si="17"/>
        <v>8.7091072248621657</v>
      </c>
      <c r="AN143">
        <f t="shared" si="17"/>
        <v>8.8503113051143654</v>
      </c>
      <c r="AO143">
        <f t="shared" si="17"/>
        <v>8.991515385366565</v>
      </c>
      <c r="AP143">
        <f t="shared" si="17"/>
        <v>9.1327194656187629</v>
      </c>
      <c r="AQ143">
        <f t="shared" si="17"/>
        <v>9.2739235458709626</v>
      </c>
      <c r="AR143">
        <f t="shared" si="17"/>
        <v>9.4151276261231622</v>
      </c>
      <c r="AS143">
        <f t="shared" si="17"/>
        <v>9.5563317063753619</v>
      </c>
      <c r="AT143">
        <f t="shared" si="17"/>
        <v>9.6975357866275615</v>
      </c>
      <c r="AU143">
        <f t="shared" si="17"/>
        <v>9.8387398668797612</v>
      </c>
      <c r="AV143">
        <f t="shared" si="17"/>
        <v>9.9799439471319609</v>
      </c>
      <c r="AW143">
        <f t="shared" si="17"/>
        <v>10.121148027384161</v>
      </c>
      <c r="AX143">
        <f t="shared" si="17"/>
        <v>10.26235210763636</v>
      </c>
      <c r="AY143">
        <f t="shared" si="17"/>
        <v>10.403556187888558</v>
      </c>
      <c r="AZ143">
        <f t="shared" si="17"/>
        <v>10.544760268140758</v>
      </c>
      <c r="BA143">
        <f t="shared" si="17"/>
        <v>10.685964348392957</v>
      </c>
      <c r="BB143">
        <f t="shared" si="17"/>
        <v>10.827168428645157</v>
      </c>
      <c r="BC143">
        <f t="shared" si="17"/>
        <v>10.968372508897357</v>
      </c>
      <c r="BD143">
        <f t="shared" si="17"/>
        <v>11.109576589149556</v>
      </c>
      <c r="BE143">
        <f t="shared" si="17"/>
        <v>11.250780669401756</v>
      </c>
      <c r="BF143" s="107">
        <v>2.5999999999999999E-2</v>
      </c>
      <c r="BG143" s="40">
        <f t="shared" si="12"/>
        <v>2.1333697379039007</v>
      </c>
    </row>
    <row r="144" spans="1:59">
      <c r="B144" t="s">
        <v>1223</v>
      </c>
      <c r="D144" t="s">
        <v>3196</v>
      </c>
      <c r="BG144" s="40"/>
    </row>
    <row r="145" spans="1:59">
      <c r="A145" s="14" t="s">
        <v>115</v>
      </c>
      <c r="B145" t="s">
        <v>1266</v>
      </c>
      <c r="C145" t="s">
        <v>2816</v>
      </c>
      <c r="D145" t="s">
        <v>3197</v>
      </c>
      <c r="E145" t="s">
        <v>1864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f t="shared" si="11"/>
        <v>4.0701993949860853</v>
      </c>
      <c r="AM145">
        <f t="shared" si="11"/>
        <v>4.1659469461354233</v>
      </c>
      <c r="AN145">
        <f t="shared" si="11"/>
        <v>4.2616944972847621</v>
      </c>
      <c r="AO145">
        <f t="shared" si="11"/>
        <v>4.3574420484341001</v>
      </c>
      <c r="AP145">
        <f t="shared" si="11"/>
        <v>4.4531895995834381</v>
      </c>
      <c r="AQ145">
        <f t="shared" si="11"/>
        <v>4.548937150732776</v>
      </c>
      <c r="AR145">
        <f t="shared" si="11"/>
        <v>4.6446847018821149</v>
      </c>
      <c r="AS145">
        <f t="shared" si="11"/>
        <v>4.7404322530314529</v>
      </c>
      <c r="AT145">
        <f t="shared" si="11"/>
        <v>4.8361798041807909</v>
      </c>
      <c r="AU145">
        <f t="shared" si="11"/>
        <v>4.9319273553301288</v>
      </c>
      <c r="AV145">
        <f t="shared" si="11"/>
        <v>5.0276749064794668</v>
      </c>
      <c r="AW145">
        <f t="shared" si="11"/>
        <v>5.1234224576288057</v>
      </c>
      <c r="AX145">
        <f t="shared" si="11"/>
        <v>5.2191700087781436</v>
      </c>
      <c r="AY145">
        <f t="shared" si="11"/>
        <v>5.3149175599274816</v>
      </c>
      <c r="AZ145">
        <f t="shared" si="11"/>
        <v>5.4106651110768196</v>
      </c>
      <c r="BA145">
        <f t="shared" si="11"/>
        <v>5.5064126622261576</v>
      </c>
      <c r="BB145">
        <f t="shared" ref="AM145:BE154" si="18">_xlfn.FORECAST.ETS(BB$15,$F145:$AK145,$F$15:$AK$15)</f>
        <v>5.6021602133754964</v>
      </c>
      <c r="BC145">
        <f t="shared" si="18"/>
        <v>5.6979077645248344</v>
      </c>
      <c r="BD145">
        <f t="shared" si="18"/>
        <v>5.7936553156741724</v>
      </c>
      <c r="BE145">
        <f t="shared" si="18"/>
        <v>5.8894028668235112</v>
      </c>
      <c r="BF145" s="107">
        <v>2.1000000000000001E-2</v>
      </c>
      <c r="BG145" s="40">
        <f t="shared" si="12"/>
        <v>2.0609064880613426</v>
      </c>
    </row>
    <row r="146" spans="1:59">
      <c r="A146" s="14" t="s">
        <v>114</v>
      </c>
      <c r="B146" t="s">
        <v>1352</v>
      </c>
      <c r="C146" t="s">
        <v>2818</v>
      </c>
      <c r="D146" t="s">
        <v>3198</v>
      </c>
      <c r="E146" t="s">
        <v>1864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f t="shared" si="11"/>
        <v>2.2736457665236229</v>
      </c>
      <c r="AM146">
        <f t="shared" si="18"/>
        <v>2.3175175296427586</v>
      </c>
      <c r="AN146">
        <f t="shared" si="18"/>
        <v>2.3613892927618942</v>
      </c>
      <c r="AO146">
        <f t="shared" si="18"/>
        <v>2.4052610558810299</v>
      </c>
      <c r="AP146">
        <f t="shared" si="18"/>
        <v>2.4491328190001656</v>
      </c>
      <c r="AQ146">
        <f t="shared" si="18"/>
        <v>2.4930045821193012</v>
      </c>
      <c r="AR146">
        <f t="shared" si="18"/>
        <v>2.5368763452384364</v>
      </c>
      <c r="AS146">
        <f t="shared" si="18"/>
        <v>2.5807481083575721</v>
      </c>
      <c r="AT146">
        <f t="shared" si="18"/>
        <v>2.6246198714767077</v>
      </c>
      <c r="AU146">
        <f t="shared" si="18"/>
        <v>2.6684916345958434</v>
      </c>
      <c r="AV146">
        <f t="shared" si="18"/>
        <v>2.712363397714979</v>
      </c>
      <c r="AW146">
        <f t="shared" si="18"/>
        <v>2.7562351608341147</v>
      </c>
      <c r="AX146">
        <f t="shared" si="18"/>
        <v>2.8001069239532503</v>
      </c>
      <c r="AY146">
        <f t="shared" si="18"/>
        <v>2.843978687072386</v>
      </c>
      <c r="AZ146">
        <f t="shared" si="18"/>
        <v>2.8878504501915216</v>
      </c>
      <c r="BA146">
        <f t="shared" si="18"/>
        <v>2.9317222133106573</v>
      </c>
      <c r="BB146">
        <f t="shared" si="18"/>
        <v>2.975593976429793</v>
      </c>
      <c r="BC146">
        <f t="shared" si="18"/>
        <v>3.0194657395489282</v>
      </c>
      <c r="BD146">
        <f t="shared" si="18"/>
        <v>3.0633375026680643</v>
      </c>
      <c r="BE146">
        <f t="shared" si="18"/>
        <v>3.1072092657871995</v>
      </c>
      <c r="BF146" s="107">
        <v>1.7000000000000001E-2</v>
      </c>
      <c r="BG146" s="40">
        <f t="shared" si="12"/>
        <v>1.680084620668354</v>
      </c>
    </row>
    <row r="147" spans="1:59">
      <c r="A147" s="14" t="s">
        <v>853</v>
      </c>
      <c r="B147" t="s">
        <v>1273</v>
      </c>
      <c r="C147" t="s">
        <v>2820</v>
      </c>
      <c r="D147" t="s">
        <v>3199</v>
      </c>
      <c r="E147" t="s">
        <v>1864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f t="shared" si="11"/>
        <v>1.3178746417687376E-2</v>
      </c>
      <c r="AM147">
        <f t="shared" si="18"/>
        <v>1.3745042523633313E-2</v>
      </c>
      <c r="AN147">
        <f t="shared" si="18"/>
        <v>1.431133862957925E-2</v>
      </c>
      <c r="AO147">
        <f t="shared" si="18"/>
        <v>1.4877634735525188E-2</v>
      </c>
      <c r="AP147">
        <f t="shared" si="18"/>
        <v>1.5443930841471127E-2</v>
      </c>
      <c r="AQ147">
        <f t="shared" si="18"/>
        <v>1.6010226947417064E-2</v>
      </c>
      <c r="AR147">
        <f t="shared" si="18"/>
        <v>1.6576523053363001E-2</v>
      </c>
      <c r="AS147">
        <f t="shared" si="18"/>
        <v>1.7142819159308938E-2</v>
      </c>
      <c r="AT147">
        <f t="shared" si="18"/>
        <v>1.7709115265254878E-2</v>
      </c>
      <c r="AU147">
        <f t="shared" si="18"/>
        <v>1.8275411371200815E-2</v>
      </c>
      <c r="AV147">
        <f t="shared" si="18"/>
        <v>1.8841707477146752E-2</v>
      </c>
      <c r="AW147">
        <f t="shared" si="18"/>
        <v>1.9408003583092692E-2</v>
      </c>
      <c r="AX147">
        <f t="shared" si="18"/>
        <v>1.9974299689038629E-2</v>
      </c>
      <c r="AY147">
        <f t="shared" si="18"/>
        <v>2.0540595794984566E-2</v>
      </c>
      <c r="AZ147">
        <f t="shared" si="18"/>
        <v>2.1106891900930506E-2</v>
      </c>
      <c r="BA147">
        <f t="shared" si="18"/>
        <v>2.167318800687644E-2</v>
      </c>
      <c r="BB147">
        <f t="shared" si="18"/>
        <v>2.223948411282238E-2</v>
      </c>
      <c r="BC147">
        <f t="shared" si="18"/>
        <v>2.2805780218768317E-2</v>
      </c>
      <c r="BD147">
        <f t="shared" si="18"/>
        <v>2.3372076324714254E-2</v>
      </c>
      <c r="BE147">
        <f t="shared" si="18"/>
        <v>2.3938372430660194E-2</v>
      </c>
      <c r="BF147" s="107">
        <v>4.2999999999999997E-2</v>
      </c>
      <c r="BG147" s="40">
        <f t="shared" si="12"/>
        <v>3.8707172645766175</v>
      </c>
    </row>
    <row r="148" spans="1:59">
      <c r="A148" s="14" t="s">
        <v>113</v>
      </c>
      <c r="B148" t="s">
        <v>1282</v>
      </c>
      <c r="C148" t="s">
        <v>2822</v>
      </c>
      <c r="D148" t="s">
        <v>3200</v>
      </c>
      <c r="E148" t="s">
        <v>1864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f t="shared" ref="AL148:BA211" si="19">_xlfn.FORECAST.ETS(AL$15,$F148:$AK148,$F$15:$AK$15)</f>
        <v>1.9047969121603284E-2</v>
      </c>
      <c r="AM148">
        <f t="shared" si="19"/>
        <v>1.9556388012573273E-2</v>
      </c>
      <c r="AN148">
        <f t="shared" si="19"/>
        <v>2.0064806903543262E-2</v>
      </c>
      <c r="AO148">
        <f t="shared" si="19"/>
        <v>2.0573225794513254E-2</v>
      </c>
      <c r="AP148">
        <f t="shared" si="19"/>
        <v>2.1081644685483243E-2</v>
      </c>
      <c r="AQ148">
        <f t="shared" si="19"/>
        <v>2.1590063576453232E-2</v>
      </c>
      <c r="AR148">
        <f t="shared" si="19"/>
        <v>2.2098482467423221E-2</v>
      </c>
      <c r="AS148">
        <f t="shared" si="19"/>
        <v>2.260690135839321E-2</v>
      </c>
      <c r="AT148">
        <f t="shared" si="19"/>
        <v>2.3115320249363198E-2</v>
      </c>
      <c r="AU148">
        <f t="shared" si="19"/>
        <v>2.3623739140333187E-2</v>
      </c>
      <c r="AV148">
        <f t="shared" si="19"/>
        <v>2.4132158031303176E-2</v>
      </c>
      <c r="AW148">
        <f t="shared" si="19"/>
        <v>2.4640576922273165E-2</v>
      </c>
      <c r="AX148">
        <f t="shared" si="19"/>
        <v>2.5148995813243154E-2</v>
      </c>
      <c r="AY148">
        <f t="shared" si="19"/>
        <v>2.5657414704213146E-2</v>
      </c>
      <c r="AZ148">
        <f t="shared" si="19"/>
        <v>2.6165833595183135E-2</v>
      </c>
      <c r="BA148">
        <f t="shared" si="19"/>
        <v>2.6674252486153124E-2</v>
      </c>
      <c r="BB148">
        <f t="shared" si="18"/>
        <v>2.7182671377123113E-2</v>
      </c>
      <c r="BC148">
        <f t="shared" si="18"/>
        <v>2.7691090268093101E-2</v>
      </c>
      <c r="BD148">
        <f t="shared" si="18"/>
        <v>2.8199509159063094E-2</v>
      </c>
      <c r="BE148">
        <f t="shared" si="18"/>
        <v>2.8707928050033082E-2</v>
      </c>
      <c r="BF148" s="107">
        <v>6.4000000000000001E-2</v>
      </c>
      <c r="BG148" s="40">
        <f t="shared" ref="BG148:BG211" si="20">((BE148/F148)^(1/($BE$15-$F$15))-1)*100</f>
        <v>4.6600702474741018</v>
      </c>
    </row>
    <row r="149" spans="1:59">
      <c r="A149" s="14" t="s">
        <v>114</v>
      </c>
      <c r="B149" t="s">
        <v>2548</v>
      </c>
      <c r="C149" t="s">
        <v>2824</v>
      </c>
      <c r="D149" t="s">
        <v>3201</v>
      </c>
      <c r="E149" t="s">
        <v>1864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f t="shared" si="19"/>
        <v>0.24237156871760723</v>
      </c>
      <c r="AM149">
        <f t="shared" si="18"/>
        <v>0.25407633889902881</v>
      </c>
      <c r="AN149">
        <f t="shared" si="18"/>
        <v>0.26578110908045033</v>
      </c>
      <c r="AO149">
        <f t="shared" si="18"/>
        <v>0.2774858792618719</v>
      </c>
      <c r="AP149">
        <f t="shared" si="18"/>
        <v>0.28919064944329342</v>
      </c>
      <c r="AQ149">
        <f t="shared" si="18"/>
        <v>0.300895419624715</v>
      </c>
      <c r="AR149">
        <f t="shared" si="18"/>
        <v>0.31260018980613657</v>
      </c>
      <c r="AS149">
        <f t="shared" si="18"/>
        <v>0.32430495998755809</v>
      </c>
      <c r="AT149">
        <f t="shared" si="18"/>
        <v>0.33600973016897961</v>
      </c>
      <c r="AU149">
        <f t="shared" si="18"/>
        <v>0.34771450035040119</v>
      </c>
      <c r="AV149">
        <f t="shared" si="18"/>
        <v>0.35941927053182277</v>
      </c>
      <c r="AW149">
        <f t="shared" si="18"/>
        <v>0.37112404071324434</v>
      </c>
      <c r="AX149">
        <f t="shared" si="18"/>
        <v>0.38282881089466586</v>
      </c>
      <c r="AY149">
        <f t="shared" si="18"/>
        <v>0.39453358107608738</v>
      </c>
      <c r="AZ149">
        <f t="shared" si="18"/>
        <v>0.40623835125750896</v>
      </c>
      <c r="BA149">
        <f t="shared" si="18"/>
        <v>0.41794312143893053</v>
      </c>
      <c r="BB149">
        <f t="shared" si="18"/>
        <v>0.42964789162035205</v>
      </c>
      <c r="BC149">
        <f t="shared" si="18"/>
        <v>0.44135266180177357</v>
      </c>
      <c r="BD149">
        <f t="shared" si="18"/>
        <v>0.45305743198319515</v>
      </c>
      <c r="BE149">
        <f t="shared" si="18"/>
        <v>0.46476220216461672</v>
      </c>
      <c r="BF149" s="107">
        <v>6.9000000000000006E-2</v>
      </c>
      <c r="BG149" s="40">
        <f t="shared" si="20"/>
        <v>5.5620483256261455</v>
      </c>
    </row>
    <row r="150" spans="1:59">
      <c r="A150" s="14" t="s">
        <v>112</v>
      </c>
      <c r="B150" t="s">
        <v>1577</v>
      </c>
      <c r="C150" t="s">
        <v>2826</v>
      </c>
      <c r="D150" t="s">
        <v>3202</v>
      </c>
      <c r="E150" t="s">
        <v>1864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f t="shared" si="19"/>
        <v>1.413969612323477E-2</v>
      </c>
      <c r="AM150">
        <f t="shared" si="18"/>
        <v>1.4890284450568066E-2</v>
      </c>
      <c r="AN150">
        <f t="shared" si="18"/>
        <v>1.5640872777901361E-2</v>
      </c>
      <c r="AO150">
        <f t="shared" si="18"/>
        <v>1.6391461105234657E-2</v>
      </c>
      <c r="AP150">
        <f t="shared" si="18"/>
        <v>1.7142049432567957E-2</v>
      </c>
      <c r="AQ150">
        <f t="shared" si="18"/>
        <v>1.7892637759901252E-2</v>
      </c>
      <c r="AR150">
        <f t="shared" si="18"/>
        <v>1.8643226087234548E-2</v>
      </c>
      <c r="AS150">
        <f t="shared" si="18"/>
        <v>1.9393814414567848E-2</v>
      </c>
      <c r="AT150">
        <f t="shared" si="18"/>
        <v>2.0144402741901143E-2</v>
      </c>
      <c r="AU150">
        <f t="shared" si="18"/>
        <v>2.0894991069234439E-2</v>
      </c>
      <c r="AV150">
        <f t="shared" si="18"/>
        <v>2.1645579396567735E-2</v>
      </c>
      <c r="AW150">
        <f t="shared" si="18"/>
        <v>2.2396167723901031E-2</v>
      </c>
      <c r="AX150">
        <f t="shared" si="18"/>
        <v>2.3146756051234327E-2</v>
      </c>
      <c r="AY150">
        <f t="shared" si="18"/>
        <v>2.3897344378567626E-2</v>
      </c>
      <c r="AZ150">
        <f t="shared" si="18"/>
        <v>2.4647932705900925E-2</v>
      </c>
      <c r="BA150">
        <f t="shared" si="18"/>
        <v>2.5398521033234221E-2</v>
      </c>
      <c r="BB150">
        <f t="shared" si="18"/>
        <v>2.6149109360567517E-2</v>
      </c>
      <c r="BC150">
        <f t="shared" si="18"/>
        <v>2.6899697687900813E-2</v>
      </c>
      <c r="BD150">
        <f t="shared" si="18"/>
        <v>2.7650286015234109E-2</v>
      </c>
      <c r="BE150">
        <f t="shared" si="18"/>
        <v>2.8400874342567405E-2</v>
      </c>
      <c r="BF150" s="107">
        <v>0.30099999999999999</v>
      </c>
      <c r="BG150" s="40">
        <f t="shared" si="20"/>
        <v>18.991278753526707</v>
      </c>
    </row>
    <row r="151" spans="1:59">
      <c r="A151" s="14" t="s">
        <v>116</v>
      </c>
      <c r="B151" t="s">
        <v>2549</v>
      </c>
      <c r="C151" t="s">
        <v>2828</v>
      </c>
      <c r="D151" t="s">
        <v>3203</v>
      </c>
      <c r="E151" t="s">
        <v>1864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f t="shared" si="19"/>
        <v>1.5675946053938902E-2</v>
      </c>
      <c r="AM151">
        <f t="shared" si="18"/>
        <v>1.6508224496076831E-2</v>
      </c>
      <c r="AN151">
        <f t="shared" si="18"/>
        <v>1.734050293821476E-2</v>
      </c>
      <c r="AO151">
        <f t="shared" si="18"/>
        <v>1.8172781380352686E-2</v>
      </c>
      <c r="AP151">
        <f t="shared" si="18"/>
        <v>1.9005059822490615E-2</v>
      </c>
      <c r="AQ151">
        <f t="shared" si="18"/>
        <v>1.9837338264628544E-2</v>
      </c>
      <c r="AR151">
        <f t="shared" si="18"/>
        <v>2.0669616706766474E-2</v>
      </c>
      <c r="AS151">
        <f t="shared" si="18"/>
        <v>2.1501895148904399E-2</v>
      </c>
      <c r="AT151">
        <f t="shared" si="18"/>
        <v>2.2334173591042328E-2</v>
      </c>
      <c r="AU151">
        <f t="shared" si="18"/>
        <v>2.3166452033180254E-2</v>
      </c>
      <c r="AV151">
        <f t="shared" si="18"/>
        <v>2.3998730475318183E-2</v>
      </c>
      <c r="AW151">
        <f t="shared" si="18"/>
        <v>2.4831008917456113E-2</v>
      </c>
      <c r="AX151">
        <f t="shared" si="18"/>
        <v>2.5663287359594042E-2</v>
      </c>
      <c r="AY151">
        <f t="shared" si="18"/>
        <v>2.6495565801731971E-2</v>
      </c>
      <c r="AZ151">
        <f t="shared" si="18"/>
        <v>2.73278442438699E-2</v>
      </c>
      <c r="BA151">
        <f t="shared" si="18"/>
        <v>2.8160122686007826E-2</v>
      </c>
      <c r="BB151">
        <f t="shared" si="18"/>
        <v>2.8992401128145752E-2</v>
      </c>
      <c r="BC151">
        <f t="shared" si="18"/>
        <v>2.9824679570283681E-2</v>
      </c>
      <c r="BD151">
        <f t="shared" si="18"/>
        <v>3.065695801242161E-2</v>
      </c>
      <c r="BE151">
        <f t="shared" si="18"/>
        <v>3.148923645455954E-2</v>
      </c>
      <c r="BF151" t="s">
        <v>146</v>
      </c>
      <c r="BG151" t="s">
        <v>146</v>
      </c>
    </row>
    <row r="152" spans="1:59">
      <c r="A152" s="14" t="s">
        <v>116</v>
      </c>
      <c r="B152" t="s">
        <v>2550</v>
      </c>
      <c r="C152" t="s">
        <v>2830</v>
      </c>
      <c r="D152" t="s">
        <v>3204</v>
      </c>
      <c r="E152" t="s">
        <v>1864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f t="shared" si="19"/>
        <v>1.3517009631529062E-2</v>
      </c>
      <c r="AM152">
        <f t="shared" si="18"/>
        <v>1.4234752487366812E-2</v>
      </c>
      <c r="AN152">
        <f t="shared" si="18"/>
        <v>1.495249534320456E-2</v>
      </c>
      <c r="AO152">
        <f t="shared" si="18"/>
        <v>1.567023819904231E-2</v>
      </c>
      <c r="AP152">
        <f t="shared" si="18"/>
        <v>1.6387981054880058E-2</v>
      </c>
      <c r="AQ152">
        <f t="shared" si="18"/>
        <v>1.7105723910717806E-2</v>
      </c>
      <c r="AR152">
        <f t="shared" si="18"/>
        <v>1.7823466766555555E-2</v>
      </c>
      <c r="AS152">
        <f t="shared" si="18"/>
        <v>1.8541209622393306E-2</v>
      </c>
      <c r="AT152">
        <f t="shared" si="18"/>
        <v>1.9258952478231055E-2</v>
      </c>
      <c r="AU152">
        <f t="shared" si="18"/>
        <v>1.9976695334068803E-2</v>
      </c>
      <c r="AV152">
        <f t="shared" si="18"/>
        <v>2.0694438189906551E-2</v>
      </c>
      <c r="AW152">
        <f t="shared" si="18"/>
        <v>2.14121810457443E-2</v>
      </c>
      <c r="AX152">
        <f t="shared" si="18"/>
        <v>2.2129923901582048E-2</v>
      </c>
      <c r="AY152">
        <f t="shared" si="18"/>
        <v>2.2847666757419796E-2</v>
      </c>
      <c r="AZ152">
        <f t="shared" si="18"/>
        <v>2.3565409613257548E-2</v>
      </c>
      <c r="BA152">
        <f t="shared" si="18"/>
        <v>2.4283152469095296E-2</v>
      </c>
      <c r="BB152">
        <f t="shared" si="18"/>
        <v>2.5000895324933044E-2</v>
      </c>
      <c r="BC152">
        <f t="shared" si="18"/>
        <v>2.5718638180770796E-2</v>
      </c>
      <c r="BD152">
        <f t="shared" si="18"/>
        <v>2.6436381036608544E-2</v>
      </c>
      <c r="BE152">
        <f t="shared" si="18"/>
        <v>2.7154123892446293E-2</v>
      </c>
      <c r="BF152" t="s">
        <v>146</v>
      </c>
      <c r="BG152" t="s">
        <v>146</v>
      </c>
    </row>
    <row r="153" spans="1:59">
      <c r="A153" s="14" t="s">
        <v>854</v>
      </c>
      <c r="B153" t="s">
        <v>1581</v>
      </c>
      <c r="C153" t="s">
        <v>2832</v>
      </c>
      <c r="D153" t="s">
        <v>3205</v>
      </c>
      <c r="E153" t="s">
        <v>1864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f t="shared" si="19"/>
        <v>2.410156294447649E-2</v>
      </c>
      <c r="AM153">
        <f t="shared" si="18"/>
        <v>2.5381218035012986E-2</v>
      </c>
      <c r="AN153">
        <f t="shared" si="18"/>
        <v>2.6660873125549486E-2</v>
      </c>
      <c r="AO153">
        <f t="shared" si="18"/>
        <v>2.7940528216085982E-2</v>
      </c>
      <c r="AP153">
        <f t="shared" si="18"/>
        <v>2.9220183306622481E-2</v>
      </c>
      <c r="AQ153">
        <f t="shared" si="18"/>
        <v>3.0499838397158981E-2</v>
      </c>
      <c r="AR153">
        <f t="shared" si="18"/>
        <v>3.1779493487695473E-2</v>
      </c>
      <c r="AS153">
        <f t="shared" si="18"/>
        <v>3.3059148578231973E-2</v>
      </c>
      <c r="AT153">
        <f t="shared" si="18"/>
        <v>3.4338803668768472E-2</v>
      </c>
      <c r="AU153">
        <f t="shared" si="18"/>
        <v>3.5618458759304972E-2</v>
      </c>
      <c r="AV153">
        <f t="shared" si="18"/>
        <v>3.6898113849841471E-2</v>
      </c>
      <c r="AW153">
        <f t="shared" si="18"/>
        <v>3.8177768940377971E-2</v>
      </c>
      <c r="AX153">
        <f t="shared" si="18"/>
        <v>3.9457424030914463E-2</v>
      </c>
      <c r="AY153">
        <f t="shared" si="18"/>
        <v>4.0737079121450963E-2</v>
      </c>
      <c r="AZ153">
        <f t="shared" si="18"/>
        <v>4.2016734211987455E-2</v>
      </c>
      <c r="BA153">
        <f t="shared" si="18"/>
        <v>4.3296389302523955E-2</v>
      </c>
      <c r="BB153">
        <f t="shared" si="18"/>
        <v>4.4576044393060454E-2</v>
      </c>
      <c r="BC153">
        <f t="shared" si="18"/>
        <v>4.5855699483596954E-2</v>
      </c>
      <c r="BD153">
        <f t="shared" si="18"/>
        <v>4.7135354574133453E-2</v>
      </c>
      <c r="BE153">
        <f t="shared" si="18"/>
        <v>4.8415009664669953E-2</v>
      </c>
      <c r="BF153" t="s">
        <v>146</v>
      </c>
      <c r="BG153" t="s">
        <v>146</v>
      </c>
    </row>
    <row r="154" spans="1:59">
      <c r="B154" t="s">
        <v>2552</v>
      </c>
      <c r="C154" t="s">
        <v>2834</v>
      </c>
      <c r="D154" t="s">
        <v>3206</v>
      </c>
      <c r="E154" t="s">
        <v>1864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f t="shared" si="19"/>
        <v>6.6882259130041319</v>
      </c>
      <c r="AM154">
        <f t="shared" si="18"/>
        <v>6.8446101406918309</v>
      </c>
      <c r="AN154">
        <f t="shared" si="18"/>
        <v>7.0009943683795308</v>
      </c>
      <c r="AO154">
        <f t="shared" si="18"/>
        <v>7.1573785960672307</v>
      </c>
      <c r="AP154">
        <f t="shared" si="18"/>
        <v>7.3137628237549306</v>
      </c>
      <c r="AQ154">
        <f t="shared" si="18"/>
        <v>7.4701470514426305</v>
      </c>
      <c r="AR154">
        <f t="shared" si="18"/>
        <v>7.6265312791303295</v>
      </c>
      <c r="AS154">
        <f t="shared" si="18"/>
        <v>7.7829155068180293</v>
      </c>
      <c r="AT154">
        <f t="shared" si="18"/>
        <v>7.9392997345057292</v>
      </c>
      <c r="AU154">
        <f t="shared" si="18"/>
        <v>8.0956839621934282</v>
      </c>
      <c r="AV154">
        <f t="shared" si="18"/>
        <v>8.252068189881129</v>
      </c>
      <c r="AW154">
        <f t="shared" si="18"/>
        <v>8.408452417568828</v>
      </c>
      <c r="AX154">
        <f t="shared" si="18"/>
        <v>8.564836645256527</v>
      </c>
      <c r="AY154">
        <f t="shared" si="18"/>
        <v>8.7212208729442278</v>
      </c>
      <c r="AZ154">
        <f t="shared" si="18"/>
        <v>8.8776051006319268</v>
      </c>
      <c r="BA154">
        <f t="shared" si="18"/>
        <v>9.0339893283196275</v>
      </c>
      <c r="BB154">
        <f t="shared" si="18"/>
        <v>9.1903735560073265</v>
      </c>
      <c r="BC154">
        <f t="shared" si="18"/>
        <v>9.3467577836950255</v>
      </c>
      <c r="BD154">
        <f t="shared" si="18"/>
        <v>9.5031420113827245</v>
      </c>
      <c r="BE154">
        <f t="shared" si="18"/>
        <v>9.6595262390704253</v>
      </c>
      <c r="BF154" s="107">
        <v>2.1000000000000001E-2</v>
      </c>
      <c r="BG154" s="40">
        <f t="shared" si="20"/>
        <v>2.0422117541623042</v>
      </c>
    </row>
    <row r="155" spans="1:59">
      <c r="B155" t="s">
        <v>2553</v>
      </c>
      <c r="D155" t="s">
        <v>3207</v>
      </c>
      <c r="BG155" s="40"/>
    </row>
    <row r="156" spans="1:59">
      <c r="A156" s="14" t="s">
        <v>115</v>
      </c>
      <c r="B156" t="s">
        <v>1266</v>
      </c>
      <c r="C156" t="s">
        <v>2837</v>
      </c>
      <c r="D156" t="s">
        <v>3208</v>
      </c>
      <c r="E156" t="s">
        <v>1864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f t="shared" si="19"/>
        <v>6.4777948835541306</v>
      </c>
      <c r="AM156">
        <f t="shared" si="19"/>
        <v>6.4817934179715611</v>
      </c>
      <c r="AN156">
        <f t="shared" si="19"/>
        <v>6.4857919523889906</v>
      </c>
      <c r="AO156">
        <f t="shared" si="19"/>
        <v>6.4897904868064211</v>
      </c>
      <c r="AP156">
        <f t="shared" si="19"/>
        <v>6.4937890212238507</v>
      </c>
      <c r="AQ156">
        <f t="shared" si="19"/>
        <v>6.4977875556412812</v>
      </c>
      <c r="AR156">
        <f t="shared" si="19"/>
        <v>6.5017860900587108</v>
      </c>
      <c r="AS156">
        <f t="shared" si="19"/>
        <v>6.5057846244761413</v>
      </c>
      <c r="AT156">
        <f t="shared" si="19"/>
        <v>6.5097831588935708</v>
      </c>
      <c r="AU156">
        <f t="shared" si="19"/>
        <v>6.5137816933110013</v>
      </c>
      <c r="AV156">
        <f t="shared" si="19"/>
        <v>6.5177802277284309</v>
      </c>
      <c r="AW156">
        <f t="shared" si="19"/>
        <v>6.5217787621458614</v>
      </c>
      <c r="AX156">
        <f t="shared" si="19"/>
        <v>6.525777296563291</v>
      </c>
      <c r="AY156">
        <f t="shared" si="19"/>
        <v>6.5297758309807215</v>
      </c>
      <c r="AZ156">
        <f t="shared" si="19"/>
        <v>6.533774365398151</v>
      </c>
      <c r="BA156">
        <f t="shared" si="19"/>
        <v>6.5377728998155815</v>
      </c>
      <c r="BB156">
        <f t="shared" ref="AM156:BE166" si="21">_xlfn.FORECAST.ETS(BB$15,$F156:$AK156,$F$15:$AK$15)</f>
        <v>6.5417714342330111</v>
      </c>
      <c r="BC156">
        <f t="shared" si="21"/>
        <v>6.5457699686504416</v>
      </c>
      <c r="BD156">
        <f t="shared" si="21"/>
        <v>6.5497685030678712</v>
      </c>
      <c r="BE156">
        <f t="shared" si="21"/>
        <v>6.5537670374853016</v>
      </c>
      <c r="BF156" s="107">
        <v>8.9999999999999993E-3</v>
      </c>
      <c r="BG156" s="40">
        <f t="shared" si="20"/>
        <v>0.5446052272514601</v>
      </c>
    </row>
    <row r="157" spans="1:59">
      <c r="A157" s="14" t="s">
        <v>114</v>
      </c>
      <c r="B157" t="s">
        <v>1352</v>
      </c>
      <c r="C157" t="s">
        <v>2839</v>
      </c>
      <c r="D157" t="s">
        <v>3209</v>
      </c>
      <c r="E157" t="s">
        <v>1864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f>AK157+AK157*($AK$157-$AI$157)/$AI$157</f>
        <v>1.102157063197026E-2</v>
      </c>
      <c r="AM157">
        <f t="shared" ref="AM157:BE157" si="22">AL157+AL157*($AK$157-$AI$157)/$AI$157</f>
        <v>1.1154730871947596E-2</v>
      </c>
      <c r="AN157">
        <f t="shared" si="22"/>
        <v>1.1289499925233207E-2</v>
      </c>
      <c r="AO157">
        <f t="shared" si="22"/>
        <v>1.1425897229162605E-2</v>
      </c>
      <c r="AP157">
        <f t="shared" si="22"/>
        <v>1.1563942455908994E-2</v>
      </c>
      <c r="AQ157">
        <f t="shared" si="22"/>
        <v>1.1703655515320533E-2</v>
      </c>
      <c r="AR157">
        <f t="shared" si="22"/>
        <v>1.1845056557791878E-2</v>
      </c>
      <c r="AS157">
        <f t="shared" si="22"/>
        <v>1.1988165977170404E-2</v>
      </c>
      <c r="AT157">
        <f t="shared" si="22"/>
        <v>1.2133004413697555E-2</v>
      </c>
      <c r="AU157">
        <f t="shared" si="22"/>
        <v>1.2279592756985721E-2</v>
      </c>
      <c r="AV157">
        <f t="shared" si="22"/>
        <v>1.2427952149031087E-2</v>
      </c>
      <c r="AW157">
        <f t="shared" si="22"/>
        <v>1.2578103987262876E-2</v>
      </c>
      <c r="AX157">
        <f t="shared" si="22"/>
        <v>1.2730069927629435E-2</v>
      </c>
      <c r="AY157">
        <f t="shared" si="22"/>
        <v>1.2883871887721613E-2</v>
      </c>
      <c r="AZ157">
        <f t="shared" si="22"/>
        <v>1.3039532049933862E-2</v>
      </c>
      <c r="BA157">
        <f t="shared" si="22"/>
        <v>1.3197072864663546E-2</v>
      </c>
      <c r="BB157">
        <f t="shared" si="22"/>
        <v>1.3356517053548886E-2</v>
      </c>
      <c r="BC157">
        <f t="shared" si="22"/>
        <v>1.3517887612746037E-2</v>
      </c>
      <c r="BD157">
        <f t="shared" si="22"/>
        <v>1.3681207816245758E-2</v>
      </c>
      <c r="BE157">
        <f t="shared" si="22"/>
        <v>1.384650121923014E-2</v>
      </c>
      <c r="BF157" s="107">
        <v>-4.8000000000000001E-2</v>
      </c>
      <c r="BG157" s="40">
        <f t="shared" si="20"/>
        <v>-2.4656291321978885</v>
      </c>
    </row>
    <row r="158" spans="1:59">
      <c r="A158" s="14" t="s">
        <v>853</v>
      </c>
      <c r="B158" t="s">
        <v>1273</v>
      </c>
      <c r="C158" t="s">
        <v>2841</v>
      </c>
      <c r="D158" t="s">
        <v>3210</v>
      </c>
      <c r="E158" t="s">
        <v>1864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f t="shared" si="19"/>
        <v>6.6477531744514647E-3</v>
      </c>
      <c r="AM158">
        <f t="shared" si="21"/>
        <v>6.7295686841882304E-3</v>
      </c>
      <c r="AN158">
        <f t="shared" si="21"/>
        <v>6.811384193924996E-3</v>
      </c>
      <c r="AO158">
        <f t="shared" si="21"/>
        <v>6.8931997036617617E-3</v>
      </c>
      <c r="AP158">
        <f t="shared" si="21"/>
        <v>6.9750152133985274E-3</v>
      </c>
      <c r="AQ158">
        <f t="shared" si="21"/>
        <v>7.056830723135293E-3</v>
      </c>
      <c r="AR158">
        <f t="shared" si="21"/>
        <v>7.1386462328720587E-3</v>
      </c>
      <c r="AS158">
        <f t="shared" si="21"/>
        <v>7.2204617426088235E-3</v>
      </c>
      <c r="AT158">
        <f t="shared" si="21"/>
        <v>7.3022772523455891E-3</v>
      </c>
      <c r="AU158">
        <f t="shared" si="21"/>
        <v>7.3840927620823548E-3</v>
      </c>
      <c r="AV158">
        <f t="shared" si="21"/>
        <v>7.4659082718191204E-3</v>
      </c>
      <c r="AW158">
        <f t="shared" si="21"/>
        <v>7.5477237815558861E-3</v>
      </c>
      <c r="AX158">
        <f t="shared" si="21"/>
        <v>7.6295392912926517E-3</v>
      </c>
      <c r="AY158">
        <f t="shared" si="21"/>
        <v>7.7113548010294174E-3</v>
      </c>
      <c r="AZ158">
        <f t="shared" si="21"/>
        <v>7.7931703107661831E-3</v>
      </c>
      <c r="BA158">
        <f t="shared" si="21"/>
        <v>7.8749858205029478E-3</v>
      </c>
      <c r="BB158">
        <f t="shared" si="21"/>
        <v>7.9568013302397135E-3</v>
      </c>
      <c r="BC158">
        <f t="shared" si="21"/>
        <v>8.0386168399764792E-3</v>
      </c>
      <c r="BD158">
        <f t="shared" si="21"/>
        <v>8.1204323497132448E-3</v>
      </c>
      <c r="BE158">
        <f t="shared" si="21"/>
        <v>8.2022478594500105E-3</v>
      </c>
      <c r="BF158" s="107">
        <v>1.6E-2</v>
      </c>
      <c r="BG158" s="40">
        <f t="shared" si="20"/>
        <v>1.4140532611251144</v>
      </c>
    </row>
    <row r="159" spans="1:59">
      <c r="A159" s="14" t="s">
        <v>113</v>
      </c>
      <c r="B159" t="s">
        <v>1282</v>
      </c>
      <c r="C159" t="s">
        <v>2843</v>
      </c>
      <c r="D159" t="s">
        <v>3211</v>
      </c>
      <c r="E159" t="s">
        <v>1864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f t="shared" si="19"/>
        <v>0.13742623881115862</v>
      </c>
      <c r="AM159">
        <f t="shared" si="21"/>
        <v>0.1403464862459998</v>
      </c>
      <c r="AN159">
        <f t="shared" si="21"/>
        <v>0.14326673368084097</v>
      </c>
      <c r="AO159">
        <f t="shared" si="21"/>
        <v>0.14618698111568218</v>
      </c>
      <c r="AP159">
        <f t="shared" si="21"/>
        <v>0.14910722855052339</v>
      </c>
      <c r="AQ159">
        <f t="shared" si="21"/>
        <v>0.15202747598536456</v>
      </c>
      <c r="AR159">
        <f t="shared" si="21"/>
        <v>0.15494772342020574</v>
      </c>
      <c r="AS159">
        <f t="shared" si="21"/>
        <v>0.15786797085504695</v>
      </c>
      <c r="AT159">
        <f t="shared" si="21"/>
        <v>0.16078821828988815</v>
      </c>
      <c r="AU159">
        <f t="shared" si="21"/>
        <v>0.16370846572472933</v>
      </c>
      <c r="AV159">
        <f t="shared" si="21"/>
        <v>0.16662871315957051</v>
      </c>
      <c r="AW159">
        <f t="shared" si="21"/>
        <v>0.16954896059441171</v>
      </c>
      <c r="AX159">
        <f t="shared" si="21"/>
        <v>0.17246920802925292</v>
      </c>
      <c r="AY159">
        <f t="shared" si="21"/>
        <v>0.1753894554640941</v>
      </c>
      <c r="AZ159">
        <f t="shared" si="21"/>
        <v>0.17830970289893527</v>
      </c>
      <c r="BA159">
        <f t="shared" si="21"/>
        <v>0.18122995033377648</v>
      </c>
      <c r="BB159">
        <f t="shared" si="21"/>
        <v>0.18415019776861768</v>
      </c>
      <c r="BC159">
        <f t="shared" si="21"/>
        <v>0.18707044520345886</v>
      </c>
      <c r="BD159">
        <f t="shared" si="21"/>
        <v>0.18999069263830004</v>
      </c>
      <c r="BE159">
        <f t="shared" si="21"/>
        <v>0.19291094007314125</v>
      </c>
      <c r="BF159" s="107">
        <v>4.2000000000000003E-2</v>
      </c>
      <c r="BG159" s="40">
        <f t="shared" si="20"/>
        <v>2.9789657272058179</v>
      </c>
    </row>
    <row r="160" spans="1:59">
      <c r="A160" s="14" t="s">
        <v>114</v>
      </c>
      <c r="B160" t="s">
        <v>2548</v>
      </c>
      <c r="C160" t="s">
        <v>2845</v>
      </c>
      <c r="D160" t="s">
        <v>3212</v>
      </c>
      <c r="E160" t="s">
        <v>1864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f t="shared" si="19"/>
        <v>0</v>
      </c>
      <c r="AM160">
        <f t="shared" si="21"/>
        <v>0</v>
      </c>
      <c r="AN160">
        <f t="shared" si="21"/>
        <v>0</v>
      </c>
      <c r="AO160">
        <f t="shared" si="21"/>
        <v>0</v>
      </c>
      <c r="AP160">
        <f t="shared" si="21"/>
        <v>0</v>
      </c>
      <c r="AQ160">
        <f t="shared" si="21"/>
        <v>0</v>
      </c>
      <c r="AR160">
        <f t="shared" si="21"/>
        <v>0</v>
      </c>
      <c r="AS160">
        <f t="shared" si="21"/>
        <v>0</v>
      </c>
      <c r="AT160">
        <f t="shared" si="21"/>
        <v>0</v>
      </c>
      <c r="AU160">
        <f t="shared" si="21"/>
        <v>0</v>
      </c>
      <c r="AV160">
        <f t="shared" si="21"/>
        <v>0</v>
      </c>
      <c r="AW160">
        <f t="shared" si="21"/>
        <v>0</v>
      </c>
      <c r="AX160">
        <f t="shared" si="21"/>
        <v>0</v>
      </c>
      <c r="AY160">
        <f t="shared" si="21"/>
        <v>0</v>
      </c>
      <c r="AZ160">
        <f t="shared" si="21"/>
        <v>0</v>
      </c>
      <c r="BA160">
        <f t="shared" si="21"/>
        <v>0</v>
      </c>
      <c r="BB160">
        <f t="shared" si="21"/>
        <v>0</v>
      </c>
      <c r="BC160">
        <f t="shared" si="21"/>
        <v>0</v>
      </c>
      <c r="BD160">
        <f t="shared" si="21"/>
        <v>0</v>
      </c>
      <c r="BE160">
        <f t="shared" si="21"/>
        <v>0</v>
      </c>
      <c r="BF160" t="s">
        <v>146</v>
      </c>
      <c r="BG160" t="s">
        <v>146</v>
      </c>
    </row>
    <row r="161" spans="1:59">
      <c r="A161" s="14" t="s">
        <v>112</v>
      </c>
      <c r="B161" t="s">
        <v>1577</v>
      </c>
      <c r="C161" t="s">
        <v>2847</v>
      </c>
      <c r="D161" t="s">
        <v>3213</v>
      </c>
      <c r="E161" t="s">
        <v>1864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f t="shared" si="19"/>
        <v>4.3319861668637246E-3</v>
      </c>
      <c r="AM161">
        <f t="shared" si="21"/>
        <v>4.492843885081494E-3</v>
      </c>
      <c r="AN161">
        <f t="shared" si="21"/>
        <v>4.6537016032992635E-3</v>
      </c>
      <c r="AO161">
        <f t="shared" si="21"/>
        <v>4.814559321517033E-3</v>
      </c>
      <c r="AP161">
        <f t="shared" si="21"/>
        <v>4.9754170397348016E-3</v>
      </c>
      <c r="AQ161">
        <f t="shared" si="21"/>
        <v>5.1362747579525711E-3</v>
      </c>
      <c r="AR161">
        <f t="shared" si="21"/>
        <v>5.2971324761703405E-3</v>
      </c>
      <c r="AS161">
        <f t="shared" si="21"/>
        <v>5.45799019438811E-3</v>
      </c>
      <c r="AT161">
        <f t="shared" si="21"/>
        <v>5.6188479126058795E-3</v>
      </c>
      <c r="AU161">
        <f t="shared" si="21"/>
        <v>5.779705630823649E-3</v>
      </c>
      <c r="AV161">
        <f t="shared" si="21"/>
        <v>5.9405633490414184E-3</v>
      </c>
      <c r="AW161">
        <f t="shared" si="21"/>
        <v>6.101421067259187E-3</v>
      </c>
      <c r="AX161">
        <f t="shared" si="21"/>
        <v>6.2622787854769574E-3</v>
      </c>
      <c r="AY161">
        <f t="shared" si="21"/>
        <v>6.423136503694726E-3</v>
      </c>
      <c r="AZ161">
        <f t="shared" si="21"/>
        <v>6.5839942219124955E-3</v>
      </c>
      <c r="BA161">
        <f t="shared" si="21"/>
        <v>6.7448519401302649E-3</v>
      </c>
      <c r="BB161">
        <f t="shared" si="21"/>
        <v>6.9057096583480344E-3</v>
      </c>
      <c r="BC161">
        <f t="shared" si="21"/>
        <v>7.0665673765658039E-3</v>
      </c>
      <c r="BD161">
        <f t="shared" si="21"/>
        <v>7.2274250947835725E-3</v>
      </c>
      <c r="BE161">
        <f t="shared" si="21"/>
        <v>7.3882828130013428E-3</v>
      </c>
      <c r="BF161" t="s">
        <v>146</v>
      </c>
      <c r="BG161" t="s">
        <v>146</v>
      </c>
    </row>
    <row r="162" spans="1:59">
      <c r="A162" s="14" t="s">
        <v>116</v>
      </c>
      <c r="B162" t="s">
        <v>2549</v>
      </c>
      <c r="C162" t="s">
        <v>2849</v>
      </c>
      <c r="D162" t="s">
        <v>3214</v>
      </c>
      <c r="E162" t="s">
        <v>1864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f t="shared" si="19"/>
        <v>6.0090347844079465E-3</v>
      </c>
      <c r="AM162">
        <f t="shared" si="21"/>
        <v>6.2291185659727379E-3</v>
      </c>
      <c r="AN162">
        <f t="shared" si="21"/>
        <v>6.4492023475375302E-3</v>
      </c>
      <c r="AO162">
        <f t="shared" si="21"/>
        <v>6.6692861291023217E-3</v>
      </c>
      <c r="AP162">
        <f t="shared" si="21"/>
        <v>6.889369910667114E-3</v>
      </c>
      <c r="AQ162">
        <f t="shared" si="21"/>
        <v>7.1094536922319054E-3</v>
      </c>
      <c r="AR162">
        <f t="shared" si="21"/>
        <v>7.3295374737966977E-3</v>
      </c>
      <c r="AS162">
        <f t="shared" si="21"/>
        <v>7.5496212553614892E-3</v>
      </c>
      <c r="AT162">
        <f t="shared" si="21"/>
        <v>7.7697050369262815E-3</v>
      </c>
      <c r="AU162">
        <f t="shared" si="21"/>
        <v>7.9897888184910729E-3</v>
      </c>
      <c r="AV162">
        <f t="shared" si="21"/>
        <v>8.2098726000558661E-3</v>
      </c>
      <c r="AW162">
        <f t="shared" si="21"/>
        <v>8.4299563816206576E-3</v>
      </c>
      <c r="AX162">
        <f t="shared" si="21"/>
        <v>8.650040163185449E-3</v>
      </c>
      <c r="AY162">
        <f t="shared" si="21"/>
        <v>8.8701239447502404E-3</v>
      </c>
      <c r="AZ162">
        <f t="shared" si="21"/>
        <v>9.0902077263150319E-3</v>
      </c>
      <c r="BA162">
        <f t="shared" si="21"/>
        <v>9.3102915078798251E-3</v>
      </c>
      <c r="BB162">
        <f t="shared" si="21"/>
        <v>9.5303752894446165E-3</v>
      </c>
      <c r="BC162">
        <f t="shared" si="21"/>
        <v>9.7504590710094097E-3</v>
      </c>
      <c r="BD162">
        <f t="shared" si="21"/>
        <v>9.9705428525742011E-3</v>
      </c>
      <c r="BE162">
        <f t="shared" si="21"/>
        <v>1.0190626634138993E-2</v>
      </c>
      <c r="BF162" s="107">
        <v>0.14099999999999999</v>
      </c>
      <c r="BG162" s="40">
        <f t="shared" si="20"/>
        <v>9.5559239327280601</v>
      </c>
    </row>
    <row r="163" spans="1:59">
      <c r="A163" s="14" t="s">
        <v>116</v>
      </c>
      <c r="B163" t="s">
        <v>2550</v>
      </c>
      <c r="C163" t="s">
        <v>2851</v>
      </c>
      <c r="D163" t="s">
        <v>3215</v>
      </c>
      <c r="E163" t="s">
        <v>1864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f t="shared" si="19"/>
        <v>6.2880864368811034E-3</v>
      </c>
      <c r="AM163">
        <f t="shared" si="21"/>
        <v>6.5183011990431706E-3</v>
      </c>
      <c r="AN163">
        <f t="shared" si="21"/>
        <v>6.748515961205237E-3</v>
      </c>
      <c r="AO163">
        <f t="shared" si="21"/>
        <v>6.9787307233673043E-3</v>
      </c>
      <c r="AP163">
        <f t="shared" si="21"/>
        <v>7.2089454855293715E-3</v>
      </c>
      <c r="AQ163">
        <f t="shared" si="21"/>
        <v>7.4391602476914388E-3</v>
      </c>
      <c r="AR163">
        <f t="shared" si="21"/>
        <v>7.669375009853506E-3</v>
      </c>
      <c r="AS163">
        <f t="shared" si="21"/>
        <v>7.8995897720155733E-3</v>
      </c>
      <c r="AT163">
        <f t="shared" si="21"/>
        <v>8.1298045341776405E-3</v>
      </c>
      <c r="AU163">
        <f t="shared" si="21"/>
        <v>8.3600192963397078E-3</v>
      </c>
      <c r="AV163">
        <f t="shared" si="21"/>
        <v>8.590234058501775E-3</v>
      </c>
      <c r="AW163">
        <f t="shared" si="21"/>
        <v>8.8204488206638405E-3</v>
      </c>
      <c r="AX163">
        <f t="shared" si="21"/>
        <v>9.0506635828259095E-3</v>
      </c>
      <c r="AY163">
        <f t="shared" si="21"/>
        <v>9.280878344987975E-3</v>
      </c>
      <c r="AZ163">
        <f t="shared" si="21"/>
        <v>9.5110931071500423E-3</v>
      </c>
      <c r="BA163">
        <f t="shared" si="21"/>
        <v>9.7413078693121095E-3</v>
      </c>
      <c r="BB163">
        <f t="shared" si="21"/>
        <v>9.9715226314741768E-3</v>
      </c>
      <c r="BC163">
        <f t="shared" si="21"/>
        <v>1.0201737393636244E-2</v>
      </c>
      <c r="BD163">
        <f t="shared" si="21"/>
        <v>1.0431952155798311E-2</v>
      </c>
      <c r="BE163">
        <f t="shared" si="21"/>
        <v>1.0662166917960379E-2</v>
      </c>
      <c r="BF163" s="107">
        <v>0.14000000000000001</v>
      </c>
      <c r="BG163" s="40">
        <f t="shared" si="20"/>
        <v>9.4828765606193457</v>
      </c>
    </row>
    <row r="164" spans="1:59">
      <c r="A164" s="14" t="s">
        <v>854</v>
      </c>
      <c r="B164" t="s">
        <v>1581</v>
      </c>
      <c r="C164" t="s">
        <v>2853</v>
      </c>
      <c r="D164" t="s">
        <v>3216</v>
      </c>
      <c r="E164" t="s">
        <v>1864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f t="shared" si="19"/>
        <v>8.4874324989850335E-3</v>
      </c>
      <c r="AM164">
        <f t="shared" si="21"/>
        <v>8.7989064929341609E-3</v>
      </c>
      <c r="AN164">
        <f t="shared" si="21"/>
        <v>9.1103804868832901E-3</v>
      </c>
      <c r="AO164">
        <f t="shared" si="21"/>
        <v>9.4218544808324194E-3</v>
      </c>
      <c r="AP164">
        <f t="shared" si="21"/>
        <v>9.7333284747815468E-3</v>
      </c>
      <c r="AQ164">
        <f t="shared" si="21"/>
        <v>1.0044802468730676E-2</v>
      </c>
      <c r="AR164">
        <f t="shared" si="21"/>
        <v>1.0356276462679805E-2</v>
      </c>
      <c r="AS164">
        <f t="shared" si="21"/>
        <v>1.0667750456628933E-2</v>
      </c>
      <c r="AT164">
        <f t="shared" si="21"/>
        <v>1.0979224450578062E-2</v>
      </c>
      <c r="AU164">
        <f t="shared" si="21"/>
        <v>1.1290698444527191E-2</v>
      </c>
      <c r="AV164">
        <f t="shared" si="21"/>
        <v>1.1602172438476319E-2</v>
      </c>
      <c r="AW164">
        <f t="shared" si="21"/>
        <v>1.1913646432425448E-2</v>
      </c>
      <c r="AX164">
        <f t="shared" si="21"/>
        <v>1.2225120426374577E-2</v>
      </c>
      <c r="AY164">
        <f t="shared" si="21"/>
        <v>1.2536594420323705E-2</v>
      </c>
      <c r="AZ164">
        <f t="shared" si="21"/>
        <v>1.2848068414272835E-2</v>
      </c>
      <c r="BA164">
        <f t="shared" si="21"/>
        <v>1.3159542408221963E-2</v>
      </c>
      <c r="BB164">
        <f t="shared" si="21"/>
        <v>1.347101640217109E-2</v>
      </c>
      <c r="BC164">
        <f t="shared" si="21"/>
        <v>1.3782490396120221E-2</v>
      </c>
      <c r="BD164">
        <f t="shared" si="21"/>
        <v>1.4093964390069349E-2</v>
      </c>
      <c r="BE164">
        <f t="shared" si="21"/>
        <v>1.4405438384018478E-2</v>
      </c>
      <c r="BF164" s="107">
        <v>0.14799999999999999</v>
      </c>
      <c r="BG164" s="40">
        <f t="shared" si="20"/>
        <v>9.9532997347791419</v>
      </c>
    </row>
    <row r="165" spans="1:59">
      <c r="B165" t="s">
        <v>2554</v>
      </c>
      <c r="C165" t="s">
        <v>2855</v>
      </c>
      <c r="D165" t="s">
        <v>3217</v>
      </c>
      <c r="E165" t="s">
        <v>1864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f t="shared" si="19"/>
        <v>6.6870774246425411</v>
      </c>
      <c r="AM165">
        <f t="shared" si="21"/>
        <v>6.7030425771359594</v>
      </c>
      <c r="AN165">
        <f t="shared" si="21"/>
        <v>6.7190077296293786</v>
      </c>
      <c r="AO165">
        <f t="shared" si="21"/>
        <v>6.7349728821227979</v>
      </c>
      <c r="AP165">
        <f t="shared" si="21"/>
        <v>6.7509380346162171</v>
      </c>
      <c r="AQ165">
        <f t="shared" si="21"/>
        <v>6.7669031871096355</v>
      </c>
      <c r="AR165">
        <f t="shared" si="21"/>
        <v>6.7828683396030547</v>
      </c>
      <c r="AS165">
        <f t="shared" si="21"/>
        <v>6.7988334920964739</v>
      </c>
      <c r="AT165">
        <f t="shared" si="21"/>
        <v>6.8147986445898923</v>
      </c>
      <c r="AU165">
        <f t="shared" si="21"/>
        <v>6.8307637970833115</v>
      </c>
      <c r="AV165">
        <f t="shared" si="21"/>
        <v>6.8467289495767307</v>
      </c>
      <c r="AW165">
        <f t="shared" si="21"/>
        <v>6.8626941020701491</v>
      </c>
      <c r="AX165">
        <f t="shared" si="21"/>
        <v>6.8786592545635683</v>
      </c>
      <c r="AY165">
        <f t="shared" si="21"/>
        <v>6.8946244070569875</v>
      </c>
      <c r="AZ165">
        <f t="shared" si="21"/>
        <v>6.9105895595504068</v>
      </c>
      <c r="BA165">
        <f t="shared" si="21"/>
        <v>6.9265547120438251</v>
      </c>
      <c r="BB165">
        <f t="shared" si="21"/>
        <v>6.9425198645372443</v>
      </c>
      <c r="BC165">
        <f t="shared" si="21"/>
        <v>6.9584850170306636</v>
      </c>
      <c r="BD165">
        <f t="shared" si="21"/>
        <v>6.9744501695240819</v>
      </c>
      <c r="BE165">
        <f t="shared" si="21"/>
        <v>6.9904153220175012</v>
      </c>
      <c r="BF165" s="107">
        <v>8.9999999999999993E-3</v>
      </c>
      <c r="BG165" s="40">
        <f t="shared" si="20"/>
        <v>0.63369997463535999</v>
      </c>
    </row>
    <row r="166" spans="1:59">
      <c r="B166" t="s">
        <v>2563</v>
      </c>
      <c r="C166" t="s">
        <v>2857</v>
      </c>
      <c r="D166" t="s">
        <v>3218</v>
      </c>
      <c r="E166" t="s">
        <v>1864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f t="shared" si="19"/>
        <v>21.913633140714616</v>
      </c>
      <c r="AM166">
        <f t="shared" si="21"/>
        <v>22.201193822513819</v>
      </c>
      <c r="AN166">
        <f t="shared" si="21"/>
        <v>22.488754504313018</v>
      </c>
      <c r="AO166">
        <f t="shared" si="21"/>
        <v>22.776315186112221</v>
      </c>
      <c r="AP166">
        <f t="shared" si="21"/>
        <v>23.063875867911424</v>
      </c>
      <c r="AQ166">
        <f t="shared" si="21"/>
        <v>23.351436549710627</v>
      </c>
      <c r="AR166">
        <f t="shared" si="21"/>
        <v>23.63899723150983</v>
      </c>
      <c r="AS166">
        <f t="shared" si="21"/>
        <v>23.926557913309033</v>
      </c>
      <c r="AT166">
        <f t="shared" si="21"/>
        <v>24.214118595108232</v>
      </c>
      <c r="AU166">
        <f t="shared" si="21"/>
        <v>24.501679276907435</v>
      </c>
      <c r="AV166">
        <f t="shared" si="21"/>
        <v>24.789239958706638</v>
      </c>
      <c r="AW166">
        <f t="shared" si="21"/>
        <v>25.076800640505841</v>
      </c>
      <c r="AX166">
        <f t="shared" si="21"/>
        <v>25.364361322305044</v>
      </c>
      <c r="AY166">
        <f t="shared" si="21"/>
        <v>25.651922004104243</v>
      </c>
      <c r="AZ166">
        <f t="shared" si="21"/>
        <v>25.939482685903446</v>
      </c>
      <c r="BA166">
        <f t="shared" si="21"/>
        <v>26.227043367702649</v>
      </c>
      <c r="BB166">
        <f t="shared" si="21"/>
        <v>26.514604049501852</v>
      </c>
      <c r="BC166">
        <f t="shared" si="21"/>
        <v>26.802164731301055</v>
      </c>
      <c r="BD166">
        <f t="shared" si="21"/>
        <v>27.089725413100254</v>
      </c>
      <c r="BE166">
        <f t="shared" si="21"/>
        <v>27.377286094899457</v>
      </c>
      <c r="BF166" s="107">
        <v>1.7999999999999999E-2</v>
      </c>
      <c r="BG166" s="40">
        <f t="shared" si="20"/>
        <v>1.5741328884092187</v>
      </c>
    </row>
    <row r="167" spans="1:59">
      <c r="B167" t="s">
        <v>697</v>
      </c>
      <c r="D167" t="s">
        <v>3219</v>
      </c>
      <c r="BG167" s="40"/>
    </row>
    <row r="168" spans="1:59">
      <c r="B168" t="s">
        <v>2557</v>
      </c>
      <c r="D168" t="s">
        <v>3220</v>
      </c>
      <c r="BG168" s="40"/>
    </row>
    <row r="169" spans="1:59">
      <c r="B169" t="s">
        <v>1221</v>
      </c>
      <c r="D169" t="s">
        <v>3221</v>
      </c>
      <c r="BG169" s="40"/>
    </row>
    <row r="170" spans="1:59">
      <c r="B170" t="s">
        <v>1266</v>
      </c>
      <c r="C170" t="s">
        <v>2862</v>
      </c>
      <c r="D170" t="s">
        <v>3222</v>
      </c>
      <c r="E170" t="s">
        <v>2729</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f t="shared" si="19"/>
        <v>18.236483709215808</v>
      </c>
      <c r="AM170">
        <f t="shared" si="19"/>
        <v>18.235693472001049</v>
      </c>
      <c r="AN170">
        <f t="shared" si="19"/>
        <v>18.234903234786287</v>
      </c>
      <c r="AO170">
        <f t="shared" si="19"/>
        <v>18.234112997571529</v>
      </c>
      <c r="AP170">
        <f t="shared" si="19"/>
        <v>18.233322760356771</v>
      </c>
      <c r="AQ170">
        <f t="shared" si="19"/>
        <v>18.232532523142012</v>
      </c>
      <c r="AR170">
        <f t="shared" si="19"/>
        <v>18.23174228592725</v>
      </c>
      <c r="AS170">
        <f t="shared" si="19"/>
        <v>18.230952048712492</v>
      </c>
      <c r="AT170">
        <f t="shared" si="19"/>
        <v>18.230161811497734</v>
      </c>
      <c r="AU170">
        <f t="shared" si="19"/>
        <v>18.229371574282975</v>
      </c>
      <c r="AV170">
        <f t="shared" si="19"/>
        <v>18.228581337068213</v>
      </c>
      <c r="AW170">
        <f t="shared" si="19"/>
        <v>18.227791099853455</v>
      </c>
      <c r="AX170">
        <f t="shared" si="19"/>
        <v>18.227000862638697</v>
      </c>
      <c r="AY170">
        <f t="shared" si="19"/>
        <v>18.226210625423938</v>
      </c>
      <c r="AZ170">
        <f t="shared" si="19"/>
        <v>18.225420388209177</v>
      </c>
      <c r="BA170">
        <f t="shared" si="19"/>
        <v>18.224630150994418</v>
      </c>
      <c r="BB170">
        <f t="shared" ref="AM170:BE179" si="23">_xlfn.FORECAST.ETS(BB$15,$F170:$AK170,$F$15:$AK$15)</f>
        <v>18.22383991377966</v>
      </c>
      <c r="BC170">
        <f t="shared" si="23"/>
        <v>18.223049676564901</v>
      </c>
      <c r="BD170">
        <f t="shared" si="23"/>
        <v>18.22225943935014</v>
      </c>
      <c r="BE170">
        <f t="shared" si="23"/>
        <v>18.221469202135381</v>
      </c>
      <c r="BF170" s="107">
        <v>5.0000000000000001E-3</v>
      </c>
      <c r="BG170" s="40">
        <f t="shared" si="20"/>
        <v>0.27582305363722526</v>
      </c>
    </row>
    <row r="171" spans="1:59">
      <c r="B171" t="s">
        <v>1352</v>
      </c>
      <c r="C171" t="s">
        <v>2864</v>
      </c>
      <c r="D171" t="s">
        <v>3223</v>
      </c>
      <c r="E171" t="s">
        <v>1718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f t="shared" si="19"/>
        <v>14.558027315044615</v>
      </c>
      <c r="AM171">
        <f t="shared" si="23"/>
        <v>14.640956847652317</v>
      </c>
      <c r="AN171">
        <f t="shared" si="23"/>
        <v>14.723886380260021</v>
      </c>
      <c r="AO171">
        <f t="shared" si="23"/>
        <v>14.806815912867723</v>
      </c>
      <c r="AP171">
        <f t="shared" si="23"/>
        <v>14.889745445475425</v>
      </c>
      <c r="AQ171">
        <f t="shared" si="23"/>
        <v>14.972674978083127</v>
      </c>
      <c r="AR171">
        <f t="shared" si="23"/>
        <v>15.055604510690829</v>
      </c>
      <c r="AS171">
        <f t="shared" si="23"/>
        <v>15.138534043298531</v>
      </c>
      <c r="AT171">
        <f t="shared" si="23"/>
        <v>15.221463575906235</v>
      </c>
      <c r="AU171">
        <f t="shared" si="23"/>
        <v>15.304393108513937</v>
      </c>
      <c r="AV171">
        <f t="shared" si="23"/>
        <v>15.387322641121639</v>
      </c>
      <c r="AW171">
        <f t="shared" si="23"/>
        <v>15.470252173729341</v>
      </c>
      <c r="AX171">
        <f t="shared" si="23"/>
        <v>15.553181706337043</v>
      </c>
      <c r="AY171">
        <f t="shared" si="23"/>
        <v>15.636111238944746</v>
      </c>
      <c r="AZ171">
        <f t="shared" si="23"/>
        <v>15.719040771552448</v>
      </c>
      <c r="BA171">
        <f t="shared" si="23"/>
        <v>15.80197030416015</v>
      </c>
      <c r="BB171">
        <f t="shared" si="23"/>
        <v>15.884899836767852</v>
      </c>
      <c r="BC171">
        <f t="shared" si="23"/>
        <v>15.967829369375554</v>
      </c>
      <c r="BD171">
        <f t="shared" si="23"/>
        <v>16.050758901983258</v>
      </c>
      <c r="BE171">
        <f t="shared" si="23"/>
        <v>16.133688434590958</v>
      </c>
      <c r="BF171" s="107">
        <v>8.9999999999999993E-3</v>
      </c>
      <c r="BG171" s="40">
        <f t="shared" si="20"/>
        <v>0.75701643354995074</v>
      </c>
    </row>
    <row r="172" spans="1:59">
      <c r="B172" t="s">
        <v>1273</v>
      </c>
      <c r="C172" t="s">
        <v>2866</v>
      </c>
      <c r="D172" t="s">
        <v>3224</v>
      </c>
      <c r="E172" t="s">
        <v>1718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f t="shared" si="19"/>
        <v>14.178550725256597</v>
      </c>
      <c r="AM172">
        <f t="shared" si="23"/>
        <v>14.237982450513197</v>
      </c>
      <c r="AN172">
        <f t="shared" si="23"/>
        <v>14.297414175769795</v>
      </c>
      <c r="AO172">
        <f t="shared" si="23"/>
        <v>14.356845901026393</v>
      </c>
      <c r="AP172">
        <f t="shared" si="23"/>
        <v>14.416277626282993</v>
      </c>
      <c r="AQ172">
        <f t="shared" si="23"/>
        <v>14.47570935153959</v>
      </c>
      <c r="AR172">
        <f t="shared" si="23"/>
        <v>14.535141076796188</v>
      </c>
      <c r="AS172">
        <f t="shared" si="23"/>
        <v>14.594572802052788</v>
      </c>
      <c r="AT172">
        <f t="shared" si="23"/>
        <v>14.654004527309386</v>
      </c>
      <c r="AU172">
        <f t="shared" si="23"/>
        <v>14.713436252565984</v>
      </c>
      <c r="AV172">
        <f t="shared" si="23"/>
        <v>14.772867977822584</v>
      </c>
      <c r="AW172">
        <f t="shared" si="23"/>
        <v>14.832299703079181</v>
      </c>
      <c r="AX172">
        <f t="shared" si="23"/>
        <v>14.891731428335779</v>
      </c>
      <c r="AY172">
        <f t="shared" si="23"/>
        <v>14.951163153592379</v>
      </c>
      <c r="AZ172">
        <f t="shared" si="23"/>
        <v>15.010594878848977</v>
      </c>
      <c r="BA172">
        <f t="shared" si="23"/>
        <v>15.070026604105575</v>
      </c>
      <c r="BB172">
        <f t="shared" si="23"/>
        <v>15.129458329362174</v>
      </c>
      <c r="BC172">
        <f t="shared" si="23"/>
        <v>15.188890054618772</v>
      </c>
      <c r="BD172">
        <f t="shared" si="23"/>
        <v>15.24832177987537</v>
      </c>
      <c r="BE172">
        <f t="shared" si="23"/>
        <v>15.30775350513197</v>
      </c>
      <c r="BF172" s="107">
        <v>5.0000000000000001E-3</v>
      </c>
      <c r="BG172" s="40">
        <f t="shared" si="20"/>
        <v>0.45014296903767015</v>
      </c>
    </row>
    <row r="173" spans="1:59">
      <c r="B173" t="s">
        <v>1282</v>
      </c>
      <c r="C173" t="s">
        <v>2868</v>
      </c>
      <c r="D173" t="s">
        <v>3225</v>
      </c>
      <c r="E173" t="s">
        <v>1718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f t="shared" si="19"/>
        <v>13.384059914747924</v>
      </c>
      <c r="AM173">
        <f t="shared" si="23"/>
        <v>13.361737729501399</v>
      </c>
      <c r="AN173">
        <f t="shared" si="23"/>
        <v>13.339415544254873</v>
      </c>
      <c r="AO173">
        <f t="shared" si="23"/>
        <v>13.317093359008348</v>
      </c>
      <c r="AP173">
        <f t="shared" si="23"/>
        <v>13.294771173761822</v>
      </c>
      <c r="AQ173">
        <f t="shared" si="23"/>
        <v>13.272448988515297</v>
      </c>
      <c r="AR173">
        <f t="shared" si="23"/>
        <v>13.25012680326877</v>
      </c>
      <c r="AS173">
        <f t="shared" si="23"/>
        <v>13.227804618022246</v>
      </c>
      <c r="AT173">
        <f t="shared" si="23"/>
        <v>13.205482432775719</v>
      </c>
      <c r="AU173">
        <f t="shared" si="23"/>
        <v>13.183160247529194</v>
      </c>
      <c r="AV173">
        <f t="shared" si="23"/>
        <v>13.160838062282668</v>
      </c>
      <c r="AW173">
        <f t="shared" si="23"/>
        <v>13.138515877036143</v>
      </c>
      <c r="AX173">
        <f t="shared" si="23"/>
        <v>13.116193691789617</v>
      </c>
      <c r="AY173">
        <f t="shared" si="23"/>
        <v>13.093871506543092</v>
      </c>
      <c r="AZ173">
        <f t="shared" si="23"/>
        <v>13.071549321296565</v>
      </c>
      <c r="BA173">
        <f t="shared" si="23"/>
        <v>13.049227136050041</v>
      </c>
      <c r="BB173">
        <f t="shared" si="23"/>
        <v>13.026904950803514</v>
      </c>
      <c r="BC173">
        <f t="shared" si="23"/>
        <v>13.004582765556989</v>
      </c>
      <c r="BD173">
        <f t="shared" si="23"/>
        <v>12.982260580310463</v>
      </c>
      <c r="BE173">
        <f t="shared" si="23"/>
        <v>12.959938395063936</v>
      </c>
      <c r="BF173" s="107">
        <v>3.0000000000000001E-3</v>
      </c>
      <c r="BG173" s="40">
        <f t="shared" si="20"/>
        <v>0.14427865596677858</v>
      </c>
    </row>
    <row r="174" spans="1:59">
      <c r="B174" t="s">
        <v>2548</v>
      </c>
      <c r="C174" t="s">
        <v>2870</v>
      </c>
      <c r="D174" t="s">
        <v>3226</v>
      </c>
      <c r="E174" t="s">
        <v>1718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f t="shared" si="19"/>
        <v>13.65176409050745</v>
      </c>
      <c r="AM174">
        <f t="shared" si="23"/>
        <v>13.70844976422311</v>
      </c>
      <c r="AN174">
        <f t="shared" si="23"/>
        <v>13.765135437938769</v>
      </c>
      <c r="AO174">
        <f t="shared" si="23"/>
        <v>13.821821111654428</v>
      </c>
      <c r="AP174">
        <f t="shared" si="23"/>
        <v>13.878506785370087</v>
      </c>
      <c r="AQ174">
        <f t="shared" si="23"/>
        <v>13.935192459085746</v>
      </c>
      <c r="AR174">
        <f t="shared" si="23"/>
        <v>13.991878132801405</v>
      </c>
      <c r="AS174">
        <f t="shared" si="23"/>
        <v>14.048563806517064</v>
      </c>
      <c r="AT174">
        <f t="shared" si="23"/>
        <v>14.105249480232724</v>
      </c>
      <c r="AU174">
        <f t="shared" si="23"/>
        <v>14.161935153948381</v>
      </c>
      <c r="AV174">
        <f t="shared" si="23"/>
        <v>14.21862082766404</v>
      </c>
      <c r="AW174">
        <f t="shared" si="23"/>
        <v>14.275306501379699</v>
      </c>
      <c r="AX174">
        <f t="shared" si="23"/>
        <v>14.331992175095358</v>
      </c>
      <c r="AY174">
        <f t="shared" si="23"/>
        <v>14.388677848811017</v>
      </c>
      <c r="AZ174">
        <f t="shared" si="23"/>
        <v>14.445363522526677</v>
      </c>
      <c r="BA174">
        <f t="shared" si="23"/>
        <v>14.502049196242336</v>
      </c>
      <c r="BB174">
        <f t="shared" si="23"/>
        <v>14.558734869957995</v>
      </c>
      <c r="BC174">
        <f t="shared" si="23"/>
        <v>14.615420543673654</v>
      </c>
      <c r="BD174">
        <f t="shared" si="23"/>
        <v>14.672106217389313</v>
      </c>
      <c r="BE174">
        <f t="shared" si="23"/>
        <v>14.728791891104972</v>
      </c>
      <c r="BF174" s="107">
        <v>8.0000000000000002E-3</v>
      </c>
      <c r="BG174" s="40">
        <f t="shared" si="20"/>
        <v>0.64516369738487622</v>
      </c>
    </row>
    <row r="175" spans="1:59">
      <c r="B175" t="s">
        <v>1577</v>
      </c>
      <c r="C175" t="s">
        <v>2872</v>
      </c>
      <c r="D175" t="s">
        <v>3227</v>
      </c>
      <c r="E175" t="s">
        <v>2729</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f t="shared" si="19"/>
        <v>29.288255800036659</v>
      </c>
      <c r="AM175">
        <f t="shared" si="23"/>
        <v>29.363308600073314</v>
      </c>
      <c r="AN175">
        <f t="shared" si="23"/>
        <v>29.438361400109972</v>
      </c>
      <c r="AO175">
        <f t="shared" si="23"/>
        <v>29.513414200146627</v>
      </c>
      <c r="AP175">
        <f t="shared" si="23"/>
        <v>29.588467000183286</v>
      </c>
      <c r="AQ175">
        <f t="shared" si="23"/>
        <v>29.663519800219944</v>
      </c>
      <c r="AR175">
        <f t="shared" si="23"/>
        <v>29.7385726002566</v>
      </c>
      <c r="AS175">
        <f t="shared" si="23"/>
        <v>29.813625400293258</v>
      </c>
      <c r="AT175">
        <f t="shared" si="23"/>
        <v>29.888678200329917</v>
      </c>
      <c r="AU175">
        <f t="shared" si="23"/>
        <v>29.963731000366572</v>
      </c>
      <c r="AV175">
        <f t="shared" si="23"/>
        <v>30.03878380040323</v>
      </c>
      <c r="AW175">
        <f t="shared" si="23"/>
        <v>30.113836600439885</v>
      </c>
      <c r="AX175">
        <f t="shared" si="23"/>
        <v>30.188889400476544</v>
      </c>
      <c r="AY175">
        <f t="shared" si="23"/>
        <v>30.263942200513203</v>
      </c>
      <c r="AZ175">
        <f t="shared" si="23"/>
        <v>30.338995000549858</v>
      </c>
      <c r="BA175">
        <f t="shared" si="23"/>
        <v>30.414047800586516</v>
      </c>
      <c r="BB175">
        <f t="shared" si="23"/>
        <v>30.489100600623171</v>
      </c>
      <c r="BC175">
        <f t="shared" si="23"/>
        <v>30.56415340065983</v>
      </c>
      <c r="BD175">
        <f t="shared" si="23"/>
        <v>30.639206200696488</v>
      </c>
      <c r="BE175">
        <f t="shared" si="23"/>
        <v>30.714259000733144</v>
      </c>
      <c r="BF175" s="107">
        <v>3.0000000000000001E-3</v>
      </c>
      <c r="BG175" s="40">
        <f t="shared" si="20"/>
        <v>0.268591791492101</v>
      </c>
    </row>
    <row r="176" spans="1:59">
      <c r="B176" t="s">
        <v>2549</v>
      </c>
      <c r="C176" t="s">
        <v>2874</v>
      </c>
      <c r="D176" t="s">
        <v>3228</v>
      </c>
      <c r="E176" t="s">
        <v>2729</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f t="shared" si="19"/>
        <v>28.810630208783</v>
      </c>
      <c r="AM176">
        <f t="shared" si="23"/>
        <v>29.1451037344724</v>
      </c>
      <c r="AN176">
        <f t="shared" si="23"/>
        <v>29.47957726016179</v>
      </c>
      <c r="AO176">
        <f t="shared" si="23"/>
        <v>29.81405078585119</v>
      </c>
      <c r="AP176">
        <f t="shared" si="23"/>
        <v>30.14852431154058</v>
      </c>
      <c r="AQ176">
        <f t="shared" si="23"/>
        <v>30.482997837229984</v>
      </c>
      <c r="AR176">
        <f t="shared" si="23"/>
        <v>30.81747136291937</v>
      </c>
      <c r="AS176">
        <f t="shared" si="23"/>
        <v>31.151944888608774</v>
      </c>
      <c r="AT176">
        <f t="shared" si="23"/>
        <v>31.486418414298164</v>
      </c>
      <c r="AU176">
        <f t="shared" si="23"/>
        <v>31.820891939987565</v>
      </c>
      <c r="AV176">
        <f t="shared" si="23"/>
        <v>32.155365465676958</v>
      </c>
      <c r="AW176">
        <f t="shared" si="23"/>
        <v>32.489838991366355</v>
      </c>
      <c r="AX176">
        <f t="shared" si="23"/>
        <v>32.824312517055745</v>
      </c>
      <c r="AY176">
        <f t="shared" si="23"/>
        <v>33.158786042745142</v>
      </c>
      <c r="AZ176">
        <f t="shared" si="23"/>
        <v>33.493259568434539</v>
      </c>
      <c r="BA176">
        <f t="shared" si="23"/>
        <v>33.827733094123936</v>
      </c>
      <c r="BB176">
        <f t="shared" si="23"/>
        <v>34.162206619813333</v>
      </c>
      <c r="BC176">
        <f t="shared" si="23"/>
        <v>34.496680145502729</v>
      </c>
      <c r="BD176">
        <f t="shared" si="23"/>
        <v>34.831153671192126</v>
      </c>
      <c r="BE176">
        <f t="shared" si="23"/>
        <v>35.165627196881516</v>
      </c>
      <c r="BF176" t="s">
        <v>146</v>
      </c>
      <c r="BG176" t="s">
        <v>146</v>
      </c>
    </row>
    <row r="177" spans="2:59">
      <c r="B177" t="s">
        <v>2550</v>
      </c>
      <c r="C177" t="s">
        <v>2876</v>
      </c>
      <c r="D177" t="s">
        <v>3229</v>
      </c>
      <c r="E177" t="s">
        <v>1718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f t="shared" si="19"/>
        <v>20.779028711881331</v>
      </c>
      <c r="AM177">
        <f t="shared" si="23"/>
        <v>20.973541085637553</v>
      </c>
      <c r="AN177">
        <f t="shared" si="23"/>
        <v>21.168053459393775</v>
      </c>
      <c r="AO177">
        <f t="shared" si="23"/>
        <v>21.362565833150001</v>
      </c>
      <c r="AP177">
        <f t="shared" si="23"/>
        <v>21.557078206906226</v>
      </c>
      <c r="AQ177">
        <f t="shared" si="23"/>
        <v>21.751590580662448</v>
      </c>
      <c r="AR177">
        <f t="shared" si="23"/>
        <v>21.94610295441867</v>
      </c>
      <c r="AS177">
        <f t="shared" si="23"/>
        <v>22.140615328174896</v>
      </c>
      <c r="AT177">
        <f t="shared" si="23"/>
        <v>22.335127701931121</v>
      </c>
      <c r="AU177">
        <f t="shared" si="23"/>
        <v>22.529640075687343</v>
      </c>
      <c r="AV177">
        <f t="shared" si="23"/>
        <v>22.724152449443565</v>
      </c>
      <c r="AW177">
        <f t="shared" si="23"/>
        <v>22.918664823199791</v>
      </c>
      <c r="AX177">
        <f t="shared" si="23"/>
        <v>23.113177196956016</v>
      </c>
      <c r="AY177">
        <f t="shared" si="23"/>
        <v>23.307689570712238</v>
      </c>
      <c r="AZ177">
        <f t="shared" si="23"/>
        <v>23.50220194446846</v>
      </c>
      <c r="BA177">
        <f t="shared" si="23"/>
        <v>23.696714318224686</v>
      </c>
      <c r="BB177">
        <f t="shared" si="23"/>
        <v>23.891226691980911</v>
      </c>
      <c r="BC177">
        <f t="shared" si="23"/>
        <v>24.085739065737133</v>
      </c>
      <c r="BD177">
        <f t="shared" si="23"/>
        <v>24.280251439493355</v>
      </c>
      <c r="BE177">
        <f t="shared" si="23"/>
        <v>24.474763813249581</v>
      </c>
      <c r="BF177" t="s">
        <v>146</v>
      </c>
      <c r="BG177" t="s">
        <v>146</v>
      </c>
    </row>
    <row r="178" spans="2:59">
      <c r="B178" t="s">
        <v>1581</v>
      </c>
      <c r="C178" t="s">
        <v>2878</v>
      </c>
      <c r="D178" t="s">
        <v>3230</v>
      </c>
      <c r="E178" t="s">
        <v>2729</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f t="shared" si="19"/>
        <v>16.35136565457999</v>
      </c>
      <c r="AM178">
        <f t="shared" si="23"/>
        <v>16.447210694888181</v>
      </c>
      <c r="AN178">
        <f t="shared" si="23"/>
        <v>16.543055735196354</v>
      </c>
      <c r="AO178">
        <f t="shared" si="23"/>
        <v>16.638900775504545</v>
      </c>
      <c r="AP178">
        <f t="shared" si="23"/>
        <v>16.734745815812719</v>
      </c>
      <c r="AQ178">
        <f t="shared" si="23"/>
        <v>16.83059085612091</v>
      </c>
      <c r="AR178">
        <f t="shared" si="23"/>
        <v>16.926435896429084</v>
      </c>
      <c r="AS178">
        <f t="shared" si="23"/>
        <v>17.022280936737271</v>
      </c>
      <c r="AT178">
        <f t="shared" si="23"/>
        <v>17.118125977045448</v>
      </c>
      <c r="AU178">
        <f t="shared" si="23"/>
        <v>17.213971017353636</v>
      </c>
      <c r="AV178">
        <f t="shared" si="23"/>
        <v>17.309816057661813</v>
      </c>
      <c r="AW178">
        <f t="shared" si="23"/>
        <v>17.40566109797</v>
      </c>
      <c r="AX178">
        <f t="shared" si="23"/>
        <v>17.501506138278177</v>
      </c>
      <c r="AY178">
        <f t="shared" si="23"/>
        <v>17.597351178586365</v>
      </c>
      <c r="AZ178">
        <f t="shared" si="23"/>
        <v>17.693196218894538</v>
      </c>
      <c r="BA178">
        <f t="shared" si="23"/>
        <v>17.78904125920273</v>
      </c>
      <c r="BB178">
        <f t="shared" si="23"/>
        <v>17.884886299510903</v>
      </c>
      <c r="BC178">
        <f t="shared" si="23"/>
        <v>17.980731339819094</v>
      </c>
      <c r="BD178">
        <f t="shared" si="23"/>
        <v>18.076576380127268</v>
      </c>
      <c r="BE178">
        <f t="shared" si="23"/>
        <v>18.172421420435459</v>
      </c>
      <c r="BF178" t="s">
        <v>146</v>
      </c>
      <c r="BG178" t="s">
        <v>146</v>
      </c>
    </row>
    <row r="179" spans="2:59">
      <c r="B179" t="s">
        <v>2558</v>
      </c>
      <c r="C179" t="s">
        <v>2880</v>
      </c>
      <c r="D179" t="s">
        <v>3231</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f t="shared" si="19"/>
        <v>17.177014195197948</v>
      </c>
      <c r="AM179">
        <f t="shared" si="23"/>
        <v>17.237487390395895</v>
      </c>
      <c r="AN179">
        <f t="shared" si="23"/>
        <v>17.297960585593842</v>
      </c>
      <c r="AO179">
        <f t="shared" si="23"/>
        <v>17.358433780791788</v>
      </c>
      <c r="AP179">
        <f t="shared" si="23"/>
        <v>17.418906975989735</v>
      </c>
      <c r="AQ179">
        <f t="shared" si="23"/>
        <v>17.479380171187678</v>
      </c>
      <c r="AR179">
        <f t="shared" si="23"/>
        <v>17.539853366385625</v>
      </c>
      <c r="AS179">
        <f t="shared" si="23"/>
        <v>17.600326561583572</v>
      </c>
      <c r="AT179">
        <f t="shared" si="23"/>
        <v>17.660799756781518</v>
      </c>
      <c r="AU179">
        <f t="shared" si="23"/>
        <v>17.721272951979465</v>
      </c>
      <c r="AV179">
        <f t="shared" si="23"/>
        <v>17.781746147177412</v>
      </c>
      <c r="AW179">
        <f t="shared" si="23"/>
        <v>17.842219342375358</v>
      </c>
      <c r="AX179">
        <f t="shared" si="23"/>
        <v>17.902692537573305</v>
      </c>
      <c r="AY179">
        <f t="shared" si="23"/>
        <v>17.963165732771252</v>
      </c>
      <c r="AZ179">
        <f t="shared" si="23"/>
        <v>18.023638927969198</v>
      </c>
      <c r="BA179">
        <f t="shared" si="23"/>
        <v>18.084112123167145</v>
      </c>
      <c r="BB179">
        <f t="shared" si="23"/>
        <v>18.144585318365092</v>
      </c>
      <c r="BC179">
        <f t="shared" si="23"/>
        <v>18.205058513563035</v>
      </c>
      <c r="BD179">
        <f t="shared" si="23"/>
        <v>18.265531708760982</v>
      </c>
      <c r="BE179">
        <f t="shared" si="23"/>
        <v>18.326004903958928</v>
      </c>
      <c r="BF179" s="107">
        <v>5.0000000000000001E-3</v>
      </c>
      <c r="BG179" s="40">
        <f t="shared" si="20"/>
        <v>0.42696098140395655</v>
      </c>
    </row>
    <row r="180" spans="2:59">
      <c r="B180" t="s">
        <v>1223</v>
      </c>
      <c r="D180" t="s">
        <v>3232</v>
      </c>
      <c r="BG180" s="40"/>
    </row>
    <row r="181" spans="2:59">
      <c r="B181" t="s">
        <v>1266</v>
      </c>
      <c r="C181" t="s">
        <v>2883</v>
      </c>
      <c r="D181" t="s">
        <v>3233</v>
      </c>
      <c r="E181" t="s">
        <v>2729</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f t="shared" ref="AL181" si="24">AK181+AK181*($AK181-$AJ181)/$AJ181</f>
        <v>12.87821200537079</v>
      </c>
      <c r="AM181">
        <f t="shared" ref="AM181" si="25">AL181+AL181*($AK181-$AJ181)/$AJ181</f>
        <v>12.877949016112259</v>
      </c>
      <c r="AN181">
        <f t="shared" ref="AN181" si="26">AM181+AM181*($AK181-$AJ181)/$AJ181</f>
        <v>12.8776860322243</v>
      </c>
      <c r="AO181">
        <f t="shared" ref="AO181" si="27">AN181+AN181*($AK181-$AJ181)/$AJ181</f>
        <v>12.877423053706803</v>
      </c>
      <c r="AP181">
        <f t="shared" ref="AP181" si="28">AO181+AO181*($AK181-$AJ181)/$AJ181</f>
        <v>12.877160080559657</v>
      </c>
      <c r="AQ181">
        <f t="shared" ref="AQ181" si="29">AP181+AP181*($AK181-$AJ181)/$AJ181</f>
        <v>12.876897112782752</v>
      </c>
      <c r="AR181">
        <f t="shared" ref="AR181" si="30">AQ181+AQ181*($AK181-$AJ181)/$AJ181</f>
        <v>12.876634150375979</v>
      </c>
      <c r="AS181">
        <f t="shared" ref="AS181" si="31">AR181+AR181*($AK181-$AJ181)/$AJ181</f>
        <v>12.87637119333923</v>
      </c>
      <c r="AT181">
        <f t="shared" ref="AT181" si="32">AS181+AS181*($AK181-$AJ181)/$AJ181</f>
        <v>12.876108241672393</v>
      </c>
      <c r="AU181">
        <f t="shared" ref="AU181" si="33">AT181+AT181*($AK181-$AJ181)/$AJ181</f>
        <v>12.87584529537536</v>
      </c>
      <c r="AV181">
        <f t="shared" ref="AV181" si="34">AU181+AU181*($AK181-$AJ181)/$AJ181</f>
        <v>12.875582354448019</v>
      </c>
      <c r="AW181">
        <f t="shared" ref="AW181" si="35">AV181+AV181*($AK181-$AJ181)/$AJ181</f>
        <v>12.875319418890262</v>
      </c>
      <c r="AX181">
        <f t="shared" ref="AX181" si="36">AW181+AW181*($AK181-$AJ181)/$AJ181</f>
        <v>12.875056488701981</v>
      </c>
      <c r="AY181">
        <f t="shared" ref="AY181" si="37">AX181+AX181*($AK181-$AJ181)/$AJ181</f>
        <v>12.874793563883063</v>
      </c>
      <c r="AZ181">
        <f t="shared" ref="AZ181" si="38">AY181+AY181*($AK181-$AJ181)/$AJ181</f>
        <v>12.874530644433401</v>
      </c>
      <c r="BA181">
        <f t="shared" ref="BA181" si="39">AZ181+AZ181*($AK181-$AJ181)/$AJ181</f>
        <v>12.874267730352884</v>
      </c>
      <c r="BB181">
        <f t="shared" ref="BB181" si="40">BA181+BA181*($AK181-$AJ181)/$AJ181</f>
        <v>12.874004821641401</v>
      </c>
      <c r="BC181">
        <f t="shared" ref="BC181" si="41">BB181+BB181*($AK181-$AJ181)/$AJ181</f>
        <v>12.873741918298846</v>
      </c>
      <c r="BD181">
        <f t="shared" ref="BD181" si="42">BC181+BC181*($AK181-$AJ181)/$AJ181</f>
        <v>12.873479020325107</v>
      </c>
      <c r="BE181">
        <f t="shared" ref="BE181" si="43">BD181+BD181*($AK181-$AJ181)/$AJ181</f>
        <v>12.873216127720074</v>
      </c>
      <c r="BF181" s="107">
        <v>8.9999999999999993E-3</v>
      </c>
      <c r="BG181" s="40">
        <f t="shared" si="20"/>
        <v>0.57118292009432636</v>
      </c>
    </row>
    <row r="182" spans="2:59">
      <c r="B182" t="s">
        <v>1352</v>
      </c>
      <c r="C182" t="s">
        <v>2885</v>
      </c>
      <c r="D182" t="s">
        <v>3234</v>
      </c>
      <c r="E182" t="s">
        <v>1718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f t="shared" si="19"/>
        <v>9.2579165214442813</v>
      </c>
      <c r="AM182">
        <f t="shared" ref="AM182:BE189" si="44">_xlfn.FORECAST.ETS(AM$15,$F182:$AK182,$F$15:$AK$15)</f>
        <v>9.3255180428885627</v>
      </c>
      <c r="AN182">
        <f t="shared" si="44"/>
        <v>9.393119564332844</v>
      </c>
      <c r="AO182">
        <f t="shared" si="44"/>
        <v>9.4607210857771253</v>
      </c>
      <c r="AP182">
        <f t="shared" si="44"/>
        <v>9.5283226072214084</v>
      </c>
      <c r="AQ182">
        <f t="shared" si="44"/>
        <v>9.5959241286656898</v>
      </c>
      <c r="AR182">
        <f t="shared" si="44"/>
        <v>9.6635256501099711</v>
      </c>
      <c r="AS182">
        <f t="shared" si="44"/>
        <v>9.7311271715542524</v>
      </c>
      <c r="AT182">
        <f t="shared" si="44"/>
        <v>9.7987286929985338</v>
      </c>
      <c r="AU182">
        <f t="shared" si="44"/>
        <v>9.8663302144428151</v>
      </c>
      <c r="AV182">
        <f t="shared" si="44"/>
        <v>9.9339317358870964</v>
      </c>
      <c r="AW182">
        <f t="shared" si="44"/>
        <v>10.001533257331378</v>
      </c>
      <c r="AX182">
        <f t="shared" si="44"/>
        <v>10.069134778775659</v>
      </c>
      <c r="AY182">
        <f t="shared" si="44"/>
        <v>10.13673630021994</v>
      </c>
      <c r="AZ182">
        <f t="shared" si="44"/>
        <v>10.204337821664224</v>
      </c>
      <c r="BA182">
        <f t="shared" si="44"/>
        <v>10.271939343108505</v>
      </c>
      <c r="BB182">
        <f t="shared" si="44"/>
        <v>10.339540864552786</v>
      </c>
      <c r="BC182">
        <f t="shared" si="44"/>
        <v>10.407142385997068</v>
      </c>
      <c r="BD182">
        <f t="shared" si="44"/>
        <v>10.474743907441349</v>
      </c>
      <c r="BE182">
        <f t="shared" si="44"/>
        <v>10.54234542888563</v>
      </c>
      <c r="BF182" s="107">
        <v>8.9999999999999993E-3</v>
      </c>
      <c r="BG182" s="40">
        <f t="shared" si="20"/>
        <v>0.79279235545866023</v>
      </c>
    </row>
    <row r="183" spans="2:59">
      <c r="B183" t="s">
        <v>1273</v>
      </c>
      <c r="C183" t="s">
        <v>2887</v>
      </c>
      <c r="D183" t="s">
        <v>3235</v>
      </c>
      <c r="E183" t="s">
        <v>1718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f t="shared" si="19"/>
        <v>9.5431829723240469</v>
      </c>
      <c r="AM183">
        <f t="shared" si="44"/>
        <v>9.6155869446480953</v>
      </c>
      <c r="AN183">
        <f t="shared" si="44"/>
        <v>9.6879909169721419</v>
      </c>
      <c r="AO183">
        <f t="shared" si="44"/>
        <v>9.7603948892961903</v>
      </c>
      <c r="AP183">
        <f t="shared" si="44"/>
        <v>9.8327988616202369</v>
      </c>
      <c r="AQ183">
        <f t="shared" si="44"/>
        <v>9.9052028339442852</v>
      </c>
      <c r="AR183">
        <f t="shared" si="44"/>
        <v>9.9776068062683319</v>
      </c>
      <c r="AS183">
        <f t="shared" si="44"/>
        <v>10.05001077859238</v>
      </c>
      <c r="AT183">
        <f t="shared" si="44"/>
        <v>10.122414750916427</v>
      </c>
      <c r="AU183">
        <f t="shared" si="44"/>
        <v>10.194818723240475</v>
      </c>
      <c r="AV183">
        <f t="shared" si="44"/>
        <v>10.267222695564522</v>
      </c>
      <c r="AW183">
        <f t="shared" si="44"/>
        <v>10.33962666788857</v>
      </c>
      <c r="AX183">
        <f t="shared" si="44"/>
        <v>10.412030640212617</v>
      </c>
      <c r="AY183">
        <f t="shared" si="44"/>
        <v>10.484434612536665</v>
      </c>
      <c r="AZ183">
        <f t="shared" si="44"/>
        <v>10.556838584860712</v>
      </c>
      <c r="BA183">
        <f t="shared" si="44"/>
        <v>10.62924255718476</v>
      </c>
      <c r="BB183">
        <f t="shared" si="44"/>
        <v>10.701646529508807</v>
      </c>
      <c r="BC183">
        <f t="shared" si="44"/>
        <v>10.774050501832855</v>
      </c>
      <c r="BD183">
        <f t="shared" si="44"/>
        <v>10.846454474156902</v>
      </c>
      <c r="BE183">
        <f t="shared" si="44"/>
        <v>10.91885844648095</v>
      </c>
      <c r="BF183" s="107">
        <v>8.9999999999999993E-3</v>
      </c>
      <c r="BG183" s="40">
        <f t="shared" si="20"/>
        <v>0.84262211311267876</v>
      </c>
    </row>
    <row r="184" spans="2:59">
      <c r="B184" t="s">
        <v>1282</v>
      </c>
      <c r="C184" t="s">
        <v>2889</v>
      </c>
      <c r="D184" t="s">
        <v>3236</v>
      </c>
      <c r="E184" t="s">
        <v>1718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f t="shared" ref="AL184:AL185" si="45">AK184+AK184*($AK184-$AJ184)/$AJ184</f>
        <v>9.5612684680084126</v>
      </c>
      <c r="AM184">
        <f t="shared" ref="AM184:AM185" si="46">AL184+AL184*($AK184-$AJ184)/$AJ184</f>
        <v>9.5650164046006836</v>
      </c>
      <c r="AN184">
        <f t="shared" ref="AN184:AN185" si="47">AM184+AM184*($AK184-$AJ184)/$AJ184</f>
        <v>9.5687658103524846</v>
      </c>
      <c r="AO184">
        <f t="shared" ref="AO184:AO185" si="48">AN184+AN184*($AK184-$AJ184)/$AJ184</f>
        <v>9.5725166858397159</v>
      </c>
      <c r="AP184">
        <f t="shared" ref="AP184:AP185" si="49">AO184+AO184*($AK184-$AJ184)/$AJ184</f>
        <v>9.5762690316384997</v>
      </c>
      <c r="AQ184">
        <f t="shared" ref="AQ184:AQ185" si="50">AP184+AP184*($AK184-$AJ184)/$AJ184</f>
        <v>9.5800228483251875</v>
      </c>
      <c r="AR184">
        <f t="shared" ref="AR184:AR185" si="51">AQ184+AQ184*($AK184-$AJ184)/$AJ184</f>
        <v>9.5837781364763526</v>
      </c>
      <c r="AS184">
        <f t="shared" ref="AS184:AS185" si="52">AR184+AR184*($AK184-$AJ184)/$AJ184</f>
        <v>9.5875348966687994</v>
      </c>
      <c r="AT184">
        <f t="shared" ref="AT184:AT185" si="53">AS184+AS184*($AK184-$AJ184)/$AJ184</f>
        <v>9.5912931294795527</v>
      </c>
      <c r="AU184">
        <f t="shared" ref="AU184:AU185" si="54">AT184+AT184*($AK184-$AJ184)/$AJ184</f>
        <v>9.595052835485868</v>
      </c>
      <c r="AV184">
        <f t="shared" ref="AV184:AV185" si="55">AU184+AU184*($AK184-$AJ184)/$AJ184</f>
        <v>9.5988140152652264</v>
      </c>
      <c r="AW184">
        <f t="shared" ref="AW184:AW185" si="56">AV184+AV184*($AK184-$AJ184)/$AJ184</f>
        <v>9.6025766693953329</v>
      </c>
      <c r="AX184">
        <f t="shared" ref="AX184:AX185" si="57">AW184+AW184*($AK184-$AJ184)/$AJ184</f>
        <v>9.6063407984541218</v>
      </c>
      <c r="AY184">
        <f t="shared" ref="AY184:AY185" si="58">AX184+AX184*($AK184-$AJ184)/$AJ184</f>
        <v>9.6101064030197527</v>
      </c>
      <c r="AZ184">
        <f t="shared" ref="AZ184:AZ185" si="59">AY184+AY184*($AK184-$AJ184)/$AJ184</f>
        <v>9.613873483670611</v>
      </c>
      <c r="BA184">
        <f t="shared" ref="BA184:BA185" si="60">AZ184+AZ184*($AK184-$AJ184)/$AJ184</f>
        <v>9.6176420409853094</v>
      </c>
      <c r="BB184">
        <f t="shared" ref="BB184:BB185" si="61">BA184+BA184*($AK184-$AJ184)/$AJ184</f>
        <v>9.621412075542688</v>
      </c>
      <c r="BC184">
        <f t="shared" ref="BC184:BC185" si="62">BB184+BB184*($AK184-$AJ184)/$AJ184</f>
        <v>9.6251835879218142</v>
      </c>
      <c r="BD184">
        <f t="shared" ref="BD184:BD185" si="63">BC184+BC184*($AK184-$AJ184)/$AJ184</f>
        <v>9.6289565787019811</v>
      </c>
      <c r="BE184">
        <f t="shared" ref="BE184:BE185" si="64">BD184+BD184*($AK184-$AJ184)/$AJ184</f>
        <v>9.6327310484627091</v>
      </c>
      <c r="BF184" s="107">
        <v>0.01</v>
      </c>
      <c r="BG184" s="40">
        <f t="shared" si="20"/>
        <v>0.64271109965312601</v>
      </c>
    </row>
    <row r="185" spans="2:59">
      <c r="B185" t="s">
        <v>2548</v>
      </c>
      <c r="C185" t="s">
        <v>2891</v>
      </c>
      <c r="D185" t="s">
        <v>3237</v>
      </c>
      <c r="E185" t="s">
        <v>2759</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f t="shared" si="45"/>
        <v>9.16196800000011</v>
      </c>
      <c r="AM185">
        <f t="shared" si="46"/>
        <v>9.1619690000003295</v>
      </c>
      <c r="AN185">
        <f t="shared" si="47"/>
        <v>9.1619700000006574</v>
      </c>
      <c r="AO185">
        <f t="shared" si="48"/>
        <v>9.1619710000010954</v>
      </c>
      <c r="AP185">
        <f t="shared" si="49"/>
        <v>9.1619720000016418</v>
      </c>
      <c r="AQ185">
        <f t="shared" si="50"/>
        <v>9.1619730000022983</v>
      </c>
      <c r="AR185">
        <f t="shared" si="51"/>
        <v>9.1619740000030632</v>
      </c>
      <c r="AS185">
        <f t="shared" si="52"/>
        <v>9.1619750000039382</v>
      </c>
      <c r="AT185">
        <f t="shared" si="53"/>
        <v>9.1619760000049215</v>
      </c>
      <c r="AU185">
        <f t="shared" si="54"/>
        <v>9.1619770000060132</v>
      </c>
      <c r="AV185">
        <f t="shared" si="55"/>
        <v>9.1619780000072151</v>
      </c>
      <c r="AW185">
        <f t="shared" si="56"/>
        <v>9.1619790000085253</v>
      </c>
      <c r="AX185">
        <f t="shared" si="57"/>
        <v>9.1619800000099456</v>
      </c>
      <c r="AY185">
        <f t="shared" si="58"/>
        <v>9.1619810000114743</v>
      </c>
      <c r="AZ185">
        <f t="shared" si="59"/>
        <v>9.1619820000131131</v>
      </c>
      <c r="BA185">
        <f t="shared" si="60"/>
        <v>9.1619830000148603</v>
      </c>
      <c r="BB185">
        <f t="shared" si="61"/>
        <v>9.1619840000167176</v>
      </c>
      <c r="BC185">
        <f t="shared" si="62"/>
        <v>9.1619850000186833</v>
      </c>
      <c r="BD185">
        <f t="shared" si="63"/>
        <v>9.1619860000207574</v>
      </c>
      <c r="BE185">
        <f t="shared" si="64"/>
        <v>9.1619870000229415</v>
      </c>
      <c r="BF185" s="107">
        <v>8.9999999999999993E-3</v>
      </c>
      <c r="BG185" s="40">
        <f t="shared" si="20"/>
        <v>0.52594934797738357</v>
      </c>
    </row>
    <row r="186" spans="2:59">
      <c r="B186" t="s">
        <v>1577</v>
      </c>
      <c r="C186" t="s">
        <v>2893</v>
      </c>
      <c r="D186" t="s">
        <v>3238</v>
      </c>
      <c r="E186" t="s">
        <v>1718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f t="shared" si="19"/>
        <v>20.751804032943134</v>
      </c>
      <c r="AM186">
        <f t="shared" si="44"/>
        <v>20.740529066457839</v>
      </c>
      <c r="AN186">
        <f t="shared" si="44"/>
        <v>20.729254099972543</v>
      </c>
      <c r="AO186">
        <f t="shared" si="44"/>
        <v>20.717979133487248</v>
      </c>
      <c r="AP186">
        <f t="shared" si="44"/>
        <v>20.706704167001952</v>
      </c>
      <c r="AQ186">
        <f t="shared" si="44"/>
        <v>20.695429200516656</v>
      </c>
      <c r="AR186">
        <f t="shared" si="44"/>
        <v>20.684154234031361</v>
      </c>
      <c r="AS186">
        <f t="shared" si="44"/>
        <v>20.672879267546065</v>
      </c>
      <c r="AT186">
        <f t="shared" si="44"/>
        <v>20.661604301060773</v>
      </c>
      <c r="AU186">
        <f t="shared" si="44"/>
        <v>20.650329334575478</v>
      </c>
      <c r="AV186">
        <f t="shared" si="44"/>
        <v>20.639054368090182</v>
      </c>
      <c r="AW186">
        <f t="shared" si="44"/>
        <v>20.627779401604887</v>
      </c>
      <c r="AX186">
        <f t="shared" si="44"/>
        <v>20.616504435119591</v>
      </c>
      <c r="AY186">
        <f t="shared" si="44"/>
        <v>20.605229468634295</v>
      </c>
      <c r="AZ186">
        <f t="shared" si="44"/>
        <v>20.593954502149</v>
      </c>
      <c r="BA186">
        <f t="shared" si="44"/>
        <v>20.582679535663704</v>
      </c>
      <c r="BB186">
        <f t="shared" si="44"/>
        <v>20.571404569178409</v>
      </c>
      <c r="BC186">
        <f t="shared" si="44"/>
        <v>20.560129602693113</v>
      </c>
      <c r="BD186">
        <f t="shared" si="44"/>
        <v>20.548854636207817</v>
      </c>
      <c r="BE186">
        <f t="shared" si="44"/>
        <v>20.537579669722522</v>
      </c>
      <c r="BF186" s="107">
        <v>7.0000000000000001E-3</v>
      </c>
      <c r="BG186" s="40">
        <f t="shared" si="20"/>
        <v>0.39233394766546859</v>
      </c>
    </row>
    <row r="187" spans="2:59">
      <c r="B187" t="s">
        <v>2549</v>
      </c>
      <c r="C187" t="s">
        <v>2895</v>
      </c>
      <c r="D187" t="s">
        <v>3239</v>
      </c>
      <c r="E187" t="s">
        <v>1718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f t="shared" ref="AL187:AL188" si="65">AK187+AK187*($AK187-$AJ187)/$AJ187</f>
        <v>18.371434068776917</v>
      </c>
      <c r="AM187">
        <f t="shared" ref="AM187:AM188" si="66">AL187+AL187*($AK187-$AJ187)/$AJ187</f>
        <v>18.372558206334961</v>
      </c>
      <c r="AN187">
        <f t="shared" ref="AN187:AN188" si="67">AM187+AM187*($AK187-$AJ187)/$AJ187</f>
        <v>18.373682412678342</v>
      </c>
      <c r="AO187">
        <f t="shared" ref="AO187:AO188" si="68">AN187+AN187*($AK187-$AJ187)/$AJ187</f>
        <v>18.374806687811265</v>
      </c>
      <c r="AP187">
        <f t="shared" ref="AP187:AP188" si="69">AO187+AO187*($AK187-$AJ187)/$AJ187</f>
        <v>18.375931031737942</v>
      </c>
      <c r="AQ187">
        <f t="shared" ref="AQ187:AQ188" si="70">AP187+AP187*($AK187-$AJ187)/$AJ187</f>
        <v>18.377055444462581</v>
      </c>
      <c r="AR187">
        <f t="shared" ref="AR187:AR188" si="71">AQ187+AQ187*($AK187-$AJ187)/$AJ187</f>
        <v>18.378179925989393</v>
      </c>
      <c r="AS187">
        <f t="shared" ref="AS187:AS188" si="72">AR187+AR187*($AK187-$AJ187)/$AJ187</f>
        <v>18.379304476322588</v>
      </c>
      <c r="AT187">
        <f t="shared" ref="AT187:AT188" si="73">AS187+AS187*($AK187-$AJ187)/$AJ187</f>
        <v>18.380429095466376</v>
      </c>
      <c r="AU187">
        <f t="shared" ref="AU187:AU188" si="74">AT187+AT187*($AK187-$AJ187)/$AJ187</f>
        <v>18.381553783424966</v>
      </c>
      <c r="AV187">
        <f t="shared" ref="AV187:AV188" si="75">AU187+AU187*($AK187-$AJ187)/$AJ187</f>
        <v>18.382678540202569</v>
      </c>
      <c r="AW187">
        <f t="shared" ref="AW187:AW188" si="76">AV187+AV187*($AK187-$AJ187)/$AJ187</f>
        <v>18.383803365803399</v>
      </c>
      <c r="AX187">
        <f t="shared" ref="AX187:AX188" si="77">AW187+AW187*($AK187-$AJ187)/$AJ187</f>
        <v>18.384928260231664</v>
      </c>
      <c r="AY187">
        <f t="shared" ref="AY187:AY188" si="78">AX187+AX187*($AK187-$AJ187)/$AJ187</f>
        <v>18.386053223491576</v>
      </c>
      <c r="AZ187">
        <f t="shared" ref="AZ187:AZ188" si="79">AY187+AY187*($AK187-$AJ187)/$AJ187</f>
        <v>18.387178255587347</v>
      </c>
      <c r="BA187">
        <f t="shared" ref="BA187:BA188" si="80">AZ187+AZ187*($AK187-$AJ187)/$AJ187</f>
        <v>18.388303356523192</v>
      </c>
      <c r="BB187">
        <f t="shared" ref="BB187:BB188" si="81">BA187+BA187*($AK187-$AJ187)/$AJ187</f>
        <v>18.38942852630332</v>
      </c>
      <c r="BC187">
        <f t="shared" ref="BC187:BC188" si="82">BB187+BB187*($AK187-$AJ187)/$AJ187</f>
        <v>18.390553764931944</v>
      </c>
      <c r="BD187">
        <f t="shared" ref="BD187:BD188" si="83">BC187+BC187*($AK187-$AJ187)/$AJ187</f>
        <v>18.391679072413279</v>
      </c>
      <c r="BE187">
        <f t="shared" ref="BE187:BE188" si="84">BD187+BD187*($AK187-$AJ187)/$AJ187</f>
        <v>18.392804448751534</v>
      </c>
      <c r="BF187" t="s">
        <v>146</v>
      </c>
      <c r="BG187" t="s">
        <v>146</v>
      </c>
    </row>
    <row r="188" spans="2:59">
      <c r="B188" t="s">
        <v>2550</v>
      </c>
      <c r="C188" t="s">
        <v>2897</v>
      </c>
      <c r="D188" t="s">
        <v>3240</v>
      </c>
      <c r="E188" t="s">
        <v>1718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s="49">
        <f t="shared" si="65"/>
        <v>13.395904222463306</v>
      </c>
      <c r="AM188" s="49">
        <f t="shared" si="66"/>
        <v>13.461618233345312</v>
      </c>
      <c r="AN188" s="49">
        <f t="shared" si="67"/>
        <v>13.527654606283249</v>
      </c>
      <c r="AO188" s="49">
        <f t="shared" si="68"/>
        <v>13.594014922633873</v>
      </c>
      <c r="AP188" s="49">
        <f t="shared" si="69"/>
        <v>13.660700771511333</v>
      </c>
      <c r="AQ188" s="49">
        <f t="shared" si="70"/>
        <v>13.727713749825227</v>
      </c>
      <c r="AR188" s="49">
        <f t="shared" si="71"/>
        <v>13.795055462318839</v>
      </c>
      <c r="AS188" s="49">
        <f t="shared" si="72"/>
        <v>13.862727521607569</v>
      </c>
      <c r="AT188" s="49">
        <f t="shared" si="73"/>
        <v>13.930731548217555</v>
      </c>
      <c r="AU188" s="49">
        <f t="shared" si="74"/>
        <v>13.999069170624468</v>
      </c>
      <c r="AV188" s="49">
        <f t="shared" si="75"/>
        <v>14.067742025292521</v>
      </c>
      <c r="AW188" s="49">
        <f t="shared" si="76"/>
        <v>14.136751756713647</v>
      </c>
      <c r="AX188" s="49">
        <f t="shared" si="77"/>
        <v>14.206100017446888</v>
      </c>
      <c r="AY188" s="49">
        <f t="shared" si="78"/>
        <v>14.275788468157959</v>
      </c>
      <c r="AZ188" s="49">
        <f t="shared" si="79"/>
        <v>14.345818777659025</v>
      </c>
      <c r="BA188" s="49">
        <f t="shared" si="80"/>
        <v>14.416192622948657</v>
      </c>
      <c r="BB188" s="49">
        <f t="shared" si="81"/>
        <v>14.486911689251995</v>
      </c>
      <c r="BC188" s="49">
        <f t="shared" si="82"/>
        <v>14.557977670061099</v>
      </c>
      <c r="BD188" s="49">
        <f t="shared" si="83"/>
        <v>14.629392267175506</v>
      </c>
      <c r="BE188" s="49">
        <f t="shared" si="84"/>
        <v>14.701157190742983</v>
      </c>
      <c r="BF188" t="s">
        <v>146</v>
      </c>
      <c r="BG188" t="s">
        <v>146</v>
      </c>
    </row>
    <row r="189" spans="2:59">
      <c r="B189" t="s">
        <v>1581</v>
      </c>
      <c r="C189" t="s">
        <v>2899</v>
      </c>
      <c r="D189" t="s">
        <v>3241</v>
      </c>
      <c r="E189" t="s">
        <v>1718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f t="shared" si="19"/>
        <v>11.604457584508529</v>
      </c>
      <c r="AM189">
        <f t="shared" si="44"/>
        <v>11.680088181540061</v>
      </c>
      <c r="AN189">
        <f t="shared" si="44"/>
        <v>11.755718778571584</v>
      </c>
      <c r="AO189">
        <f t="shared" si="44"/>
        <v>11.831349375603116</v>
      </c>
      <c r="AP189">
        <f t="shared" si="44"/>
        <v>11.906979972634641</v>
      </c>
      <c r="AQ189">
        <f t="shared" si="44"/>
        <v>11.982610569666173</v>
      </c>
      <c r="AR189">
        <f t="shared" si="44"/>
        <v>12.058241166697698</v>
      </c>
      <c r="AS189">
        <f t="shared" si="44"/>
        <v>12.13387176372923</v>
      </c>
      <c r="AT189">
        <f t="shared" si="44"/>
        <v>12.209502360760753</v>
      </c>
      <c r="AU189">
        <f t="shared" si="44"/>
        <v>12.285132957792285</v>
      </c>
      <c r="AV189">
        <f t="shared" si="44"/>
        <v>12.36076355482381</v>
      </c>
      <c r="AW189">
        <f t="shared" si="44"/>
        <v>12.436394151855342</v>
      </c>
      <c r="AX189">
        <f t="shared" si="44"/>
        <v>12.512024748886867</v>
      </c>
      <c r="AY189">
        <f t="shared" si="44"/>
        <v>12.5876553459184</v>
      </c>
      <c r="AZ189">
        <f t="shared" si="44"/>
        <v>12.663285942949923</v>
      </c>
      <c r="BA189">
        <f t="shared" si="44"/>
        <v>12.738916539981455</v>
      </c>
      <c r="BB189">
        <f t="shared" si="44"/>
        <v>12.81454713701298</v>
      </c>
      <c r="BC189">
        <f t="shared" si="44"/>
        <v>12.890177734044512</v>
      </c>
      <c r="BD189">
        <f t="shared" si="44"/>
        <v>12.965808331076037</v>
      </c>
      <c r="BE189">
        <f t="shared" si="44"/>
        <v>13.041438928107569</v>
      </c>
      <c r="BF189" t="s">
        <v>146</v>
      </c>
      <c r="BG189" t="s">
        <v>146</v>
      </c>
    </row>
    <row r="190" spans="2:59">
      <c r="B190" t="s">
        <v>2559</v>
      </c>
      <c r="C190" t="s">
        <v>2901</v>
      </c>
      <c r="D190" t="s">
        <v>3242</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f t="shared" ref="AL190" si="85">AK190+AK190*($AK190-$AJ190)/$AJ190</f>
        <v>11.772427495917302</v>
      </c>
      <c r="AM190">
        <f t="shared" ref="AM190" si="86">AL190+AL190*($AK190-$AJ190)/$AJ190</f>
        <v>11.776625488285344</v>
      </c>
      <c r="AN190">
        <f t="shared" ref="AN190" si="87">AM190+AM190*($AK190-$AJ190)/$AJ190</f>
        <v>11.780824977637753</v>
      </c>
      <c r="AO190">
        <f t="shared" ref="AO190" si="88">AN190+AN190*($AK190-$AJ190)/$AJ190</f>
        <v>11.785025964508346</v>
      </c>
      <c r="AP190">
        <f t="shared" ref="AP190" si="89">AO190+AO190*($AK190-$AJ190)/$AJ190</f>
        <v>11.789228449431132</v>
      </c>
      <c r="AQ190">
        <f t="shared" ref="AQ190" si="90">AP190+AP190*($AK190-$AJ190)/$AJ190</f>
        <v>11.793432432940309</v>
      </c>
      <c r="AR190">
        <f t="shared" ref="AR190" si="91">AQ190+AQ190*($AK190-$AJ190)/$AJ190</f>
        <v>11.797637915570265</v>
      </c>
      <c r="AS190">
        <f t="shared" ref="AS190" si="92">AR190+AR190*($AK190-$AJ190)/$AJ190</f>
        <v>11.801844897855579</v>
      </c>
      <c r="AT190">
        <f t="shared" ref="AT190" si="93">AS190+AS190*($AK190-$AJ190)/$AJ190</f>
        <v>11.806053380331024</v>
      </c>
      <c r="AU190">
        <f t="shared" ref="AU190" si="94">AT190+AT190*($AK190-$AJ190)/$AJ190</f>
        <v>11.810263363531558</v>
      </c>
      <c r="AV190">
        <f t="shared" ref="AV190" si="95">AU190+AU190*($AK190-$AJ190)/$AJ190</f>
        <v>11.814474847992333</v>
      </c>
      <c r="AW190">
        <f t="shared" ref="AW190" si="96">AV190+AV190*($AK190-$AJ190)/$AJ190</f>
        <v>11.818687834248692</v>
      </c>
      <c r="AX190">
        <f t="shared" ref="AX190" si="97">AW190+AW190*($AK190-$AJ190)/$AJ190</f>
        <v>11.822902322836169</v>
      </c>
      <c r="AY190">
        <f t="shared" ref="AY190" si="98">AX190+AX190*($AK190-$AJ190)/$AJ190</f>
        <v>11.827118314290487</v>
      </c>
      <c r="AZ190">
        <f t="shared" ref="AZ190" si="99">AY190+AY190*($AK190-$AJ190)/$AJ190</f>
        <v>11.831335809147562</v>
      </c>
      <c r="BA190">
        <f t="shared" ref="BA190" si="100">AZ190+AZ190*($AK190-$AJ190)/$AJ190</f>
        <v>11.835554807943501</v>
      </c>
      <c r="BB190">
        <f t="shared" ref="BB190" si="101">BA190+BA190*($AK190-$AJ190)/$AJ190</f>
        <v>11.839775311214598</v>
      </c>
      <c r="BC190">
        <f t="shared" ref="BC190" si="102">BB190+BB190*($AK190-$AJ190)/$AJ190</f>
        <v>11.843997319497346</v>
      </c>
      <c r="BD190">
        <f t="shared" ref="BD190" si="103">BC190+BC190*($AK190-$AJ190)/$AJ190</f>
        <v>11.848220833328423</v>
      </c>
      <c r="BE190">
        <f t="shared" ref="BE190" si="104">BD190+BD190*($AK190-$AJ190)/$AJ190</f>
        <v>11.852445853244699</v>
      </c>
      <c r="BF190" s="107">
        <v>8.9999999999999993E-3</v>
      </c>
      <c r="BG190" s="40">
        <f t="shared" si="20"/>
        <v>0.57534203394109529</v>
      </c>
    </row>
    <row r="191" spans="2:59">
      <c r="B191" t="s">
        <v>2553</v>
      </c>
      <c r="D191" t="s">
        <v>3243</v>
      </c>
      <c r="BG191" s="40"/>
    </row>
    <row r="192" spans="2:59">
      <c r="B192" t="s">
        <v>1266</v>
      </c>
      <c r="C192" t="s">
        <v>2904</v>
      </c>
      <c r="D192" t="s">
        <v>3244</v>
      </c>
      <c r="E192" t="s">
        <v>2729</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f t="shared" si="19"/>
        <v>7.9058995448212208</v>
      </c>
      <c r="AM192">
        <f t="shared" si="19"/>
        <v>7.9096106168823326</v>
      </c>
      <c r="AN192">
        <f t="shared" si="19"/>
        <v>7.9133216889434452</v>
      </c>
      <c r="AO192">
        <f t="shared" si="19"/>
        <v>7.9170327610045579</v>
      </c>
      <c r="AP192">
        <f t="shared" si="19"/>
        <v>7.9207438330656696</v>
      </c>
      <c r="AQ192">
        <f t="shared" si="19"/>
        <v>7.9244549051267823</v>
      </c>
      <c r="AR192">
        <f t="shared" si="19"/>
        <v>7.928165977187895</v>
      </c>
      <c r="AS192">
        <f t="shared" si="19"/>
        <v>7.9318770492490076</v>
      </c>
      <c r="AT192">
        <f t="shared" si="19"/>
        <v>7.9355881213101194</v>
      </c>
      <c r="AU192">
        <f t="shared" si="19"/>
        <v>7.939299193371232</v>
      </c>
      <c r="AV192">
        <f t="shared" si="19"/>
        <v>7.9430102654323447</v>
      </c>
      <c r="AW192">
        <f t="shared" si="19"/>
        <v>7.9467213374934564</v>
      </c>
      <c r="AX192">
        <f t="shared" si="19"/>
        <v>7.9504324095545691</v>
      </c>
      <c r="AY192">
        <f t="shared" si="19"/>
        <v>7.9541434816156817</v>
      </c>
      <c r="AZ192">
        <f t="shared" si="19"/>
        <v>7.9578545536767935</v>
      </c>
      <c r="BA192">
        <f t="shared" si="19"/>
        <v>7.9615656257379062</v>
      </c>
      <c r="BB192">
        <f t="shared" ref="AM192:BE202" si="105">_xlfn.FORECAST.ETS(BB$15,$F192:$AK192,$F$15:$AK$15)</f>
        <v>7.9652766977990188</v>
      </c>
      <c r="BC192">
        <f t="shared" si="105"/>
        <v>7.9689877698601315</v>
      </c>
      <c r="BD192">
        <f t="shared" si="105"/>
        <v>7.9726988419212432</v>
      </c>
      <c r="BE192">
        <f t="shared" si="105"/>
        <v>7.9764099139823559</v>
      </c>
      <c r="BF192" s="107">
        <v>8.0000000000000002E-3</v>
      </c>
      <c r="BG192" s="40">
        <f t="shared" si="20"/>
        <v>0.48491277741753436</v>
      </c>
    </row>
    <row r="193" spans="2:59">
      <c r="B193" t="s">
        <v>1352</v>
      </c>
      <c r="C193" t="s">
        <v>2906</v>
      </c>
      <c r="D193" t="s">
        <v>3245</v>
      </c>
      <c r="E193" t="s">
        <v>1718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f>AK193+AK193*($AK193-$AJ193)/$AJ193</f>
        <v>7.4873303322958797</v>
      </c>
      <c r="AM193">
        <f t="shared" ref="AM193:BE194" si="106">AL193+AL193*($AK193-$AJ193)/$AJ193</f>
        <v>7.4965530108464344</v>
      </c>
      <c r="AN193">
        <f t="shared" si="106"/>
        <v>7.5057870496276546</v>
      </c>
      <c r="AO193">
        <f t="shared" si="106"/>
        <v>7.5150324626327469</v>
      </c>
      <c r="AP193">
        <f t="shared" si="106"/>
        <v>7.5242892638721539</v>
      </c>
      <c r="AQ193">
        <f t="shared" si="106"/>
        <v>7.5335574673735746</v>
      </c>
      <c r="AR193">
        <f t="shared" si="106"/>
        <v>7.5428370871819892</v>
      </c>
      <c r="AS193">
        <f t="shared" si="106"/>
        <v>7.5521281373596763</v>
      </c>
      <c r="AT193">
        <f t="shared" si="106"/>
        <v>7.5614306319862363</v>
      </c>
      <c r="AU193">
        <f t="shared" si="106"/>
        <v>7.5707445851586135</v>
      </c>
      <c r="AV193">
        <f t="shared" si="106"/>
        <v>7.5800700109911157</v>
      </c>
      <c r="AW193">
        <f t="shared" si="106"/>
        <v>7.589406923615436</v>
      </c>
      <c r="AX193">
        <f t="shared" si="106"/>
        <v>7.5987553371806742</v>
      </c>
      <c r="AY193">
        <f t="shared" si="106"/>
        <v>7.6081152658533604</v>
      </c>
      <c r="AZ193">
        <f t="shared" si="106"/>
        <v>7.6174867238174722</v>
      </c>
      <c r="BA193">
        <f t="shared" si="106"/>
        <v>7.6268697252744602</v>
      </c>
      <c r="BB193">
        <f t="shared" si="106"/>
        <v>7.6362642844432678</v>
      </c>
      <c r="BC193">
        <f t="shared" si="106"/>
        <v>7.6456704155603523</v>
      </c>
      <c r="BD193">
        <f t="shared" si="106"/>
        <v>7.6550881328797074</v>
      </c>
      <c r="BE193">
        <f t="shared" si="106"/>
        <v>7.6645174506728848</v>
      </c>
      <c r="BF193" s="107">
        <v>7.0000000000000001E-3</v>
      </c>
      <c r="BG193" s="40">
        <f t="shared" si="20"/>
        <v>0.47445077740408959</v>
      </c>
    </row>
    <row r="194" spans="2:59">
      <c r="B194" t="s">
        <v>1273</v>
      </c>
      <c r="C194" t="s">
        <v>2908</v>
      </c>
      <c r="D194" t="s">
        <v>3246</v>
      </c>
      <c r="E194" t="s">
        <v>1718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f>AK194+AK194*($AK194-$AJ194)/$AJ194</f>
        <v>7.5996786472023388</v>
      </c>
      <c r="AM194">
        <f t="shared" si="106"/>
        <v>7.5844478801859463</v>
      </c>
      <c r="AN194">
        <f t="shared" si="106"/>
        <v>7.5692476376528477</v>
      </c>
      <c r="AO194">
        <f t="shared" si="106"/>
        <v>7.5540778584279185</v>
      </c>
      <c r="AP194">
        <f t="shared" si="106"/>
        <v>7.5389384814586355</v>
      </c>
      <c r="AQ194">
        <f t="shared" si="106"/>
        <v>7.5238294458148349</v>
      </c>
      <c r="AR194">
        <f t="shared" si="106"/>
        <v>7.5087506906884638</v>
      </c>
      <c r="AS194">
        <f t="shared" si="106"/>
        <v>7.4937021553933363</v>
      </c>
      <c r="AT194">
        <f t="shared" si="106"/>
        <v>7.478683779364891</v>
      </c>
      <c r="AU194">
        <f t="shared" si="106"/>
        <v>7.4636955021599451</v>
      </c>
      <c r="AV194">
        <f t="shared" si="106"/>
        <v>7.4487372634564517</v>
      </c>
      <c r="AW194">
        <f t="shared" si="106"/>
        <v>7.4338090030532582</v>
      </c>
      <c r="AX194">
        <f t="shared" si="106"/>
        <v>7.4189106608698623</v>
      </c>
      <c r="AY194">
        <f t="shared" si="106"/>
        <v>7.4040421769461719</v>
      </c>
      <c r="AZ194">
        <f t="shared" si="106"/>
        <v>7.3892034914422631</v>
      </c>
      <c r="BA194">
        <f t="shared" si="106"/>
        <v>7.3743945446381369</v>
      </c>
      <c r="BB194">
        <f t="shared" si="106"/>
        <v>7.3596152769334839</v>
      </c>
      <c r="BC194">
        <f t="shared" si="106"/>
        <v>7.3448656288474403</v>
      </c>
      <c r="BD194">
        <f t="shared" si="106"/>
        <v>7.3301455410183491</v>
      </c>
      <c r="BE194">
        <f t="shared" si="106"/>
        <v>7.3154549542035241</v>
      </c>
      <c r="BF194" s="107">
        <v>6.0000000000000001E-3</v>
      </c>
      <c r="BG194" s="40">
        <f t="shared" si="20"/>
        <v>0.29711977278341628</v>
      </c>
    </row>
    <row r="195" spans="2:59">
      <c r="B195" t="s">
        <v>1282</v>
      </c>
      <c r="C195" t="s">
        <v>2910</v>
      </c>
      <c r="D195" t="s">
        <v>3247</v>
      </c>
      <c r="E195" t="s">
        <v>2729</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49">
        <f t="shared" si="19"/>
        <v>7.5306833955278591</v>
      </c>
      <c r="AM195" s="49">
        <f t="shared" si="105"/>
        <v>7.5831307910557175</v>
      </c>
      <c r="AN195" s="49">
        <f t="shared" si="105"/>
        <v>7.6355781865835768</v>
      </c>
      <c r="AO195" s="49">
        <f t="shared" si="105"/>
        <v>7.6880255821114352</v>
      </c>
      <c r="AP195" s="49">
        <f t="shared" si="105"/>
        <v>7.7404729776392944</v>
      </c>
      <c r="AQ195" s="49">
        <f t="shared" si="105"/>
        <v>7.7929203731671528</v>
      </c>
      <c r="AR195" s="49">
        <f t="shared" si="105"/>
        <v>7.8453677686950121</v>
      </c>
      <c r="AS195" s="49">
        <f t="shared" si="105"/>
        <v>7.8978151642228704</v>
      </c>
      <c r="AT195" s="49">
        <f t="shared" si="105"/>
        <v>7.9502625597507297</v>
      </c>
      <c r="AU195" s="49">
        <f t="shared" si="105"/>
        <v>8.0027099552785881</v>
      </c>
      <c r="AV195" s="49">
        <f t="shared" si="105"/>
        <v>8.0551573508064465</v>
      </c>
      <c r="AW195" s="49">
        <f t="shared" si="105"/>
        <v>8.1076047463343066</v>
      </c>
      <c r="AX195" s="49">
        <f t="shared" si="105"/>
        <v>8.160052141862165</v>
      </c>
      <c r="AY195" s="49">
        <f t="shared" si="105"/>
        <v>8.2124995373900234</v>
      </c>
      <c r="AZ195" s="49">
        <f t="shared" si="105"/>
        <v>8.2649469329178817</v>
      </c>
      <c r="BA195" s="49">
        <f t="shared" si="105"/>
        <v>8.3173943284457419</v>
      </c>
      <c r="BB195" s="49">
        <f t="shared" si="105"/>
        <v>8.3698417239736003</v>
      </c>
      <c r="BC195" s="49">
        <f t="shared" si="105"/>
        <v>8.4222891195014586</v>
      </c>
      <c r="BD195" s="49">
        <f t="shared" si="105"/>
        <v>8.474736515029317</v>
      </c>
      <c r="BE195" s="49">
        <f t="shared" si="105"/>
        <v>8.5271839105571772</v>
      </c>
      <c r="BF195" s="107">
        <v>8.9999999999999993E-3</v>
      </c>
      <c r="BG195" s="40">
        <f t="shared" si="20"/>
        <v>0.79973508993120834</v>
      </c>
    </row>
    <row r="196" spans="2:59">
      <c r="B196" t="s">
        <v>2548</v>
      </c>
      <c r="C196" t="s">
        <v>2912</v>
      </c>
      <c r="D196" t="s">
        <v>3248</v>
      </c>
      <c r="E196" t="s">
        <v>1718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f t="shared" si="19"/>
        <v>0</v>
      </c>
      <c r="AM196">
        <f t="shared" si="105"/>
        <v>0</v>
      </c>
      <c r="AN196">
        <f t="shared" si="105"/>
        <v>0</v>
      </c>
      <c r="AO196">
        <f t="shared" si="105"/>
        <v>0</v>
      </c>
      <c r="AP196">
        <f t="shared" si="105"/>
        <v>0</v>
      </c>
      <c r="AQ196">
        <f t="shared" si="105"/>
        <v>0</v>
      </c>
      <c r="AR196">
        <f t="shared" si="105"/>
        <v>0</v>
      </c>
      <c r="AS196">
        <f t="shared" si="105"/>
        <v>0</v>
      </c>
      <c r="AT196">
        <f t="shared" si="105"/>
        <v>0</v>
      </c>
      <c r="AU196">
        <f t="shared" si="105"/>
        <v>0</v>
      </c>
      <c r="AV196">
        <f t="shared" si="105"/>
        <v>0</v>
      </c>
      <c r="AW196">
        <f t="shared" si="105"/>
        <v>0</v>
      </c>
      <c r="AX196">
        <f t="shared" si="105"/>
        <v>0</v>
      </c>
      <c r="AY196">
        <f t="shared" si="105"/>
        <v>0</v>
      </c>
      <c r="AZ196">
        <f t="shared" si="105"/>
        <v>0</v>
      </c>
      <c r="BA196">
        <f t="shared" si="105"/>
        <v>0</v>
      </c>
      <c r="BB196">
        <f t="shared" si="105"/>
        <v>0</v>
      </c>
      <c r="BC196">
        <f t="shared" si="105"/>
        <v>0</v>
      </c>
      <c r="BD196">
        <f t="shared" si="105"/>
        <v>0</v>
      </c>
      <c r="BE196">
        <f t="shared" si="105"/>
        <v>0</v>
      </c>
      <c r="BF196" t="s">
        <v>146</v>
      </c>
      <c r="BG196" t="s">
        <v>146</v>
      </c>
    </row>
    <row r="197" spans="2:59">
      <c r="B197" t="s">
        <v>1577</v>
      </c>
      <c r="C197" t="s">
        <v>2914</v>
      </c>
      <c r="D197" t="s">
        <v>3249</v>
      </c>
      <c r="E197" t="s">
        <v>2729</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s="49">
        <v>12.401318</v>
      </c>
      <c r="AM197" s="49">
        <v>12.401318</v>
      </c>
      <c r="AN197" s="49">
        <v>12.401318</v>
      </c>
      <c r="AO197" s="49">
        <v>12.401318</v>
      </c>
      <c r="AP197" s="49">
        <v>12.401318</v>
      </c>
      <c r="AQ197" s="49">
        <v>12.401318</v>
      </c>
      <c r="AR197" s="49">
        <v>12.401318</v>
      </c>
      <c r="AS197" s="49">
        <v>12.401318</v>
      </c>
      <c r="AT197" s="49">
        <v>12.401318</v>
      </c>
      <c r="AU197" s="49">
        <v>12.401318</v>
      </c>
      <c r="AV197" s="49">
        <v>12.401318</v>
      </c>
      <c r="AW197" s="49">
        <v>12.401318</v>
      </c>
      <c r="AX197" s="49">
        <v>12.401318</v>
      </c>
      <c r="AY197" s="49">
        <v>12.401318</v>
      </c>
      <c r="AZ197" s="49">
        <v>12.401318</v>
      </c>
      <c r="BA197" s="49">
        <v>12.401318</v>
      </c>
      <c r="BB197" s="49">
        <v>12.401318</v>
      </c>
      <c r="BC197" s="49">
        <v>12.401318</v>
      </c>
      <c r="BD197" s="49">
        <v>12.401318</v>
      </c>
      <c r="BE197" s="49">
        <v>12.401318</v>
      </c>
      <c r="BF197" t="s">
        <v>146</v>
      </c>
      <c r="BG197" t="s">
        <v>146</v>
      </c>
    </row>
    <row r="198" spans="2:59">
      <c r="B198" t="s">
        <v>2549</v>
      </c>
      <c r="C198" t="s">
        <v>2916</v>
      </c>
      <c r="D198" t="s">
        <v>3250</v>
      </c>
      <c r="E198" t="s">
        <v>2729</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49">
        <v>10.778655000000001</v>
      </c>
      <c r="AM198" s="49">
        <v>10.778655000000001</v>
      </c>
      <c r="AN198" s="49">
        <v>10.778655000000001</v>
      </c>
      <c r="AO198" s="49">
        <v>10.778655000000001</v>
      </c>
      <c r="AP198" s="49">
        <v>10.778655000000001</v>
      </c>
      <c r="AQ198" s="49">
        <v>10.778655000000001</v>
      </c>
      <c r="AR198" s="49">
        <v>10.778655000000001</v>
      </c>
      <c r="AS198" s="49">
        <v>10.778655000000001</v>
      </c>
      <c r="AT198" s="49">
        <v>10.778655000000001</v>
      </c>
      <c r="AU198" s="49">
        <v>10.778655000000001</v>
      </c>
      <c r="AV198" s="49">
        <v>10.778655000000001</v>
      </c>
      <c r="AW198" s="49">
        <v>10.778655000000001</v>
      </c>
      <c r="AX198" s="49">
        <v>10.778655000000001</v>
      </c>
      <c r="AY198" s="49">
        <v>10.778655000000001</v>
      </c>
      <c r="AZ198" s="49">
        <v>10.778655000000001</v>
      </c>
      <c r="BA198" s="49">
        <v>10.778655000000001</v>
      </c>
      <c r="BB198" s="49">
        <v>10.778655000000001</v>
      </c>
      <c r="BC198" s="49">
        <v>10.778655000000001</v>
      </c>
      <c r="BD198" s="49">
        <v>10.778655000000001</v>
      </c>
      <c r="BE198" s="49">
        <v>10.778655000000001</v>
      </c>
      <c r="BF198" s="107">
        <v>0.01</v>
      </c>
      <c r="BG198" s="40">
        <f t="shared" si="20"/>
        <v>0.6314532383667526</v>
      </c>
    </row>
    <row r="199" spans="2:59">
      <c r="B199" t="s">
        <v>2550</v>
      </c>
      <c r="C199" t="s">
        <v>2918</v>
      </c>
      <c r="D199" t="s">
        <v>3251</v>
      </c>
      <c r="E199" t="s">
        <v>1718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49">
        <v>10.783237</v>
      </c>
      <c r="AM199" s="49">
        <v>10.783237</v>
      </c>
      <c r="AN199" s="49">
        <v>10.783237</v>
      </c>
      <c r="AO199" s="49">
        <v>10.783237</v>
      </c>
      <c r="AP199" s="49">
        <v>10.783237</v>
      </c>
      <c r="AQ199" s="49">
        <v>10.783237</v>
      </c>
      <c r="AR199" s="49">
        <v>10.783237</v>
      </c>
      <c r="AS199" s="49">
        <v>10.783237</v>
      </c>
      <c r="AT199" s="49">
        <v>10.783237</v>
      </c>
      <c r="AU199" s="49">
        <v>10.783237</v>
      </c>
      <c r="AV199" s="49">
        <v>10.783237</v>
      </c>
      <c r="AW199" s="49">
        <v>10.783237</v>
      </c>
      <c r="AX199" s="49">
        <v>10.783237</v>
      </c>
      <c r="AY199" s="49">
        <v>10.783237</v>
      </c>
      <c r="AZ199" s="49">
        <v>10.783237</v>
      </c>
      <c r="BA199" s="49">
        <v>10.783237</v>
      </c>
      <c r="BB199" s="49">
        <v>10.783237</v>
      </c>
      <c r="BC199" s="49">
        <v>10.783237</v>
      </c>
      <c r="BD199" s="49">
        <v>10.783237</v>
      </c>
      <c r="BE199" s="49">
        <v>10.783237</v>
      </c>
      <c r="BF199" s="107">
        <v>7.0000000000000001E-3</v>
      </c>
      <c r="BG199" s="40">
        <f t="shared" si="20"/>
        <v>0.42501843024014274</v>
      </c>
    </row>
    <row r="200" spans="2:59">
      <c r="B200" t="s">
        <v>1581</v>
      </c>
      <c r="C200" t="s">
        <v>2920</v>
      </c>
      <c r="D200" t="s">
        <v>3252</v>
      </c>
      <c r="E200" t="s">
        <v>2729</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f t="shared" si="19"/>
        <v>6.9151634339935555</v>
      </c>
      <c r="AM200">
        <f t="shared" si="105"/>
        <v>6.9228155785937187</v>
      </c>
      <c r="AN200">
        <f t="shared" si="105"/>
        <v>6.9304677231938809</v>
      </c>
      <c r="AO200">
        <f t="shared" si="105"/>
        <v>6.9381198677940432</v>
      </c>
      <c r="AP200">
        <f t="shared" si="105"/>
        <v>6.9457720123942055</v>
      </c>
      <c r="AQ200">
        <f t="shared" si="105"/>
        <v>6.9534241569943687</v>
      </c>
      <c r="AR200">
        <f t="shared" si="105"/>
        <v>6.9610763015945309</v>
      </c>
      <c r="AS200">
        <f t="shared" si="105"/>
        <v>6.9687284461946932</v>
      </c>
      <c r="AT200">
        <f t="shared" si="105"/>
        <v>6.9763805907948555</v>
      </c>
      <c r="AU200">
        <f t="shared" si="105"/>
        <v>6.9840327353950187</v>
      </c>
      <c r="AV200">
        <f t="shared" si="105"/>
        <v>6.991684879995181</v>
      </c>
      <c r="AW200">
        <f t="shared" si="105"/>
        <v>6.9993370245953432</v>
      </c>
      <c r="AX200">
        <f t="shared" si="105"/>
        <v>7.0069891691955055</v>
      </c>
      <c r="AY200">
        <f t="shared" si="105"/>
        <v>7.0146413137956687</v>
      </c>
      <c r="AZ200">
        <f t="shared" si="105"/>
        <v>7.022293458395831</v>
      </c>
      <c r="BA200">
        <f t="shared" si="105"/>
        <v>7.0299456029959932</v>
      </c>
      <c r="BB200">
        <f t="shared" si="105"/>
        <v>7.0375977475961555</v>
      </c>
      <c r="BC200">
        <f t="shared" si="105"/>
        <v>7.0452498921963187</v>
      </c>
      <c r="BD200">
        <f t="shared" si="105"/>
        <v>7.052902036796481</v>
      </c>
      <c r="BE200">
        <f t="shared" si="105"/>
        <v>7.0605541813966433</v>
      </c>
      <c r="BF200" s="107">
        <v>3.0000000000000001E-3</v>
      </c>
      <c r="BG200" s="40">
        <f t="shared" si="20"/>
        <v>0.23852735150129423</v>
      </c>
    </row>
    <row r="201" spans="2:59">
      <c r="B201" t="s">
        <v>2560</v>
      </c>
      <c r="C201" t="s">
        <v>2922</v>
      </c>
      <c r="D201" t="s">
        <v>3253</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49">
        <v>7.8811739999999997</v>
      </c>
      <c r="AM201" s="49">
        <v>7.8811739999999997</v>
      </c>
      <c r="AN201" s="49">
        <v>7.8811739999999997</v>
      </c>
      <c r="AO201" s="49">
        <v>7.8811739999999997</v>
      </c>
      <c r="AP201" s="49">
        <v>7.8811739999999997</v>
      </c>
      <c r="AQ201" s="49">
        <v>7.8811739999999997</v>
      </c>
      <c r="AR201" s="49">
        <v>7.8811739999999997</v>
      </c>
      <c r="AS201" s="49">
        <v>7.8811739999999997</v>
      </c>
      <c r="AT201" s="49">
        <v>7.8811739999999997</v>
      </c>
      <c r="AU201" s="49">
        <v>7.8811739999999997</v>
      </c>
      <c r="AV201" s="49">
        <v>7.8811739999999997</v>
      </c>
      <c r="AW201" s="49">
        <v>7.8811739999999997</v>
      </c>
      <c r="AX201" s="49">
        <v>7.8811739999999997</v>
      </c>
      <c r="AY201" s="49">
        <v>7.8811739999999997</v>
      </c>
      <c r="AZ201" s="49">
        <v>7.8811739999999997</v>
      </c>
      <c r="BA201" s="49">
        <v>7.8811739999999997</v>
      </c>
      <c r="BB201" s="49">
        <v>7.8811739999999997</v>
      </c>
      <c r="BC201" s="49">
        <v>7.8811739999999997</v>
      </c>
      <c r="BD201" s="49">
        <v>7.8811739999999997</v>
      </c>
      <c r="BE201" s="49">
        <v>7.8811739999999997</v>
      </c>
      <c r="BF201" s="107">
        <v>8.0000000000000002E-3</v>
      </c>
      <c r="BG201" s="40">
        <f t="shared" si="20"/>
        <v>0.46393575506529228</v>
      </c>
    </row>
    <row r="202" spans="2:59">
      <c r="B202" t="s">
        <v>2561</v>
      </c>
      <c r="C202" t="s">
        <v>2924</v>
      </c>
      <c r="D202" t="s">
        <v>3254</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f t="shared" si="19"/>
        <v>9.8988446044192155</v>
      </c>
      <c r="AM202">
        <f t="shared" si="105"/>
        <v>9.9296187217109448</v>
      </c>
      <c r="AN202">
        <f t="shared" si="105"/>
        <v>9.9603928390026724</v>
      </c>
      <c r="AO202">
        <f t="shared" si="105"/>
        <v>9.9911669562944017</v>
      </c>
      <c r="AP202">
        <f t="shared" si="105"/>
        <v>10.021941073586131</v>
      </c>
      <c r="AQ202">
        <f t="shared" si="105"/>
        <v>10.05271519087786</v>
      </c>
      <c r="AR202">
        <f t="shared" si="105"/>
        <v>10.08348930816959</v>
      </c>
      <c r="AS202">
        <f t="shared" si="105"/>
        <v>10.114263425461319</v>
      </c>
      <c r="AT202">
        <f t="shared" si="105"/>
        <v>10.145037542753046</v>
      </c>
      <c r="AU202">
        <f t="shared" si="105"/>
        <v>10.175811660044776</v>
      </c>
      <c r="AV202">
        <f t="shared" si="105"/>
        <v>10.206585777336505</v>
      </c>
      <c r="AW202">
        <f t="shared" si="105"/>
        <v>10.237359894628234</v>
      </c>
      <c r="AX202">
        <f t="shared" si="105"/>
        <v>10.268134011919964</v>
      </c>
      <c r="AY202">
        <f t="shared" si="105"/>
        <v>10.298908129211693</v>
      </c>
      <c r="AZ202">
        <f t="shared" si="105"/>
        <v>10.32968224650342</v>
      </c>
      <c r="BA202">
        <f t="shared" si="105"/>
        <v>10.36045636379515</v>
      </c>
      <c r="BB202">
        <f t="shared" si="105"/>
        <v>10.391230481086879</v>
      </c>
      <c r="BC202">
        <f t="shared" si="105"/>
        <v>10.422004598378608</v>
      </c>
      <c r="BD202">
        <f t="shared" si="105"/>
        <v>10.452778715670338</v>
      </c>
      <c r="BE202">
        <f t="shared" si="105"/>
        <v>10.483552832962065</v>
      </c>
      <c r="BF202" s="107">
        <v>0.01</v>
      </c>
      <c r="BG202" s="40">
        <f t="shared" si="20"/>
        <v>0.70917932182303911</v>
      </c>
    </row>
    <row r="203" spans="2:59">
      <c r="B203" t="s">
        <v>2564</v>
      </c>
      <c r="D203" t="s">
        <v>3255</v>
      </c>
      <c r="BG203" s="40"/>
    </row>
    <row r="204" spans="2:59">
      <c r="B204" t="s">
        <v>1221</v>
      </c>
      <c r="D204" t="s">
        <v>3256</v>
      </c>
      <c r="BG204" s="40"/>
    </row>
    <row r="205" spans="2:59">
      <c r="B205" t="s">
        <v>1266</v>
      </c>
      <c r="C205" t="s">
        <v>2928</v>
      </c>
      <c r="D205" t="s">
        <v>3257</v>
      </c>
      <c r="E205" t="s">
        <v>1588</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f t="shared" si="19"/>
        <v>176.07192682538317</v>
      </c>
      <c r="AM205">
        <f t="shared" si="19"/>
        <v>176.90111373118583</v>
      </c>
      <c r="AN205">
        <f t="shared" si="19"/>
        <v>177.73030063698849</v>
      </c>
      <c r="AO205">
        <f t="shared" si="19"/>
        <v>178.55948754279115</v>
      </c>
      <c r="AP205">
        <f t="shared" si="19"/>
        <v>179.38867444859383</v>
      </c>
      <c r="AQ205">
        <f t="shared" si="19"/>
        <v>180.21786135439649</v>
      </c>
      <c r="AR205">
        <f t="shared" si="19"/>
        <v>181.04704826019915</v>
      </c>
      <c r="AS205">
        <f t="shared" si="19"/>
        <v>181.87623516600181</v>
      </c>
      <c r="AT205">
        <f t="shared" si="19"/>
        <v>182.70542207180446</v>
      </c>
      <c r="AU205">
        <f t="shared" si="19"/>
        <v>183.53460897760712</v>
      </c>
      <c r="AV205">
        <f t="shared" si="19"/>
        <v>184.36379588340978</v>
      </c>
      <c r="AW205">
        <f t="shared" si="19"/>
        <v>185.19298278921244</v>
      </c>
      <c r="AX205">
        <f t="shared" si="19"/>
        <v>186.02216969501509</v>
      </c>
      <c r="AY205">
        <f t="shared" si="19"/>
        <v>186.85135660081778</v>
      </c>
      <c r="AZ205">
        <f t="shared" si="19"/>
        <v>187.68054350662044</v>
      </c>
      <c r="BA205">
        <f t="shared" si="19"/>
        <v>188.5097304124231</v>
      </c>
      <c r="BB205">
        <f t="shared" ref="AM205:BE214" si="107">_xlfn.FORECAST.ETS(BB$15,$F205:$AK205,$F$15:$AK$15)</f>
        <v>189.33891731822575</v>
      </c>
      <c r="BC205">
        <f t="shared" si="107"/>
        <v>190.16810422402841</v>
      </c>
      <c r="BD205">
        <f t="shared" si="107"/>
        <v>190.99729112983107</v>
      </c>
      <c r="BE205">
        <f t="shared" si="107"/>
        <v>191.82647803563373</v>
      </c>
      <c r="BF205" s="107">
        <v>2E-3</v>
      </c>
      <c r="BG205" s="40">
        <f t="shared" si="20"/>
        <v>0.30343232772453987</v>
      </c>
    </row>
    <row r="206" spans="2:59">
      <c r="B206" t="s">
        <v>1352</v>
      </c>
      <c r="C206" t="s">
        <v>2930</v>
      </c>
      <c r="D206" t="s">
        <v>3258</v>
      </c>
      <c r="E206" t="s">
        <v>1588</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f t="shared" si="19"/>
        <v>102.41947109472433</v>
      </c>
      <c r="AM206">
        <f t="shared" si="107"/>
        <v>104.33163970689081</v>
      </c>
      <c r="AN206">
        <f t="shared" si="107"/>
        <v>106.24380831905729</v>
      </c>
      <c r="AO206">
        <f t="shared" si="107"/>
        <v>108.15597693122376</v>
      </c>
      <c r="AP206">
        <f t="shared" si="107"/>
        <v>110.06814554339024</v>
      </c>
      <c r="AQ206">
        <f t="shared" si="107"/>
        <v>111.98031415555673</v>
      </c>
      <c r="AR206">
        <f t="shared" si="107"/>
        <v>113.89248276772321</v>
      </c>
      <c r="AS206">
        <f t="shared" si="107"/>
        <v>115.80465137988969</v>
      </c>
      <c r="AT206">
        <f t="shared" si="107"/>
        <v>117.71681999205617</v>
      </c>
      <c r="AU206">
        <f t="shared" si="107"/>
        <v>119.62898860422266</v>
      </c>
      <c r="AV206">
        <f t="shared" si="107"/>
        <v>121.54115721638914</v>
      </c>
      <c r="AW206">
        <f t="shared" si="107"/>
        <v>123.45332582855562</v>
      </c>
      <c r="AX206">
        <f t="shared" si="107"/>
        <v>125.3654944407221</v>
      </c>
      <c r="AY206">
        <f t="shared" si="107"/>
        <v>127.27766305288857</v>
      </c>
      <c r="AZ206">
        <f t="shared" si="107"/>
        <v>129.18983166505507</v>
      </c>
      <c r="BA206">
        <f t="shared" si="107"/>
        <v>131.10200027722152</v>
      </c>
      <c r="BB206">
        <f t="shared" si="107"/>
        <v>133.01416888938803</v>
      </c>
      <c r="BC206">
        <f t="shared" si="107"/>
        <v>134.92633750155449</v>
      </c>
      <c r="BD206">
        <f t="shared" si="107"/>
        <v>136.83850611372097</v>
      </c>
      <c r="BE206">
        <f t="shared" si="107"/>
        <v>138.75067472588745</v>
      </c>
      <c r="BF206" s="107">
        <v>1.9E-2</v>
      </c>
      <c r="BG206" s="40">
        <f t="shared" si="20"/>
        <v>1.7715461439119728</v>
      </c>
    </row>
    <row r="207" spans="2:59">
      <c r="B207" t="s">
        <v>1273</v>
      </c>
      <c r="C207" t="s">
        <v>2932</v>
      </c>
      <c r="D207" t="s">
        <v>3259</v>
      </c>
      <c r="E207" t="s">
        <v>1588</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f t="shared" si="19"/>
        <v>0.76784699502706111</v>
      </c>
      <c r="AM207">
        <f t="shared" si="107"/>
        <v>0.80544797657973488</v>
      </c>
      <c r="AN207">
        <f t="shared" si="107"/>
        <v>0.84304895813240854</v>
      </c>
      <c r="AO207">
        <f t="shared" si="107"/>
        <v>0.88064993968508232</v>
      </c>
      <c r="AP207">
        <f t="shared" si="107"/>
        <v>0.91825092123775609</v>
      </c>
      <c r="AQ207">
        <f t="shared" si="107"/>
        <v>0.95585190279042986</v>
      </c>
      <c r="AR207">
        <f t="shared" si="107"/>
        <v>0.99345288434310364</v>
      </c>
      <c r="AS207">
        <f t="shared" si="107"/>
        <v>1.0310538658957773</v>
      </c>
      <c r="AT207">
        <f t="shared" si="107"/>
        <v>1.0686548474484512</v>
      </c>
      <c r="AU207">
        <f t="shared" si="107"/>
        <v>1.1062558290011248</v>
      </c>
      <c r="AV207">
        <f t="shared" si="107"/>
        <v>1.1438568105537987</v>
      </c>
      <c r="AW207">
        <f t="shared" si="107"/>
        <v>1.1814577921064724</v>
      </c>
      <c r="AX207">
        <f t="shared" si="107"/>
        <v>1.2190587736591461</v>
      </c>
      <c r="AY207">
        <f t="shared" si="107"/>
        <v>1.2566597552118197</v>
      </c>
      <c r="AZ207">
        <f t="shared" si="107"/>
        <v>1.2942607367644936</v>
      </c>
      <c r="BA207">
        <f t="shared" si="107"/>
        <v>1.3318617183171675</v>
      </c>
      <c r="BB207">
        <f t="shared" si="107"/>
        <v>1.3694626998698411</v>
      </c>
      <c r="BC207">
        <f t="shared" si="107"/>
        <v>1.4070636814225148</v>
      </c>
      <c r="BD207">
        <f t="shared" si="107"/>
        <v>1.4446646629751885</v>
      </c>
      <c r="BE207">
        <f t="shared" si="107"/>
        <v>1.4822656445278624</v>
      </c>
      <c r="BF207" s="107">
        <v>4.2999999999999997E-2</v>
      </c>
      <c r="BG207" s="40">
        <f t="shared" si="20"/>
        <v>4.0440975259763645</v>
      </c>
    </row>
    <row r="208" spans="2:59">
      <c r="B208" t="s">
        <v>1282</v>
      </c>
      <c r="C208" t="s">
        <v>2934</v>
      </c>
      <c r="D208" t="s">
        <v>3260</v>
      </c>
      <c r="E208" t="s">
        <v>1588</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f>AK208+AK208*($AK$208-$AJ$208)/$AJ$208</f>
        <v>0.39584457480029267</v>
      </c>
      <c r="AM208">
        <f t="shared" ref="AM208:BE208" si="108">AL208+AL208*($AK$208-$AJ$208)/$AJ$208</f>
        <v>0.43126770740405995</v>
      </c>
      <c r="AN208">
        <f t="shared" si="108"/>
        <v>0.46986076680067801</v>
      </c>
      <c r="AO208">
        <f t="shared" si="108"/>
        <v>0.51190742174368231</v>
      </c>
      <c r="AP208">
        <f t="shared" si="108"/>
        <v>0.55771672578789588</v>
      </c>
      <c r="AQ208">
        <f t="shared" si="108"/>
        <v>0.60762538891127116</v>
      </c>
      <c r="AR208">
        <f t="shared" si="108"/>
        <v>0.66200025241844107</v>
      </c>
      <c r="AS208">
        <f t="shared" si="108"/>
        <v>0.72124098531714664</v>
      </c>
      <c r="AT208">
        <f t="shared" si="108"/>
        <v>0.78578302198659089</v>
      </c>
      <c r="AU208">
        <f t="shared" si="108"/>
        <v>0.85610076273032332</v>
      </c>
      <c r="AV208">
        <f t="shared" si="108"/>
        <v>0.93271106073853061</v>
      </c>
      <c r="AW208">
        <f t="shared" si="108"/>
        <v>1.0161770210897876</v>
      </c>
      <c r="AX208">
        <f t="shared" si="108"/>
        <v>1.1071121397158927</v>
      </c>
      <c r="AY208">
        <f t="shared" si="108"/>
        <v>1.2061848127522281</v>
      </c>
      <c r="AZ208">
        <f t="shared" si="108"/>
        <v>1.3141232494185093</v>
      </c>
      <c r="BA208">
        <f t="shared" si="108"/>
        <v>1.4317208245408424</v>
      </c>
      <c r="BB208">
        <f t="shared" si="108"/>
        <v>1.5598419100574799</v>
      </c>
      <c r="BC208">
        <f t="shared" si="108"/>
        <v>1.6994282283713185</v>
      </c>
      <c r="BD208">
        <f t="shared" si="108"/>
        <v>1.8515057742478875</v>
      </c>
      <c r="BE208">
        <f t="shared" si="108"/>
        <v>2.0171923561365306</v>
      </c>
      <c r="BF208" s="107">
        <v>3.5999999999999997E-2</v>
      </c>
      <c r="BG208" s="40">
        <f t="shared" si="20"/>
        <v>5.6376940203838544</v>
      </c>
    </row>
    <row r="209" spans="2:59">
      <c r="B209" t="s">
        <v>2548</v>
      </c>
      <c r="C209" t="s">
        <v>2936</v>
      </c>
      <c r="D209" t="s">
        <v>3261</v>
      </c>
      <c r="E209" t="s">
        <v>1588</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f t="shared" si="19"/>
        <v>92.00508536814155</v>
      </c>
      <c r="AM209">
        <f t="shared" si="107"/>
        <v>96.113811313738992</v>
      </c>
      <c r="AN209">
        <f t="shared" si="107"/>
        <v>100.22253725933643</v>
      </c>
      <c r="AO209">
        <f t="shared" si="107"/>
        <v>104.33126320493388</v>
      </c>
      <c r="AP209">
        <f t="shared" si="107"/>
        <v>108.43998915053132</v>
      </c>
      <c r="AQ209">
        <f t="shared" si="107"/>
        <v>112.54871509612876</v>
      </c>
      <c r="AR209">
        <f t="shared" si="107"/>
        <v>116.6574410417262</v>
      </c>
      <c r="AS209">
        <f t="shared" si="107"/>
        <v>120.76616698732364</v>
      </c>
      <c r="AT209">
        <f t="shared" si="107"/>
        <v>124.87489293292109</v>
      </c>
      <c r="AU209">
        <f t="shared" si="107"/>
        <v>128.98361887851854</v>
      </c>
      <c r="AV209">
        <f t="shared" si="107"/>
        <v>133.09234482411597</v>
      </c>
      <c r="AW209">
        <f t="shared" si="107"/>
        <v>137.2010707697134</v>
      </c>
      <c r="AX209">
        <f t="shared" si="107"/>
        <v>141.30979671531085</v>
      </c>
      <c r="AY209">
        <f t="shared" si="107"/>
        <v>145.41852266090831</v>
      </c>
      <c r="AZ209">
        <f t="shared" si="107"/>
        <v>149.52724860650574</v>
      </c>
      <c r="BA209">
        <f t="shared" si="107"/>
        <v>153.63597455210316</v>
      </c>
      <c r="BB209">
        <f t="shared" si="107"/>
        <v>157.74470049770062</v>
      </c>
      <c r="BC209">
        <f t="shared" si="107"/>
        <v>161.85342644329808</v>
      </c>
      <c r="BD209">
        <f t="shared" si="107"/>
        <v>165.9621523888955</v>
      </c>
      <c r="BE209">
        <f t="shared" si="107"/>
        <v>170.07087833449293</v>
      </c>
      <c r="BF209" s="107">
        <v>4.2000000000000003E-2</v>
      </c>
      <c r="BG209" s="40">
        <f t="shared" si="20"/>
        <v>3.869049178719175</v>
      </c>
    </row>
    <row r="210" spans="2:59">
      <c r="B210" t="s">
        <v>1577</v>
      </c>
      <c r="C210" t="s">
        <v>2938</v>
      </c>
      <c r="D210" t="s">
        <v>3262</v>
      </c>
      <c r="E210" t="s">
        <v>1588</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f t="shared" si="19"/>
        <v>1.0617764455157597</v>
      </c>
      <c r="AM210">
        <f t="shared" si="107"/>
        <v>1.0868699147769361</v>
      </c>
      <c r="AN210">
        <f t="shared" si="107"/>
        <v>1.1119633840381127</v>
      </c>
      <c r="AO210">
        <f t="shared" si="107"/>
        <v>1.1370568532992891</v>
      </c>
      <c r="AP210">
        <f t="shared" si="107"/>
        <v>1.1621503225604657</v>
      </c>
      <c r="AQ210">
        <f t="shared" si="107"/>
        <v>1.1872437918216421</v>
      </c>
      <c r="AR210">
        <f t="shared" si="107"/>
        <v>1.2123372610828187</v>
      </c>
      <c r="AS210">
        <f t="shared" si="107"/>
        <v>1.2374307303439951</v>
      </c>
      <c r="AT210">
        <f t="shared" si="107"/>
        <v>1.2625241996051717</v>
      </c>
      <c r="AU210">
        <f t="shared" si="107"/>
        <v>1.2876176688663481</v>
      </c>
      <c r="AV210">
        <f t="shared" si="107"/>
        <v>1.3127111381275247</v>
      </c>
      <c r="AW210">
        <f t="shared" si="107"/>
        <v>1.3378046073887013</v>
      </c>
      <c r="AX210">
        <f t="shared" si="107"/>
        <v>1.3628980766498777</v>
      </c>
      <c r="AY210">
        <f t="shared" si="107"/>
        <v>1.3879915459110541</v>
      </c>
      <c r="AZ210">
        <f t="shared" si="107"/>
        <v>1.4130850151722307</v>
      </c>
      <c r="BA210">
        <f t="shared" si="107"/>
        <v>1.4381784844334073</v>
      </c>
      <c r="BB210">
        <f t="shared" si="107"/>
        <v>1.4632719536945837</v>
      </c>
      <c r="BC210">
        <f t="shared" si="107"/>
        <v>1.4883654229557601</v>
      </c>
      <c r="BD210">
        <f t="shared" si="107"/>
        <v>1.5134588922169367</v>
      </c>
      <c r="BE210">
        <f t="shared" si="107"/>
        <v>1.5385523614781134</v>
      </c>
      <c r="BF210" t="s">
        <v>146</v>
      </c>
      <c r="BG210" s="40" t="e">
        <f t="shared" si="20"/>
        <v>#DIV/0!</v>
      </c>
    </row>
    <row r="211" spans="2:59">
      <c r="B211" t="s">
        <v>2549</v>
      </c>
      <c r="C211" t="s">
        <v>2940</v>
      </c>
      <c r="D211" t="s">
        <v>3263</v>
      </c>
      <c r="E211" t="s">
        <v>1588</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f t="shared" si="19"/>
        <v>1.1770736696162762</v>
      </c>
      <c r="AM211">
        <f t="shared" si="107"/>
        <v>1.2048956993640971</v>
      </c>
      <c r="AN211">
        <f t="shared" si="107"/>
        <v>1.232717729111918</v>
      </c>
      <c r="AO211">
        <f t="shared" si="107"/>
        <v>1.2605397588597387</v>
      </c>
      <c r="AP211">
        <f t="shared" si="107"/>
        <v>1.2883617886075596</v>
      </c>
      <c r="AQ211">
        <f t="shared" si="107"/>
        <v>1.3161838183553805</v>
      </c>
      <c r="AR211">
        <f t="shared" si="107"/>
        <v>1.3440058481032013</v>
      </c>
      <c r="AS211">
        <f t="shared" si="107"/>
        <v>1.3718278778510222</v>
      </c>
      <c r="AT211">
        <f t="shared" si="107"/>
        <v>1.3996499075988431</v>
      </c>
      <c r="AU211">
        <f t="shared" si="107"/>
        <v>1.427471937346664</v>
      </c>
      <c r="AV211">
        <f t="shared" si="107"/>
        <v>1.4552939670944847</v>
      </c>
      <c r="AW211">
        <f t="shared" si="107"/>
        <v>1.4831159968423058</v>
      </c>
      <c r="AX211">
        <f t="shared" si="107"/>
        <v>1.5109380265901264</v>
      </c>
      <c r="AY211">
        <f t="shared" si="107"/>
        <v>1.5387600563379473</v>
      </c>
      <c r="AZ211">
        <f t="shared" si="107"/>
        <v>1.5665820860857682</v>
      </c>
      <c r="BA211">
        <f t="shared" si="107"/>
        <v>1.5944041158335891</v>
      </c>
      <c r="BB211">
        <f t="shared" si="107"/>
        <v>1.62222614558141</v>
      </c>
      <c r="BC211">
        <f t="shared" si="107"/>
        <v>1.6500481753292309</v>
      </c>
      <c r="BD211">
        <f t="shared" si="107"/>
        <v>1.6778702050770518</v>
      </c>
      <c r="BE211">
        <f t="shared" si="107"/>
        <v>1.7056922348248724</v>
      </c>
      <c r="BF211" t="s">
        <v>146</v>
      </c>
      <c r="BG211" s="40" t="e">
        <f t="shared" si="20"/>
        <v>#DIV/0!</v>
      </c>
    </row>
    <row r="212" spans="2:59">
      <c r="B212" t="s">
        <v>2550</v>
      </c>
      <c r="C212" t="s">
        <v>2942</v>
      </c>
      <c r="D212" t="s">
        <v>3264</v>
      </c>
      <c r="E212" t="s">
        <v>1588</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f t="shared" ref="AL212:BA262" si="109">_xlfn.FORECAST.ETS(AL$15,$F212:$AK212,$F$15:$AK$15)</f>
        <v>1.0919398019437978</v>
      </c>
      <c r="AM212">
        <f t="shared" si="109"/>
        <v>1.1177495435671212</v>
      </c>
      <c r="AN212">
        <f t="shared" si="109"/>
        <v>1.1435592851904446</v>
      </c>
      <c r="AO212">
        <f t="shared" si="109"/>
        <v>1.169369026813768</v>
      </c>
      <c r="AP212">
        <f t="shared" si="109"/>
        <v>1.1951787684370914</v>
      </c>
      <c r="AQ212">
        <f t="shared" si="109"/>
        <v>1.2209885100604148</v>
      </c>
      <c r="AR212">
        <f t="shared" si="109"/>
        <v>1.2467982516837381</v>
      </c>
      <c r="AS212">
        <f t="shared" si="109"/>
        <v>1.2726079933070615</v>
      </c>
      <c r="AT212">
        <f t="shared" si="109"/>
        <v>1.2984177349303849</v>
      </c>
      <c r="AU212">
        <f t="shared" si="109"/>
        <v>1.3242274765537083</v>
      </c>
      <c r="AV212">
        <f t="shared" si="109"/>
        <v>1.3500372181770317</v>
      </c>
      <c r="AW212">
        <f t="shared" si="109"/>
        <v>1.3758469598003551</v>
      </c>
      <c r="AX212">
        <f t="shared" si="109"/>
        <v>1.4016567014236785</v>
      </c>
      <c r="AY212">
        <f t="shared" si="109"/>
        <v>1.4274664430470019</v>
      </c>
      <c r="AZ212">
        <f t="shared" si="109"/>
        <v>1.4532761846703253</v>
      </c>
      <c r="BA212">
        <f t="shared" si="109"/>
        <v>1.4790859262936487</v>
      </c>
      <c r="BB212">
        <f t="shared" si="107"/>
        <v>1.504895667916972</v>
      </c>
      <c r="BC212">
        <f t="shared" si="107"/>
        <v>1.5307054095402954</v>
      </c>
      <c r="BD212">
        <f t="shared" si="107"/>
        <v>1.5565151511636188</v>
      </c>
      <c r="BE212">
        <f t="shared" si="107"/>
        <v>1.5823248927869422</v>
      </c>
      <c r="BF212" t="s">
        <v>146</v>
      </c>
      <c r="BG212" s="40" t="e">
        <f t="shared" ref="BG212:BG262" si="110">((BE212/F212)^(1/($BE$15-$F$15))-1)*100</f>
        <v>#DIV/0!</v>
      </c>
    </row>
    <row r="213" spans="2:59">
      <c r="B213" t="s">
        <v>1581</v>
      </c>
      <c r="C213" t="s">
        <v>2944</v>
      </c>
      <c r="D213" t="s">
        <v>3265</v>
      </c>
      <c r="E213" t="s">
        <v>1588</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f t="shared" si="109"/>
        <v>1.5754221510205251E-4</v>
      </c>
      <c r="AM213">
        <f t="shared" si="107"/>
        <v>1.5692283303366233E-4</v>
      </c>
      <c r="AN213">
        <f t="shared" si="107"/>
        <v>1.5630345096527201E-4</v>
      </c>
      <c r="AO213">
        <f t="shared" si="107"/>
        <v>1.5568406889688183E-4</v>
      </c>
      <c r="AP213">
        <f t="shared" si="107"/>
        <v>1.5506468682849155E-4</v>
      </c>
      <c r="AQ213">
        <f t="shared" si="107"/>
        <v>1.5444530476010137E-4</v>
      </c>
      <c r="AR213">
        <f t="shared" si="107"/>
        <v>1.5382592269171105E-4</v>
      </c>
      <c r="AS213">
        <f t="shared" si="107"/>
        <v>1.5320654062332087E-4</v>
      </c>
      <c r="AT213">
        <f t="shared" si="107"/>
        <v>1.5258715855493059E-4</v>
      </c>
      <c r="AU213">
        <f t="shared" si="107"/>
        <v>1.5196777648654041E-4</v>
      </c>
      <c r="AV213">
        <f t="shared" si="107"/>
        <v>1.5134839441815009E-4</v>
      </c>
      <c r="AW213">
        <f t="shared" si="107"/>
        <v>1.5072901234975991E-4</v>
      </c>
      <c r="AX213">
        <f t="shared" si="107"/>
        <v>1.5010963028136963E-4</v>
      </c>
      <c r="AY213">
        <f t="shared" si="107"/>
        <v>1.4949024821297945E-4</v>
      </c>
      <c r="AZ213">
        <f t="shared" si="107"/>
        <v>1.4887086614458913E-4</v>
      </c>
      <c r="BA213">
        <f t="shared" si="107"/>
        <v>1.4825148407619895E-4</v>
      </c>
      <c r="BB213">
        <f t="shared" si="107"/>
        <v>1.4763210200780867E-4</v>
      </c>
      <c r="BC213">
        <f t="shared" si="107"/>
        <v>1.4701271993941849E-4</v>
      </c>
      <c r="BD213">
        <f t="shared" si="107"/>
        <v>1.4639333787102817E-4</v>
      </c>
      <c r="BE213">
        <f t="shared" si="107"/>
        <v>1.4577395580263799E-4</v>
      </c>
      <c r="BF213" t="s">
        <v>146</v>
      </c>
      <c r="BG213" s="40" t="e">
        <f t="shared" si="110"/>
        <v>#DIV/0!</v>
      </c>
    </row>
    <row r="214" spans="2:59">
      <c r="B214" t="s">
        <v>2551</v>
      </c>
      <c r="C214" t="s">
        <v>2946</v>
      </c>
      <c r="D214" t="s">
        <v>3266</v>
      </c>
      <c r="E214" t="s">
        <v>1588</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f t="shared" si="109"/>
        <v>375.66517260216216</v>
      </c>
      <c r="AM214">
        <f t="shared" si="107"/>
        <v>383.16805470591373</v>
      </c>
      <c r="AN214">
        <f t="shared" si="107"/>
        <v>390.67093680966525</v>
      </c>
      <c r="AO214">
        <f t="shared" si="107"/>
        <v>398.17381891341682</v>
      </c>
      <c r="AP214">
        <f t="shared" si="107"/>
        <v>405.67670101716834</v>
      </c>
      <c r="AQ214">
        <f t="shared" si="107"/>
        <v>413.17958312091992</v>
      </c>
      <c r="AR214">
        <f t="shared" si="107"/>
        <v>420.68246522467143</v>
      </c>
      <c r="AS214">
        <f t="shared" si="107"/>
        <v>428.18534732842295</v>
      </c>
      <c r="AT214">
        <f t="shared" si="107"/>
        <v>435.68822943217452</v>
      </c>
      <c r="AU214">
        <f t="shared" si="107"/>
        <v>443.1911115359261</v>
      </c>
      <c r="AV214">
        <f t="shared" si="107"/>
        <v>450.69399363967761</v>
      </c>
      <c r="AW214">
        <f t="shared" si="107"/>
        <v>458.19687574342913</v>
      </c>
      <c r="AX214">
        <f t="shared" si="107"/>
        <v>465.69975784718071</v>
      </c>
      <c r="AY214">
        <f t="shared" si="107"/>
        <v>473.20263995093222</v>
      </c>
      <c r="AZ214">
        <f t="shared" si="107"/>
        <v>480.7055220546838</v>
      </c>
      <c r="BA214">
        <f t="shared" si="107"/>
        <v>488.20840415843531</v>
      </c>
      <c r="BB214">
        <f t="shared" si="107"/>
        <v>495.71128626218683</v>
      </c>
      <c r="BC214">
        <f t="shared" si="107"/>
        <v>503.21416836593841</v>
      </c>
      <c r="BD214">
        <f t="shared" si="107"/>
        <v>510.71705046968998</v>
      </c>
      <c r="BE214">
        <f t="shared" si="107"/>
        <v>518.2199325734415</v>
      </c>
      <c r="BF214" s="107">
        <v>1.2999999999999999E-2</v>
      </c>
      <c r="BG214" s="40">
        <f t="shared" si="110"/>
        <v>1.4726002565884411</v>
      </c>
    </row>
    <row r="215" spans="2:59">
      <c r="B215" t="s">
        <v>1223</v>
      </c>
      <c r="D215" t="s">
        <v>3267</v>
      </c>
      <c r="BG215" s="40"/>
    </row>
    <row r="216" spans="2:59">
      <c r="B216" t="s">
        <v>1266</v>
      </c>
      <c r="C216" t="s">
        <v>2949</v>
      </c>
      <c r="D216" t="s">
        <v>3268</v>
      </c>
      <c r="E216" t="s">
        <v>1588</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f t="shared" si="109"/>
        <v>235.67068273851274</v>
      </c>
      <c r="AM216">
        <f t="shared" si="109"/>
        <v>241.0231332765089</v>
      </c>
      <c r="AN216">
        <f t="shared" si="109"/>
        <v>246.37558381450503</v>
      </c>
      <c r="AO216">
        <f t="shared" si="109"/>
        <v>251.72803435250117</v>
      </c>
      <c r="AP216">
        <f t="shared" si="109"/>
        <v>257.0804848904973</v>
      </c>
      <c r="AQ216">
        <f t="shared" si="109"/>
        <v>262.43293542849347</v>
      </c>
      <c r="AR216">
        <f t="shared" si="109"/>
        <v>267.78538596648957</v>
      </c>
      <c r="AS216">
        <f t="shared" si="109"/>
        <v>273.13783650448573</v>
      </c>
      <c r="AT216">
        <f t="shared" si="109"/>
        <v>278.4902870424819</v>
      </c>
      <c r="AU216">
        <f t="shared" si="109"/>
        <v>283.842737580478</v>
      </c>
      <c r="AV216">
        <f t="shared" si="109"/>
        <v>289.19518811847416</v>
      </c>
      <c r="AW216">
        <f t="shared" si="109"/>
        <v>294.54763865647033</v>
      </c>
      <c r="AX216">
        <f t="shared" si="109"/>
        <v>299.90008919446643</v>
      </c>
      <c r="AY216">
        <f t="shared" si="109"/>
        <v>305.25253973246259</v>
      </c>
      <c r="AZ216">
        <f t="shared" si="109"/>
        <v>310.60499027045876</v>
      </c>
      <c r="BA216">
        <f t="shared" si="109"/>
        <v>315.95744080845486</v>
      </c>
      <c r="BB216">
        <f t="shared" ref="AM216:BE225" si="111">_xlfn.FORECAST.ETS(BB$15,$F216:$AK216,$F$15:$AK$15)</f>
        <v>321.30989134645102</v>
      </c>
      <c r="BC216">
        <f t="shared" si="111"/>
        <v>326.66234188444719</v>
      </c>
      <c r="BD216">
        <f t="shared" si="111"/>
        <v>332.01479242244329</v>
      </c>
      <c r="BE216">
        <f t="shared" si="111"/>
        <v>337.36724296043946</v>
      </c>
      <c r="BF216" s="107">
        <v>1.7000000000000001E-2</v>
      </c>
      <c r="BG216" s="40">
        <f t="shared" si="110"/>
        <v>1.8391883016923849</v>
      </c>
    </row>
    <row r="217" spans="2:59">
      <c r="B217" t="s">
        <v>1352</v>
      </c>
      <c r="C217" t="s">
        <v>2951</v>
      </c>
      <c r="D217" t="s">
        <v>3269</v>
      </c>
      <c r="E217" t="s">
        <v>1588</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f t="shared" si="109"/>
        <v>115.60435024393914</v>
      </c>
      <c r="AM217">
        <f t="shared" si="111"/>
        <v>117.45444589983877</v>
      </c>
      <c r="AN217">
        <f t="shared" si="111"/>
        <v>119.30454155573841</v>
      </c>
      <c r="AO217">
        <f t="shared" si="111"/>
        <v>121.15463721163805</v>
      </c>
      <c r="AP217">
        <f t="shared" si="111"/>
        <v>123.00473286753768</v>
      </c>
      <c r="AQ217">
        <f t="shared" si="111"/>
        <v>124.85482852343732</v>
      </c>
      <c r="AR217">
        <f t="shared" si="111"/>
        <v>126.70492417933696</v>
      </c>
      <c r="AS217">
        <f t="shared" si="111"/>
        <v>128.55501983523658</v>
      </c>
      <c r="AT217">
        <f t="shared" si="111"/>
        <v>130.40511549113623</v>
      </c>
      <c r="AU217">
        <f t="shared" si="111"/>
        <v>132.25521114703585</v>
      </c>
      <c r="AV217">
        <f t="shared" si="111"/>
        <v>134.1053068029355</v>
      </c>
      <c r="AW217">
        <f t="shared" si="111"/>
        <v>135.95540245883512</v>
      </c>
      <c r="AX217">
        <f t="shared" si="111"/>
        <v>137.80549811473477</v>
      </c>
      <c r="AY217">
        <f t="shared" si="111"/>
        <v>139.6555937706344</v>
      </c>
      <c r="AZ217">
        <f t="shared" si="111"/>
        <v>141.50568942653405</v>
      </c>
      <c r="BA217">
        <f t="shared" si="111"/>
        <v>143.35578508243367</v>
      </c>
      <c r="BB217">
        <f t="shared" si="111"/>
        <v>145.20588073833329</v>
      </c>
      <c r="BC217">
        <f t="shared" si="111"/>
        <v>147.05597639423294</v>
      </c>
      <c r="BD217">
        <f t="shared" si="111"/>
        <v>148.90607205013259</v>
      </c>
      <c r="BE217">
        <f t="shared" si="111"/>
        <v>150.75616770603222</v>
      </c>
      <c r="BF217" s="107">
        <v>1.6E-2</v>
      </c>
      <c r="BG217" s="40">
        <f t="shared" si="110"/>
        <v>1.5562208430025981</v>
      </c>
    </row>
    <row r="218" spans="2:59">
      <c r="B218" t="s">
        <v>1273</v>
      </c>
      <c r="C218" t="s">
        <v>2953</v>
      </c>
      <c r="D218" t="s">
        <v>3270</v>
      </c>
      <c r="E218" t="s">
        <v>1588</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f t="shared" si="109"/>
        <v>0.94389079717313418</v>
      </c>
      <c r="AM218">
        <f t="shared" si="111"/>
        <v>0.98487226078643508</v>
      </c>
      <c r="AN218">
        <f t="shared" si="111"/>
        <v>1.0258537243997359</v>
      </c>
      <c r="AO218">
        <f t="shared" si="111"/>
        <v>1.0668351880130369</v>
      </c>
      <c r="AP218">
        <f t="shared" si="111"/>
        <v>1.1078166516263377</v>
      </c>
      <c r="AQ218">
        <f t="shared" si="111"/>
        <v>1.1487981152396387</v>
      </c>
      <c r="AR218">
        <f t="shared" si="111"/>
        <v>1.1897795788529395</v>
      </c>
      <c r="AS218">
        <f t="shared" si="111"/>
        <v>1.2307610424662405</v>
      </c>
      <c r="AT218">
        <f t="shared" si="111"/>
        <v>1.2717425060795413</v>
      </c>
      <c r="AU218">
        <f t="shared" si="111"/>
        <v>1.3127239696928421</v>
      </c>
      <c r="AV218">
        <f t="shared" si="111"/>
        <v>1.3537054333061431</v>
      </c>
      <c r="AW218">
        <f t="shared" si="111"/>
        <v>1.3946868969194439</v>
      </c>
      <c r="AX218">
        <f t="shared" si="111"/>
        <v>1.4356683605327447</v>
      </c>
      <c r="AY218">
        <f t="shared" si="111"/>
        <v>1.4766498241460457</v>
      </c>
      <c r="AZ218">
        <f t="shared" si="111"/>
        <v>1.5176312877593467</v>
      </c>
      <c r="BA218">
        <f t="shared" si="111"/>
        <v>1.5586127513726475</v>
      </c>
      <c r="BB218">
        <f t="shared" si="111"/>
        <v>1.5995942149859483</v>
      </c>
      <c r="BC218">
        <f t="shared" si="111"/>
        <v>1.6405756785992494</v>
      </c>
      <c r="BD218">
        <f t="shared" si="111"/>
        <v>1.6815571422125504</v>
      </c>
      <c r="BE218">
        <f t="shared" si="111"/>
        <v>1.7225386058258512</v>
      </c>
      <c r="BF218" s="107">
        <v>3.6999999999999998E-2</v>
      </c>
      <c r="BG218" s="40">
        <f t="shared" si="110"/>
        <v>3.5743878317633371</v>
      </c>
    </row>
    <row r="219" spans="2:59">
      <c r="B219" t="s">
        <v>1282</v>
      </c>
      <c r="C219" t="s">
        <v>2955</v>
      </c>
      <c r="D219" t="s">
        <v>3271</v>
      </c>
      <c r="E219" t="s">
        <v>1588</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f t="shared" si="109"/>
        <v>1.1956415368933555</v>
      </c>
      <c r="AM219">
        <f t="shared" si="111"/>
        <v>1.2360996813004732</v>
      </c>
      <c r="AN219">
        <f t="shared" si="111"/>
        <v>1.2765578257075909</v>
      </c>
      <c r="AO219">
        <f t="shared" si="111"/>
        <v>1.3170159701147086</v>
      </c>
      <c r="AP219">
        <f t="shared" si="111"/>
        <v>1.3574741145218263</v>
      </c>
      <c r="AQ219">
        <f t="shared" si="111"/>
        <v>1.397932258928944</v>
      </c>
      <c r="AR219">
        <f t="shared" si="111"/>
        <v>1.4383904033360617</v>
      </c>
      <c r="AS219">
        <f t="shared" si="111"/>
        <v>1.4788485477431794</v>
      </c>
      <c r="AT219">
        <f t="shared" si="111"/>
        <v>1.5193066921502971</v>
      </c>
      <c r="AU219">
        <f t="shared" si="111"/>
        <v>1.5597648365574148</v>
      </c>
      <c r="AV219">
        <f t="shared" si="111"/>
        <v>1.6002229809645325</v>
      </c>
      <c r="AW219">
        <f t="shared" si="111"/>
        <v>1.6406811253716502</v>
      </c>
      <c r="AX219">
        <f t="shared" si="111"/>
        <v>1.6811392697787679</v>
      </c>
      <c r="AY219">
        <f t="shared" si="111"/>
        <v>1.7215974141858856</v>
      </c>
      <c r="AZ219">
        <f t="shared" si="111"/>
        <v>1.7620555585930033</v>
      </c>
      <c r="BA219">
        <f t="shared" si="111"/>
        <v>1.802513703000121</v>
      </c>
      <c r="BB219">
        <f t="shared" si="111"/>
        <v>1.8429718474072387</v>
      </c>
      <c r="BC219">
        <f t="shared" si="111"/>
        <v>1.8834299918143564</v>
      </c>
      <c r="BD219">
        <f t="shared" si="111"/>
        <v>1.9238881362214741</v>
      </c>
      <c r="BE219">
        <f t="shared" si="111"/>
        <v>1.9643462806285918</v>
      </c>
      <c r="BF219" s="107">
        <v>2.3E-2</v>
      </c>
      <c r="BG219" s="40">
        <f t="shared" si="110"/>
        <v>2.4921790174519121</v>
      </c>
    </row>
    <row r="220" spans="2:59">
      <c r="B220" t="s">
        <v>2548</v>
      </c>
      <c r="C220" t="s">
        <v>2957</v>
      </c>
      <c r="D220" t="s">
        <v>3272</v>
      </c>
      <c r="E220" t="s">
        <v>1588</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f t="shared" si="109"/>
        <v>17.660415529118481</v>
      </c>
      <c r="AM220">
        <f t="shared" si="111"/>
        <v>18.427187229032615</v>
      </c>
      <c r="AN220">
        <f t="shared" si="111"/>
        <v>19.193958928946746</v>
      </c>
      <c r="AO220">
        <f t="shared" si="111"/>
        <v>19.960730628860876</v>
      </c>
      <c r="AP220">
        <f t="shared" si="111"/>
        <v>20.72750232877501</v>
      </c>
      <c r="AQ220">
        <f t="shared" si="111"/>
        <v>21.494274028689141</v>
      </c>
      <c r="AR220">
        <f t="shared" si="111"/>
        <v>22.261045728603271</v>
      </c>
      <c r="AS220">
        <f t="shared" si="111"/>
        <v>23.027817428517405</v>
      </c>
      <c r="AT220">
        <f t="shared" si="111"/>
        <v>23.794589128431536</v>
      </c>
      <c r="AU220">
        <f t="shared" si="111"/>
        <v>24.56136082834567</v>
      </c>
      <c r="AV220">
        <f t="shared" si="111"/>
        <v>25.3281325282598</v>
      </c>
      <c r="AW220">
        <f t="shared" si="111"/>
        <v>26.094904228173931</v>
      </c>
      <c r="AX220">
        <f t="shared" si="111"/>
        <v>26.861675928088061</v>
      </c>
      <c r="AY220">
        <f t="shared" si="111"/>
        <v>27.628447628002196</v>
      </c>
      <c r="AZ220">
        <f t="shared" si="111"/>
        <v>28.395219327916326</v>
      </c>
      <c r="BA220">
        <f t="shared" si="111"/>
        <v>29.16199102783046</v>
      </c>
      <c r="BB220">
        <f t="shared" si="111"/>
        <v>29.928762727744591</v>
      </c>
      <c r="BC220">
        <f t="shared" si="111"/>
        <v>30.695534427658721</v>
      </c>
      <c r="BD220">
        <f t="shared" si="111"/>
        <v>31.462306127572852</v>
      </c>
      <c r="BE220">
        <f t="shared" si="111"/>
        <v>32.229077827486989</v>
      </c>
      <c r="BF220" s="107">
        <v>4.2000000000000003E-2</v>
      </c>
      <c r="BG220" s="40">
        <f t="shared" si="110"/>
        <v>3.8479541845605203</v>
      </c>
    </row>
    <row r="221" spans="2:59">
      <c r="B221" t="s">
        <v>1577</v>
      </c>
      <c r="C221" t="s">
        <v>2959</v>
      </c>
      <c r="D221" t="s">
        <v>3273</v>
      </c>
      <c r="E221" t="s">
        <v>1588</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f t="shared" si="109"/>
        <v>1.0894565028334842</v>
      </c>
      <c r="AM221">
        <f t="shared" si="111"/>
        <v>1.136755044303456</v>
      </c>
      <c r="AN221">
        <f t="shared" si="111"/>
        <v>1.1840535857734278</v>
      </c>
      <c r="AO221">
        <f t="shared" si="111"/>
        <v>1.2313521272433996</v>
      </c>
      <c r="AP221">
        <f t="shared" si="111"/>
        <v>1.2786506687133716</v>
      </c>
      <c r="AQ221">
        <f t="shared" si="111"/>
        <v>1.3259492101833432</v>
      </c>
      <c r="AR221">
        <f t="shared" si="111"/>
        <v>1.3732477516533153</v>
      </c>
      <c r="AS221">
        <f t="shared" si="111"/>
        <v>1.4205462931232871</v>
      </c>
      <c r="AT221">
        <f t="shared" si="111"/>
        <v>1.4678448345932589</v>
      </c>
      <c r="AU221">
        <f t="shared" si="111"/>
        <v>1.5151433760632307</v>
      </c>
      <c r="AV221">
        <f t="shared" si="111"/>
        <v>1.5624419175332025</v>
      </c>
      <c r="AW221">
        <f t="shared" si="111"/>
        <v>1.6097404590031743</v>
      </c>
      <c r="AX221">
        <f t="shared" si="111"/>
        <v>1.6570390004731461</v>
      </c>
      <c r="AY221">
        <f t="shared" si="111"/>
        <v>1.7043375419431182</v>
      </c>
      <c r="AZ221">
        <f t="shared" si="111"/>
        <v>1.7516360834130897</v>
      </c>
      <c r="BA221">
        <f t="shared" si="111"/>
        <v>1.7989346248830618</v>
      </c>
      <c r="BB221">
        <f t="shared" si="111"/>
        <v>1.8462331663530334</v>
      </c>
      <c r="BC221">
        <f t="shared" si="111"/>
        <v>1.8935317078230054</v>
      </c>
      <c r="BD221">
        <f t="shared" si="111"/>
        <v>1.9408302492929772</v>
      </c>
      <c r="BE221">
        <f t="shared" si="111"/>
        <v>1.988128790762949</v>
      </c>
      <c r="BF221" t="s">
        <v>146</v>
      </c>
      <c r="BG221" t="s">
        <v>146</v>
      </c>
    </row>
    <row r="222" spans="2:59">
      <c r="B222" t="s">
        <v>2549</v>
      </c>
      <c r="C222" t="s">
        <v>2961</v>
      </c>
      <c r="D222" t="s">
        <v>3274</v>
      </c>
      <c r="E222" t="s">
        <v>1588</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f t="shared" si="109"/>
        <v>1.2079165845258157</v>
      </c>
      <c r="AM222">
        <f t="shared" si="111"/>
        <v>1.2603579981748958</v>
      </c>
      <c r="AN222">
        <f t="shared" si="111"/>
        <v>1.3127994118239759</v>
      </c>
      <c r="AO222">
        <f t="shared" si="111"/>
        <v>1.3652408254730557</v>
      </c>
      <c r="AP222">
        <f t="shared" si="111"/>
        <v>1.4176822391221355</v>
      </c>
      <c r="AQ222">
        <f t="shared" si="111"/>
        <v>1.4701236527712156</v>
      </c>
      <c r="AR222">
        <f t="shared" si="111"/>
        <v>1.5225650664202957</v>
      </c>
      <c r="AS222">
        <f t="shared" si="111"/>
        <v>1.5750064800693755</v>
      </c>
      <c r="AT222">
        <f t="shared" si="111"/>
        <v>1.6274478937184553</v>
      </c>
      <c r="AU222">
        <f t="shared" si="111"/>
        <v>1.6798893073675354</v>
      </c>
      <c r="AV222">
        <f t="shared" si="111"/>
        <v>1.7323307210166154</v>
      </c>
      <c r="AW222">
        <f t="shared" si="111"/>
        <v>1.7847721346656953</v>
      </c>
      <c r="AX222">
        <f t="shared" si="111"/>
        <v>1.8372135483147751</v>
      </c>
      <c r="AY222">
        <f t="shared" si="111"/>
        <v>1.8896549619638552</v>
      </c>
      <c r="AZ222">
        <f t="shared" si="111"/>
        <v>1.9420963756129352</v>
      </c>
      <c r="BA222">
        <f t="shared" si="111"/>
        <v>1.9945377892620151</v>
      </c>
      <c r="BB222">
        <f t="shared" si="111"/>
        <v>2.0469792029110949</v>
      </c>
      <c r="BC222">
        <f t="shared" si="111"/>
        <v>2.0994206165601748</v>
      </c>
      <c r="BD222">
        <f t="shared" si="111"/>
        <v>2.151862030209255</v>
      </c>
      <c r="BE222">
        <f t="shared" si="111"/>
        <v>2.2043034438583349</v>
      </c>
      <c r="BF222" t="s">
        <v>146</v>
      </c>
      <c r="BG222" t="s">
        <v>146</v>
      </c>
    </row>
    <row r="223" spans="2:59">
      <c r="B223" t="s">
        <v>2550</v>
      </c>
      <c r="C223" t="s">
        <v>2963</v>
      </c>
      <c r="D223" t="s">
        <v>3275</v>
      </c>
      <c r="E223" t="s">
        <v>1588</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f t="shared" si="109"/>
        <v>1.0415050543248041</v>
      </c>
      <c r="AM223">
        <f t="shared" si="111"/>
        <v>1.0867219154146155</v>
      </c>
      <c r="AN223">
        <f t="shared" si="111"/>
        <v>1.1319387765044269</v>
      </c>
      <c r="AO223">
        <f t="shared" si="111"/>
        <v>1.177155637594238</v>
      </c>
      <c r="AP223">
        <f t="shared" si="111"/>
        <v>1.2223724986840494</v>
      </c>
      <c r="AQ223">
        <f t="shared" si="111"/>
        <v>1.2675893597738606</v>
      </c>
      <c r="AR223">
        <f t="shared" si="111"/>
        <v>1.3128062208636719</v>
      </c>
      <c r="AS223">
        <f t="shared" si="111"/>
        <v>1.3580230819534833</v>
      </c>
      <c r="AT223">
        <f t="shared" si="111"/>
        <v>1.4032399430432947</v>
      </c>
      <c r="AU223">
        <f t="shared" si="111"/>
        <v>1.4484568041331061</v>
      </c>
      <c r="AV223">
        <f t="shared" si="111"/>
        <v>1.4936736652229172</v>
      </c>
      <c r="AW223">
        <f t="shared" si="111"/>
        <v>1.5388905263127284</v>
      </c>
      <c r="AX223">
        <f t="shared" si="111"/>
        <v>1.5841073874025398</v>
      </c>
      <c r="AY223">
        <f t="shared" si="111"/>
        <v>1.6293242484923511</v>
      </c>
      <c r="AZ223">
        <f t="shared" si="111"/>
        <v>1.6745411095821625</v>
      </c>
      <c r="BA223">
        <f t="shared" si="111"/>
        <v>1.7197579706719739</v>
      </c>
      <c r="BB223">
        <f t="shared" si="111"/>
        <v>1.764974831761785</v>
      </c>
      <c r="BC223">
        <f t="shared" si="111"/>
        <v>1.8101916928515964</v>
      </c>
      <c r="BD223">
        <f t="shared" si="111"/>
        <v>1.8554085539414076</v>
      </c>
      <c r="BE223">
        <f t="shared" si="111"/>
        <v>1.900625415031219</v>
      </c>
      <c r="BF223" t="s">
        <v>146</v>
      </c>
      <c r="BG223" t="s">
        <v>146</v>
      </c>
    </row>
    <row r="224" spans="2:59">
      <c r="B224" t="s">
        <v>1581</v>
      </c>
      <c r="C224" t="s">
        <v>2965</v>
      </c>
      <c r="D224" t="s">
        <v>3276</v>
      </c>
      <c r="E224" t="s">
        <v>1588</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f t="shared" si="109"/>
        <v>1.8571038529504864</v>
      </c>
      <c r="AM224">
        <f t="shared" si="111"/>
        <v>1.9377299077242232</v>
      </c>
      <c r="AN224">
        <f t="shared" si="111"/>
        <v>2.0183559624979601</v>
      </c>
      <c r="AO224">
        <f t="shared" si="111"/>
        <v>2.0989820172716969</v>
      </c>
      <c r="AP224">
        <f t="shared" si="111"/>
        <v>2.1796080720454341</v>
      </c>
      <c r="AQ224">
        <f t="shared" si="111"/>
        <v>2.2602341268191708</v>
      </c>
      <c r="AR224">
        <f t="shared" si="111"/>
        <v>2.340860181592908</v>
      </c>
      <c r="AS224">
        <f t="shared" si="111"/>
        <v>2.4214862363666447</v>
      </c>
      <c r="AT224">
        <f t="shared" si="111"/>
        <v>2.5021122911403815</v>
      </c>
      <c r="AU224">
        <f t="shared" si="111"/>
        <v>2.5827383459141187</v>
      </c>
      <c r="AV224">
        <f t="shared" si="111"/>
        <v>2.6633644006878554</v>
      </c>
      <c r="AW224">
        <f t="shared" si="111"/>
        <v>2.7439904554615921</v>
      </c>
      <c r="AX224">
        <f t="shared" si="111"/>
        <v>2.8246165102353293</v>
      </c>
      <c r="AY224">
        <f t="shared" si="111"/>
        <v>2.9052425650090661</v>
      </c>
      <c r="AZ224">
        <f t="shared" si="111"/>
        <v>2.9858686197828028</v>
      </c>
      <c r="BA224">
        <f t="shared" si="111"/>
        <v>3.06649467455654</v>
      </c>
      <c r="BB224">
        <f t="shared" si="111"/>
        <v>3.1471207293302768</v>
      </c>
      <c r="BC224">
        <f t="shared" si="111"/>
        <v>3.2277467841040135</v>
      </c>
      <c r="BD224">
        <f t="shared" si="111"/>
        <v>3.3083728388777507</v>
      </c>
      <c r="BE224">
        <f t="shared" si="111"/>
        <v>3.3889988936514874</v>
      </c>
      <c r="BF224" t="s">
        <v>146</v>
      </c>
      <c r="BG224" t="s">
        <v>146</v>
      </c>
    </row>
    <row r="225" spans="2:59">
      <c r="B225" t="s">
        <v>2552</v>
      </c>
      <c r="C225" t="s">
        <v>2967</v>
      </c>
      <c r="D225" t="s">
        <v>3277</v>
      </c>
      <c r="E225" t="s">
        <v>1588</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f t="shared" si="109"/>
        <v>376.92024026958194</v>
      </c>
      <c r="AM225">
        <f t="shared" si="111"/>
        <v>385.3772915580526</v>
      </c>
      <c r="AN225">
        <f t="shared" si="111"/>
        <v>393.83434284652333</v>
      </c>
      <c r="AO225">
        <f t="shared" si="111"/>
        <v>402.29139413499399</v>
      </c>
      <c r="AP225">
        <f t="shared" si="111"/>
        <v>410.74844542346472</v>
      </c>
      <c r="AQ225">
        <f t="shared" si="111"/>
        <v>419.20549671193544</v>
      </c>
      <c r="AR225">
        <f t="shared" si="111"/>
        <v>427.6625480004061</v>
      </c>
      <c r="AS225">
        <f t="shared" si="111"/>
        <v>436.11959928887683</v>
      </c>
      <c r="AT225">
        <f t="shared" si="111"/>
        <v>444.57665057734749</v>
      </c>
      <c r="AU225">
        <f t="shared" si="111"/>
        <v>453.03370186581822</v>
      </c>
      <c r="AV225">
        <f t="shared" si="111"/>
        <v>461.49075315428888</v>
      </c>
      <c r="AW225">
        <f t="shared" si="111"/>
        <v>469.9478044427596</v>
      </c>
      <c r="AX225">
        <f t="shared" si="111"/>
        <v>478.40485573123033</v>
      </c>
      <c r="AY225">
        <f t="shared" si="111"/>
        <v>486.86190701970099</v>
      </c>
      <c r="AZ225">
        <f t="shared" si="111"/>
        <v>495.31895830817172</v>
      </c>
      <c r="BA225">
        <f t="shared" si="111"/>
        <v>503.77600959664244</v>
      </c>
      <c r="BB225">
        <f t="shared" si="111"/>
        <v>512.2330608851131</v>
      </c>
      <c r="BC225">
        <f t="shared" si="111"/>
        <v>520.69011217358377</v>
      </c>
      <c r="BD225">
        <f t="shared" si="111"/>
        <v>529.14716346205455</v>
      </c>
      <c r="BE225">
        <f t="shared" si="111"/>
        <v>537.60421475052522</v>
      </c>
      <c r="BF225" s="107">
        <v>1.7999999999999999E-2</v>
      </c>
      <c r="BG225" s="40">
        <f t="shared" si="110"/>
        <v>1.8859794998541402</v>
      </c>
    </row>
    <row r="226" spans="2:59">
      <c r="B226" t="s">
        <v>2553</v>
      </c>
      <c r="D226" t="s">
        <v>3278</v>
      </c>
      <c r="BG226" s="40"/>
    </row>
    <row r="227" spans="2:59">
      <c r="B227" t="s">
        <v>1266</v>
      </c>
      <c r="C227" t="s">
        <v>2970</v>
      </c>
      <c r="D227" t="s">
        <v>3279</v>
      </c>
      <c r="E227" t="s">
        <v>1588</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f t="shared" si="109"/>
        <v>261.87893034090911</v>
      </c>
      <c r="AM227">
        <f t="shared" si="109"/>
        <v>260.92158768181821</v>
      </c>
      <c r="AN227">
        <f t="shared" si="109"/>
        <v>259.96424502272731</v>
      </c>
      <c r="AO227">
        <f t="shared" si="109"/>
        <v>259.00690236363636</v>
      </c>
      <c r="AP227">
        <f t="shared" si="109"/>
        <v>258.04955970454546</v>
      </c>
      <c r="AQ227">
        <f t="shared" si="109"/>
        <v>257.09221704545456</v>
      </c>
      <c r="AR227">
        <f t="shared" si="109"/>
        <v>256.13487438636366</v>
      </c>
      <c r="AS227">
        <f t="shared" si="109"/>
        <v>255.17753172727276</v>
      </c>
      <c r="AT227">
        <f t="shared" si="109"/>
        <v>254.22018906818187</v>
      </c>
      <c r="AU227">
        <f t="shared" si="109"/>
        <v>253.26284640909094</v>
      </c>
      <c r="AV227">
        <f t="shared" si="109"/>
        <v>252.30550375000004</v>
      </c>
      <c r="AW227">
        <f t="shared" si="109"/>
        <v>251.34816109090914</v>
      </c>
      <c r="AX227">
        <f t="shared" si="109"/>
        <v>250.39081843181825</v>
      </c>
      <c r="AY227">
        <f t="shared" si="109"/>
        <v>249.43347577272732</v>
      </c>
      <c r="AZ227">
        <f t="shared" si="109"/>
        <v>248.47613311363642</v>
      </c>
      <c r="BA227">
        <f t="shared" si="109"/>
        <v>247.51879045454552</v>
      </c>
      <c r="BB227">
        <f t="shared" ref="AM227:BE237" si="112">_xlfn.FORECAST.ETS(BB$15,$F227:$AK227,$F$15:$AK$15)</f>
        <v>246.56144779545463</v>
      </c>
      <c r="BC227">
        <f t="shared" si="112"/>
        <v>245.6041051363637</v>
      </c>
      <c r="BD227">
        <f t="shared" si="112"/>
        <v>244.6467624772728</v>
      </c>
      <c r="BE227">
        <f t="shared" si="112"/>
        <v>243.6894198181819</v>
      </c>
      <c r="BF227" s="107">
        <v>-6.0000000000000001E-3</v>
      </c>
      <c r="BG227" s="40">
        <f t="shared" si="110"/>
        <v>-0.48961706955947815</v>
      </c>
    </row>
    <row r="228" spans="2:59">
      <c r="B228" t="s">
        <v>1352</v>
      </c>
      <c r="C228" t="s">
        <v>2972</v>
      </c>
      <c r="D228" t="s">
        <v>3280</v>
      </c>
      <c r="E228" t="s">
        <v>1588</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49">
        <v>0.436442</v>
      </c>
      <c r="AM228" s="49">
        <v>0.436442</v>
      </c>
      <c r="AN228" s="49">
        <v>0.436442</v>
      </c>
      <c r="AO228" s="49">
        <v>0.436442</v>
      </c>
      <c r="AP228" s="49">
        <v>0.436442</v>
      </c>
      <c r="AQ228" s="49">
        <v>0.436442</v>
      </c>
      <c r="AR228" s="49">
        <v>0.436442</v>
      </c>
      <c r="AS228" s="49">
        <v>0.436442</v>
      </c>
      <c r="AT228" s="49">
        <v>0.436442</v>
      </c>
      <c r="AU228" s="49">
        <v>0.436442</v>
      </c>
      <c r="AV228" s="49">
        <v>0.436442</v>
      </c>
      <c r="AW228" s="49">
        <v>0.436442</v>
      </c>
      <c r="AX228" s="49">
        <v>0.436442</v>
      </c>
      <c r="AY228" s="49">
        <v>0.436442</v>
      </c>
      <c r="AZ228" s="49">
        <v>0.436442</v>
      </c>
      <c r="BA228" s="49">
        <v>0.436442</v>
      </c>
      <c r="BB228" s="49">
        <v>0.436442</v>
      </c>
      <c r="BC228" s="49">
        <v>0.436442</v>
      </c>
      <c r="BD228" s="49">
        <v>0.436442</v>
      </c>
      <c r="BE228" s="49">
        <v>0.436442</v>
      </c>
      <c r="BF228" s="107">
        <v>-4.0000000000000001E-3</v>
      </c>
      <c r="BG228" s="40">
        <f t="shared" si="110"/>
        <v>-0.269067842749382</v>
      </c>
    </row>
    <row r="229" spans="2:59">
      <c r="B229" t="s">
        <v>1273</v>
      </c>
      <c r="C229" t="s">
        <v>2974</v>
      </c>
      <c r="D229" t="s">
        <v>3281</v>
      </c>
      <c r="E229" t="s">
        <v>1588</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f t="shared" si="109"/>
        <v>0.26083712646627566</v>
      </c>
      <c r="AM229">
        <f t="shared" si="112"/>
        <v>0.25832125293255132</v>
      </c>
      <c r="AN229">
        <f t="shared" si="112"/>
        <v>0.25580537939882697</v>
      </c>
      <c r="AO229">
        <f t="shared" si="112"/>
        <v>0.25328950586510263</v>
      </c>
      <c r="AP229">
        <f t="shared" si="112"/>
        <v>0.25077363233137828</v>
      </c>
      <c r="AQ229">
        <f t="shared" si="112"/>
        <v>0.24825775879765397</v>
      </c>
      <c r="AR229">
        <f t="shared" si="112"/>
        <v>0.24574188526392962</v>
      </c>
      <c r="AS229">
        <f t="shared" si="112"/>
        <v>0.24322601173020528</v>
      </c>
      <c r="AT229">
        <f t="shared" si="112"/>
        <v>0.24071013819648093</v>
      </c>
      <c r="AU229">
        <f t="shared" si="112"/>
        <v>0.23819426466275659</v>
      </c>
      <c r="AV229">
        <f t="shared" si="112"/>
        <v>0.23567839112903224</v>
      </c>
      <c r="AW229">
        <f t="shared" si="112"/>
        <v>0.23316251759530793</v>
      </c>
      <c r="AX229">
        <f t="shared" si="112"/>
        <v>0.23064664406158358</v>
      </c>
      <c r="AY229">
        <f t="shared" si="112"/>
        <v>0.22813077052785924</v>
      </c>
      <c r="AZ229">
        <f t="shared" si="112"/>
        <v>0.22561489699413489</v>
      </c>
      <c r="BA229">
        <f t="shared" si="112"/>
        <v>0.22309902346041055</v>
      </c>
      <c r="BB229">
        <f t="shared" si="112"/>
        <v>0.22058314992668621</v>
      </c>
      <c r="BC229">
        <f t="shared" si="112"/>
        <v>0.21806727639296186</v>
      </c>
      <c r="BD229">
        <f t="shared" si="112"/>
        <v>0.21555140285923752</v>
      </c>
      <c r="BE229">
        <f t="shared" si="112"/>
        <v>0.21303552932551317</v>
      </c>
      <c r="BF229" s="107">
        <v>-0.01</v>
      </c>
      <c r="BG229" s="40">
        <f t="shared" si="110"/>
        <v>-1.0461478356765141</v>
      </c>
    </row>
    <row r="230" spans="2:59">
      <c r="B230" t="s">
        <v>1282</v>
      </c>
      <c r="C230" t="s">
        <v>2976</v>
      </c>
      <c r="D230" t="s">
        <v>3282</v>
      </c>
      <c r="E230" t="s">
        <v>1588</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f t="shared" si="109"/>
        <v>14.371444307826048</v>
      </c>
      <c r="AM230">
        <f t="shared" si="112"/>
        <v>15.463969997851331</v>
      </c>
      <c r="AN230">
        <f t="shared" si="112"/>
        <v>16.556495687876613</v>
      </c>
      <c r="AO230">
        <f t="shared" si="112"/>
        <v>17.649021377901896</v>
      </c>
      <c r="AP230">
        <f t="shared" si="112"/>
        <v>18.741547067927179</v>
      </c>
      <c r="AQ230">
        <f t="shared" si="112"/>
        <v>19.834072757952462</v>
      </c>
      <c r="AR230">
        <f t="shared" si="112"/>
        <v>20.926598447977746</v>
      </c>
      <c r="AS230">
        <f t="shared" si="112"/>
        <v>22.019124138003029</v>
      </c>
      <c r="AT230">
        <f t="shared" si="112"/>
        <v>23.111649828028312</v>
      </c>
      <c r="AU230">
        <f t="shared" si="112"/>
        <v>24.204175518053596</v>
      </c>
      <c r="AV230">
        <f t="shared" si="112"/>
        <v>25.296701208078879</v>
      </c>
      <c r="AW230">
        <f t="shared" si="112"/>
        <v>26.389226898104162</v>
      </c>
      <c r="AX230">
        <f t="shared" si="112"/>
        <v>27.481752588129446</v>
      </c>
      <c r="AY230">
        <f t="shared" si="112"/>
        <v>28.574278278154729</v>
      </c>
      <c r="AZ230">
        <f t="shared" si="112"/>
        <v>29.666803968180012</v>
      </c>
      <c r="BA230">
        <f t="shared" si="112"/>
        <v>30.759329658205296</v>
      </c>
      <c r="BB230">
        <f t="shared" si="112"/>
        <v>31.851855348230579</v>
      </c>
      <c r="BC230">
        <f t="shared" si="112"/>
        <v>32.944381038255862</v>
      </c>
      <c r="BD230">
        <f t="shared" si="112"/>
        <v>34.036906728281146</v>
      </c>
      <c r="BE230">
        <f t="shared" si="112"/>
        <v>35.129432418306429</v>
      </c>
      <c r="BF230" s="107">
        <v>0.03</v>
      </c>
      <c r="BG230" s="40">
        <f t="shared" si="110"/>
        <v>3.7214721507359272</v>
      </c>
    </row>
    <row r="231" spans="2:59">
      <c r="B231" t="s">
        <v>2548</v>
      </c>
      <c r="C231" t="s">
        <v>2978</v>
      </c>
      <c r="D231" t="s">
        <v>3283</v>
      </c>
      <c r="E231" t="s">
        <v>1588</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f t="shared" si="109"/>
        <v>0</v>
      </c>
      <c r="AM231">
        <f t="shared" si="112"/>
        <v>0</v>
      </c>
      <c r="AN231">
        <f t="shared" si="112"/>
        <v>0</v>
      </c>
      <c r="AO231">
        <f t="shared" si="112"/>
        <v>0</v>
      </c>
      <c r="AP231">
        <f t="shared" si="112"/>
        <v>0</v>
      </c>
      <c r="AQ231">
        <f t="shared" si="112"/>
        <v>0</v>
      </c>
      <c r="AR231">
        <f t="shared" si="112"/>
        <v>0</v>
      </c>
      <c r="AS231">
        <f t="shared" si="112"/>
        <v>0</v>
      </c>
      <c r="AT231">
        <f t="shared" si="112"/>
        <v>0</v>
      </c>
      <c r="AU231">
        <f t="shared" si="112"/>
        <v>0</v>
      </c>
      <c r="AV231">
        <f t="shared" si="112"/>
        <v>0</v>
      </c>
      <c r="AW231">
        <f t="shared" si="112"/>
        <v>0</v>
      </c>
      <c r="AX231">
        <f t="shared" si="112"/>
        <v>0</v>
      </c>
      <c r="AY231">
        <f t="shared" si="112"/>
        <v>0</v>
      </c>
      <c r="AZ231">
        <f t="shared" si="112"/>
        <v>0</v>
      </c>
      <c r="BA231">
        <f t="shared" si="112"/>
        <v>0</v>
      </c>
      <c r="BB231">
        <f t="shared" si="112"/>
        <v>0</v>
      </c>
      <c r="BC231">
        <f t="shared" si="112"/>
        <v>0</v>
      </c>
      <c r="BD231">
        <f t="shared" si="112"/>
        <v>0</v>
      </c>
      <c r="BE231">
        <f t="shared" si="112"/>
        <v>0</v>
      </c>
      <c r="BF231" t="s">
        <v>146</v>
      </c>
      <c r="BG231" t="s">
        <v>146</v>
      </c>
    </row>
    <row r="232" spans="2:59">
      <c r="B232" t="s">
        <v>1577</v>
      </c>
      <c r="C232" t="s">
        <v>2980</v>
      </c>
      <c r="D232" t="s">
        <v>3284</v>
      </c>
      <c r="E232" t="s">
        <v>1588</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f t="shared" si="109"/>
        <v>0.25554260775611493</v>
      </c>
      <c r="AM232">
        <f t="shared" si="112"/>
        <v>0.26079638120488474</v>
      </c>
      <c r="AN232">
        <f t="shared" si="112"/>
        <v>0.26605015465365456</v>
      </c>
      <c r="AO232">
        <f t="shared" si="112"/>
        <v>0.27130392810242443</v>
      </c>
      <c r="AP232">
        <f t="shared" si="112"/>
        <v>0.27655770155119425</v>
      </c>
      <c r="AQ232">
        <f t="shared" si="112"/>
        <v>0.28181147499996406</v>
      </c>
      <c r="AR232">
        <f t="shared" si="112"/>
        <v>0.28706524844873388</v>
      </c>
      <c r="AS232">
        <f t="shared" si="112"/>
        <v>0.29231902189750369</v>
      </c>
      <c r="AT232">
        <f t="shared" si="112"/>
        <v>0.29757279534627351</v>
      </c>
      <c r="AU232">
        <f t="shared" si="112"/>
        <v>0.30282656879504333</v>
      </c>
      <c r="AV232">
        <f t="shared" si="112"/>
        <v>0.3080803422438132</v>
      </c>
      <c r="AW232">
        <f t="shared" si="112"/>
        <v>0.31333411569258302</v>
      </c>
      <c r="AX232">
        <f t="shared" si="112"/>
        <v>0.31858788914135283</v>
      </c>
      <c r="AY232">
        <f t="shared" si="112"/>
        <v>0.32384166259012265</v>
      </c>
      <c r="AZ232">
        <f t="shared" si="112"/>
        <v>0.32909543603889246</v>
      </c>
      <c r="BA232">
        <f t="shared" si="112"/>
        <v>0.33434920948766234</v>
      </c>
      <c r="BB232">
        <f t="shared" si="112"/>
        <v>0.33960298293643215</v>
      </c>
      <c r="BC232">
        <f t="shared" si="112"/>
        <v>0.34485675638520197</v>
      </c>
      <c r="BD232">
        <f t="shared" si="112"/>
        <v>0.35011052983397178</v>
      </c>
      <c r="BE232">
        <f t="shared" si="112"/>
        <v>0.3553643032827416</v>
      </c>
      <c r="BF232" t="s">
        <v>146</v>
      </c>
      <c r="BG232" t="s">
        <v>146</v>
      </c>
    </row>
    <row r="233" spans="2:59">
      <c r="B233" t="s">
        <v>2549</v>
      </c>
      <c r="C233" t="s">
        <v>2982</v>
      </c>
      <c r="D233" t="s">
        <v>3285</v>
      </c>
      <c r="E233" t="s">
        <v>1588</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f t="shared" si="109"/>
        <v>0.35230628837046668</v>
      </c>
      <c r="AM233">
        <f t="shared" si="112"/>
        <v>0.3592240636095882</v>
      </c>
      <c r="AN233">
        <f t="shared" si="112"/>
        <v>0.36614183884870966</v>
      </c>
      <c r="AO233">
        <f t="shared" si="112"/>
        <v>0.37305961408783117</v>
      </c>
      <c r="AP233">
        <f t="shared" si="112"/>
        <v>0.37997738932695263</v>
      </c>
      <c r="AQ233">
        <f t="shared" si="112"/>
        <v>0.38689516456607409</v>
      </c>
      <c r="AR233">
        <f t="shared" si="112"/>
        <v>0.39381293980519561</v>
      </c>
      <c r="AS233">
        <f t="shared" si="112"/>
        <v>0.40073071504431707</v>
      </c>
      <c r="AT233">
        <f t="shared" si="112"/>
        <v>0.40764849028343852</v>
      </c>
      <c r="AU233">
        <f t="shared" si="112"/>
        <v>0.41456626552256004</v>
      </c>
      <c r="AV233">
        <f t="shared" si="112"/>
        <v>0.4214840407616815</v>
      </c>
      <c r="AW233">
        <f t="shared" si="112"/>
        <v>0.42840181600080296</v>
      </c>
      <c r="AX233">
        <f t="shared" si="112"/>
        <v>0.43531959123992447</v>
      </c>
      <c r="AY233">
        <f t="shared" si="112"/>
        <v>0.44223736647904593</v>
      </c>
      <c r="AZ233">
        <f t="shared" si="112"/>
        <v>0.44915514171816739</v>
      </c>
      <c r="BA233">
        <f t="shared" si="112"/>
        <v>0.45607291695728891</v>
      </c>
      <c r="BB233">
        <f t="shared" si="112"/>
        <v>0.46299069219641042</v>
      </c>
      <c r="BC233">
        <f t="shared" si="112"/>
        <v>0.46990846743553188</v>
      </c>
      <c r="BD233">
        <f t="shared" si="112"/>
        <v>0.47682624267465334</v>
      </c>
      <c r="BE233">
        <f t="shared" si="112"/>
        <v>0.48374401791377486</v>
      </c>
      <c r="BF233" s="107">
        <v>6.4000000000000001E-2</v>
      </c>
      <c r="BG233" s="40">
        <f t="shared" si="110"/>
        <v>4.5127919538407335</v>
      </c>
    </row>
    <row r="234" spans="2:59">
      <c r="B234" t="s">
        <v>2550</v>
      </c>
      <c r="C234" t="s">
        <v>2984</v>
      </c>
      <c r="D234" t="s">
        <v>3286</v>
      </c>
      <c r="E234" t="s">
        <v>1588</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f t="shared" si="109"/>
        <v>0.36861000675655897</v>
      </c>
      <c r="AM234">
        <f t="shared" si="112"/>
        <v>0.37583790450232618</v>
      </c>
      <c r="AN234">
        <f t="shared" si="112"/>
        <v>0.38306580224809339</v>
      </c>
      <c r="AO234">
        <f t="shared" si="112"/>
        <v>0.3902936999938606</v>
      </c>
      <c r="AP234">
        <f t="shared" si="112"/>
        <v>0.39752159773962781</v>
      </c>
      <c r="AQ234">
        <f t="shared" si="112"/>
        <v>0.40474949548539496</v>
      </c>
      <c r="AR234">
        <f t="shared" si="112"/>
        <v>0.41197739323116223</v>
      </c>
      <c r="AS234">
        <f t="shared" si="112"/>
        <v>0.41920529097692938</v>
      </c>
      <c r="AT234">
        <f t="shared" si="112"/>
        <v>0.42643318872269659</v>
      </c>
      <c r="AU234">
        <f t="shared" si="112"/>
        <v>0.4336610864684638</v>
      </c>
      <c r="AV234">
        <f t="shared" si="112"/>
        <v>0.44088898421423101</v>
      </c>
      <c r="AW234">
        <f t="shared" si="112"/>
        <v>0.44811688195999821</v>
      </c>
      <c r="AX234">
        <f t="shared" si="112"/>
        <v>0.45534477970576542</v>
      </c>
      <c r="AY234">
        <f t="shared" si="112"/>
        <v>0.46257267745153263</v>
      </c>
      <c r="AZ234">
        <f t="shared" si="112"/>
        <v>0.46980057519729984</v>
      </c>
      <c r="BA234">
        <f t="shared" si="112"/>
        <v>0.47702847294306705</v>
      </c>
      <c r="BB234">
        <f t="shared" si="112"/>
        <v>0.48425637068883426</v>
      </c>
      <c r="BC234">
        <f t="shared" si="112"/>
        <v>0.49148426843460147</v>
      </c>
      <c r="BD234">
        <f t="shared" si="112"/>
        <v>0.49871216618036862</v>
      </c>
      <c r="BE234">
        <f t="shared" si="112"/>
        <v>0.50594006392613589</v>
      </c>
      <c r="BF234" s="107">
        <v>6.3E-2</v>
      </c>
      <c r="BG234" s="40">
        <f t="shared" si="110"/>
        <v>4.4529027635694884</v>
      </c>
    </row>
    <row r="235" spans="2:59">
      <c r="B235" t="s">
        <v>1581</v>
      </c>
      <c r="C235" t="s">
        <v>2986</v>
      </c>
      <c r="D235" t="s">
        <v>3287</v>
      </c>
      <c r="E235" t="s">
        <v>1588</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f t="shared" si="109"/>
        <v>0.49819662375139212</v>
      </c>
      <c r="AM235">
        <f t="shared" si="112"/>
        <v>0.50805885684436436</v>
      </c>
      <c r="AN235">
        <f t="shared" si="112"/>
        <v>0.51792108993733665</v>
      </c>
      <c r="AO235">
        <f t="shared" si="112"/>
        <v>0.52778332303030884</v>
      </c>
      <c r="AP235">
        <f t="shared" si="112"/>
        <v>0.53764555612328113</v>
      </c>
      <c r="AQ235">
        <f t="shared" si="112"/>
        <v>0.54750778921625332</v>
      </c>
      <c r="AR235">
        <f t="shared" si="112"/>
        <v>0.55737002230922561</v>
      </c>
      <c r="AS235">
        <f t="shared" si="112"/>
        <v>0.56723225540219779</v>
      </c>
      <c r="AT235">
        <f t="shared" si="112"/>
        <v>0.57709448849517009</v>
      </c>
      <c r="AU235">
        <f t="shared" si="112"/>
        <v>0.58695672158814227</v>
      </c>
      <c r="AV235">
        <f t="shared" si="112"/>
        <v>0.59681895468111457</v>
      </c>
      <c r="AW235">
        <f t="shared" si="112"/>
        <v>0.60668118777408675</v>
      </c>
      <c r="AX235">
        <f t="shared" si="112"/>
        <v>0.61654342086705904</v>
      </c>
      <c r="AY235">
        <f t="shared" si="112"/>
        <v>0.62640565396003123</v>
      </c>
      <c r="AZ235">
        <f t="shared" si="112"/>
        <v>0.63626788705300352</v>
      </c>
      <c r="BA235">
        <f t="shared" si="112"/>
        <v>0.64613012014597571</v>
      </c>
      <c r="BB235">
        <f t="shared" si="112"/>
        <v>0.655992353238948</v>
      </c>
      <c r="BC235">
        <f t="shared" si="112"/>
        <v>0.66585458633192018</v>
      </c>
      <c r="BD235">
        <f t="shared" si="112"/>
        <v>0.67571681942489248</v>
      </c>
      <c r="BE235">
        <f t="shared" si="112"/>
        <v>0.68557905251786466</v>
      </c>
      <c r="BF235" s="107">
        <v>7.0000000000000007E-2</v>
      </c>
      <c r="BG235" s="40">
        <f t="shared" si="110"/>
        <v>4.9065955339395062</v>
      </c>
    </row>
    <row r="236" spans="2:59">
      <c r="B236" t="s">
        <v>2554</v>
      </c>
      <c r="C236" t="s">
        <v>2988</v>
      </c>
      <c r="D236" t="s">
        <v>3288</v>
      </c>
      <c r="E236" t="s">
        <v>1588</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f t="shared" si="109"/>
        <v>277.79227094886363</v>
      </c>
      <c r="AM236">
        <f t="shared" si="112"/>
        <v>277.11905689772726</v>
      </c>
      <c r="AN236">
        <f t="shared" si="112"/>
        <v>276.44584284659089</v>
      </c>
      <c r="AO236">
        <f t="shared" si="112"/>
        <v>275.77262879545452</v>
      </c>
      <c r="AP236">
        <f t="shared" si="112"/>
        <v>275.09941474431815</v>
      </c>
      <c r="AQ236">
        <f t="shared" si="112"/>
        <v>274.42620069318178</v>
      </c>
      <c r="AR236">
        <f t="shared" si="112"/>
        <v>273.75298664204541</v>
      </c>
      <c r="AS236">
        <f t="shared" si="112"/>
        <v>273.07977259090904</v>
      </c>
      <c r="AT236">
        <f t="shared" si="112"/>
        <v>272.40655853977267</v>
      </c>
      <c r="AU236">
        <f t="shared" si="112"/>
        <v>271.73334448863631</v>
      </c>
      <c r="AV236">
        <f t="shared" si="112"/>
        <v>271.06013043749994</v>
      </c>
      <c r="AW236">
        <f t="shared" si="112"/>
        <v>270.38691638636351</v>
      </c>
      <c r="AX236">
        <f t="shared" si="112"/>
        <v>269.71370233522714</v>
      </c>
      <c r="AY236">
        <f t="shared" si="112"/>
        <v>269.04048828409077</v>
      </c>
      <c r="AZ236">
        <f t="shared" si="112"/>
        <v>268.3672742329544</v>
      </c>
      <c r="BA236">
        <f t="shared" si="112"/>
        <v>267.69406018181803</v>
      </c>
      <c r="BB236">
        <f t="shared" si="112"/>
        <v>267.02084613068166</v>
      </c>
      <c r="BC236">
        <f t="shared" si="112"/>
        <v>266.34763207954529</v>
      </c>
      <c r="BD236">
        <f t="shared" si="112"/>
        <v>265.67441802840892</v>
      </c>
      <c r="BE236">
        <f t="shared" si="112"/>
        <v>265.00120397727255</v>
      </c>
      <c r="BF236" s="107">
        <v>-4.0000000000000001E-3</v>
      </c>
      <c r="BG236" s="40">
        <f t="shared" si="110"/>
        <v>-0.36593551080575937</v>
      </c>
    </row>
    <row r="237" spans="2:59">
      <c r="B237" t="s">
        <v>1573</v>
      </c>
      <c r="C237" t="s">
        <v>2990</v>
      </c>
      <c r="D237" t="s">
        <v>3289</v>
      </c>
      <c r="E237" t="s">
        <v>1588</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f t="shared" si="109"/>
        <v>1031.8957368753793</v>
      </c>
      <c r="AM237">
        <f t="shared" si="112"/>
        <v>1047.6301590441903</v>
      </c>
      <c r="AN237">
        <f t="shared" si="112"/>
        <v>1063.3645812130014</v>
      </c>
      <c r="AO237">
        <f t="shared" si="112"/>
        <v>1079.0990033818125</v>
      </c>
      <c r="AP237">
        <f t="shared" si="112"/>
        <v>1094.8334255506236</v>
      </c>
      <c r="AQ237">
        <f t="shared" si="112"/>
        <v>1110.5678477194347</v>
      </c>
      <c r="AR237">
        <f t="shared" si="112"/>
        <v>1126.3022698882457</v>
      </c>
      <c r="AS237">
        <f t="shared" si="112"/>
        <v>1142.0366920570568</v>
      </c>
      <c r="AT237">
        <f t="shared" si="112"/>
        <v>1157.7711142258679</v>
      </c>
      <c r="AU237">
        <f t="shared" si="112"/>
        <v>1173.505536394679</v>
      </c>
      <c r="AV237">
        <f t="shared" si="112"/>
        <v>1189.2399585634901</v>
      </c>
      <c r="AW237">
        <f t="shared" si="112"/>
        <v>1204.9743807323011</v>
      </c>
      <c r="AX237">
        <f t="shared" si="112"/>
        <v>1220.7088029011124</v>
      </c>
      <c r="AY237">
        <f t="shared" si="112"/>
        <v>1236.4432250699235</v>
      </c>
      <c r="AZ237">
        <f t="shared" si="112"/>
        <v>1252.1776472387346</v>
      </c>
      <c r="BA237">
        <f t="shared" si="112"/>
        <v>1267.9120694075457</v>
      </c>
      <c r="BB237">
        <f t="shared" si="112"/>
        <v>1283.6464915763568</v>
      </c>
      <c r="BC237">
        <f t="shared" si="112"/>
        <v>1299.3809137451678</v>
      </c>
      <c r="BD237">
        <f t="shared" si="112"/>
        <v>1315.1153359139789</v>
      </c>
      <c r="BE237">
        <f t="shared" si="112"/>
        <v>1330.84975808279</v>
      </c>
      <c r="BF237" s="107">
        <v>8.9999999999999993E-3</v>
      </c>
      <c r="BG237" s="40">
        <f t="shared" si="110"/>
        <v>1.071803002400129</v>
      </c>
    </row>
    <row r="238" spans="2:59">
      <c r="B238" t="s">
        <v>634</v>
      </c>
      <c r="D238" t="s">
        <v>3290</v>
      </c>
      <c r="BG238" s="40"/>
    </row>
    <row r="239" spans="2:59">
      <c r="B239" t="s">
        <v>2565</v>
      </c>
      <c r="C239" t="s">
        <v>2993</v>
      </c>
      <c r="D239" t="s">
        <v>3291</v>
      </c>
      <c r="E239" t="s">
        <v>2995</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f t="shared" si="109"/>
        <v>1891.6822751784882</v>
      </c>
      <c r="AM239">
        <f t="shared" si="109"/>
        <v>1897.1254595783628</v>
      </c>
      <c r="AN239">
        <f t="shared" si="109"/>
        <v>1902.5686439782373</v>
      </c>
      <c r="AO239">
        <f t="shared" si="109"/>
        <v>1908.0118283781119</v>
      </c>
      <c r="AP239">
        <f t="shared" si="109"/>
        <v>1913.4550127779864</v>
      </c>
      <c r="AQ239">
        <f t="shared" si="109"/>
        <v>1918.898197177861</v>
      </c>
      <c r="AR239">
        <f t="shared" si="109"/>
        <v>1924.3413815777355</v>
      </c>
      <c r="AS239">
        <f t="shared" si="109"/>
        <v>1929.7845659776101</v>
      </c>
      <c r="AT239">
        <f t="shared" si="109"/>
        <v>1935.2277503774847</v>
      </c>
      <c r="AU239">
        <f t="shared" si="109"/>
        <v>1940.6709347773592</v>
      </c>
      <c r="AV239">
        <f t="shared" si="109"/>
        <v>1946.1141191772338</v>
      </c>
      <c r="AW239">
        <f t="shared" si="109"/>
        <v>1951.5573035771083</v>
      </c>
      <c r="AX239">
        <f t="shared" si="109"/>
        <v>1957.0004879769829</v>
      </c>
      <c r="AY239">
        <f t="shared" si="109"/>
        <v>1962.4436723768574</v>
      </c>
      <c r="AZ239">
        <f t="shared" si="109"/>
        <v>1967.8868567767317</v>
      </c>
      <c r="BA239">
        <f t="shared" si="109"/>
        <v>1973.3300411766063</v>
      </c>
      <c r="BB239">
        <f t="shared" ref="AM239:BE240" si="113">_xlfn.FORECAST.ETS(BB$15,$F239:$AK239,$F$15:$AK$15)</f>
        <v>1978.7732255764809</v>
      </c>
      <c r="BC239">
        <f t="shared" si="113"/>
        <v>1984.2164099763554</v>
      </c>
      <c r="BD239">
        <f t="shared" si="113"/>
        <v>1989.65959437623</v>
      </c>
      <c r="BE239">
        <f t="shared" si="113"/>
        <v>1995.1027787761045</v>
      </c>
      <c r="BF239" s="107">
        <v>1E-3</v>
      </c>
      <c r="BG239" s="40">
        <f t="shared" si="110"/>
        <v>0.19331439274952178</v>
      </c>
    </row>
    <row r="240" spans="2:59">
      <c r="B240" t="s">
        <v>2566</v>
      </c>
      <c r="C240" t="s">
        <v>2996</v>
      </c>
      <c r="D240" t="s">
        <v>3292</v>
      </c>
      <c r="E240" t="s">
        <v>2998</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f t="shared" si="109"/>
        <v>4.2635173204149748</v>
      </c>
      <c r="AM240">
        <f t="shared" si="113"/>
        <v>4.2908161177035105</v>
      </c>
      <c r="AN240">
        <f t="shared" si="113"/>
        <v>4.318114914992047</v>
      </c>
      <c r="AO240">
        <f t="shared" si="113"/>
        <v>4.3454137122805836</v>
      </c>
      <c r="AP240">
        <f t="shared" si="113"/>
        <v>4.3727125095691193</v>
      </c>
      <c r="AQ240">
        <f t="shared" si="113"/>
        <v>4.4000113068576558</v>
      </c>
      <c r="AR240">
        <f t="shared" si="113"/>
        <v>4.4273101041461924</v>
      </c>
      <c r="AS240">
        <f t="shared" si="113"/>
        <v>4.454608901434729</v>
      </c>
      <c r="AT240">
        <f t="shared" si="113"/>
        <v>4.4819076987232647</v>
      </c>
      <c r="AU240">
        <f t="shared" si="113"/>
        <v>4.5092064960118012</v>
      </c>
      <c r="AV240">
        <f t="shared" si="113"/>
        <v>4.5365052933003378</v>
      </c>
      <c r="AW240">
        <f t="shared" si="113"/>
        <v>4.5638040905888735</v>
      </c>
      <c r="AX240">
        <f t="shared" si="113"/>
        <v>4.5911028878774101</v>
      </c>
      <c r="AY240">
        <f t="shared" si="113"/>
        <v>4.6184016851659466</v>
      </c>
      <c r="AZ240">
        <f t="shared" si="113"/>
        <v>4.6457004824544832</v>
      </c>
      <c r="BA240">
        <f t="shared" si="113"/>
        <v>4.6729992797430189</v>
      </c>
      <c r="BB240">
        <f t="shared" si="113"/>
        <v>4.7002980770315554</v>
      </c>
      <c r="BC240">
        <f t="shared" si="113"/>
        <v>4.727596874320092</v>
      </c>
      <c r="BD240">
        <f t="shared" si="113"/>
        <v>4.7548956716086277</v>
      </c>
      <c r="BE240">
        <f t="shared" si="113"/>
        <v>4.7821944688971643</v>
      </c>
      <c r="BF240" s="107">
        <v>6.0000000000000001E-3</v>
      </c>
      <c r="BG240" s="40">
        <f t="shared" si="110"/>
        <v>0.63266612146106738</v>
      </c>
    </row>
    <row r="241" spans="2:59">
      <c r="B241" t="s">
        <v>133</v>
      </c>
      <c r="D241" t="s">
        <v>3293</v>
      </c>
      <c r="BG241" s="40"/>
    </row>
    <row r="242" spans="2:59">
      <c r="B242" t="s">
        <v>1351</v>
      </c>
      <c r="C242" t="s">
        <v>3000</v>
      </c>
      <c r="D242" t="s">
        <v>3294</v>
      </c>
      <c r="E242" t="s">
        <v>1294</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f t="shared" si="109"/>
        <v>244.71172200230316</v>
      </c>
      <c r="AM242">
        <f t="shared" si="109"/>
        <v>240.75015081475013</v>
      </c>
      <c r="AN242">
        <f t="shared" si="109"/>
        <v>236.78857962719707</v>
      </c>
      <c r="AO242">
        <f t="shared" si="109"/>
        <v>232.82700843964403</v>
      </c>
      <c r="AP242">
        <f t="shared" si="109"/>
        <v>228.86543725209097</v>
      </c>
      <c r="AQ242">
        <f t="shared" si="109"/>
        <v>224.90386606453794</v>
      </c>
      <c r="AR242">
        <f t="shared" si="109"/>
        <v>220.94229487698487</v>
      </c>
      <c r="AS242">
        <f t="shared" si="109"/>
        <v>216.98072368943184</v>
      </c>
      <c r="AT242">
        <f t="shared" si="109"/>
        <v>213.01915250187878</v>
      </c>
      <c r="AU242">
        <f t="shared" si="109"/>
        <v>209.05758131432574</v>
      </c>
      <c r="AV242">
        <f t="shared" si="109"/>
        <v>205.09601012677268</v>
      </c>
      <c r="AW242">
        <f t="shared" si="109"/>
        <v>201.13443893921965</v>
      </c>
      <c r="AX242">
        <f t="shared" si="109"/>
        <v>197.17286775166659</v>
      </c>
      <c r="AY242">
        <f t="shared" si="109"/>
        <v>193.21129656411352</v>
      </c>
      <c r="AZ242">
        <f t="shared" si="109"/>
        <v>189.24972537656049</v>
      </c>
      <c r="BA242">
        <f t="shared" si="109"/>
        <v>185.28815418900746</v>
      </c>
      <c r="BB242">
        <f t="shared" ref="AM242:BE245" si="114">_xlfn.FORECAST.ETS(BB$15,$F242:$AK242,$F$15:$AK$15)</f>
        <v>181.3265830014544</v>
      </c>
      <c r="BC242">
        <f t="shared" si="114"/>
        <v>177.36501181390133</v>
      </c>
      <c r="BD242">
        <f t="shared" si="114"/>
        <v>173.4034406263483</v>
      </c>
      <c r="BE242">
        <f t="shared" si="114"/>
        <v>169.44186943879527</v>
      </c>
      <c r="BF242" s="107">
        <v>-2.4E-2</v>
      </c>
      <c r="BG242" s="40">
        <f t="shared" si="110"/>
        <v>-2.1801759542553478</v>
      </c>
    </row>
    <row r="243" spans="2:59">
      <c r="B243" t="s">
        <v>1257</v>
      </c>
      <c r="C243" t="s">
        <v>3002</v>
      </c>
      <c r="D243" t="s">
        <v>3295</v>
      </c>
      <c r="E243" t="s">
        <v>1294</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f t="shared" si="109"/>
        <v>0</v>
      </c>
      <c r="AM243">
        <f t="shared" si="114"/>
        <v>0</v>
      </c>
      <c r="AN243">
        <f t="shared" si="114"/>
        <v>0</v>
      </c>
      <c r="AO243">
        <f t="shared" si="114"/>
        <v>0</v>
      </c>
      <c r="AP243">
        <f t="shared" si="114"/>
        <v>0</v>
      </c>
      <c r="AQ243">
        <f t="shared" si="114"/>
        <v>0</v>
      </c>
      <c r="AR243">
        <f t="shared" si="114"/>
        <v>0</v>
      </c>
      <c r="AS243">
        <f t="shared" si="114"/>
        <v>0</v>
      </c>
      <c r="AT243">
        <f t="shared" si="114"/>
        <v>0</v>
      </c>
      <c r="AU243">
        <f t="shared" si="114"/>
        <v>0</v>
      </c>
      <c r="AV243">
        <f t="shared" si="114"/>
        <v>0</v>
      </c>
      <c r="AW243">
        <f t="shared" si="114"/>
        <v>0</v>
      </c>
      <c r="AX243">
        <f t="shared" si="114"/>
        <v>0</v>
      </c>
      <c r="AY243">
        <f t="shared" si="114"/>
        <v>0</v>
      </c>
      <c r="AZ243">
        <f t="shared" si="114"/>
        <v>0</v>
      </c>
      <c r="BA243">
        <f t="shared" si="114"/>
        <v>0</v>
      </c>
      <c r="BB243">
        <f t="shared" si="114"/>
        <v>0</v>
      </c>
      <c r="BC243">
        <f t="shared" si="114"/>
        <v>0</v>
      </c>
      <c r="BD243">
        <f t="shared" si="114"/>
        <v>0</v>
      </c>
      <c r="BE243">
        <f t="shared" si="114"/>
        <v>0</v>
      </c>
      <c r="BF243" t="s">
        <v>146</v>
      </c>
      <c r="BG243" t="s">
        <v>146</v>
      </c>
    </row>
    <row r="244" spans="2:59">
      <c r="B244" t="s">
        <v>1354</v>
      </c>
      <c r="C244" t="s">
        <v>3004</v>
      </c>
      <c r="D244" t="s">
        <v>3296</v>
      </c>
      <c r="E244" t="s">
        <v>1294</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f t="shared" si="109"/>
        <v>0</v>
      </c>
      <c r="AM244">
        <f t="shared" si="114"/>
        <v>0</v>
      </c>
      <c r="AN244">
        <f t="shared" si="114"/>
        <v>0</v>
      </c>
      <c r="AO244">
        <f t="shared" si="114"/>
        <v>0</v>
      </c>
      <c r="AP244">
        <f t="shared" si="114"/>
        <v>0</v>
      </c>
      <c r="AQ244">
        <f t="shared" si="114"/>
        <v>0</v>
      </c>
      <c r="AR244">
        <f t="shared" si="114"/>
        <v>0</v>
      </c>
      <c r="AS244">
        <f t="shared" si="114"/>
        <v>0</v>
      </c>
      <c r="AT244">
        <f t="shared" si="114"/>
        <v>0</v>
      </c>
      <c r="AU244">
        <f t="shared" si="114"/>
        <v>0</v>
      </c>
      <c r="AV244">
        <f t="shared" si="114"/>
        <v>0</v>
      </c>
      <c r="AW244">
        <f t="shared" si="114"/>
        <v>0</v>
      </c>
      <c r="AX244">
        <f t="shared" si="114"/>
        <v>0</v>
      </c>
      <c r="AY244">
        <f t="shared" si="114"/>
        <v>0</v>
      </c>
      <c r="AZ244">
        <f t="shared" si="114"/>
        <v>0</v>
      </c>
      <c r="BA244">
        <f t="shared" si="114"/>
        <v>0</v>
      </c>
      <c r="BB244">
        <f t="shared" si="114"/>
        <v>0</v>
      </c>
      <c r="BC244">
        <f t="shared" si="114"/>
        <v>0</v>
      </c>
      <c r="BD244">
        <f t="shared" si="114"/>
        <v>0</v>
      </c>
      <c r="BE244">
        <f t="shared" si="114"/>
        <v>0</v>
      </c>
      <c r="BF244" t="s">
        <v>146</v>
      </c>
      <c r="BG244" t="s">
        <v>146</v>
      </c>
    </row>
    <row r="245" spans="2:59">
      <c r="B245" t="s">
        <v>1355</v>
      </c>
      <c r="C245" t="s">
        <v>3006</v>
      </c>
      <c r="D245" t="s">
        <v>3297</v>
      </c>
      <c r="E245" t="s">
        <v>1294</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f t="shared" si="109"/>
        <v>204.17040319519586</v>
      </c>
      <c r="AM245">
        <f t="shared" si="114"/>
        <v>211.39564284387305</v>
      </c>
      <c r="AN245">
        <f t="shared" si="114"/>
        <v>218.62088249255024</v>
      </c>
      <c r="AO245">
        <f t="shared" si="114"/>
        <v>225.84612214122743</v>
      </c>
      <c r="AP245">
        <f t="shared" si="114"/>
        <v>233.07136178990461</v>
      </c>
      <c r="AQ245">
        <f t="shared" si="114"/>
        <v>240.2966014385818</v>
      </c>
      <c r="AR245">
        <f t="shared" si="114"/>
        <v>247.52184108725899</v>
      </c>
      <c r="AS245">
        <f t="shared" si="114"/>
        <v>254.74708073593618</v>
      </c>
      <c r="AT245">
        <f t="shared" si="114"/>
        <v>261.97232038461334</v>
      </c>
      <c r="AU245">
        <f t="shared" si="114"/>
        <v>269.19756003329053</v>
      </c>
      <c r="AV245">
        <f t="shared" si="114"/>
        <v>276.42279968196772</v>
      </c>
      <c r="AW245">
        <f t="shared" si="114"/>
        <v>283.64803933064491</v>
      </c>
      <c r="AX245">
        <f t="shared" si="114"/>
        <v>290.87327897932209</v>
      </c>
      <c r="AY245">
        <f t="shared" si="114"/>
        <v>298.09851862799928</v>
      </c>
      <c r="AZ245">
        <f t="shared" si="114"/>
        <v>305.32375827667647</v>
      </c>
      <c r="BA245">
        <f t="shared" si="114"/>
        <v>312.54899792535366</v>
      </c>
      <c r="BB245">
        <f t="shared" si="114"/>
        <v>319.77423757403085</v>
      </c>
      <c r="BC245">
        <f t="shared" si="114"/>
        <v>326.99947722270804</v>
      </c>
      <c r="BD245">
        <f t="shared" si="114"/>
        <v>334.22471687138523</v>
      </c>
      <c r="BE245">
        <f t="shared" si="114"/>
        <v>341.44995652006241</v>
      </c>
      <c r="BF245" t="s">
        <v>146</v>
      </c>
      <c r="BG245" t="s">
        <v>146</v>
      </c>
    </row>
    <row r="246" spans="2:59">
      <c r="B246" t="s">
        <v>627</v>
      </c>
      <c r="D246" t="s">
        <v>3298</v>
      </c>
      <c r="BG246" s="40"/>
    </row>
    <row r="247" spans="2:59">
      <c r="B247" t="s">
        <v>2567</v>
      </c>
      <c r="C247" t="s">
        <v>3009</v>
      </c>
      <c r="D247" t="s">
        <v>3299</v>
      </c>
      <c r="E247" t="s">
        <v>2995</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f t="shared" si="109"/>
        <v>276.07036318538411</v>
      </c>
      <c r="AM247">
        <f t="shared" si="109"/>
        <v>276.49463518458276</v>
      </c>
      <c r="AN247">
        <f t="shared" si="109"/>
        <v>276.91890718378147</v>
      </c>
      <c r="AO247">
        <f t="shared" si="109"/>
        <v>277.34317918298018</v>
      </c>
      <c r="AP247">
        <f t="shared" si="109"/>
        <v>277.76745118217889</v>
      </c>
      <c r="AQ247">
        <f t="shared" si="109"/>
        <v>278.19172318137754</v>
      </c>
      <c r="AR247">
        <f t="shared" si="109"/>
        <v>278.61599518057625</v>
      </c>
      <c r="AS247">
        <f t="shared" si="109"/>
        <v>279.04026717977496</v>
      </c>
      <c r="AT247">
        <f t="shared" si="109"/>
        <v>279.46453917897361</v>
      </c>
      <c r="AU247">
        <f t="shared" si="109"/>
        <v>279.88881117817232</v>
      </c>
      <c r="AV247">
        <f t="shared" si="109"/>
        <v>280.31308317737103</v>
      </c>
      <c r="AW247">
        <f t="shared" si="109"/>
        <v>280.73735517656974</v>
      </c>
      <c r="AX247">
        <f t="shared" si="109"/>
        <v>281.16162717576839</v>
      </c>
      <c r="AY247">
        <f t="shared" si="109"/>
        <v>281.5858991749671</v>
      </c>
      <c r="AZ247">
        <f t="shared" si="109"/>
        <v>282.01017117416581</v>
      </c>
      <c r="BA247">
        <f t="shared" si="109"/>
        <v>282.43444317336446</v>
      </c>
      <c r="BB247">
        <f t="shared" ref="AM247:BE248" si="115">_xlfn.FORECAST.ETS(BB$15,$F247:$AK247,$F$15:$AK$15)</f>
        <v>282.85871517256317</v>
      </c>
      <c r="BC247">
        <f t="shared" si="115"/>
        <v>283.28298717176187</v>
      </c>
      <c r="BD247">
        <f t="shared" si="115"/>
        <v>283.70725917096058</v>
      </c>
      <c r="BE247">
        <f t="shared" si="115"/>
        <v>284.13153117015923</v>
      </c>
      <c r="BF247" s="107">
        <v>-1.2999999999999999E-2</v>
      </c>
      <c r="BG247" s="40">
        <f t="shared" si="110"/>
        <v>-0.74794005290478305</v>
      </c>
    </row>
    <row r="248" spans="2:59">
      <c r="B248" t="s">
        <v>2566</v>
      </c>
      <c r="C248" t="s">
        <v>3011</v>
      </c>
      <c r="D248" t="s">
        <v>3300</v>
      </c>
      <c r="E248" t="s">
        <v>2998</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f t="shared" si="109"/>
        <v>5.8177073959681751</v>
      </c>
      <c r="AM248">
        <f t="shared" si="115"/>
        <v>5.8518641670713052</v>
      </c>
      <c r="AN248">
        <f t="shared" si="115"/>
        <v>5.8860209381744344</v>
      </c>
      <c r="AO248">
        <f t="shared" si="115"/>
        <v>5.9201777092775645</v>
      </c>
      <c r="AP248">
        <f t="shared" si="115"/>
        <v>5.9543344803806946</v>
      </c>
      <c r="AQ248">
        <f t="shared" si="115"/>
        <v>5.9884912514838247</v>
      </c>
      <c r="AR248">
        <f t="shared" si="115"/>
        <v>6.0226480225869548</v>
      </c>
      <c r="AS248">
        <f t="shared" si="115"/>
        <v>6.056804793690084</v>
      </c>
      <c r="AT248">
        <f t="shared" si="115"/>
        <v>6.090961564793214</v>
      </c>
      <c r="AU248">
        <f t="shared" si="115"/>
        <v>6.1251183358963441</v>
      </c>
      <c r="AV248">
        <f t="shared" si="115"/>
        <v>6.1592751069994742</v>
      </c>
      <c r="AW248">
        <f t="shared" si="115"/>
        <v>6.1934318781026043</v>
      </c>
      <c r="AX248">
        <f t="shared" si="115"/>
        <v>6.2275886492057335</v>
      </c>
      <c r="AY248">
        <f t="shared" si="115"/>
        <v>6.2617454203088636</v>
      </c>
      <c r="AZ248">
        <f t="shared" si="115"/>
        <v>6.2959021914119937</v>
      </c>
      <c r="BA248">
        <f t="shared" si="115"/>
        <v>6.3300589625151238</v>
      </c>
      <c r="BB248">
        <f t="shared" si="115"/>
        <v>6.364215733618253</v>
      </c>
      <c r="BC248">
        <f t="shared" si="115"/>
        <v>6.3983725047213831</v>
      </c>
      <c r="BD248">
        <f t="shared" si="115"/>
        <v>6.4325292758245132</v>
      </c>
      <c r="BE248">
        <f t="shared" si="115"/>
        <v>6.4666860469276433</v>
      </c>
      <c r="BF248" s="107">
        <v>6.0000000000000001E-3</v>
      </c>
      <c r="BG248" s="40">
        <f t="shared" si="110"/>
        <v>0.58063477634568983</v>
      </c>
    </row>
    <row r="249" spans="2:59">
      <c r="B249" t="s">
        <v>133</v>
      </c>
      <c r="D249" t="s">
        <v>3301</v>
      </c>
      <c r="BG249" s="40"/>
    </row>
    <row r="250" spans="2:59">
      <c r="B250" t="s">
        <v>1351</v>
      </c>
      <c r="C250" t="s">
        <v>3014</v>
      </c>
      <c r="D250" t="s">
        <v>3302</v>
      </c>
      <c r="E250" t="s">
        <v>1294</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f t="shared" si="109"/>
        <v>45.959414300735716</v>
      </c>
      <c r="AM250">
        <f t="shared" si="109"/>
        <v>45.664571401681428</v>
      </c>
      <c r="AN250">
        <f t="shared" si="109"/>
        <v>45.36972850262714</v>
      </c>
      <c r="AO250">
        <f t="shared" si="109"/>
        <v>45.074885603572852</v>
      </c>
      <c r="AP250">
        <f t="shared" si="109"/>
        <v>44.780042704518564</v>
      </c>
      <c r="AQ250">
        <f t="shared" si="109"/>
        <v>44.485199805464276</v>
      </c>
      <c r="AR250">
        <f t="shared" si="109"/>
        <v>44.190356906409988</v>
      </c>
      <c r="AS250">
        <f t="shared" si="109"/>
        <v>43.8955140073557</v>
      </c>
      <c r="AT250">
        <f t="shared" si="109"/>
        <v>43.600671108301412</v>
      </c>
      <c r="AU250">
        <f t="shared" si="109"/>
        <v>43.305828209247125</v>
      </c>
      <c r="AV250">
        <f t="shared" si="109"/>
        <v>43.010985310192837</v>
      </c>
      <c r="AW250">
        <f t="shared" si="109"/>
        <v>42.716142411138549</v>
      </c>
      <c r="AX250">
        <f t="shared" si="109"/>
        <v>42.421299512084261</v>
      </c>
      <c r="AY250">
        <f t="shared" si="109"/>
        <v>42.126456613029973</v>
      </c>
      <c r="AZ250">
        <f t="shared" si="109"/>
        <v>41.831613713975685</v>
      </c>
      <c r="BA250">
        <f t="shared" si="109"/>
        <v>41.536770814921397</v>
      </c>
      <c r="BB250">
        <f t="shared" ref="AM250:BE253" si="116">_xlfn.FORECAST.ETS(BB$15,$F250:$AK250,$F$15:$AK$15)</f>
        <v>41.241927915867109</v>
      </c>
      <c r="BC250">
        <f t="shared" si="116"/>
        <v>40.947085016812821</v>
      </c>
      <c r="BD250">
        <f t="shared" si="116"/>
        <v>40.652242117758533</v>
      </c>
      <c r="BE250">
        <f t="shared" si="116"/>
        <v>40.357399218704245</v>
      </c>
      <c r="BF250" s="107">
        <v>-1.9E-2</v>
      </c>
      <c r="BG250" s="40">
        <f t="shared" si="110"/>
        <v>-1.489587289933969</v>
      </c>
    </row>
    <row r="251" spans="2:59">
      <c r="B251" t="s">
        <v>1257</v>
      </c>
      <c r="C251" t="s">
        <v>3016</v>
      </c>
      <c r="D251" t="s">
        <v>3303</v>
      </c>
      <c r="E251" t="s">
        <v>1294</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f>AK251+AK251*($AK$251-$AJ$251)/$AJ$251</f>
        <v>0.22901796595042612</v>
      </c>
      <c r="AM251">
        <f t="shared" ref="AM251:BE251" si="117">AL251+AL251*($AK$251-$AJ$251)/$AJ$251</f>
        <v>0.22806888141578954</v>
      </c>
      <c r="AN251">
        <f t="shared" si="117"/>
        <v>0.22712373002871258</v>
      </c>
      <c r="AO251">
        <f t="shared" si="117"/>
        <v>0.22618249548964642</v>
      </c>
      <c r="AP251">
        <f t="shared" si="117"/>
        <v>0.22524516156658994</v>
      </c>
      <c r="AQ251">
        <f t="shared" si="117"/>
        <v>0.22431171209480988</v>
      </c>
      <c r="AR251">
        <f t="shared" si="117"/>
        <v>0.22338213097656207</v>
      </c>
      <c r="AS251">
        <f t="shared" si="117"/>
        <v>0.22245640218081375</v>
      </c>
      <c r="AT251">
        <f t="shared" si="117"/>
        <v>0.22153450974296718</v>
      </c>
      <c r="AU251">
        <f t="shared" si="117"/>
        <v>0.22061643776458423</v>
      </c>
      <c r="AV251">
        <f t="shared" si="117"/>
        <v>0.21970217041311232</v>
      </c>
      <c r="AW251">
        <f t="shared" si="117"/>
        <v>0.21879169192161133</v>
      </c>
      <c r="AX251">
        <f t="shared" si="117"/>
        <v>0.2178849865884816</v>
      </c>
      <c r="AY251">
        <f t="shared" si="117"/>
        <v>0.21698203877719335</v>
      </c>
      <c r="AZ251">
        <f t="shared" si="117"/>
        <v>0.21608283291601685</v>
      </c>
      <c r="BA251">
        <f t="shared" si="117"/>
        <v>0.21518735349775389</v>
      </c>
      <c r="BB251">
        <f t="shared" si="117"/>
        <v>0.2142955850794705</v>
      </c>
      <c r="BC251">
        <f t="shared" si="117"/>
        <v>0.21340751228223045</v>
      </c>
      <c r="BD251">
        <f t="shared" si="117"/>
        <v>0.21252311979083013</v>
      </c>
      <c r="BE251">
        <f t="shared" si="117"/>
        <v>0.21164239235353444</v>
      </c>
      <c r="BF251" s="107">
        <v>-7.0999999999999994E-2</v>
      </c>
      <c r="BG251" s="40">
        <f t="shared" si="110"/>
        <v>-4.5169073704563019</v>
      </c>
    </row>
    <row r="252" spans="2:59">
      <c r="B252" t="s">
        <v>1354</v>
      </c>
      <c r="C252" t="s">
        <v>3018</v>
      </c>
      <c r="D252" t="s">
        <v>3304</v>
      </c>
      <c r="E252" t="s">
        <v>1294</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f t="shared" si="109"/>
        <v>0</v>
      </c>
      <c r="AM252">
        <f t="shared" si="116"/>
        <v>0</v>
      </c>
      <c r="AN252">
        <f t="shared" si="116"/>
        <v>0</v>
      </c>
      <c r="AO252">
        <f t="shared" si="116"/>
        <v>0</v>
      </c>
      <c r="AP252">
        <f t="shared" si="116"/>
        <v>0</v>
      </c>
      <c r="AQ252">
        <f t="shared" si="116"/>
        <v>0</v>
      </c>
      <c r="AR252">
        <f t="shared" si="116"/>
        <v>0</v>
      </c>
      <c r="AS252">
        <f t="shared" si="116"/>
        <v>0</v>
      </c>
      <c r="AT252">
        <f t="shared" si="116"/>
        <v>0</v>
      </c>
      <c r="AU252">
        <f t="shared" si="116"/>
        <v>0</v>
      </c>
      <c r="AV252">
        <f t="shared" si="116"/>
        <v>0</v>
      </c>
      <c r="AW252">
        <f t="shared" si="116"/>
        <v>0</v>
      </c>
      <c r="AX252">
        <f t="shared" si="116"/>
        <v>0</v>
      </c>
      <c r="AY252">
        <f t="shared" si="116"/>
        <v>0</v>
      </c>
      <c r="AZ252">
        <f t="shared" si="116"/>
        <v>0</v>
      </c>
      <c r="BA252">
        <f t="shared" si="116"/>
        <v>0</v>
      </c>
      <c r="BB252">
        <f t="shared" si="116"/>
        <v>0</v>
      </c>
      <c r="BC252">
        <f t="shared" si="116"/>
        <v>0</v>
      </c>
      <c r="BD252">
        <f t="shared" si="116"/>
        <v>0</v>
      </c>
      <c r="BE252">
        <f t="shared" si="116"/>
        <v>0</v>
      </c>
      <c r="BF252" t="s">
        <v>146</v>
      </c>
      <c r="BG252" t="s">
        <v>146</v>
      </c>
    </row>
    <row r="253" spans="2:59">
      <c r="B253" t="s">
        <v>1355</v>
      </c>
      <c r="C253" t="s">
        <v>3020</v>
      </c>
      <c r="D253" t="s">
        <v>3305</v>
      </c>
      <c r="E253" t="s">
        <v>1294</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f t="shared" si="109"/>
        <v>1.717561517802541</v>
      </c>
      <c r="AM253">
        <f t="shared" si="116"/>
        <v>1.8156137986532848</v>
      </c>
      <c r="AN253">
        <f t="shared" si="116"/>
        <v>1.9136660795040288</v>
      </c>
      <c r="AO253">
        <f t="shared" si="116"/>
        <v>2.0117183603547728</v>
      </c>
      <c r="AP253">
        <f t="shared" si="116"/>
        <v>2.1097706412055164</v>
      </c>
      <c r="AQ253">
        <f t="shared" si="116"/>
        <v>2.2078229220562609</v>
      </c>
      <c r="AR253">
        <f t="shared" si="116"/>
        <v>2.3058752029070044</v>
      </c>
      <c r="AS253">
        <f t="shared" si="116"/>
        <v>2.4039274837577485</v>
      </c>
      <c r="AT253">
        <f t="shared" si="116"/>
        <v>2.5019797646084925</v>
      </c>
      <c r="AU253">
        <f t="shared" si="116"/>
        <v>2.6000320454592361</v>
      </c>
      <c r="AV253">
        <f t="shared" si="116"/>
        <v>2.6980843263099805</v>
      </c>
      <c r="AW253">
        <f t="shared" si="116"/>
        <v>2.7961366071607241</v>
      </c>
      <c r="AX253">
        <f t="shared" si="116"/>
        <v>2.8941888880114681</v>
      </c>
      <c r="AY253">
        <f t="shared" si="116"/>
        <v>2.9922411688622121</v>
      </c>
      <c r="AZ253">
        <f t="shared" si="116"/>
        <v>3.0902934497129557</v>
      </c>
      <c r="BA253">
        <f t="shared" si="116"/>
        <v>3.1883457305637002</v>
      </c>
      <c r="BB253">
        <f t="shared" si="116"/>
        <v>3.2863980114144438</v>
      </c>
      <c r="BC253">
        <f t="shared" si="116"/>
        <v>3.3844502922651878</v>
      </c>
      <c r="BD253">
        <f t="shared" si="116"/>
        <v>3.4825025731159318</v>
      </c>
      <c r="BE253">
        <f t="shared" si="116"/>
        <v>3.5805548539666754</v>
      </c>
      <c r="BF253" s="107">
        <v>4.4999999999999998E-2</v>
      </c>
      <c r="BG253" s="40">
        <f t="shared" si="110"/>
        <v>4.3388596834389892</v>
      </c>
    </row>
    <row r="254" spans="2:59">
      <c r="B254" t="s">
        <v>620</v>
      </c>
      <c r="D254" t="s">
        <v>3306</v>
      </c>
      <c r="BG254" s="40"/>
    </row>
    <row r="255" spans="2:59">
      <c r="B255" t="s">
        <v>2568</v>
      </c>
      <c r="C255" t="s">
        <v>3023</v>
      </c>
      <c r="D255" t="s">
        <v>3307</v>
      </c>
      <c r="E255" t="s">
        <v>3025</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f t="shared" si="109"/>
        <v>12744.017335181486</v>
      </c>
      <c r="AM255">
        <f t="shared" si="109"/>
        <v>13091.816801893523</v>
      </c>
      <c r="AN255">
        <f t="shared" si="109"/>
        <v>13439.616268605561</v>
      </c>
      <c r="AO255">
        <f t="shared" si="109"/>
        <v>13787.415735317598</v>
      </c>
      <c r="AP255">
        <f t="shared" si="109"/>
        <v>14135.215202029636</v>
      </c>
      <c r="AQ255">
        <f t="shared" si="109"/>
        <v>14483.014668741675</v>
      </c>
      <c r="AR255">
        <f t="shared" si="109"/>
        <v>14830.814135453711</v>
      </c>
      <c r="AS255">
        <f t="shared" si="109"/>
        <v>15178.613602165748</v>
      </c>
      <c r="AT255">
        <f t="shared" si="109"/>
        <v>15526.413068877786</v>
      </c>
      <c r="AU255">
        <f t="shared" si="109"/>
        <v>15874.212535589824</v>
      </c>
      <c r="AV255">
        <f t="shared" si="109"/>
        <v>16222.012002301861</v>
      </c>
      <c r="AW255">
        <f t="shared" si="109"/>
        <v>16569.811469013897</v>
      </c>
      <c r="AX255">
        <f t="shared" si="109"/>
        <v>16917.610935725937</v>
      </c>
      <c r="AY255">
        <f t="shared" si="109"/>
        <v>17265.410402437974</v>
      </c>
      <c r="AZ255">
        <f t="shared" si="109"/>
        <v>17613.20986915001</v>
      </c>
      <c r="BA255">
        <f t="shared" si="109"/>
        <v>17961.009335862051</v>
      </c>
      <c r="BB255">
        <f t="shared" ref="AM255:BE257" si="118">_xlfn.FORECAST.ETS(BB$15,$F255:$AK255,$F$15:$AK$15)</f>
        <v>18308.808802574087</v>
      </c>
      <c r="BC255">
        <f t="shared" si="118"/>
        <v>18656.608269286124</v>
      </c>
      <c r="BD255">
        <f t="shared" si="118"/>
        <v>19004.40773599816</v>
      </c>
      <c r="BE255">
        <f t="shared" si="118"/>
        <v>19352.207202710197</v>
      </c>
      <c r="BF255" s="107">
        <v>3.1E-2</v>
      </c>
      <c r="BG255" s="40">
        <f t="shared" si="110"/>
        <v>2.7340976697528996</v>
      </c>
    </row>
    <row r="256" spans="2:59">
      <c r="B256" t="s">
        <v>2569</v>
      </c>
      <c r="C256" t="s">
        <v>3026</v>
      </c>
      <c r="D256" t="s">
        <v>3308</v>
      </c>
      <c r="E256" t="s">
        <v>3025</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f t="shared" si="109"/>
        <v>5101.398482083333</v>
      </c>
      <c r="AM256">
        <f t="shared" si="118"/>
        <v>5232.025375349549</v>
      </c>
      <c r="AN256">
        <f t="shared" si="118"/>
        <v>5362.6522686157641</v>
      </c>
      <c r="AO256">
        <f t="shared" si="118"/>
        <v>5493.2791618819792</v>
      </c>
      <c r="AP256">
        <f t="shared" si="118"/>
        <v>5623.9060551481944</v>
      </c>
      <c r="AQ256">
        <f t="shared" si="118"/>
        <v>5754.5329484144104</v>
      </c>
      <c r="AR256">
        <f t="shared" si="118"/>
        <v>5885.1598416806255</v>
      </c>
      <c r="AS256">
        <f t="shared" si="118"/>
        <v>6015.7867349468415</v>
      </c>
      <c r="AT256">
        <f t="shared" si="118"/>
        <v>6146.4136282130567</v>
      </c>
      <c r="AU256">
        <f t="shared" si="118"/>
        <v>6277.0405214792718</v>
      </c>
      <c r="AV256">
        <f t="shared" si="118"/>
        <v>6407.6674147454869</v>
      </c>
      <c r="AW256">
        <f t="shared" si="118"/>
        <v>6538.2943080117029</v>
      </c>
      <c r="AX256">
        <f t="shared" si="118"/>
        <v>6668.921201277918</v>
      </c>
      <c r="AY256">
        <f t="shared" si="118"/>
        <v>6799.5480945441341</v>
      </c>
      <c r="AZ256">
        <f t="shared" si="118"/>
        <v>6930.1749878103492</v>
      </c>
      <c r="BA256">
        <f t="shared" si="118"/>
        <v>7060.8018810765643</v>
      </c>
      <c r="BB256">
        <f t="shared" si="118"/>
        <v>7191.4287743427794</v>
      </c>
      <c r="BC256">
        <f t="shared" si="118"/>
        <v>7322.0556676089946</v>
      </c>
      <c r="BD256">
        <f t="shared" si="118"/>
        <v>7452.6825608752106</v>
      </c>
      <c r="BE256">
        <f t="shared" si="118"/>
        <v>7583.3094541414257</v>
      </c>
      <c r="BF256" s="107">
        <v>3.3000000000000002E-2</v>
      </c>
      <c r="BG256" s="40">
        <f t="shared" si="110"/>
        <v>2.8342735053622725</v>
      </c>
    </row>
    <row r="257" spans="2:59">
      <c r="B257" t="s">
        <v>2570</v>
      </c>
      <c r="C257" t="s">
        <v>3028</v>
      </c>
      <c r="D257" t="s">
        <v>3309</v>
      </c>
      <c r="E257" t="s">
        <v>3025</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f t="shared" si="109"/>
        <v>7733.6273122268067</v>
      </c>
      <c r="AM257">
        <f t="shared" si="118"/>
        <v>7917.4368046858344</v>
      </c>
      <c r="AN257">
        <f t="shared" si="118"/>
        <v>8101.2462971448631</v>
      </c>
      <c r="AO257">
        <f t="shared" si="118"/>
        <v>8285.0557896038918</v>
      </c>
      <c r="AP257">
        <f t="shared" si="118"/>
        <v>8468.8652820629195</v>
      </c>
      <c r="AQ257">
        <f t="shared" si="118"/>
        <v>8652.6747745219491</v>
      </c>
      <c r="AR257">
        <f t="shared" si="118"/>
        <v>8836.4842669809768</v>
      </c>
      <c r="AS257">
        <f t="shared" si="118"/>
        <v>9020.2937594400064</v>
      </c>
      <c r="AT257">
        <f t="shared" si="118"/>
        <v>9204.1032518990341</v>
      </c>
      <c r="AU257">
        <f t="shared" si="118"/>
        <v>9387.9127443580619</v>
      </c>
      <c r="AV257">
        <f t="shared" si="118"/>
        <v>9571.7222368170915</v>
      </c>
      <c r="AW257">
        <f t="shared" si="118"/>
        <v>9755.5317292761192</v>
      </c>
      <c r="AX257">
        <f t="shared" si="118"/>
        <v>9939.341221735147</v>
      </c>
      <c r="AY257">
        <f t="shared" si="118"/>
        <v>10123.150714194177</v>
      </c>
      <c r="AZ257">
        <f t="shared" si="118"/>
        <v>10306.960206653204</v>
      </c>
      <c r="BA257">
        <f t="shared" si="118"/>
        <v>10490.769699112232</v>
      </c>
      <c r="BB257">
        <f t="shared" si="118"/>
        <v>10674.579191571262</v>
      </c>
      <c r="BC257">
        <f t="shared" si="118"/>
        <v>10858.388684030289</v>
      </c>
      <c r="BD257">
        <f t="shared" si="118"/>
        <v>11042.198176489317</v>
      </c>
      <c r="BE257">
        <f t="shared" si="118"/>
        <v>11226.007668948347</v>
      </c>
      <c r="BF257" s="107">
        <v>2.9000000000000001E-2</v>
      </c>
      <c r="BG257" s="40">
        <f t="shared" si="110"/>
        <v>2.5771072551864505</v>
      </c>
    </row>
    <row r="258" spans="2:59">
      <c r="B258" t="s">
        <v>133</v>
      </c>
      <c r="D258" t="s">
        <v>3310</v>
      </c>
      <c r="BG258" s="40"/>
    </row>
    <row r="259" spans="2:59">
      <c r="B259" t="s">
        <v>1351</v>
      </c>
      <c r="C259" t="s">
        <v>3031</v>
      </c>
      <c r="D259" t="s">
        <v>3311</v>
      </c>
      <c r="E259" t="s">
        <v>1294</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f t="shared" si="109"/>
        <v>299.40029720242023</v>
      </c>
      <c r="AM259">
        <f t="shared" si="109"/>
        <v>298.02763306971173</v>
      </c>
      <c r="AN259">
        <f t="shared" si="109"/>
        <v>296.65496893700322</v>
      </c>
      <c r="AO259">
        <f t="shared" si="109"/>
        <v>295.28230480429471</v>
      </c>
      <c r="AP259">
        <f t="shared" si="109"/>
        <v>293.90964067158626</v>
      </c>
      <c r="AQ259">
        <f t="shared" si="109"/>
        <v>292.53697653887775</v>
      </c>
      <c r="AR259">
        <f t="shared" si="109"/>
        <v>291.16431240616924</v>
      </c>
      <c r="AS259">
        <f t="shared" si="109"/>
        <v>289.79164827346074</v>
      </c>
      <c r="AT259">
        <f t="shared" si="109"/>
        <v>288.41898414075223</v>
      </c>
      <c r="AU259">
        <f t="shared" si="109"/>
        <v>287.04632000804372</v>
      </c>
      <c r="AV259">
        <f t="shared" si="109"/>
        <v>285.67365587533521</v>
      </c>
      <c r="AW259">
        <f t="shared" si="109"/>
        <v>284.30099174262671</v>
      </c>
      <c r="AX259">
        <f t="shared" si="109"/>
        <v>282.92832760991826</v>
      </c>
      <c r="AY259">
        <f t="shared" si="109"/>
        <v>281.55566347720975</v>
      </c>
      <c r="AZ259">
        <f t="shared" si="109"/>
        <v>280.18299934450124</v>
      </c>
      <c r="BA259">
        <f t="shared" si="109"/>
        <v>278.81033521179273</v>
      </c>
      <c r="BB259">
        <f t="shared" ref="AM259:BE262" si="119">_xlfn.FORECAST.ETS(BB$15,$F259:$AK259,$F$15:$AK$15)</f>
        <v>277.43767107908423</v>
      </c>
      <c r="BC259">
        <f t="shared" si="119"/>
        <v>276.06500694637572</v>
      </c>
      <c r="BD259">
        <f t="shared" si="119"/>
        <v>274.69234281366721</v>
      </c>
      <c r="BE259">
        <f t="shared" si="119"/>
        <v>273.3196786809587</v>
      </c>
      <c r="BF259" s="107">
        <v>-7.0000000000000001E-3</v>
      </c>
      <c r="BG259" s="40">
        <f t="shared" si="110"/>
        <v>-0.60807780598083339</v>
      </c>
    </row>
    <row r="260" spans="2:59">
      <c r="B260" t="s">
        <v>1257</v>
      </c>
      <c r="C260" t="s">
        <v>3033</v>
      </c>
      <c r="D260" t="s">
        <v>3312</v>
      </c>
      <c r="E260" t="s">
        <v>1294</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f t="shared" si="109"/>
        <v>374.2951376606394</v>
      </c>
      <c r="AM260">
        <f t="shared" si="119"/>
        <v>368.03723579295092</v>
      </c>
      <c r="AN260">
        <f t="shared" si="119"/>
        <v>361.77933392526251</v>
      </c>
      <c r="AO260">
        <f t="shared" si="119"/>
        <v>355.52143205757409</v>
      </c>
      <c r="AP260">
        <f t="shared" si="119"/>
        <v>349.26353018988561</v>
      </c>
      <c r="AQ260">
        <f t="shared" si="119"/>
        <v>343.0056283221972</v>
      </c>
      <c r="AR260">
        <f t="shared" si="119"/>
        <v>336.74772645450878</v>
      </c>
      <c r="AS260">
        <f t="shared" si="119"/>
        <v>330.4898245868203</v>
      </c>
      <c r="AT260">
        <f t="shared" si="119"/>
        <v>324.23192271913189</v>
      </c>
      <c r="AU260">
        <f t="shared" si="119"/>
        <v>317.97402085144347</v>
      </c>
      <c r="AV260">
        <f t="shared" si="119"/>
        <v>311.716118983755</v>
      </c>
      <c r="AW260">
        <f t="shared" si="119"/>
        <v>305.45821711606658</v>
      </c>
      <c r="AX260">
        <f t="shared" si="119"/>
        <v>299.20031524837816</v>
      </c>
      <c r="AY260">
        <f t="shared" si="119"/>
        <v>292.94241338068969</v>
      </c>
      <c r="AZ260">
        <f t="shared" si="119"/>
        <v>286.68451151300127</v>
      </c>
      <c r="BA260">
        <f t="shared" si="119"/>
        <v>280.42660964531285</v>
      </c>
      <c r="BB260">
        <f t="shared" si="119"/>
        <v>274.16870777762443</v>
      </c>
      <c r="BC260">
        <f t="shared" si="119"/>
        <v>267.91080590993602</v>
      </c>
      <c r="BD260">
        <f t="shared" si="119"/>
        <v>261.65290404224754</v>
      </c>
      <c r="BE260">
        <f t="shared" si="119"/>
        <v>255.39500217455912</v>
      </c>
      <c r="BF260" s="107">
        <v>-0.01</v>
      </c>
      <c r="BG260" s="40">
        <f t="shared" si="110"/>
        <v>-1.4587478390462483</v>
      </c>
    </row>
    <row r="261" spans="2:59">
      <c r="B261" t="s">
        <v>1354</v>
      </c>
      <c r="C261" t="s">
        <v>3035</v>
      </c>
      <c r="D261" t="s">
        <v>3313</v>
      </c>
      <c r="E261" t="s">
        <v>1294</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f t="shared" si="109"/>
        <v>0</v>
      </c>
      <c r="AM261">
        <f t="shared" si="119"/>
        <v>0</v>
      </c>
      <c r="AN261">
        <f t="shared" si="119"/>
        <v>0</v>
      </c>
      <c r="AO261">
        <f t="shared" si="119"/>
        <v>0</v>
      </c>
      <c r="AP261">
        <f t="shared" si="119"/>
        <v>0</v>
      </c>
      <c r="AQ261">
        <f t="shared" si="119"/>
        <v>0</v>
      </c>
      <c r="AR261">
        <f t="shared" si="119"/>
        <v>0</v>
      </c>
      <c r="AS261">
        <f t="shared" si="119"/>
        <v>0</v>
      </c>
      <c r="AT261">
        <f t="shared" si="119"/>
        <v>0</v>
      </c>
      <c r="AU261">
        <f t="shared" si="119"/>
        <v>0</v>
      </c>
      <c r="AV261">
        <f t="shared" si="119"/>
        <v>0</v>
      </c>
      <c r="AW261">
        <f t="shared" si="119"/>
        <v>0</v>
      </c>
      <c r="AX261">
        <f t="shared" si="119"/>
        <v>0</v>
      </c>
      <c r="AY261">
        <f t="shared" si="119"/>
        <v>0</v>
      </c>
      <c r="AZ261">
        <f t="shared" si="119"/>
        <v>0</v>
      </c>
      <c r="BA261">
        <f t="shared" si="119"/>
        <v>0</v>
      </c>
      <c r="BB261">
        <f t="shared" si="119"/>
        <v>0</v>
      </c>
      <c r="BC261">
        <f t="shared" si="119"/>
        <v>0</v>
      </c>
      <c r="BD261">
        <f t="shared" si="119"/>
        <v>0</v>
      </c>
      <c r="BE261">
        <f t="shared" si="119"/>
        <v>0</v>
      </c>
      <c r="BF261" t="s">
        <v>146</v>
      </c>
      <c r="BG261" t="s">
        <v>146</v>
      </c>
    </row>
    <row r="262" spans="2:59">
      <c r="B262" t="s">
        <v>1355</v>
      </c>
      <c r="C262" t="s">
        <v>3037</v>
      </c>
      <c r="D262" t="s">
        <v>3314</v>
      </c>
      <c r="E262" t="s">
        <v>1294</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f t="shared" si="109"/>
        <v>146.71759385173198</v>
      </c>
      <c r="AM262">
        <f t="shared" si="119"/>
        <v>148.63395032743165</v>
      </c>
      <c r="AN262">
        <f t="shared" si="119"/>
        <v>150.55030680313129</v>
      </c>
      <c r="AO262">
        <f t="shared" si="119"/>
        <v>152.46666327883096</v>
      </c>
      <c r="AP262">
        <f t="shared" si="119"/>
        <v>154.38301975453061</v>
      </c>
      <c r="AQ262">
        <f t="shared" si="119"/>
        <v>156.29937623023025</v>
      </c>
      <c r="AR262">
        <f t="shared" si="119"/>
        <v>158.21573270592992</v>
      </c>
      <c r="AS262">
        <f t="shared" si="119"/>
        <v>160.13208918162957</v>
      </c>
      <c r="AT262">
        <f t="shared" si="119"/>
        <v>162.04844565732924</v>
      </c>
      <c r="AU262">
        <f t="shared" si="119"/>
        <v>163.96480213302888</v>
      </c>
      <c r="AV262">
        <f t="shared" si="119"/>
        <v>165.88115860872853</v>
      </c>
      <c r="AW262">
        <f t="shared" si="119"/>
        <v>167.7975150844282</v>
      </c>
      <c r="AX262">
        <f t="shared" si="119"/>
        <v>169.71387156012784</v>
      </c>
      <c r="AY262">
        <f t="shared" si="119"/>
        <v>171.63022803582749</v>
      </c>
      <c r="AZ262">
        <f t="shared" si="119"/>
        <v>173.54658451152716</v>
      </c>
      <c r="BA262">
        <f t="shared" si="119"/>
        <v>175.4629409872268</v>
      </c>
      <c r="BB262">
        <f t="shared" si="119"/>
        <v>177.37929746292647</v>
      </c>
      <c r="BC262">
        <f t="shared" si="119"/>
        <v>179.29565393862612</v>
      </c>
      <c r="BD262">
        <f t="shared" si="119"/>
        <v>181.21201041432579</v>
      </c>
      <c r="BE262">
        <f t="shared" si="119"/>
        <v>183.12836689002543</v>
      </c>
      <c r="BF262" s="107">
        <v>7.8E-2</v>
      </c>
      <c r="BG262" s="40">
        <f t="shared" si="110"/>
        <v>5.1840726434775775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A198"/>
  <sheetViews>
    <sheetView topLeftCell="AG25" zoomScale="90" zoomScaleNormal="100" workbookViewId="0">
      <selection activeCell="AJ22" sqref="AJ22"/>
    </sheetView>
  </sheetViews>
  <sheetFormatPr defaultColWidth="9.06640625" defaultRowHeight="14.25"/>
  <cols>
    <col min="1" max="1" width="14.59765625" customWidth="1"/>
    <col min="2" max="2" width="18.19921875" customWidth="1"/>
    <col min="3" max="3" width="19.53125" customWidth="1"/>
    <col min="4" max="4" width="19.33203125" style="39" customWidth="1"/>
    <col min="5" max="5" width="16.59765625" customWidth="1"/>
    <col min="6" max="6" width="11.9296875" customWidth="1"/>
    <col min="11" max="11" width="15.265625" customWidth="1"/>
    <col min="12" max="12" width="14.796875" customWidth="1"/>
    <col min="13" max="13" width="13.06640625" customWidth="1"/>
  </cols>
  <sheetData>
    <row r="1" spans="1:53" s="1" customFormat="1">
      <c r="A1" s="1" t="s">
        <v>3039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v>2051</v>
      </c>
      <c r="AI1" s="1">
        <v>2052</v>
      </c>
      <c r="AJ1" s="1">
        <v>2053</v>
      </c>
      <c r="AK1" s="1">
        <v>2054</v>
      </c>
      <c r="AL1" s="1">
        <v>2055</v>
      </c>
      <c r="AM1" s="1">
        <v>2056</v>
      </c>
      <c r="AN1" s="1">
        <v>2057</v>
      </c>
      <c r="AO1" s="1">
        <v>2058</v>
      </c>
      <c r="AP1" s="1">
        <v>2059</v>
      </c>
      <c r="AQ1" s="1">
        <v>2060</v>
      </c>
      <c r="AR1" s="1">
        <v>2061</v>
      </c>
      <c r="AS1" s="1">
        <v>2062</v>
      </c>
      <c r="AT1" s="1">
        <v>2063</v>
      </c>
      <c r="AU1" s="1">
        <v>2064</v>
      </c>
      <c r="AV1" s="1">
        <v>2065</v>
      </c>
      <c r="AW1" s="1">
        <v>2066</v>
      </c>
      <c r="AX1" s="1">
        <v>2067</v>
      </c>
      <c r="AY1" s="1">
        <v>2068</v>
      </c>
      <c r="AZ1" s="1">
        <v>2069</v>
      </c>
      <c r="BA1" s="1">
        <v>2070</v>
      </c>
    </row>
    <row r="2" spans="1:53">
      <c r="A2" s="116" t="s">
        <v>114</v>
      </c>
      <c r="B2" s="109"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c r="AH2">
        <f>INDEX('AEO 40'!AL:AL,MATCH('psgr LDVs'!$B2,'AEO 40'!$B:$B,0))</f>
        <v>45.152192450709457</v>
      </c>
      <c r="AI2">
        <f>INDEX('AEO 40'!AM:AM,MATCH('psgr LDVs'!$B2,'AEO 40'!$B:$B,0))</f>
        <v>45.096684753202645</v>
      </c>
      <c r="AJ2">
        <f>INDEX('AEO 40'!AN:AN,MATCH('psgr LDVs'!$B2,'AEO 40'!$B:$B,0))</f>
        <v>45.041177055695833</v>
      </c>
      <c r="AK2">
        <f>INDEX('AEO 40'!AO:AO,MATCH('psgr LDVs'!$B2,'AEO 40'!$B:$B,0))</f>
        <v>44.985669358189021</v>
      </c>
      <c r="AL2">
        <f>INDEX('AEO 40'!AP:AP,MATCH('psgr LDVs'!$B2,'AEO 40'!$B:$B,0))</f>
        <v>44.930161660682209</v>
      </c>
      <c r="AM2">
        <f>INDEX('AEO 40'!AQ:AQ,MATCH('psgr LDVs'!$B2,'AEO 40'!$B:$B,0))</f>
        <v>44.874653963175398</v>
      </c>
      <c r="AN2">
        <f>INDEX('AEO 40'!AR:AR,MATCH('psgr LDVs'!$B2,'AEO 40'!$B:$B,0))</f>
        <v>44.819146265668586</v>
      </c>
      <c r="AO2">
        <f>INDEX('AEO 40'!AS:AS,MATCH('psgr LDVs'!$B2,'AEO 40'!$B:$B,0))</f>
        <v>44.763638568161774</v>
      </c>
      <c r="AP2">
        <f>INDEX('AEO 40'!AT:AT,MATCH('psgr LDVs'!$B2,'AEO 40'!$B:$B,0))</f>
        <v>44.708130870654969</v>
      </c>
      <c r="AQ2">
        <f>INDEX('AEO 40'!AU:AU,MATCH('psgr LDVs'!$B2,'AEO 40'!$B:$B,0))</f>
        <v>44.652623173148157</v>
      </c>
      <c r="AR2">
        <f>INDEX('AEO 40'!AV:AV,MATCH('psgr LDVs'!$B2,'AEO 40'!$B:$B,0))</f>
        <v>44.597115475641345</v>
      </c>
      <c r="AS2">
        <f>INDEX('AEO 40'!AW:AW,MATCH('psgr LDVs'!$B2,'AEO 40'!$B:$B,0))</f>
        <v>44.541607778134534</v>
      </c>
      <c r="AT2">
        <f>INDEX('AEO 40'!AX:AX,MATCH('psgr LDVs'!$B2,'AEO 40'!$B:$B,0))</f>
        <v>44.486100080627722</v>
      </c>
      <c r="AU2">
        <f>INDEX('AEO 40'!AY:AY,MATCH('psgr LDVs'!$B2,'AEO 40'!$B:$B,0))</f>
        <v>44.43059238312091</v>
      </c>
      <c r="AV2">
        <f>INDEX('AEO 40'!AZ:AZ,MATCH('psgr LDVs'!$B2,'AEO 40'!$B:$B,0))</f>
        <v>44.375084685614098</v>
      </c>
      <c r="AW2">
        <f>INDEX('AEO 40'!BA:BA,MATCH('psgr LDVs'!$B2,'AEO 40'!$B:$B,0))</f>
        <v>44.319576988107286</v>
      </c>
      <c r="AX2">
        <f>INDEX('AEO 40'!BB:BB,MATCH('psgr LDVs'!$B2,'AEO 40'!$B:$B,0))</f>
        <v>44.264069290600474</v>
      </c>
      <c r="AY2">
        <f>INDEX('AEO 40'!BC:BC,MATCH('psgr LDVs'!$B2,'AEO 40'!$B:$B,0))</f>
        <v>44.208561593093663</v>
      </c>
      <c r="AZ2">
        <f>INDEX('AEO 40'!BD:BD,MATCH('psgr LDVs'!$B2,'AEO 40'!$B:$B,0))</f>
        <v>44.153053895586851</v>
      </c>
      <c r="BA2">
        <f>INDEX('AEO 40'!BE:BE,MATCH('psgr LDVs'!$B2,'AEO 40'!$B:$B,0))</f>
        <v>44.097546198080039</v>
      </c>
    </row>
    <row r="3" spans="1:53">
      <c r="A3" s="116" t="s">
        <v>115</v>
      </c>
      <c r="B3" s="109"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c r="AH3">
        <f>INDEX('AEO 40'!AL:AL,MATCH('psgr LDVs'!$B3,'AEO 40'!$B:$B,0))</f>
        <v>51.583065062266137</v>
      </c>
      <c r="AI3">
        <f>INDEX('AEO 40'!AM:AM,MATCH('psgr LDVs'!$B3,'AEO 40'!$B:$B,0))</f>
        <v>51.515729794714403</v>
      </c>
      <c r="AJ3">
        <f>INDEX('AEO 40'!AN:AN,MATCH('psgr LDVs'!$B3,'AEO 40'!$B:$B,0))</f>
        <v>51.448394527162677</v>
      </c>
      <c r="AK3">
        <f>INDEX('AEO 40'!AO:AO,MATCH('psgr LDVs'!$B3,'AEO 40'!$B:$B,0))</f>
        <v>51.38105925961095</v>
      </c>
      <c r="AL3">
        <f>INDEX('AEO 40'!AP:AP,MATCH('psgr LDVs'!$B3,'AEO 40'!$B:$B,0))</f>
        <v>51.313723992059217</v>
      </c>
      <c r="AM3">
        <f>INDEX('AEO 40'!AQ:AQ,MATCH('psgr LDVs'!$B3,'AEO 40'!$B:$B,0))</f>
        <v>51.24638872450749</v>
      </c>
      <c r="AN3">
        <f>INDEX('AEO 40'!AR:AR,MATCH('psgr LDVs'!$B3,'AEO 40'!$B:$B,0))</f>
        <v>51.179053456955764</v>
      </c>
      <c r="AO3">
        <f>INDEX('AEO 40'!AS:AS,MATCH('psgr LDVs'!$B3,'AEO 40'!$B:$B,0))</f>
        <v>51.111718189404037</v>
      </c>
      <c r="AP3">
        <f>INDEX('AEO 40'!AT:AT,MATCH('psgr LDVs'!$B3,'AEO 40'!$B:$B,0))</f>
        <v>51.044382921852304</v>
      </c>
      <c r="AQ3">
        <f>INDEX('AEO 40'!AU:AU,MATCH('psgr LDVs'!$B3,'AEO 40'!$B:$B,0))</f>
        <v>50.977047654300577</v>
      </c>
      <c r="AR3">
        <f>INDEX('AEO 40'!AV:AV,MATCH('psgr LDVs'!$B3,'AEO 40'!$B:$B,0))</f>
        <v>50.909712386748851</v>
      </c>
      <c r="AS3">
        <f>INDEX('AEO 40'!AW:AW,MATCH('psgr LDVs'!$B3,'AEO 40'!$B:$B,0))</f>
        <v>50.842377119197117</v>
      </c>
      <c r="AT3">
        <f>INDEX('AEO 40'!AX:AX,MATCH('psgr LDVs'!$B3,'AEO 40'!$B:$B,0))</f>
        <v>50.775041851645391</v>
      </c>
      <c r="AU3">
        <f>INDEX('AEO 40'!AY:AY,MATCH('psgr LDVs'!$B3,'AEO 40'!$B:$B,0))</f>
        <v>50.707706584093664</v>
      </c>
      <c r="AV3">
        <f>INDEX('AEO 40'!AZ:AZ,MATCH('psgr LDVs'!$B3,'AEO 40'!$B:$B,0))</f>
        <v>50.64037131654193</v>
      </c>
      <c r="AW3">
        <f>INDEX('AEO 40'!BA:BA,MATCH('psgr LDVs'!$B3,'AEO 40'!$B:$B,0))</f>
        <v>50.573036048990204</v>
      </c>
      <c r="AX3">
        <f>INDEX('AEO 40'!BB:BB,MATCH('psgr LDVs'!$B3,'AEO 40'!$B:$B,0))</f>
        <v>50.505700781438478</v>
      </c>
      <c r="AY3">
        <f>INDEX('AEO 40'!BC:BC,MATCH('psgr LDVs'!$B3,'AEO 40'!$B:$B,0))</f>
        <v>50.438365513886751</v>
      </c>
      <c r="AZ3">
        <f>INDEX('AEO 40'!BD:BD,MATCH('psgr LDVs'!$B3,'AEO 40'!$B:$B,0))</f>
        <v>50.371030246335017</v>
      </c>
      <c r="BA3">
        <f>INDEX('AEO 40'!BE:BE,MATCH('psgr LDVs'!$B3,'AEO 40'!$B:$B,0))</f>
        <v>50.303694978783291</v>
      </c>
    </row>
    <row r="4" spans="1:53">
      <c r="A4" s="116"/>
      <c r="B4" s="109"/>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c r="AH4" t="e">
        <f>INDEX('AEO 40'!AL:AL,MATCH('psgr LDVs'!$B4,'AEO 40'!$B:$B,0))</f>
        <v>#N/A</v>
      </c>
      <c r="AI4" t="e">
        <f>INDEX('AEO 40'!AM:AM,MATCH('psgr LDVs'!$B4,'AEO 40'!$B:$B,0))</f>
        <v>#N/A</v>
      </c>
      <c r="AJ4" t="e">
        <f>INDEX('AEO 40'!AN:AN,MATCH('psgr LDVs'!$B4,'AEO 40'!$B:$B,0))</f>
        <v>#N/A</v>
      </c>
      <c r="AK4" t="e">
        <f>INDEX('AEO 40'!AO:AO,MATCH('psgr LDVs'!$B4,'AEO 40'!$B:$B,0))</f>
        <v>#N/A</v>
      </c>
      <c r="AL4" t="e">
        <f>INDEX('AEO 40'!AP:AP,MATCH('psgr LDVs'!$B4,'AEO 40'!$B:$B,0))</f>
        <v>#N/A</v>
      </c>
      <c r="AM4" t="e">
        <f>INDEX('AEO 40'!AQ:AQ,MATCH('psgr LDVs'!$B4,'AEO 40'!$B:$B,0))</f>
        <v>#N/A</v>
      </c>
      <c r="AN4" t="e">
        <f>INDEX('AEO 40'!AR:AR,MATCH('psgr LDVs'!$B4,'AEO 40'!$B:$B,0))</f>
        <v>#N/A</v>
      </c>
      <c r="AO4" t="e">
        <f>INDEX('AEO 40'!AS:AS,MATCH('psgr LDVs'!$B4,'AEO 40'!$B:$B,0))</f>
        <v>#N/A</v>
      </c>
      <c r="AP4" t="e">
        <f>INDEX('AEO 40'!AT:AT,MATCH('psgr LDVs'!$B4,'AEO 40'!$B:$B,0))</f>
        <v>#N/A</v>
      </c>
      <c r="AQ4" t="e">
        <f>INDEX('AEO 40'!AU:AU,MATCH('psgr LDVs'!$B4,'AEO 40'!$B:$B,0))</f>
        <v>#N/A</v>
      </c>
      <c r="AR4" t="e">
        <f>INDEX('AEO 40'!AV:AV,MATCH('psgr LDVs'!$B4,'AEO 40'!$B:$B,0))</f>
        <v>#N/A</v>
      </c>
      <c r="AS4" t="e">
        <f>INDEX('AEO 40'!AW:AW,MATCH('psgr LDVs'!$B4,'AEO 40'!$B:$B,0))</f>
        <v>#N/A</v>
      </c>
      <c r="AT4" t="e">
        <f>INDEX('AEO 40'!AX:AX,MATCH('psgr LDVs'!$B4,'AEO 40'!$B:$B,0))</f>
        <v>#N/A</v>
      </c>
      <c r="AU4" t="e">
        <f>INDEX('AEO 40'!AY:AY,MATCH('psgr LDVs'!$B4,'AEO 40'!$B:$B,0))</f>
        <v>#N/A</v>
      </c>
      <c r="AV4" t="e">
        <f>INDEX('AEO 40'!AZ:AZ,MATCH('psgr LDVs'!$B4,'AEO 40'!$B:$B,0))</f>
        <v>#N/A</v>
      </c>
      <c r="AW4" t="e">
        <f>INDEX('AEO 40'!BA:BA,MATCH('psgr LDVs'!$B4,'AEO 40'!$B:$B,0))</f>
        <v>#N/A</v>
      </c>
      <c r="AX4" t="e">
        <f>INDEX('AEO 40'!BB:BB,MATCH('psgr LDVs'!$B4,'AEO 40'!$B:$B,0))</f>
        <v>#N/A</v>
      </c>
      <c r="AY4" t="e">
        <f>INDEX('AEO 40'!BC:BC,MATCH('psgr LDVs'!$B4,'AEO 40'!$B:$B,0))</f>
        <v>#N/A</v>
      </c>
      <c r="AZ4" t="e">
        <f>INDEX('AEO 40'!BD:BD,MATCH('psgr LDVs'!$B4,'AEO 40'!$B:$B,0))</f>
        <v>#N/A</v>
      </c>
      <c r="BA4" t="e">
        <f>INDEX('AEO 40'!BE:BE,MATCH('psgr LDVs'!$B4,'AEO 40'!$B:$B,0))</f>
        <v>#N/A</v>
      </c>
    </row>
    <row r="5" spans="1:53">
      <c r="A5" s="116" t="s">
        <v>114</v>
      </c>
      <c r="B5" s="109"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c r="AH5">
        <f>INDEX('AEO 40'!AL:AL,MATCH('psgr LDVs'!$B5,'AEO 40'!$B:$B,0))</f>
        <v>46.083815573543838</v>
      </c>
      <c r="AI5">
        <f>INDEX('AEO 40'!AM:AM,MATCH('psgr LDVs'!$B5,'AEO 40'!$B:$B,0))</f>
        <v>46.031313817453047</v>
      </c>
      <c r="AJ5">
        <f>INDEX('AEO 40'!AN:AN,MATCH('psgr LDVs'!$B5,'AEO 40'!$B:$B,0))</f>
        <v>45.978812061362248</v>
      </c>
      <c r="AK5">
        <f>INDEX('AEO 40'!AO:AO,MATCH('psgr LDVs'!$B5,'AEO 40'!$B:$B,0))</f>
        <v>45.926310305271457</v>
      </c>
      <c r="AL5">
        <f>INDEX('AEO 40'!AP:AP,MATCH('psgr LDVs'!$B5,'AEO 40'!$B:$B,0))</f>
        <v>45.873808549180659</v>
      </c>
      <c r="AM5">
        <f>INDEX('AEO 40'!AQ:AQ,MATCH('psgr LDVs'!$B5,'AEO 40'!$B:$B,0))</f>
        <v>45.82130679308986</v>
      </c>
      <c r="AN5">
        <f>INDEX('AEO 40'!AR:AR,MATCH('psgr LDVs'!$B5,'AEO 40'!$B:$B,0))</f>
        <v>45.768805036999069</v>
      </c>
      <c r="AO5">
        <f>INDEX('AEO 40'!AS:AS,MATCH('psgr LDVs'!$B5,'AEO 40'!$B:$B,0))</f>
        <v>45.716303280908271</v>
      </c>
      <c r="AP5">
        <f>INDEX('AEO 40'!AT:AT,MATCH('psgr LDVs'!$B5,'AEO 40'!$B:$B,0))</f>
        <v>45.663801524817472</v>
      </c>
      <c r="AQ5">
        <f>INDEX('AEO 40'!AU:AU,MATCH('psgr LDVs'!$B5,'AEO 40'!$B:$B,0))</f>
        <v>45.611299768726681</v>
      </c>
      <c r="AR5">
        <f>INDEX('AEO 40'!AV:AV,MATCH('psgr LDVs'!$B5,'AEO 40'!$B:$B,0))</f>
        <v>45.558798012635883</v>
      </c>
      <c r="AS5">
        <f>INDEX('AEO 40'!AW:AW,MATCH('psgr LDVs'!$B5,'AEO 40'!$B:$B,0))</f>
        <v>45.506296256545092</v>
      </c>
      <c r="AT5">
        <f>INDEX('AEO 40'!AX:AX,MATCH('psgr LDVs'!$B5,'AEO 40'!$B:$B,0))</f>
        <v>45.453794500454293</v>
      </c>
      <c r="AU5">
        <f>INDEX('AEO 40'!AY:AY,MATCH('psgr LDVs'!$B5,'AEO 40'!$B:$B,0))</f>
        <v>45.401292744363495</v>
      </c>
      <c r="AV5">
        <f>INDEX('AEO 40'!AZ:AZ,MATCH('psgr LDVs'!$B5,'AEO 40'!$B:$B,0))</f>
        <v>45.348790988272704</v>
      </c>
      <c r="AW5">
        <f>INDEX('AEO 40'!BA:BA,MATCH('psgr LDVs'!$B5,'AEO 40'!$B:$B,0))</f>
        <v>45.296289232181906</v>
      </c>
      <c r="AX5">
        <f>INDEX('AEO 40'!BB:BB,MATCH('psgr LDVs'!$B5,'AEO 40'!$B:$B,0))</f>
        <v>45.243787476091107</v>
      </c>
      <c r="AY5">
        <f>INDEX('AEO 40'!BC:BC,MATCH('psgr LDVs'!$B5,'AEO 40'!$B:$B,0))</f>
        <v>45.191285720000316</v>
      </c>
      <c r="AZ5">
        <f>INDEX('AEO 40'!BD:BD,MATCH('psgr LDVs'!$B5,'AEO 40'!$B:$B,0))</f>
        <v>45.138783963909518</v>
      </c>
      <c r="BA5">
        <f>INDEX('AEO 40'!BE:BE,MATCH('psgr LDVs'!$B5,'AEO 40'!$B:$B,0))</f>
        <v>45.086282207818726</v>
      </c>
    </row>
    <row r="6" spans="1:53">
      <c r="A6" s="116" t="s">
        <v>112</v>
      </c>
      <c r="B6" s="109"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c r="AH6">
        <f>INDEX('AEO 40'!AL:AL,MATCH('psgr LDVs'!$B6,'AEO 40'!$B:$B,0))</f>
        <v>110.16002801610263</v>
      </c>
      <c r="AI6">
        <f>INDEX('AEO 40'!AM:AM,MATCH('psgr LDVs'!$B6,'AEO 40'!$B:$B,0))</f>
        <v>110.16576999902243</v>
      </c>
      <c r="AJ6">
        <f>INDEX('AEO 40'!AN:AN,MATCH('psgr LDVs'!$B6,'AEO 40'!$B:$B,0))</f>
        <v>110.17151198194223</v>
      </c>
      <c r="AK6">
        <f>INDEX('AEO 40'!AO:AO,MATCH('psgr LDVs'!$B6,'AEO 40'!$B:$B,0))</f>
        <v>110.17725396486202</v>
      </c>
      <c r="AL6">
        <f>INDEX('AEO 40'!AP:AP,MATCH('psgr LDVs'!$B6,'AEO 40'!$B:$B,0))</f>
        <v>110.18299594778182</v>
      </c>
      <c r="AM6">
        <f>INDEX('AEO 40'!AQ:AQ,MATCH('psgr LDVs'!$B6,'AEO 40'!$B:$B,0))</f>
        <v>110.18873793070162</v>
      </c>
      <c r="AN6">
        <f>INDEX('AEO 40'!AR:AR,MATCH('psgr LDVs'!$B6,'AEO 40'!$B:$B,0))</f>
        <v>110.19447991362142</v>
      </c>
      <c r="AO6">
        <f>INDEX('AEO 40'!AS:AS,MATCH('psgr LDVs'!$B6,'AEO 40'!$B:$B,0))</f>
        <v>110.20022189654122</v>
      </c>
      <c r="AP6">
        <f>INDEX('AEO 40'!AT:AT,MATCH('psgr LDVs'!$B6,'AEO 40'!$B:$B,0))</f>
        <v>110.20596387946102</v>
      </c>
      <c r="AQ6">
        <f>INDEX('AEO 40'!AU:AU,MATCH('psgr LDVs'!$B6,'AEO 40'!$B:$B,0))</f>
        <v>110.21170586238081</v>
      </c>
      <c r="AR6">
        <f>INDEX('AEO 40'!AV:AV,MATCH('psgr LDVs'!$B6,'AEO 40'!$B:$B,0))</f>
        <v>110.21744784530061</v>
      </c>
      <c r="AS6">
        <f>INDEX('AEO 40'!AW:AW,MATCH('psgr LDVs'!$B6,'AEO 40'!$B:$B,0))</f>
        <v>110.22318982822041</v>
      </c>
      <c r="AT6">
        <f>INDEX('AEO 40'!AX:AX,MATCH('psgr LDVs'!$B6,'AEO 40'!$B:$B,0))</f>
        <v>110.22893181114021</v>
      </c>
      <c r="AU6">
        <f>INDEX('AEO 40'!AY:AY,MATCH('psgr LDVs'!$B6,'AEO 40'!$B:$B,0))</f>
        <v>110.23467379406001</v>
      </c>
      <c r="AV6">
        <f>INDEX('AEO 40'!AZ:AZ,MATCH('psgr LDVs'!$B6,'AEO 40'!$B:$B,0))</f>
        <v>110.24041577697982</v>
      </c>
      <c r="AW6">
        <f>INDEX('AEO 40'!BA:BA,MATCH('psgr LDVs'!$B6,'AEO 40'!$B:$B,0))</f>
        <v>110.24615775989962</v>
      </c>
      <c r="AX6">
        <f>INDEX('AEO 40'!BB:BB,MATCH('psgr LDVs'!$B6,'AEO 40'!$B:$B,0))</f>
        <v>110.2518997428194</v>
      </c>
      <c r="AY6">
        <f>INDEX('AEO 40'!BC:BC,MATCH('psgr LDVs'!$B6,'AEO 40'!$B:$B,0))</f>
        <v>110.25764172573921</v>
      </c>
      <c r="AZ6">
        <f>INDEX('AEO 40'!BD:BD,MATCH('psgr LDVs'!$B6,'AEO 40'!$B:$B,0))</f>
        <v>110.26338370865901</v>
      </c>
      <c r="BA6">
        <f>INDEX('AEO 40'!BE:BE,MATCH('psgr LDVs'!$B6,'AEO 40'!$B:$B,0))</f>
        <v>110.26912569157881</v>
      </c>
    </row>
    <row r="7" spans="1:53">
      <c r="A7" s="116" t="s">
        <v>112</v>
      </c>
      <c r="B7" s="109"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c r="AH7">
        <f>INDEX('AEO 40'!AL:AL,MATCH('psgr LDVs'!$B7,'AEO 40'!$B:$B,0))</f>
        <v>120.82395153944218</v>
      </c>
      <c r="AI7">
        <f>INDEX('AEO 40'!AM:AM,MATCH('psgr LDVs'!$B7,'AEO 40'!$B:$B,0))</f>
        <v>120.8423360878794</v>
      </c>
      <c r="AJ7">
        <f>INDEX('AEO 40'!AN:AN,MATCH('psgr LDVs'!$B7,'AEO 40'!$B:$B,0))</f>
        <v>120.86072063631661</v>
      </c>
      <c r="AK7">
        <f>INDEX('AEO 40'!AO:AO,MATCH('psgr LDVs'!$B7,'AEO 40'!$B:$B,0))</f>
        <v>120.87910518475383</v>
      </c>
      <c r="AL7">
        <f>INDEX('AEO 40'!AP:AP,MATCH('psgr LDVs'!$B7,'AEO 40'!$B:$B,0))</f>
        <v>120.89748973319105</v>
      </c>
      <c r="AM7">
        <f>INDEX('AEO 40'!AQ:AQ,MATCH('psgr LDVs'!$B7,'AEO 40'!$B:$B,0))</f>
        <v>120.91587428162826</v>
      </c>
      <c r="AN7">
        <f>INDEX('AEO 40'!AR:AR,MATCH('psgr LDVs'!$B7,'AEO 40'!$B:$B,0))</f>
        <v>120.93425883006549</v>
      </c>
      <c r="AO7">
        <f>INDEX('AEO 40'!AS:AS,MATCH('psgr LDVs'!$B7,'AEO 40'!$B:$B,0))</f>
        <v>120.9526433785027</v>
      </c>
      <c r="AP7">
        <f>INDEX('AEO 40'!AT:AT,MATCH('psgr LDVs'!$B7,'AEO 40'!$B:$B,0))</f>
        <v>120.97102792693991</v>
      </c>
      <c r="AQ7">
        <f>INDEX('AEO 40'!AU:AU,MATCH('psgr LDVs'!$B7,'AEO 40'!$B:$B,0))</f>
        <v>120.98941247537714</v>
      </c>
      <c r="AR7">
        <f>INDEX('AEO 40'!AV:AV,MATCH('psgr LDVs'!$B7,'AEO 40'!$B:$B,0))</f>
        <v>121.00779702381435</v>
      </c>
      <c r="AS7">
        <f>INDEX('AEO 40'!AW:AW,MATCH('psgr LDVs'!$B7,'AEO 40'!$B:$B,0))</f>
        <v>121.02618157225156</v>
      </c>
      <c r="AT7">
        <f>INDEX('AEO 40'!AX:AX,MATCH('psgr LDVs'!$B7,'AEO 40'!$B:$B,0))</f>
        <v>121.04456612068878</v>
      </c>
      <c r="AU7">
        <f>INDEX('AEO 40'!AY:AY,MATCH('psgr LDVs'!$B7,'AEO 40'!$B:$B,0))</f>
        <v>121.062950669126</v>
      </c>
      <c r="AV7">
        <f>INDEX('AEO 40'!AZ:AZ,MATCH('psgr LDVs'!$B7,'AEO 40'!$B:$B,0))</f>
        <v>121.08133521756322</v>
      </c>
      <c r="AW7">
        <f>INDEX('AEO 40'!BA:BA,MATCH('psgr LDVs'!$B7,'AEO 40'!$B:$B,0))</f>
        <v>121.09971976600043</v>
      </c>
      <c r="AX7">
        <f>INDEX('AEO 40'!BB:BB,MATCH('psgr LDVs'!$B7,'AEO 40'!$B:$B,0))</f>
        <v>121.11810431443764</v>
      </c>
      <c r="AY7">
        <f>INDEX('AEO 40'!BC:BC,MATCH('psgr LDVs'!$B7,'AEO 40'!$B:$B,0))</f>
        <v>121.13648886287487</v>
      </c>
      <c r="AZ7">
        <f>INDEX('AEO 40'!BD:BD,MATCH('psgr LDVs'!$B7,'AEO 40'!$B:$B,0))</f>
        <v>121.15487341131208</v>
      </c>
      <c r="BA7">
        <f>INDEX('AEO 40'!BE:BE,MATCH('psgr LDVs'!$B7,'AEO 40'!$B:$B,0))</f>
        <v>121.17325795974929</v>
      </c>
    </row>
    <row r="8" spans="1:53">
      <c r="A8" s="116" t="s">
        <v>112</v>
      </c>
      <c r="B8" s="109"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c r="AH8">
        <f>INDEX('AEO 40'!AL:AL,MATCH('psgr LDVs'!$B8,'AEO 40'!$B:$B,0))</f>
        <v>118.04649289209867</v>
      </c>
      <c r="AI8">
        <f>INDEX('AEO 40'!AM:AM,MATCH('psgr LDVs'!$B8,'AEO 40'!$B:$B,0))</f>
        <v>117.99897280596468</v>
      </c>
      <c r="AJ8">
        <f>INDEX('AEO 40'!AN:AN,MATCH('psgr LDVs'!$B8,'AEO 40'!$B:$B,0))</f>
        <v>117.95145271983068</v>
      </c>
      <c r="AK8">
        <f>INDEX('AEO 40'!AO:AO,MATCH('psgr LDVs'!$B8,'AEO 40'!$B:$B,0))</f>
        <v>117.9039326336967</v>
      </c>
      <c r="AL8">
        <f>INDEX('AEO 40'!AP:AP,MATCH('psgr LDVs'!$B8,'AEO 40'!$B:$B,0))</f>
        <v>117.85641254756271</v>
      </c>
      <c r="AM8">
        <f>INDEX('AEO 40'!AQ:AQ,MATCH('psgr LDVs'!$B8,'AEO 40'!$B:$B,0))</f>
        <v>117.80889246142873</v>
      </c>
      <c r="AN8">
        <f>INDEX('AEO 40'!AR:AR,MATCH('psgr LDVs'!$B8,'AEO 40'!$B:$B,0))</f>
        <v>117.76137237529473</v>
      </c>
      <c r="AO8">
        <f>INDEX('AEO 40'!AS:AS,MATCH('psgr LDVs'!$B8,'AEO 40'!$B:$B,0))</f>
        <v>117.71385228916074</v>
      </c>
      <c r="AP8">
        <f>INDEX('AEO 40'!AT:AT,MATCH('psgr LDVs'!$B8,'AEO 40'!$B:$B,0))</f>
        <v>117.66633220302676</v>
      </c>
      <c r="AQ8">
        <f>INDEX('AEO 40'!AU:AU,MATCH('psgr LDVs'!$B8,'AEO 40'!$B:$B,0))</f>
        <v>117.61881211689277</v>
      </c>
      <c r="AR8">
        <f>INDEX('AEO 40'!AV:AV,MATCH('psgr LDVs'!$B8,'AEO 40'!$B:$B,0))</f>
        <v>117.57129203075877</v>
      </c>
      <c r="AS8">
        <f>INDEX('AEO 40'!AW:AW,MATCH('psgr LDVs'!$B8,'AEO 40'!$B:$B,0))</f>
        <v>117.52377194462478</v>
      </c>
      <c r="AT8">
        <f>INDEX('AEO 40'!AX:AX,MATCH('psgr LDVs'!$B8,'AEO 40'!$B:$B,0))</f>
        <v>117.4762518584908</v>
      </c>
      <c r="AU8">
        <f>INDEX('AEO 40'!AY:AY,MATCH('psgr LDVs'!$B8,'AEO 40'!$B:$B,0))</f>
        <v>117.42873177235681</v>
      </c>
      <c r="AV8">
        <f>INDEX('AEO 40'!AZ:AZ,MATCH('psgr LDVs'!$B8,'AEO 40'!$B:$B,0))</f>
        <v>117.38121168622281</v>
      </c>
      <c r="AW8">
        <f>INDEX('AEO 40'!BA:BA,MATCH('psgr LDVs'!$B8,'AEO 40'!$B:$B,0))</f>
        <v>117.33369160008883</v>
      </c>
      <c r="AX8">
        <f>INDEX('AEO 40'!BB:BB,MATCH('psgr LDVs'!$B8,'AEO 40'!$B:$B,0))</f>
        <v>117.28617151395484</v>
      </c>
      <c r="AY8">
        <f>INDEX('AEO 40'!BC:BC,MATCH('psgr LDVs'!$B8,'AEO 40'!$B:$B,0))</f>
        <v>117.23865142782086</v>
      </c>
      <c r="AZ8">
        <f>INDEX('AEO 40'!BD:BD,MATCH('psgr LDVs'!$B8,'AEO 40'!$B:$B,0))</f>
        <v>117.19113134168686</v>
      </c>
      <c r="BA8">
        <f>INDEX('AEO 40'!BE:BE,MATCH('psgr LDVs'!$B8,'AEO 40'!$B:$B,0))</f>
        <v>117.14361125555287</v>
      </c>
    </row>
    <row r="9" spans="1:53">
      <c r="A9" s="116" t="s">
        <v>116</v>
      </c>
      <c r="B9" s="109"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c r="AH9">
        <f>INDEX('AEO 40'!AL:AL,MATCH('psgr LDVs'!$B9,'AEO 40'!$B:$B,0))</f>
        <v>65.270853323512611</v>
      </c>
      <c r="AI9">
        <f>INDEX('AEO 40'!AM:AM,MATCH('psgr LDVs'!$B9,'AEO 40'!$B:$B,0))</f>
        <v>65.205451590686863</v>
      </c>
      <c r="AJ9">
        <f>INDEX('AEO 40'!AN:AN,MATCH('psgr LDVs'!$B9,'AEO 40'!$B:$B,0))</f>
        <v>65.140049857861129</v>
      </c>
      <c r="AK9">
        <f>INDEX('AEO 40'!AO:AO,MATCH('psgr LDVs'!$B9,'AEO 40'!$B:$B,0))</f>
        <v>65.074648125035381</v>
      </c>
      <c r="AL9">
        <f>INDEX('AEO 40'!AP:AP,MATCH('psgr LDVs'!$B9,'AEO 40'!$B:$B,0))</f>
        <v>65.009246392209633</v>
      </c>
      <c r="AM9">
        <f>INDEX('AEO 40'!AQ:AQ,MATCH('psgr LDVs'!$B9,'AEO 40'!$B:$B,0))</f>
        <v>64.943844659383885</v>
      </c>
      <c r="AN9">
        <f>INDEX('AEO 40'!AR:AR,MATCH('psgr LDVs'!$B9,'AEO 40'!$B:$B,0))</f>
        <v>64.878442926558151</v>
      </c>
      <c r="AO9">
        <f>INDEX('AEO 40'!AS:AS,MATCH('psgr LDVs'!$B9,'AEO 40'!$B:$B,0))</f>
        <v>64.813041193732403</v>
      </c>
      <c r="AP9">
        <f>INDEX('AEO 40'!AT:AT,MATCH('psgr LDVs'!$B9,'AEO 40'!$B:$B,0))</f>
        <v>64.747639460906655</v>
      </c>
      <c r="AQ9">
        <f>INDEX('AEO 40'!AU:AU,MATCH('psgr LDVs'!$B9,'AEO 40'!$B:$B,0))</f>
        <v>64.682237728080906</v>
      </c>
      <c r="AR9">
        <f>INDEX('AEO 40'!AV:AV,MATCH('psgr LDVs'!$B9,'AEO 40'!$B:$B,0))</f>
        <v>64.616835995255158</v>
      </c>
      <c r="AS9">
        <f>INDEX('AEO 40'!AW:AW,MATCH('psgr LDVs'!$B9,'AEO 40'!$B:$B,0))</f>
        <v>64.551434262429424</v>
      </c>
      <c r="AT9">
        <f>INDEX('AEO 40'!AX:AX,MATCH('psgr LDVs'!$B9,'AEO 40'!$B:$B,0))</f>
        <v>64.486032529603676</v>
      </c>
      <c r="AU9">
        <f>INDEX('AEO 40'!AY:AY,MATCH('psgr LDVs'!$B9,'AEO 40'!$B:$B,0))</f>
        <v>64.420630796777928</v>
      </c>
      <c r="AV9">
        <f>INDEX('AEO 40'!AZ:AZ,MATCH('psgr LDVs'!$B9,'AEO 40'!$B:$B,0))</f>
        <v>64.35522906395218</v>
      </c>
      <c r="AW9">
        <f>INDEX('AEO 40'!BA:BA,MATCH('psgr LDVs'!$B9,'AEO 40'!$B:$B,0))</f>
        <v>64.289827331126446</v>
      </c>
      <c r="AX9">
        <f>INDEX('AEO 40'!BB:BB,MATCH('psgr LDVs'!$B9,'AEO 40'!$B:$B,0))</f>
        <v>64.224425598300698</v>
      </c>
      <c r="AY9">
        <f>INDEX('AEO 40'!BC:BC,MATCH('psgr LDVs'!$B9,'AEO 40'!$B:$B,0))</f>
        <v>64.15902386547495</v>
      </c>
      <c r="AZ9">
        <f>INDEX('AEO 40'!BD:BD,MATCH('psgr LDVs'!$B9,'AEO 40'!$B:$B,0))</f>
        <v>64.093622132649202</v>
      </c>
      <c r="BA9">
        <f>INDEX('AEO 40'!BE:BE,MATCH('psgr LDVs'!$B9,'AEO 40'!$B:$B,0))</f>
        <v>64.028220399823454</v>
      </c>
    </row>
    <row r="10" spans="1:53">
      <c r="A10" s="116" t="s">
        <v>116</v>
      </c>
      <c r="B10" s="109"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c r="AH10">
        <f>INDEX('AEO 40'!AL:AL,MATCH('psgr LDVs'!$B10,'AEO 40'!$B:$B,0))</f>
        <v>78.672915263695074</v>
      </c>
      <c r="AI10">
        <f>INDEX('AEO 40'!AM:AM,MATCH('psgr LDVs'!$B10,'AEO 40'!$B:$B,0))</f>
        <v>78.629881964502744</v>
      </c>
      <c r="AJ10">
        <f>INDEX('AEO 40'!AN:AN,MATCH('psgr LDVs'!$B10,'AEO 40'!$B:$B,0))</f>
        <v>78.586848665310399</v>
      </c>
      <c r="AK10">
        <f>INDEX('AEO 40'!AO:AO,MATCH('psgr LDVs'!$B10,'AEO 40'!$B:$B,0))</f>
        <v>78.543815366118054</v>
      </c>
      <c r="AL10">
        <f>INDEX('AEO 40'!AP:AP,MATCH('psgr LDVs'!$B10,'AEO 40'!$B:$B,0))</f>
        <v>78.500782066925723</v>
      </c>
      <c r="AM10">
        <f>INDEX('AEO 40'!AQ:AQ,MATCH('psgr LDVs'!$B10,'AEO 40'!$B:$B,0))</f>
        <v>78.457748767733378</v>
      </c>
      <c r="AN10">
        <f>INDEX('AEO 40'!AR:AR,MATCH('psgr LDVs'!$B10,'AEO 40'!$B:$B,0))</f>
        <v>78.414715468541033</v>
      </c>
      <c r="AO10">
        <f>INDEX('AEO 40'!AS:AS,MATCH('psgr LDVs'!$B10,'AEO 40'!$B:$B,0))</f>
        <v>78.371682169348702</v>
      </c>
      <c r="AP10">
        <f>INDEX('AEO 40'!AT:AT,MATCH('psgr LDVs'!$B10,'AEO 40'!$B:$B,0))</f>
        <v>78.328648870156357</v>
      </c>
      <c r="AQ10">
        <f>INDEX('AEO 40'!AU:AU,MATCH('psgr LDVs'!$B10,'AEO 40'!$B:$B,0))</f>
        <v>78.285615570964012</v>
      </c>
      <c r="AR10">
        <f>INDEX('AEO 40'!AV:AV,MATCH('psgr LDVs'!$B10,'AEO 40'!$B:$B,0))</f>
        <v>78.242582271771681</v>
      </c>
      <c r="AS10">
        <f>INDEX('AEO 40'!AW:AW,MATCH('psgr LDVs'!$B10,'AEO 40'!$B:$B,0))</f>
        <v>78.199548972579336</v>
      </c>
      <c r="AT10">
        <f>INDEX('AEO 40'!AX:AX,MATCH('psgr LDVs'!$B10,'AEO 40'!$B:$B,0))</f>
        <v>78.156515673387005</v>
      </c>
      <c r="AU10">
        <f>INDEX('AEO 40'!AY:AY,MATCH('psgr LDVs'!$B10,'AEO 40'!$B:$B,0))</f>
        <v>78.11348237419466</v>
      </c>
      <c r="AV10">
        <f>INDEX('AEO 40'!AZ:AZ,MATCH('psgr LDVs'!$B10,'AEO 40'!$B:$B,0))</f>
        <v>78.070449075002315</v>
      </c>
      <c r="AW10">
        <f>INDEX('AEO 40'!BA:BA,MATCH('psgr LDVs'!$B10,'AEO 40'!$B:$B,0))</f>
        <v>78.027415775809985</v>
      </c>
      <c r="AX10">
        <f>INDEX('AEO 40'!BB:BB,MATCH('psgr LDVs'!$B10,'AEO 40'!$B:$B,0))</f>
        <v>77.98438247661764</v>
      </c>
      <c r="AY10">
        <f>INDEX('AEO 40'!BC:BC,MATCH('psgr LDVs'!$B10,'AEO 40'!$B:$B,0))</f>
        <v>77.941349177425295</v>
      </c>
      <c r="AZ10">
        <f>INDEX('AEO 40'!BD:BD,MATCH('psgr LDVs'!$B10,'AEO 40'!$B:$B,0))</f>
        <v>77.898315878232964</v>
      </c>
      <c r="BA10">
        <f>INDEX('AEO 40'!BE:BE,MATCH('psgr LDVs'!$B10,'AEO 40'!$B:$B,0))</f>
        <v>77.855282579040619</v>
      </c>
    </row>
    <row r="11" spans="1:53">
      <c r="A11" s="116" t="s">
        <v>115</v>
      </c>
      <c r="B11" s="109"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c r="AH11">
        <f>INDEX('AEO 40'!AL:AL,MATCH('psgr LDVs'!$B11,'AEO 40'!$B:$B,0))</f>
        <v>0</v>
      </c>
      <c r="AI11">
        <f>INDEX('AEO 40'!AM:AM,MATCH('psgr LDVs'!$B11,'AEO 40'!$B:$B,0))</f>
        <v>0</v>
      </c>
      <c r="AJ11">
        <f>INDEX('AEO 40'!AN:AN,MATCH('psgr LDVs'!$B11,'AEO 40'!$B:$B,0))</f>
        <v>0</v>
      </c>
      <c r="AK11">
        <f>INDEX('AEO 40'!AO:AO,MATCH('psgr LDVs'!$B11,'AEO 40'!$B:$B,0))</f>
        <v>0</v>
      </c>
      <c r="AL11">
        <f>INDEX('AEO 40'!AP:AP,MATCH('psgr LDVs'!$B11,'AEO 40'!$B:$B,0))</f>
        <v>0</v>
      </c>
      <c r="AM11">
        <f>INDEX('AEO 40'!AQ:AQ,MATCH('psgr LDVs'!$B11,'AEO 40'!$B:$B,0))</f>
        <v>0</v>
      </c>
      <c r="AN11">
        <f>INDEX('AEO 40'!AR:AR,MATCH('psgr LDVs'!$B11,'AEO 40'!$B:$B,0))</f>
        <v>0</v>
      </c>
      <c r="AO11">
        <f>INDEX('AEO 40'!AS:AS,MATCH('psgr LDVs'!$B11,'AEO 40'!$B:$B,0))</f>
        <v>0</v>
      </c>
      <c r="AP11">
        <f>INDEX('AEO 40'!AT:AT,MATCH('psgr LDVs'!$B11,'AEO 40'!$B:$B,0))</f>
        <v>0</v>
      </c>
      <c r="AQ11">
        <f>INDEX('AEO 40'!AU:AU,MATCH('psgr LDVs'!$B11,'AEO 40'!$B:$B,0))</f>
        <v>0</v>
      </c>
      <c r="AR11">
        <f>INDEX('AEO 40'!AV:AV,MATCH('psgr LDVs'!$B11,'AEO 40'!$B:$B,0))</f>
        <v>0</v>
      </c>
      <c r="AS11">
        <f>INDEX('AEO 40'!AW:AW,MATCH('psgr LDVs'!$B11,'AEO 40'!$B:$B,0))</f>
        <v>0</v>
      </c>
      <c r="AT11">
        <f>INDEX('AEO 40'!AX:AX,MATCH('psgr LDVs'!$B11,'AEO 40'!$B:$B,0))</f>
        <v>0</v>
      </c>
      <c r="AU11">
        <f>INDEX('AEO 40'!AY:AY,MATCH('psgr LDVs'!$B11,'AEO 40'!$B:$B,0))</f>
        <v>0</v>
      </c>
      <c r="AV11">
        <f>INDEX('AEO 40'!AZ:AZ,MATCH('psgr LDVs'!$B11,'AEO 40'!$B:$B,0))</f>
        <v>0</v>
      </c>
      <c r="AW11">
        <f>INDEX('AEO 40'!BA:BA,MATCH('psgr LDVs'!$B11,'AEO 40'!$B:$B,0))</f>
        <v>0</v>
      </c>
      <c r="AX11">
        <f>INDEX('AEO 40'!BB:BB,MATCH('psgr LDVs'!$B11,'AEO 40'!$B:$B,0))</f>
        <v>0</v>
      </c>
      <c r="AY11">
        <f>INDEX('AEO 40'!BC:BC,MATCH('psgr LDVs'!$B11,'AEO 40'!$B:$B,0))</f>
        <v>0</v>
      </c>
      <c r="AZ11">
        <f>INDEX('AEO 40'!BD:BD,MATCH('psgr LDVs'!$B11,'AEO 40'!$B:$B,0))</f>
        <v>0</v>
      </c>
      <c r="BA11">
        <f>INDEX('AEO 40'!BE:BE,MATCH('psgr LDVs'!$B11,'AEO 40'!$B:$B,0))</f>
        <v>0</v>
      </c>
    </row>
    <row r="12" spans="1:53">
      <c r="A12" s="116" t="s">
        <v>114</v>
      </c>
      <c r="B12" s="109"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c r="AH12">
        <f>INDEX('AEO 40'!AL:AL,MATCH('psgr LDVs'!$B12,'AEO 40'!$B:$B,0))</f>
        <v>64.26018985132535</v>
      </c>
      <c r="AI12">
        <f>INDEX('AEO 40'!AM:AM,MATCH('psgr LDVs'!$B12,'AEO 40'!$B:$B,0))</f>
        <v>64.171305656510768</v>
      </c>
      <c r="AJ12">
        <f>INDEX('AEO 40'!AN:AN,MATCH('psgr LDVs'!$B12,'AEO 40'!$B:$B,0))</f>
        <v>64.082421461696185</v>
      </c>
      <c r="AK12">
        <f>INDEX('AEO 40'!AO:AO,MATCH('psgr LDVs'!$B12,'AEO 40'!$B:$B,0))</f>
        <v>63.993537266881603</v>
      </c>
      <c r="AL12">
        <f>INDEX('AEO 40'!AP:AP,MATCH('psgr LDVs'!$B12,'AEO 40'!$B:$B,0))</f>
        <v>63.904653072067021</v>
      </c>
      <c r="AM12">
        <f>INDEX('AEO 40'!AQ:AQ,MATCH('psgr LDVs'!$B12,'AEO 40'!$B:$B,0))</f>
        <v>63.815768877252438</v>
      </c>
      <c r="AN12">
        <f>INDEX('AEO 40'!AR:AR,MATCH('psgr LDVs'!$B12,'AEO 40'!$B:$B,0))</f>
        <v>63.726884682437856</v>
      </c>
      <c r="AO12">
        <f>INDEX('AEO 40'!AS:AS,MATCH('psgr LDVs'!$B12,'AEO 40'!$B:$B,0))</f>
        <v>63.638000487623273</v>
      </c>
      <c r="AP12">
        <f>INDEX('AEO 40'!AT:AT,MATCH('psgr LDVs'!$B12,'AEO 40'!$B:$B,0))</f>
        <v>63.549116292808691</v>
      </c>
      <c r="AQ12">
        <f>INDEX('AEO 40'!AU:AU,MATCH('psgr LDVs'!$B12,'AEO 40'!$B:$B,0))</f>
        <v>63.460232097994108</v>
      </c>
      <c r="AR12">
        <f>INDEX('AEO 40'!AV:AV,MATCH('psgr LDVs'!$B12,'AEO 40'!$B:$B,0))</f>
        <v>63.371347903179526</v>
      </c>
      <c r="AS12">
        <f>INDEX('AEO 40'!AW:AW,MATCH('psgr LDVs'!$B12,'AEO 40'!$B:$B,0))</f>
        <v>63.282463708364943</v>
      </c>
      <c r="AT12">
        <f>INDEX('AEO 40'!AX:AX,MATCH('psgr LDVs'!$B12,'AEO 40'!$B:$B,0))</f>
        <v>63.193579513550361</v>
      </c>
      <c r="AU12">
        <f>INDEX('AEO 40'!AY:AY,MATCH('psgr LDVs'!$B12,'AEO 40'!$B:$B,0))</f>
        <v>63.104695318735779</v>
      </c>
      <c r="AV12">
        <f>INDEX('AEO 40'!AZ:AZ,MATCH('psgr LDVs'!$B12,'AEO 40'!$B:$B,0))</f>
        <v>63.015811123921196</v>
      </c>
      <c r="AW12">
        <f>INDEX('AEO 40'!BA:BA,MATCH('psgr LDVs'!$B12,'AEO 40'!$B:$B,0))</f>
        <v>62.926926929106614</v>
      </c>
      <c r="AX12">
        <f>INDEX('AEO 40'!BB:BB,MATCH('psgr LDVs'!$B12,'AEO 40'!$B:$B,0))</f>
        <v>62.838042734292038</v>
      </c>
      <c r="AY12">
        <f>INDEX('AEO 40'!BC:BC,MATCH('psgr LDVs'!$B12,'AEO 40'!$B:$B,0))</f>
        <v>62.749158539477456</v>
      </c>
      <c r="AZ12">
        <f>INDEX('AEO 40'!BD:BD,MATCH('psgr LDVs'!$B12,'AEO 40'!$B:$B,0))</f>
        <v>62.660274344662874</v>
      </c>
      <c r="BA12">
        <f>INDEX('AEO 40'!BE:BE,MATCH('psgr LDVs'!$B12,'AEO 40'!$B:$B,0))</f>
        <v>62.571390149848291</v>
      </c>
    </row>
    <row r="13" spans="1:53">
      <c r="A13" s="116" t="s">
        <v>113</v>
      </c>
      <c r="B13" s="109"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c r="AH13">
        <f>INDEX('AEO 40'!AL:AL,MATCH('psgr LDVs'!$B13,'AEO 40'!$B:$B,0))</f>
        <v>48.146529379099192</v>
      </c>
      <c r="AI13">
        <f>INDEX('AEO 40'!AM:AM,MATCH('psgr LDVs'!$B13,'AEO 40'!$B:$B,0))</f>
        <v>48.098195035207937</v>
      </c>
      <c r="AJ13">
        <f>INDEX('AEO 40'!AN:AN,MATCH('psgr LDVs'!$B13,'AEO 40'!$B:$B,0))</f>
        <v>48.049860691316674</v>
      </c>
      <c r="AK13">
        <f>INDEX('AEO 40'!AO:AO,MATCH('psgr LDVs'!$B13,'AEO 40'!$B:$B,0))</f>
        <v>48.001526347425411</v>
      </c>
      <c r="AL13">
        <f>INDEX('AEO 40'!AP:AP,MATCH('psgr LDVs'!$B13,'AEO 40'!$B:$B,0))</f>
        <v>47.953192003534156</v>
      </c>
      <c r="AM13">
        <f>INDEX('AEO 40'!AQ:AQ,MATCH('psgr LDVs'!$B13,'AEO 40'!$B:$B,0))</f>
        <v>47.904857659642893</v>
      </c>
      <c r="AN13">
        <f>INDEX('AEO 40'!AR:AR,MATCH('psgr LDVs'!$B13,'AEO 40'!$B:$B,0))</f>
        <v>47.85652331575163</v>
      </c>
      <c r="AO13">
        <f>INDEX('AEO 40'!AS:AS,MATCH('psgr LDVs'!$B13,'AEO 40'!$B:$B,0))</f>
        <v>47.808188971860375</v>
      </c>
      <c r="AP13">
        <f>INDEX('AEO 40'!AT:AT,MATCH('psgr LDVs'!$B13,'AEO 40'!$B:$B,0))</f>
        <v>47.759854627969112</v>
      </c>
      <c r="AQ13">
        <f>INDEX('AEO 40'!AU:AU,MATCH('psgr LDVs'!$B13,'AEO 40'!$B:$B,0))</f>
        <v>47.711520284077849</v>
      </c>
      <c r="AR13">
        <f>INDEX('AEO 40'!AV:AV,MATCH('psgr LDVs'!$B13,'AEO 40'!$B:$B,0))</f>
        <v>47.663185940186594</v>
      </c>
      <c r="AS13">
        <f>INDEX('AEO 40'!AW:AW,MATCH('psgr LDVs'!$B13,'AEO 40'!$B:$B,0))</f>
        <v>47.614851596295331</v>
      </c>
      <c r="AT13">
        <f>INDEX('AEO 40'!AX:AX,MATCH('psgr LDVs'!$B13,'AEO 40'!$B:$B,0))</f>
        <v>47.566517252404068</v>
      </c>
      <c r="AU13">
        <f>INDEX('AEO 40'!AY:AY,MATCH('psgr LDVs'!$B13,'AEO 40'!$B:$B,0))</f>
        <v>47.518182908512813</v>
      </c>
      <c r="AV13">
        <f>INDEX('AEO 40'!AZ:AZ,MATCH('psgr LDVs'!$B13,'AEO 40'!$B:$B,0))</f>
        <v>47.46984856462155</v>
      </c>
      <c r="AW13">
        <f>INDEX('AEO 40'!BA:BA,MATCH('psgr LDVs'!$B13,'AEO 40'!$B:$B,0))</f>
        <v>47.421514220730288</v>
      </c>
      <c r="AX13">
        <f>INDEX('AEO 40'!BB:BB,MATCH('psgr LDVs'!$B13,'AEO 40'!$B:$B,0))</f>
        <v>47.373179876839032</v>
      </c>
      <c r="AY13">
        <f>INDEX('AEO 40'!BC:BC,MATCH('psgr LDVs'!$B13,'AEO 40'!$B:$B,0))</f>
        <v>47.324845532947769</v>
      </c>
      <c r="AZ13">
        <f>INDEX('AEO 40'!BD:BD,MATCH('psgr LDVs'!$B13,'AEO 40'!$B:$B,0))</f>
        <v>47.276511189056507</v>
      </c>
      <c r="BA13">
        <f>INDEX('AEO 40'!BE:BE,MATCH('psgr LDVs'!$B13,'AEO 40'!$B:$B,0))</f>
        <v>47.228176845165251</v>
      </c>
    </row>
    <row r="14" spans="1:53">
      <c r="A14" s="116" t="s">
        <v>113</v>
      </c>
      <c r="B14" s="109"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c r="AH14">
        <f>INDEX('AEO 40'!AL:AL,MATCH('psgr LDVs'!$B14,'AEO 40'!$B:$B,0))</f>
        <v>45.012620379227918</v>
      </c>
      <c r="AI14">
        <f>INDEX('AEO 40'!AM:AM,MATCH('psgr LDVs'!$B14,'AEO 40'!$B:$B,0))</f>
        <v>44.960558993380616</v>
      </c>
      <c r="AJ14">
        <f>INDEX('AEO 40'!AN:AN,MATCH('psgr LDVs'!$B14,'AEO 40'!$B:$B,0))</f>
        <v>44.90849760753332</v>
      </c>
      <c r="AK14">
        <f>INDEX('AEO 40'!AO:AO,MATCH('psgr LDVs'!$B14,'AEO 40'!$B:$B,0))</f>
        <v>44.856436221686018</v>
      </c>
      <c r="AL14">
        <f>INDEX('AEO 40'!AP:AP,MATCH('psgr LDVs'!$B14,'AEO 40'!$B:$B,0))</f>
        <v>44.804374835838722</v>
      </c>
      <c r="AM14">
        <f>INDEX('AEO 40'!AQ:AQ,MATCH('psgr LDVs'!$B14,'AEO 40'!$B:$B,0))</f>
        <v>44.752313449991426</v>
      </c>
      <c r="AN14">
        <f>INDEX('AEO 40'!AR:AR,MATCH('psgr LDVs'!$B14,'AEO 40'!$B:$B,0))</f>
        <v>44.700252064144124</v>
      </c>
      <c r="AO14">
        <f>INDEX('AEO 40'!AS:AS,MATCH('psgr LDVs'!$B14,'AEO 40'!$B:$B,0))</f>
        <v>44.648190678296828</v>
      </c>
      <c r="AP14">
        <f>INDEX('AEO 40'!AT:AT,MATCH('psgr LDVs'!$B14,'AEO 40'!$B:$B,0))</f>
        <v>44.596129292449532</v>
      </c>
      <c r="AQ14">
        <f>INDEX('AEO 40'!AU:AU,MATCH('psgr LDVs'!$B14,'AEO 40'!$B:$B,0))</f>
        <v>44.54406790660223</v>
      </c>
      <c r="AR14">
        <f>INDEX('AEO 40'!AV:AV,MATCH('psgr LDVs'!$B14,'AEO 40'!$B:$B,0))</f>
        <v>44.492006520754934</v>
      </c>
      <c r="AS14">
        <f>INDEX('AEO 40'!AW:AW,MATCH('psgr LDVs'!$B14,'AEO 40'!$B:$B,0))</f>
        <v>44.439945134907632</v>
      </c>
      <c r="AT14">
        <f>INDEX('AEO 40'!AX:AX,MATCH('psgr LDVs'!$B14,'AEO 40'!$B:$B,0))</f>
        <v>44.387883749060336</v>
      </c>
      <c r="AU14">
        <f>INDEX('AEO 40'!AY:AY,MATCH('psgr LDVs'!$B14,'AEO 40'!$B:$B,0))</f>
        <v>44.33582236321304</v>
      </c>
      <c r="AV14">
        <f>INDEX('AEO 40'!AZ:AZ,MATCH('psgr LDVs'!$B14,'AEO 40'!$B:$B,0))</f>
        <v>44.283760977365738</v>
      </c>
      <c r="AW14">
        <f>INDEX('AEO 40'!BA:BA,MATCH('psgr LDVs'!$B14,'AEO 40'!$B:$B,0))</f>
        <v>44.231699591518442</v>
      </c>
      <c r="AX14">
        <f>INDEX('AEO 40'!BB:BB,MATCH('psgr LDVs'!$B14,'AEO 40'!$B:$B,0))</f>
        <v>44.179638205671139</v>
      </c>
      <c r="AY14">
        <f>INDEX('AEO 40'!BC:BC,MATCH('psgr LDVs'!$B14,'AEO 40'!$B:$B,0))</f>
        <v>44.127576819823844</v>
      </c>
      <c r="AZ14">
        <f>INDEX('AEO 40'!BD:BD,MATCH('psgr LDVs'!$B14,'AEO 40'!$B:$B,0))</f>
        <v>44.075515433976548</v>
      </c>
      <c r="BA14">
        <f>INDEX('AEO 40'!BE:BE,MATCH('psgr LDVs'!$B14,'AEO 40'!$B:$B,0))</f>
        <v>44.023454048129246</v>
      </c>
    </row>
    <row r="15" spans="1:53">
      <c r="A15" s="116" t="s">
        <v>853</v>
      </c>
      <c r="B15" s="109"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c r="AH15">
        <f>INDEX('AEO 40'!AL:AL,MATCH('psgr LDVs'!$B15,'AEO 40'!$B:$B,0))</f>
        <v>46.307080555891368</v>
      </c>
      <c r="AI15">
        <f>INDEX('AEO 40'!AM:AM,MATCH('psgr LDVs'!$B15,'AEO 40'!$B:$B,0))</f>
        <v>46.250035403713532</v>
      </c>
      <c r="AJ15">
        <f>INDEX('AEO 40'!AN:AN,MATCH('psgr LDVs'!$B15,'AEO 40'!$B:$B,0))</f>
        <v>46.192990251535704</v>
      </c>
      <c r="AK15">
        <f>INDEX('AEO 40'!AO:AO,MATCH('psgr LDVs'!$B15,'AEO 40'!$B:$B,0))</f>
        <v>46.135945099357876</v>
      </c>
      <c r="AL15">
        <f>INDEX('AEO 40'!AP:AP,MATCH('psgr LDVs'!$B15,'AEO 40'!$B:$B,0))</f>
        <v>46.078899947180048</v>
      </c>
      <c r="AM15">
        <f>INDEX('AEO 40'!AQ:AQ,MATCH('psgr LDVs'!$B15,'AEO 40'!$B:$B,0))</f>
        <v>46.021854795002213</v>
      </c>
      <c r="AN15">
        <f>INDEX('AEO 40'!AR:AR,MATCH('psgr LDVs'!$B15,'AEO 40'!$B:$B,0))</f>
        <v>45.964809642824385</v>
      </c>
      <c r="AO15">
        <f>INDEX('AEO 40'!AS:AS,MATCH('psgr LDVs'!$B15,'AEO 40'!$B:$B,0))</f>
        <v>45.907764490646557</v>
      </c>
      <c r="AP15">
        <f>INDEX('AEO 40'!AT:AT,MATCH('psgr LDVs'!$B15,'AEO 40'!$B:$B,0))</f>
        <v>45.850719338468721</v>
      </c>
      <c r="AQ15">
        <f>INDEX('AEO 40'!AU:AU,MATCH('psgr LDVs'!$B15,'AEO 40'!$B:$B,0))</f>
        <v>45.793674186290893</v>
      </c>
      <c r="AR15">
        <f>INDEX('AEO 40'!AV:AV,MATCH('psgr LDVs'!$B15,'AEO 40'!$B:$B,0))</f>
        <v>45.736629034113065</v>
      </c>
      <c r="AS15">
        <f>INDEX('AEO 40'!AW:AW,MATCH('psgr LDVs'!$B15,'AEO 40'!$B:$B,0))</f>
        <v>45.679583881935237</v>
      </c>
      <c r="AT15">
        <f>INDEX('AEO 40'!AX:AX,MATCH('psgr LDVs'!$B15,'AEO 40'!$B:$B,0))</f>
        <v>45.622538729757402</v>
      </c>
      <c r="AU15">
        <f>INDEX('AEO 40'!AY:AY,MATCH('psgr LDVs'!$B15,'AEO 40'!$B:$B,0))</f>
        <v>45.565493577579574</v>
      </c>
      <c r="AV15">
        <f>INDEX('AEO 40'!AZ:AZ,MATCH('psgr LDVs'!$B15,'AEO 40'!$B:$B,0))</f>
        <v>45.508448425401745</v>
      </c>
      <c r="AW15">
        <f>INDEX('AEO 40'!BA:BA,MATCH('psgr LDVs'!$B15,'AEO 40'!$B:$B,0))</f>
        <v>45.45140327322391</v>
      </c>
      <c r="AX15">
        <f>INDEX('AEO 40'!BB:BB,MATCH('psgr LDVs'!$B15,'AEO 40'!$B:$B,0))</f>
        <v>45.394358121046082</v>
      </c>
      <c r="AY15">
        <f>INDEX('AEO 40'!BC:BC,MATCH('psgr LDVs'!$B15,'AEO 40'!$B:$B,0))</f>
        <v>45.337312968868254</v>
      </c>
      <c r="AZ15">
        <f>INDEX('AEO 40'!BD:BD,MATCH('psgr LDVs'!$B15,'AEO 40'!$B:$B,0))</f>
        <v>45.280267816690426</v>
      </c>
      <c r="BA15">
        <f>INDEX('AEO 40'!BE:BE,MATCH('psgr LDVs'!$B15,'AEO 40'!$B:$B,0))</f>
        <v>45.223222664512591</v>
      </c>
    </row>
    <row r="16" spans="1:53">
      <c r="A16" s="116" t="s">
        <v>853</v>
      </c>
      <c r="B16" s="109"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c r="AH16">
        <f>INDEX('AEO 40'!AL:AL,MATCH('psgr LDVs'!$B16,'AEO 40'!$B:$B,0))</f>
        <v>45.872284808489781</v>
      </c>
      <c r="AI16">
        <f>INDEX('AEO 40'!AM:AM,MATCH('psgr LDVs'!$B16,'AEO 40'!$B:$B,0))</f>
        <v>45.820396878759361</v>
      </c>
      <c r="AJ16">
        <f>INDEX('AEO 40'!AN:AN,MATCH('psgr LDVs'!$B16,'AEO 40'!$B:$B,0))</f>
        <v>45.768508949028934</v>
      </c>
      <c r="AK16">
        <f>INDEX('AEO 40'!AO:AO,MATCH('psgr LDVs'!$B16,'AEO 40'!$B:$B,0))</f>
        <v>45.716621019298515</v>
      </c>
      <c r="AL16">
        <f>INDEX('AEO 40'!AP:AP,MATCH('psgr LDVs'!$B16,'AEO 40'!$B:$B,0))</f>
        <v>45.664733089568088</v>
      </c>
      <c r="AM16">
        <f>INDEX('AEO 40'!AQ:AQ,MATCH('psgr LDVs'!$B16,'AEO 40'!$B:$B,0))</f>
        <v>45.612845159837669</v>
      </c>
      <c r="AN16">
        <f>INDEX('AEO 40'!AR:AR,MATCH('psgr LDVs'!$B16,'AEO 40'!$B:$B,0))</f>
        <v>45.560957230107242</v>
      </c>
      <c r="AO16">
        <f>INDEX('AEO 40'!AS:AS,MATCH('psgr LDVs'!$B16,'AEO 40'!$B:$B,0))</f>
        <v>45.509069300376822</v>
      </c>
      <c r="AP16">
        <f>INDEX('AEO 40'!AT:AT,MATCH('psgr LDVs'!$B16,'AEO 40'!$B:$B,0))</f>
        <v>45.457181370646396</v>
      </c>
      <c r="AQ16">
        <f>INDEX('AEO 40'!AU:AU,MATCH('psgr LDVs'!$B16,'AEO 40'!$B:$B,0))</f>
        <v>45.405293440915976</v>
      </c>
      <c r="AR16">
        <f>INDEX('AEO 40'!AV:AV,MATCH('psgr LDVs'!$B16,'AEO 40'!$B:$B,0))</f>
        <v>45.353405511185549</v>
      </c>
      <c r="AS16">
        <f>INDEX('AEO 40'!AW:AW,MATCH('psgr LDVs'!$B16,'AEO 40'!$B:$B,0))</f>
        <v>45.30151758145513</v>
      </c>
      <c r="AT16">
        <f>INDEX('AEO 40'!AX:AX,MATCH('psgr LDVs'!$B16,'AEO 40'!$B:$B,0))</f>
        <v>45.249629651724703</v>
      </c>
      <c r="AU16">
        <f>INDEX('AEO 40'!AY:AY,MATCH('psgr LDVs'!$B16,'AEO 40'!$B:$B,0))</f>
        <v>45.197741721994284</v>
      </c>
      <c r="AV16">
        <f>INDEX('AEO 40'!AZ:AZ,MATCH('psgr LDVs'!$B16,'AEO 40'!$B:$B,0))</f>
        <v>45.145853792263857</v>
      </c>
      <c r="AW16">
        <f>INDEX('AEO 40'!BA:BA,MATCH('psgr LDVs'!$B16,'AEO 40'!$B:$B,0))</f>
        <v>45.093965862533437</v>
      </c>
      <c r="AX16">
        <f>INDEX('AEO 40'!BB:BB,MATCH('psgr LDVs'!$B16,'AEO 40'!$B:$B,0))</f>
        <v>45.042077932803011</v>
      </c>
      <c r="AY16">
        <f>INDEX('AEO 40'!BC:BC,MATCH('psgr LDVs'!$B16,'AEO 40'!$B:$B,0))</f>
        <v>44.990190003072591</v>
      </c>
      <c r="AZ16">
        <f>INDEX('AEO 40'!BD:BD,MATCH('psgr LDVs'!$B16,'AEO 40'!$B:$B,0))</f>
        <v>44.938302073342165</v>
      </c>
      <c r="BA16">
        <f>INDEX('AEO 40'!BE:BE,MATCH('psgr LDVs'!$B16,'AEO 40'!$B:$B,0))</f>
        <v>44.886414143611745</v>
      </c>
    </row>
    <row r="17" spans="1:53">
      <c r="A17" s="116" t="s">
        <v>854</v>
      </c>
      <c r="B17" s="109"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c r="AH17">
        <f>INDEX('AEO 40'!AL:AL,MATCH('psgr LDVs'!$B17,'AEO 40'!$B:$B,0))</f>
        <v>0</v>
      </c>
      <c r="AI17">
        <f>INDEX('AEO 40'!AM:AM,MATCH('psgr LDVs'!$B17,'AEO 40'!$B:$B,0))</f>
        <v>0</v>
      </c>
      <c r="AJ17">
        <f>INDEX('AEO 40'!AN:AN,MATCH('psgr LDVs'!$B17,'AEO 40'!$B:$B,0))</f>
        <v>0</v>
      </c>
      <c r="AK17">
        <f>INDEX('AEO 40'!AO:AO,MATCH('psgr LDVs'!$B17,'AEO 40'!$B:$B,0))</f>
        <v>0</v>
      </c>
      <c r="AL17">
        <f>INDEX('AEO 40'!AP:AP,MATCH('psgr LDVs'!$B17,'AEO 40'!$B:$B,0))</f>
        <v>0</v>
      </c>
      <c r="AM17">
        <f>INDEX('AEO 40'!AQ:AQ,MATCH('psgr LDVs'!$B17,'AEO 40'!$B:$B,0))</f>
        <v>0</v>
      </c>
      <c r="AN17">
        <f>INDEX('AEO 40'!AR:AR,MATCH('psgr LDVs'!$B17,'AEO 40'!$B:$B,0))</f>
        <v>0</v>
      </c>
      <c r="AO17">
        <f>INDEX('AEO 40'!AS:AS,MATCH('psgr LDVs'!$B17,'AEO 40'!$B:$B,0))</f>
        <v>0</v>
      </c>
      <c r="AP17">
        <f>INDEX('AEO 40'!AT:AT,MATCH('psgr LDVs'!$B17,'AEO 40'!$B:$B,0))</f>
        <v>0</v>
      </c>
      <c r="AQ17">
        <f>INDEX('AEO 40'!AU:AU,MATCH('psgr LDVs'!$B17,'AEO 40'!$B:$B,0))</f>
        <v>0</v>
      </c>
      <c r="AR17">
        <f>INDEX('AEO 40'!AV:AV,MATCH('psgr LDVs'!$B17,'AEO 40'!$B:$B,0))</f>
        <v>0</v>
      </c>
      <c r="AS17">
        <f>INDEX('AEO 40'!AW:AW,MATCH('psgr LDVs'!$B17,'AEO 40'!$B:$B,0))</f>
        <v>0</v>
      </c>
      <c r="AT17">
        <f>INDEX('AEO 40'!AX:AX,MATCH('psgr LDVs'!$B17,'AEO 40'!$B:$B,0))</f>
        <v>0</v>
      </c>
      <c r="AU17">
        <f>INDEX('AEO 40'!AY:AY,MATCH('psgr LDVs'!$B17,'AEO 40'!$B:$B,0))</f>
        <v>0</v>
      </c>
      <c r="AV17">
        <f>INDEX('AEO 40'!AZ:AZ,MATCH('psgr LDVs'!$B17,'AEO 40'!$B:$B,0))</f>
        <v>0</v>
      </c>
      <c r="AW17">
        <f>INDEX('AEO 40'!BA:BA,MATCH('psgr LDVs'!$B17,'AEO 40'!$B:$B,0))</f>
        <v>0</v>
      </c>
      <c r="AX17">
        <f>INDEX('AEO 40'!BB:BB,MATCH('psgr LDVs'!$B17,'AEO 40'!$B:$B,0))</f>
        <v>0</v>
      </c>
      <c r="AY17">
        <f>INDEX('AEO 40'!BC:BC,MATCH('psgr LDVs'!$B17,'AEO 40'!$B:$B,0))</f>
        <v>0</v>
      </c>
      <c r="AZ17">
        <f>INDEX('AEO 40'!BD:BD,MATCH('psgr LDVs'!$B17,'AEO 40'!$B:$B,0))</f>
        <v>0</v>
      </c>
      <c r="BA17">
        <f>INDEX('AEO 40'!BE:BE,MATCH('psgr LDVs'!$B17,'AEO 40'!$B:$B,0))</f>
        <v>0</v>
      </c>
    </row>
    <row r="18" spans="1:53">
      <c r="A18" s="116" t="s">
        <v>854</v>
      </c>
      <c r="B18" s="109"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c r="AH18">
        <f>INDEX('AEO 40'!AL:AL,MATCH('psgr LDVs'!$B18,'AEO 40'!$B:$B,0))</f>
        <v>53.524001568672681</v>
      </c>
      <c r="AI18">
        <f>INDEX('AEO 40'!AM:AM,MATCH('psgr LDVs'!$B18,'AEO 40'!$B:$B,0))</f>
        <v>53.538330971220326</v>
      </c>
      <c r="AJ18">
        <f>INDEX('AEO 40'!AN:AN,MATCH('psgr LDVs'!$B18,'AEO 40'!$B:$B,0))</f>
        <v>53.552660373767971</v>
      </c>
      <c r="AK18">
        <f>INDEX('AEO 40'!AO:AO,MATCH('psgr LDVs'!$B18,'AEO 40'!$B:$B,0))</f>
        <v>53.566989776315616</v>
      </c>
      <c r="AL18">
        <f>INDEX('AEO 40'!AP:AP,MATCH('psgr LDVs'!$B18,'AEO 40'!$B:$B,0))</f>
        <v>53.581319178863261</v>
      </c>
      <c r="AM18">
        <f>INDEX('AEO 40'!AQ:AQ,MATCH('psgr LDVs'!$B18,'AEO 40'!$B:$B,0))</f>
        <v>53.595648581410913</v>
      </c>
      <c r="AN18">
        <f>INDEX('AEO 40'!AR:AR,MATCH('psgr LDVs'!$B18,'AEO 40'!$B:$B,0))</f>
        <v>53.609977983958558</v>
      </c>
      <c r="AO18">
        <f>INDEX('AEO 40'!AS:AS,MATCH('psgr LDVs'!$B18,'AEO 40'!$B:$B,0))</f>
        <v>53.624307386506203</v>
      </c>
      <c r="AP18">
        <f>INDEX('AEO 40'!AT:AT,MATCH('psgr LDVs'!$B18,'AEO 40'!$B:$B,0))</f>
        <v>53.638636789053848</v>
      </c>
      <c r="AQ18">
        <f>INDEX('AEO 40'!AU:AU,MATCH('psgr LDVs'!$B18,'AEO 40'!$B:$B,0))</f>
        <v>53.652966191601493</v>
      </c>
      <c r="AR18">
        <f>INDEX('AEO 40'!AV:AV,MATCH('psgr LDVs'!$B18,'AEO 40'!$B:$B,0))</f>
        <v>53.667295594149138</v>
      </c>
      <c r="AS18">
        <f>INDEX('AEO 40'!AW:AW,MATCH('psgr LDVs'!$B18,'AEO 40'!$B:$B,0))</f>
        <v>53.681624996696783</v>
      </c>
      <c r="AT18">
        <f>INDEX('AEO 40'!AX:AX,MATCH('psgr LDVs'!$B18,'AEO 40'!$B:$B,0))</f>
        <v>53.695954399244428</v>
      </c>
      <c r="AU18">
        <f>INDEX('AEO 40'!AY:AY,MATCH('psgr LDVs'!$B18,'AEO 40'!$B:$B,0))</f>
        <v>53.710283801792073</v>
      </c>
      <c r="AV18">
        <f>INDEX('AEO 40'!AZ:AZ,MATCH('psgr LDVs'!$B18,'AEO 40'!$B:$B,0))</f>
        <v>53.724613204339718</v>
      </c>
      <c r="AW18">
        <f>INDEX('AEO 40'!BA:BA,MATCH('psgr LDVs'!$B18,'AEO 40'!$B:$B,0))</f>
        <v>53.738942606887363</v>
      </c>
      <c r="AX18">
        <f>INDEX('AEO 40'!BB:BB,MATCH('psgr LDVs'!$B18,'AEO 40'!$B:$B,0))</f>
        <v>53.753272009435015</v>
      </c>
      <c r="AY18">
        <f>INDEX('AEO 40'!BC:BC,MATCH('psgr LDVs'!$B18,'AEO 40'!$B:$B,0))</f>
        <v>53.76760141198266</v>
      </c>
      <c r="AZ18">
        <f>INDEX('AEO 40'!BD:BD,MATCH('psgr LDVs'!$B18,'AEO 40'!$B:$B,0))</f>
        <v>53.781930814530305</v>
      </c>
      <c r="BA18">
        <f>INDEX('AEO 40'!BE:BE,MATCH('psgr LDVs'!$B18,'AEO 40'!$B:$B,0))</f>
        <v>53.79626021707795</v>
      </c>
    </row>
    <row r="19" spans="1:53">
      <c r="A19" s="116"/>
      <c r="B19" s="109"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c r="AH19">
        <f>INDEX('AEO 40'!AL:AL,MATCH('psgr LDVs'!$B19,'AEO 40'!$B:$B,0))</f>
        <v>54.058843558513644</v>
      </c>
      <c r="AI19">
        <f>INDEX('AEO 40'!AM:AM,MATCH('psgr LDVs'!$B19,'AEO 40'!$B:$B,0))</f>
        <v>54.351136852636742</v>
      </c>
      <c r="AJ19">
        <f>INDEX('AEO 40'!AN:AN,MATCH('psgr LDVs'!$B19,'AEO 40'!$B:$B,0))</f>
        <v>54.64343014675984</v>
      </c>
      <c r="AK19">
        <f>INDEX('AEO 40'!AO:AO,MATCH('psgr LDVs'!$B19,'AEO 40'!$B:$B,0))</f>
        <v>54.935723440882938</v>
      </c>
      <c r="AL19">
        <f>INDEX('AEO 40'!AP:AP,MATCH('psgr LDVs'!$B19,'AEO 40'!$B:$B,0))</f>
        <v>55.228016735006037</v>
      </c>
      <c r="AM19">
        <f>INDEX('AEO 40'!AQ:AQ,MATCH('psgr LDVs'!$B19,'AEO 40'!$B:$B,0))</f>
        <v>55.520310029129128</v>
      </c>
      <c r="AN19">
        <f>INDEX('AEO 40'!AR:AR,MATCH('psgr LDVs'!$B19,'AEO 40'!$B:$B,0))</f>
        <v>55.812603323252226</v>
      </c>
      <c r="AO19">
        <f>INDEX('AEO 40'!AS:AS,MATCH('psgr LDVs'!$B19,'AEO 40'!$B:$B,0))</f>
        <v>56.104896617375324</v>
      </c>
      <c r="AP19">
        <f>INDEX('AEO 40'!AT:AT,MATCH('psgr LDVs'!$B19,'AEO 40'!$B:$B,0))</f>
        <v>56.397189911498423</v>
      </c>
      <c r="AQ19">
        <f>INDEX('AEO 40'!AU:AU,MATCH('psgr LDVs'!$B19,'AEO 40'!$B:$B,0))</f>
        <v>56.689483205621521</v>
      </c>
      <c r="AR19">
        <f>INDEX('AEO 40'!AV:AV,MATCH('psgr LDVs'!$B19,'AEO 40'!$B:$B,0))</f>
        <v>56.981776499744619</v>
      </c>
      <c r="AS19">
        <f>INDEX('AEO 40'!AW:AW,MATCH('psgr LDVs'!$B19,'AEO 40'!$B:$B,0))</f>
        <v>57.274069793867717</v>
      </c>
      <c r="AT19">
        <f>INDEX('AEO 40'!AX:AX,MATCH('psgr LDVs'!$B19,'AEO 40'!$B:$B,0))</f>
        <v>57.566363087990815</v>
      </c>
      <c r="AU19">
        <f>INDEX('AEO 40'!AY:AY,MATCH('psgr LDVs'!$B19,'AEO 40'!$B:$B,0))</f>
        <v>57.858656382113914</v>
      </c>
      <c r="AV19">
        <f>INDEX('AEO 40'!AZ:AZ,MATCH('psgr LDVs'!$B19,'AEO 40'!$B:$B,0))</f>
        <v>58.150949676237005</v>
      </c>
      <c r="AW19">
        <f>INDEX('AEO 40'!BA:BA,MATCH('psgr LDVs'!$B19,'AEO 40'!$B:$B,0))</f>
        <v>58.443242970360103</v>
      </c>
      <c r="AX19">
        <f>INDEX('AEO 40'!BB:BB,MATCH('psgr LDVs'!$B19,'AEO 40'!$B:$B,0))</f>
        <v>58.735536264483201</v>
      </c>
      <c r="AY19">
        <f>INDEX('AEO 40'!BC:BC,MATCH('psgr LDVs'!$B19,'AEO 40'!$B:$B,0))</f>
        <v>59.0278295586063</v>
      </c>
      <c r="AZ19">
        <f>INDEX('AEO 40'!BD:BD,MATCH('psgr LDVs'!$B19,'AEO 40'!$B:$B,0))</f>
        <v>59.320122852729398</v>
      </c>
      <c r="BA19">
        <f>INDEX('AEO 40'!BE:BE,MATCH('psgr LDVs'!$B19,'AEO 40'!$B:$B,0))</f>
        <v>59.612416146852496</v>
      </c>
    </row>
    <row r="20" spans="1:53">
      <c r="A20" s="116"/>
      <c r="B20" s="109"/>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c r="AH20" t="e">
        <f>INDEX('AEO 40'!AL:AL,MATCH('psgr LDVs'!$B20,'AEO 40'!$B:$B,0))</f>
        <v>#N/A</v>
      </c>
      <c r="AI20" t="e">
        <f>INDEX('AEO 40'!AM:AM,MATCH('psgr LDVs'!$B20,'AEO 40'!$B:$B,0))</f>
        <v>#N/A</v>
      </c>
      <c r="AJ20" t="e">
        <f>INDEX('AEO 40'!AN:AN,MATCH('psgr LDVs'!$B20,'AEO 40'!$B:$B,0))</f>
        <v>#N/A</v>
      </c>
      <c r="AK20" t="e">
        <f>INDEX('AEO 40'!AO:AO,MATCH('psgr LDVs'!$B20,'AEO 40'!$B:$B,0))</f>
        <v>#N/A</v>
      </c>
      <c r="AL20" t="e">
        <f>INDEX('AEO 40'!AP:AP,MATCH('psgr LDVs'!$B20,'AEO 40'!$B:$B,0))</f>
        <v>#N/A</v>
      </c>
      <c r="AM20" t="e">
        <f>INDEX('AEO 40'!AQ:AQ,MATCH('psgr LDVs'!$B20,'AEO 40'!$B:$B,0))</f>
        <v>#N/A</v>
      </c>
      <c r="AN20" t="e">
        <f>INDEX('AEO 40'!AR:AR,MATCH('psgr LDVs'!$B20,'AEO 40'!$B:$B,0))</f>
        <v>#N/A</v>
      </c>
      <c r="AO20" t="e">
        <f>INDEX('AEO 40'!AS:AS,MATCH('psgr LDVs'!$B20,'AEO 40'!$B:$B,0))</f>
        <v>#N/A</v>
      </c>
      <c r="AP20" t="e">
        <f>INDEX('AEO 40'!AT:AT,MATCH('psgr LDVs'!$B20,'AEO 40'!$B:$B,0))</f>
        <v>#N/A</v>
      </c>
      <c r="AQ20" t="e">
        <f>INDEX('AEO 40'!AU:AU,MATCH('psgr LDVs'!$B20,'AEO 40'!$B:$B,0))</f>
        <v>#N/A</v>
      </c>
      <c r="AR20" t="e">
        <f>INDEX('AEO 40'!AV:AV,MATCH('psgr LDVs'!$B20,'AEO 40'!$B:$B,0))</f>
        <v>#N/A</v>
      </c>
      <c r="AS20" t="e">
        <f>INDEX('AEO 40'!AW:AW,MATCH('psgr LDVs'!$B20,'AEO 40'!$B:$B,0))</f>
        <v>#N/A</v>
      </c>
      <c r="AT20" t="e">
        <f>INDEX('AEO 40'!AX:AX,MATCH('psgr LDVs'!$B20,'AEO 40'!$B:$B,0))</f>
        <v>#N/A</v>
      </c>
      <c r="AU20" t="e">
        <f>INDEX('AEO 40'!AY:AY,MATCH('psgr LDVs'!$B20,'AEO 40'!$B:$B,0))</f>
        <v>#N/A</v>
      </c>
      <c r="AV20" t="e">
        <f>INDEX('AEO 40'!AZ:AZ,MATCH('psgr LDVs'!$B20,'AEO 40'!$B:$B,0))</f>
        <v>#N/A</v>
      </c>
      <c r="AW20" t="e">
        <f>INDEX('AEO 40'!BA:BA,MATCH('psgr LDVs'!$B20,'AEO 40'!$B:$B,0))</f>
        <v>#N/A</v>
      </c>
      <c r="AX20" t="e">
        <f>INDEX('AEO 40'!BB:BB,MATCH('psgr LDVs'!$B20,'AEO 40'!$B:$B,0))</f>
        <v>#N/A</v>
      </c>
      <c r="AY20" t="e">
        <f>INDEX('AEO 40'!BC:BC,MATCH('psgr LDVs'!$B20,'AEO 40'!$B:$B,0))</f>
        <v>#N/A</v>
      </c>
      <c r="AZ20" t="e">
        <f>INDEX('AEO 40'!BD:BD,MATCH('psgr LDVs'!$B20,'AEO 40'!$B:$B,0))</f>
        <v>#N/A</v>
      </c>
      <c r="BA20" t="e">
        <f>INDEX('AEO 40'!BE:BE,MATCH('psgr LDVs'!$B20,'AEO 40'!$B:$B,0))</f>
        <v>#N/A</v>
      </c>
    </row>
    <row r="21" spans="1:53">
      <c r="A21" s="116"/>
      <c r="B21" s="109"/>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c r="AH21" t="e">
        <f>INDEX('AEO 40'!AL:AL,MATCH('psgr LDVs'!$B21,'AEO 40'!$B:$B,0))</f>
        <v>#N/A</v>
      </c>
      <c r="AI21" t="e">
        <f>INDEX('AEO 40'!AM:AM,MATCH('psgr LDVs'!$B21,'AEO 40'!$B:$B,0))</f>
        <v>#N/A</v>
      </c>
      <c r="AJ21" t="e">
        <f>INDEX('AEO 40'!AN:AN,MATCH('psgr LDVs'!$B21,'AEO 40'!$B:$B,0))</f>
        <v>#N/A</v>
      </c>
      <c r="AK21" t="e">
        <f>INDEX('AEO 40'!AO:AO,MATCH('psgr LDVs'!$B21,'AEO 40'!$B:$B,0))</f>
        <v>#N/A</v>
      </c>
      <c r="AL21" t="e">
        <f>INDEX('AEO 40'!AP:AP,MATCH('psgr LDVs'!$B21,'AEO 40'!$B:$B,0))</f>
        <v>#N/A</v>
      </c>
      <c r="AM21" t="e">
        <f>INDEX('AEO 40'!AQ:AQ,MATCH('psgr LDVs'!$B21,'AEO 40'!$B:$B,0))</f>
        <v>#N/A</v>
      </c>
      <c r="AN21" t="e">
        <f>INDEX('AEO 40'!AR:AR,MATCH('psgr LDVs'!$B21,'AEO 40'!$B:$B,0))</f>
        <v>#N/A</v>
      </c>
      <c r="AO21" t="e">
        <f>INDEX('AEO 40'!AS:AS,MATCH('psgr LDVs'!$B21,'AEO 40'!$B:$B,0))</f>
        <v>#N/A</v>
      </c>
      <c r="AP21" t="e">
        <f>INDEX('AEO 40'!AT:AT,MATCH('psgr LDVs'!$B21,'AEO 40'!$B:$B,0))</f>
        <v>#N/A</v>
      </c>
      <c r="AQ21" t="e">
        <f>INDEX('AEO 40'!AU:AU,MATCH('psgr LDVs'!$B21,'AEO 40'!$B:$B,0))</f>
        <v>#N/A</v>
      </c>
      <c r="AR21" t="e">
        <f>INDEX('AEO 40'!AV:AV,MATCH('psgr LDVs'!$B21,'AEO 40'!$B:$B,0))</f>
        <v>#N/A</v>
      </c>
      <c r="AS21" t="e">
        <f>INDEX('AEO 40'!AW:AW,MATCH('psgr LDVs'!$B21,'AEO 40'!$B:$B,0))</f>
        <v>#N/A</v>
      </c>
      <c r="AT21" t="e">
        <f>INDEX('AEO 40'!AX:AX,MATCH('psgr LDVs'!$B21,'AEO 40'!$B:$B,0))</f>
        <v>#N/A</v>
      </c>
      <c r="AU21" t="e">
        <f>INDEX('AEO 40'!AY:AY,MATCH('psgr LDVs'!$B21,'AEO 40'!$B:$B,0))</f>
        <v>#N/A</v>
      </c>
      <c r="AV21" t="e">
        <f>INDEX('AEO 40'!AZ:AZ,MATCH('psgr LDVs'!$B21,'AEO 40'!$B:$B,0))</f>
        <v>#N/A</v>
      </c>
      <c r="AW21" t="e">
        <f>INDEX('AEO 40'!BA:BA,MATCH('psgr LDVs'!$B21,'AEO 40'!$B:$B,0))</f>
        <v>#N/A</v>
      </c>
      <c r="AX21" t="e">
        <f>INDEX('AEO 40'!BB:BB,MATCH('psgr LDVs'!$B21,'AEO 40'!$B:$B,0))</f>
        <v>#N/A</v>
      </c>
      <c r="AY21" t="e">
        <f>INDEX('AEO 40'!BC:BC,MATCH('psgr LDVs'!$B21,'AEO 40'!$B:$B,0))</f>
        <v>#N/A</v>
      </c>
      <c r="AZ21" t="e">
        <f>INDEX('AEO 40'!BD:BD,MATCH('psgr LDVs'!$B21,'AEO 40'!$B:$B,0))</f>
        <v>#N/A</v>
      </c>
      <c r="BA21" t="e">
        <f>INDEX('AEO 40'!BE:BE,MATCH('psgr LDVs'!$B21,'AEO 40'!$B:$B,0))</f>
        <v>#N/A</v>
      </c>
    </row>
    <row r="22" spans="1:53">
      <c r="A22" s="116" t="s">
        <v>114</v>
      </c>
      <c r="B22" s="109"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c r="AH22">
        <f>INDEX('AEO 40'!AL:AL,MATCH('psgr LDVs'!$B22,'AEO 40'!$B:$B,0))</f>
        <v>32.75094266366284</v>
      </c>
      <c r="AI22">
        <f>INDEX('AEO 40'!AM:AM,MATCH('psgr LDVs'!$B22,'AEO 40'!$B:$B,0))</f>
        <v>32.730305517927818</v>
      </c>
      <c r="AJ22">
        <f>INDEX('AEO 40'!AN:AN,MATCH('psgr LDVs'!$B22,'AEO 40'!$B:$B,0))</f>
        <v>32.709668372192787</v>
      </c>
      <c r="AK22">
        <f>INDEX('AEO 40'!AO:AO,MATCH('psgr LDVs'!$B22,'AEO 40'!$B:$B,0))</f>
        <v>32.689031226457764</v>
      </c>
      <c r="AL22">
        <f>INDEX('AEO 40'!AP:AP,MATCH('psgr LDVs'!$B22,'AEO 40'!$B:$B,0))</f>
        <v>32.668394080722734</v>
      </c>
      <c r="AM22">
        <f>INDEX('AEO 40'!AQ:AQ,MATCH('psgr LDVs'!$B22,'AEO 40'!$B:$B,0))</f>
        <v>32.647756934987711</v>
      </c>
      <c r="AN22">
        <f>INDEX('AEO 40'!AR:AR,MATCH('psgr LDVs'!$B22,'AEO 40'!$B:$B,0))</f>
        <v>32.627119789252681</v>
      </c>
      <c r="AO22">
        <f>INDEX('AEO 40'!AS:AS,MATCH('psgr LDVs'!$B22,'AEO 40'!$B:$B,0))</f>
        <v>32.606482643517658</v>
      </c>
      <c r="AP22">
        <f>INDEX('AEO 40'!AT:AT,MATCH('psgr LDVs'!$B22,'AEO 40'!$B:$B,0))</f>
        <v>32.585845497782628</v>
      </c>
      <c r="AQ22">
        <f>INDEX('AEO 40'!AU:AU,MATCH('psgr LDVs'!$B22,'AEO 40'!$B:$B,0))</f>
        <v>32.565208352047605</v>
      </c>
      <c r="AR22">
        <f>INDEX('AEO 40'!AV:AV,MATCH('psgr LDVs'!$B22,'AEO 40'!$B:$B,0))</f>
        <v>32.544571206312575</v>
      </c>
      <c r="AS22">
        <f>INDEX('AEO 40'!AW:AW,MATCH('psgr LDVs'!$B22,'AEO 40'!$B:$B,0))</f>
        <v>32.523934060577552</v>
      </c>
      <c r="AT22">
        <f>INDEX('AEO 40'!AX:AX,MATCH('psgr LDVs'!$B22,'AEO 40'!$B:$B,0))</f>
        <v>32.503296914842522</v>
      </c>
      <c r="AU22">
        <f>INDEX('AEO 40'!AY:AY,MATCH('psgr LDVs'!$B22,'AEO 40'!$B:$B,0))</f>
        <v>32.482659769107499</v>
      </c>
      <c r="AV22">
        <f>INDEX('AEO 40'!AZ:AZ,MATCH('psgr LDVs'!$B22,'AEO 40'!$B:$B,0))</f>
        <v>32.462022623372469</v>
      </c>
      <c r="AW22">
        <f>INDEX('AEO 40'!BA:BA,MATCH('psgr LDVs'!$B22,'AEO 40'!$B:$B,0))</f>
        <v>32.441385477637446</v>
      </c>
      <c r="AX22">
        <f>INDEX('AEO 40'!BB:BB,MATCH('psgr LDVs'!$B22,'AEO 40'!$B:$B,0))</f>
        <v>32.420748331902416</v>
      </c>
      <c r="AY22">
        <f>INDEX('AEO 40'!BC:BC,MATCH('psgr LDVs'!$B22,'AEO 40'!$B:$B,0))</f>
        <v>32.400111186167393</v>
      </c>
      <c r="AZ22">
        <f>INDEX('AEO 40'!BD:BD,MATCH('psgr LDVs'!$B22,'AEO 40'!$B:$B,0))</f>
        <v>32.379474040432363</v>
      </c>
      <c r="BA22">
        <f>INDEX('AEO 40'!BE:BE,MATCH('psgr LDVs'!$B22,'AEO 40'!$B:$B,0))</f>
        <v>32.35883689469734</v>
      </c>
    </row>
    <row r="23" spans="1:53">
      <c r="A23" s="116" t="s">
        <v>115</v>
      </c>
      <c r="B23" s="109"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c r="AH23">
        <f>INDEX('AEO 40'!AL:AL,MATCH('psgr LDVs'!$B23,'AEO 40'!$B:$B,0))</f>
        <v>38.2857060173516</v>
      </c>
      <c r="AI23">
        <f>INDEX('AEO 40'!AM:AM,MATCH('psgr LDVs'!$B23,'AEO 40'!$B:$B,0))</f>
        <v>38.255178511594281</v>
      </c>
      <c r="AJ23">
        <f>INDEX('AEO 40'!AN:AN,MATCH('psgr LDVs'!$B23,'AEO 40'!$B:$B,0))</f>
        <v>38.224651005836968</v>
      </c>
      <c r="AK23">
        <f>INDEX('AEO 40'!AO:AO,MATCH('psgr LDVs'!$B23,'AEO 40'!$B:$B,0))</f>
        <v>38.194123500079648</v>
      </c>
      <c r="AL23">
        <f>INDEX('AEO 40'!AP:AP,MATCH('psgr LDVs'!$B23,'AEO 40'!$B:$B,0))</f>
        <v>38.163595994322328</v>
      </c>
      <c r="AM23">
        <f>INDEX('AEO 40'!AQ:AQ,MATCH('psgr LDVs'!$B23,'AEO 40'!$B:$B,0))</f>
        <v>38.133068488565009</v>
      </c>
      <c r="AN23">
        <f>INDEX('AEO 40'!AR:AR,MATCH('psgr LDVs'!$B23,'AEO 40'!$B:$B,0))</f>
        <v>38.102540982807696</v>
      </c>
      <c r="AO23">
        <f>INDEX('AEO 40'!AS:AS,MATCH('psgr LDVs'!$B23,'AEO 40'!$B:$B,0))</f>
        <v>38.072013477050376</v>
      </c>
      <c r="AP23">
        <f>INDEX('AEO 40'!AT:AT,MATCH('psgr LDVs'!$B23,'AEO 40'!$B:$B,0))</f>
        <v>38.041485971293056</v>
      </c>
      <c r="AQ23">
        <f>INDEX('AEO 40'!AU:AU,MATCH('psgr LDVs'!$B23,'AEO 40'!$B:$B,0))</f>
        <v>38.010958465535737</v>
      </c>
      <c r="AR23">
        <f>INDEX('AEO 40'!AV:AV,MATCH('psgr LDVs'!$B23,'AEO 40'!$B:$B,0))</f>
        <v>37.980430959778424</v>
      </c>
      <c r="AS23">
        <f>INDEX('AEO 40'!AW:AW,MATCH('psgr LDVs'!$B23,'AEO 40'!$B:$B,0))</f>
        <v>37.949903454021104</v>
      </c>
      <c r="AT23">
        <f>INDEX('AEO 40'!AX:AX,MATCH('psgr LDVs'!$B23,'AEO 40'!$B:$B,0))</f>
        <v>37.919375948263784</v>
      </c>
      <c r="AU23">
        <f>INDEX('AEO 40'!AY:AY,MATCH('psgr LDVs'!$B23,'AEO 40'!$B:$B,0))</f>
        <v>37.888848442506465</v>
      </c>
      <c r="AV23">
        <f>INDEX('AEO 40'!AZ:AZ,MATCH('psgr LDVs'!$B23,'AEO 40'!$B:$B,0))</f>
        <v>37.858320936749145</v>
      </c>
      <c r="AW23">
        <f>INDEX('AEO 40'!BA:BA,MATCH('psgr LDVs'!$B23,'AEO 40'!$B:$B,0))</f>
        <v>37.827793430991832</v>
      </c>
      <c r="AX23">
        <f>INDEX('AEO 40'!BB:BB,MATCH('psgr LDVs'!$B23,'AEO 40'!$B:$B,0))</f>
        <v>37.797265925234512</v>
      </c>
      <c r="AY23">
        <f>INDEX('AEO 40'!BC:BC,MATCH('psgr LDVs'!$B23,'AEO 40'!$B:$B,0))</f>
        <v>37.766738419477193</v>
      </c>
      <c r="AZ23">
        <f>INDEX('AEO 40'!BD:BD,MATCH('psgr LDVs'!$B23,'AEO 40'!$B:$B,0))</f>
        <v>37.736210913719873</v>
      </c>
      <c r="BA23">
        <f>INDEX('AEO 40'!BE:BE,MATCH('psgr LDVs'!$B23,'AEO 40'!$B:$B,0))</f>
        <v>37.70568340796256</v>
      </c>
    </row>
    <row r="24" spans="1:53">
      <c r="A24" s="116"/>
      <c r="B24" s="109"/>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c r="AH24" t="e">
        <f>INDEX('AEO 40'!AL:AL,MATCH('psgr LDVs'!$B24,'AEO 40'!$B:$B,0))</f>
        <v>#N/A</v>
      </c>
      <c r="AI24" t="e">
        <f>INDEX('AEO 40'!AM:AM,MATCH('psgr LDVs'!$B24,'AEO 40'!$B:$B,0))</f>
        <v>#N/A</v>
      </c>
      <c r="AJ24" t="e">
        <f>INDEX('AEO 40'!AN:AN,MATCH('psgr LDVs'!$B24,'AEO 40'!$B:$B,0))</f>
        <v>#N/A</v>
      </c>
      <c r="AK24" t="e">
        <f>INDEX('AEO 40'!AO:AO,MATCH('psgr LDVs'!$B24,'AEO 40'!$B:$B,0))</f>
        <v>#N/A</v>
      </c>
      <c r="AL24" t="e">
        <f>INDEX('AEO 40'!AP:AP,MATCH('psgr LDVs'!$B24,'AEO 40'!$B:$B,0))</f>
        <v>#N/A</v>
      </c>
      <c r="AM24" t="e">
        <f>INDEX('AEO 40'!AQ:AQ,MATCH('psgr LDVs'!$B24,'AEO 40'!$B:$B,0))</f>
        <v>#N/A</v>
      </c>
      <c r="AN24" t="e">
        <f>INDEX('AEO 40'!AR:AR,MATCH('psgr LDVs'!$B24,'AEO 40'!$B:$B,0))</f>
        <v>#N/A</v>
      </c>
      <c r="AO24" t="e">
        <f>INDEX('AEO 40'!AS:AS,MATCH('psgr LDVs'!$B24,'AEO 40'!$B:$B,0))</f>
        <v>#N/A</v>
      </c>
      <c r="AP24" t="e">
        <f>INDEX('AEO 40'!AT:AT,MATCH('psgr LDVs'!$B24,'AEO 40'!$B:$B,0))</f>
        <v>#N/A</v>
      </c>
      <c r="AQ24" t="e">
        <f>INDEX('AEO 40'!AU:AU,MATCH('psgr LDVs'!$B24,'AEO 40'!$B:$B,0))</f>
        <v>#N/A</v>
      </c>
      <c r="AR24" t="e">
        <f>INDEX('AEO 40'!AV:AV,MATCH('psgr LDVs'!$B24,'AEO 40'!$B:$B,0))</f>
        <v>#N/A</v>
      </c>
      <c r="AS24" t="e">
        <f>INDEX('AEO 40'!AW:AW,MATCH('psgr LDVs'!$B24,'AEO 40'!$B:$B,0))</f>
        <v>#N/A</v>
      </c>
      <c r="AT24" t="e">
        <f>INDEX('AEO 40'!AX:AX,MATCH('psgr LDVs'!$B24,'AEO 40'!$B:$B,0))</f>
        <v>#N/A</v>
      </c>
      <c r="AU24" t="e">
        <f>INDEX('AEO 40'!AY:AY,MATCH('psgr LDVs'!$B24,'AEO 40'!$B:$B,0))</f>
        <v>#N/A</v>
      </c>
      <c r="AV24" t="e">
        <f>INDEX('AEO 40'!AZ:AZ,MATCH('psgr LDVs'!$B24,'AEO 40'!$B:$B,0))</f>
        <v>#N/A</v>
      </c>
      <c r="AW24" t="e">
        <f>INDEX('AEO 40'!BA:BA,MATCH('psgr LDVs'!$B24,'AEO 40'!$B:$B,0))</f>
        <v>#N/A</v>
      </c>
      <c r="AX24" t="e">
        <f>INDEX('AEO 40'!BB:BB,MATCH('psgr LDVs'!$B24,'AEO 40'!$B:$B,0))</f>
        <v>#N/A</v>
      </c>
      <c r="AY24" t="e">
        <f>INDEX('AEO 40'!BC:BC,MATCH('psgr LDVs'!$B24,'AEO 40'!$B:$B,0))</f>
        <v>#N/A</v>
      </c>
      <c r="AZ24" t="e">
        <f>INDEX('AEO 40'!BD:BD,MATCH('psgr LDVs'!$B24,'AEO 40'!$B:$B,0))</f>
        <v>#N/A</v>
      </c>
      <c r="BA24" t="e">
        <f>INDEX('AEO 40'!BE:BE,MATCH('psgr LDVs'!$B24,'AEO 40'!$B:$B,0))</f>
        <v>#N/A</v>
      </c>
    </row>
    <row r="25" spans="1:53">
      <c r="A25" s="116" t="s">
        <v>114</v>
      </c>
      <c r="B25" s="109"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c r="AH25">
        <f>INDEX('AEO 40'!AL:AL,MATCH('psgr LDVs'!$B25,'AEO 40'!$B:$B,0))</f>
        <v>33.081289607008323</v>
      </c>
      <c r="AI25">
        <f>INDEX('AEO 40'!AM:AM,MATCH('psgr LDVs'!$B25,'AEO 40'!$B:$B,0))</f>
        <v>33.064031456403747</v>
      </c>
      <c r="AJ25">
        <f>INDEX('AEO 40'!AN:AN,MATCH('psgr LDVs'!$B25,'AEO 40'!$B:$B,0))</f>
        <v>33.046773305799171</v>
      </c>
      <c r="AK25">
        <f>INDEX('AEO 40'!AO:AO,MATCH('psgr LDVs'!$B25,'AEO 40'!$B:$B,0))</f>
        <v>33.029515155194595</v>
      </c>
      <c r="AL25">
        <f>INDEX('AEO 40'!AP:AP,MATCH('psgr LDVs'!$B25,'AEO 40'!$B:$B,0))</f>
        <v>33.012257004590026</v>
      </c>
      <c r="AM25">
        <f>INDEX('AEO 40'!AQ:AQ,MATCH('psgr LDVs'!$B25,'AEO 40'!$B:$B,0))</f>
        <v>32.99499885398545</v>
      </c>
      <c r="AN25">
        <f>INDEX('AEO 40'!AR:AR,MATCH('psgr LDVs'!$B25,'AEO 40'!$B:$B,0))</f>
        <v>32.977740703380874</v>
      </c>
      <c r="AO25">
        <f>INDEX('AEO 40'!AS:AS,MATCH('psgr LDVs'!$B25,'AEO 40'!$B:$B,0))</f>
        <v>32.960482552776298</v>
      </c>
      <c r="AP25">
        <f>INDEX('AEO 40'!AT:AT,MATCH('psgr LDVs'!$B25,'AEO 40'!$B:$B,0))</f>
        <v>32.943224402171722</v>
      </c>
      <c r="AQ25">
        <f>INDEX('AEO 40'!AU:AU,MATCH('psgr LDVs'!$B25,'AEO 40'!$B:$B,0))</f>
        <v>32.925966251567147</v>
      </c>
      <c r="AR25">
        <f>INDEX('AEO 40'!AV:AV,MATCH('psgr LDVs'!$B25,'AEO 40'!$B:$B,0))</f>
        <v>32.908708100962571</v>
      </c>
      <c r="AS25">
        <f>INDEX('AEO 40'!AW:AW,MATCH('psgr LDVs'!$B25,'AEO 40'!$B:$B,0))</f>
        <v>32.891449950357995</v>
      </c>
      <c r="AT25">
        <f>INDEX('AEO 40'!AX:AX,MATCH('psgr LDVs'!$B25,'AEO 40'!$B:$B,0))</f>
        <v>32.874191799753426</v>
      </c>
      <c r="AU25">
        <f>INDEX('AEO 40'!AY:AY,MATCH('psgr LDVs'!$B25,'AEO 40'!$B:$B,0))</f>
        <v>32.85693364914885</v>
      </c>
      <c r="AV25">
        <f>INDEX('AEO 40'!AZ:AZ,MATCH('psgr LDVs'!$B25,'AEO 40'!$B:$B,0))</f>
        <v>32.839675498544274</v>
      </c>
      <c r="AW25">
        <f>INDEX('AEO 40'!BA:BA,MATCH('psgr LDVs'!$B25,'AEO 40'!$B:$B,0))</f>
        <v>32.822417347939698</v>
      </c>
      <c r="AX25">
        <f>INDEX('AEO 40'!BB:BB,MATCH('psgr LDVs'!$B25,'AEO 40'!$B:$B,0))</f>
        <v>32.805159197335122</v>
      </c>
      <c r="AY25">
        <f>INDEX('AEO 40'!BC:BC,MATCH('psgr LDVs'!$B25,'AEO 40'!$B:$B,0))</f>
        <v>32.787901046730546</v>
      </c>
      <c r="AZ25">
        <f>INDEX('AEO 40'!BD:BD,MATCH('psgr LDVs'!$B25,'AEO 40'!$B:$B,0))</f>
        <v>32.77064289612597</v>
      </c>
      <c r="BA25">
        <f>INDEX('AEO 40'!BE:BE,MATCH('psgr LDVs'!$B25,'AEO 40'!$B:$B,0))</f>
        <v>32.753384745521394</v>
      </c>
    </row>
    <row r="26" spans="1:53">
      <c r="A26" s="116" t="s">
        <v>112</v>
      </c>
      <c r="B26" s="109"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c r="AH26">
        <f>INDEX('AEO 40'!AL:AL,MATCH('psgr LDVs'!$B26,'AEO 40'!$B:$B,0))</f>
        <v>0</v>
      </c>
      <c r="AI26">
        <f>INDEX('AEO 40'!AM:AM,MATCH('psgr LDVs'!$B26,'AEO 40'!$B:$B,0))</f>
        <v>0</v>
      </c>
      <c r="AJ26">
        <f>INDEX('AEO 40'!AN:AN,MATCH('psgr LDVs'!$B26,'AEO 40'!$B:$B,0))</f>
        <v>0</v>
      </c>
      <c r="AK26">
        <f>INDEX('AEO 40'!AO:AO,MATCH('psgr LDVs'!$B26,'AEO 40'!$B:$B,0))</f>
        <v>0</v>
      </c>
      <c r="AL26">
        <f>INDEX('AEO 40'!AP:AP,MATCH('psgr LDVs'!$B26,'AEO 40'!$B:$B,0))</f>
        <v>0</v>
      </c>
      <c r="AM26">
        <f>INDEX('AEO 40'!AQ:AQ,MATCH('psgr LDVs'!$B26,'AEO 40'!$B:$B,0))</f>
        <v>0</v>
      </c>
      <c r="AN26">
        <f>INDEX('AEO 40'!AR:AR,MATCH('psgr LDVs'!$B26,'AEO 40'!$B:$B,0))</f>
        <v>0</v>
      </c>
      <c r="AO26">
        <f>INDEX('AEO 40'!AS:AS,MATCH('psgr LDVs'!$B26,'AEO 40'!$B:$B,0))</f>
        <v>0</v>
      </c>
      <c r="AP26">
        <f>INDEX('AEO 40'!AT:AT,MATCH('psgr LDVs'!$B26,'AEO 40'!$B:$B,0))</f>
        <v>0</v>
      </c>
      <c r="AQ26">
        <f>INDEX('AEO 40'!AU:AU,MATCH('psgr LDVs'!$B26,'AEO 40'!$B:$B,0))</f>
        <v>0</v>
      </c>
      <c r="AR26">
        <f>INDEX('AEO 40'!AV:AV,MATCH('psgr LDVs'!$B26,'AEO 40'!$B:$B,0))</f>
        <v>0</v>
      </c>
      <c r="AS26">
        <f>INDEX('AEO 40'!AW:AW,MATCH('psgr LDVs'!$B26,'AEO 40'!$B:$B,0))</f>
        <v>0</v>
      </c>
      <c r="AT26">
        <f>INDEX('AEO 40'!AX:AX,MATCH('psgr LDVs'!$B26,'AEO 40'!$B:$B,0))</f>
        <v>0</v>
      </c>
      <c r="AU26">
        <f>INDEX('AEO 40'!AY:AY,MATCH('psgr LDVs'!$B26,'AEO 40'!$B:$B,0))</f>
        <v>0</v>
      </c>
      <c r="AV26">
        <f>INDEX('AEO 40'!AZ:AZ,MATCH('psgr LDVs'!$B26,'AEO 40'!$B:$B,0))</f>
        <v>0</v>
      </c>
      <c r="AW26">
        <f>INDEX('AEO 40'!BA:BA,MATCH('psgr LDVs'!$B26,'AEO 40'!$B:$B,0))</f>
        <v>0</v>
      </c>
      <c r="AX26">
        <f>INDEX('AEO 40'!BB:BB,MATCH('psgr LDVs'!$B26,'AEO 40'!$B:$B,0))</f>
        <v>0</v>
      </c>
      <c r="AY26">
        <f>INDEX('AEO 40'!BC:BC,MATCH('psgr LDVs'!$B26,'AEO 40'!$B:$B,0))</f>
        <v>0</v>
      </c>
      <c r="AZ26">
        <f>INDEX('AEO 40'!BD:BD,MATCH('psgr LDVs'!$B26,'AEO 40'!$B:$B,0))</f>
        <v>0</v>
      </c>
      <c r="BA26">
        <f>INDEX('AEO 40'!BE:BE,MATCH('psgr LDVs'!$B26,'AEO 40'!$B:$B,0))</f>
        <v>0</v>
      </c>
    </row>
    <row r="27" spans="1:53">
      <c r="A27" s="116" t="s">
        <v>112</v>
      </c>
      <c r="B27" s="109"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c r="AH27">
        <f>INDEX('AEO 40'!AL:AL,MATCH('psgr LDVs'!$B27,'AEO 40'!$B:$B,0))</f>
        <v>92.895659060483865</v>
      </c>
      <c r="AI27">
        <f>INDEX('AEO 40'!AM:AM,MATCH('psgr LDVs'!$B27,'AEO 40'!$B:$B,0))</f>
        <v>92.740666120967745</v>
      </c>
      <c r="AJ27">
        <f>INDEX('AEO 40'!AN:AN,MATCH('psgr LDVs'!$B27,'AEO 40'!$B:$B,0))</f>
        <v>92.585673181451611</v>
      </c>
      <c r="AK27">
        <f>INDEX('AEO 40'!AO:AO,MATCH('psgr LDVs'!$B27,'AEO 40'!$B:$B,0))</f>
        <v>92.430680241935477</v>
      </c>
      <c r="AL27">
        <f>INDEX('AEO 40'!AP:AP,MATCH('psgr LDVs'!$B27,'AEO 40'!$B:$B,0))</f>
        <v>92.275687302419342</v>
      </c>
      <c r="AM27">
        <f>INDEX('AEO 40'!AQ:AQ,MATCH('psgr LDVs'!$B27,'AEO 40'!$B:$B,0))</f>
        <v>92.120694362903222</v>
      </c>
      <c r="AN27">
        <f>INDEX('AEO 40'!AR:AR,MATCH('psgr LDVs'!$B27,'AEO 40'!$B:$B,0))</f>
        <v>91.965701423387088</v>
      </c>
      <c r="AO27">
        <f>INDEX('AEO 40'!AS:AS,MATCH('psgr LDVs'!$B27,'AEO 40'!$B:$B,0))</f>
        <v>91.810708483870954</v>
      </c>
      <c r="AP27">
        <f>INDEX('AEO 40'!AT:AT,MATCH('psgr LDVs'!$B27,'AEO 40'!$B:$B,0))</f>
        <v>91.65571554435482</v>
      </c>
      <c r="AQ27">
        <f>INDEX('AEO 40'!AU:AU,MATCH('psgr LDVs'!$B27,'AEO 40'!$B:$B,0))</f>
        <v>91.5007226048387</v>
      </c>
      <c r="AR27">
        <f>INDEX('AEO 40'!AV:AV,MATCH('psgr LDVs'!$B27,'AEO 40'!$B:$B,0))</f>
        <v>91.345729665322565</v>
      </c>
      <c r="AS27">
        <f>INDEX('AEO 40'!AW:AW,MATCH('psgr LDVs'!$B27,'AEO 40'!$B:$B,0))</f>
        <v>91.190736725806431</v>
      </c>
      <c r="AT27">
        <f>INDEX('AEO 40'!AX:AX,MATCH('psgr LDVs'!$B27,'AEO 40'!$B:$B,0))</f>
        <v>91.035743786290297</v>
      </c>
      <c r="AU27">
        <f>INDEX('AEO 40'!AY:AY,MATCH('psgr LDVs'!$B27,'AEO 40'!$B:$B,0))</f>
        <v>90.880750846774177</v>
      </c>
      <c r="AV27">
        <f>INDEX('AEO 40'!AZ:AZ,MATCH('psgr LDVs'!$B27,'AEO 40'!$B:$B,0))</f>
        <v>90.725757907258043</v>
      </c>
      <c r="AW27">
        <f>INDEX('AEO 40'!BA:BA,MATCH('psgr LDVs'!$B27,'AEO 40'!$B:$B,0))</f>
        <v>90.570764967741908</v>
      </c>
      <c r="AX27">
        <f>INDEX('AEO 40'!BB:BB,MATCH('psgr LDVs'!$B27,'AEO 40'!$B:$B,0))</f>
        <v>90.415772028225774</v>
      </c>
      <c r="AY27">
        <f>INDEX('AEO 40'!BC:BC,MATCH('psgr LDVs'!$B27,'AEO 40'!$B:$B,0))</f>
        <v>90.260779088709654</v>
      </c>
      <c r="AZ27">
        <f>INDEX('AEO 40'!BD:BD,MATCH('psgr LDVs'!$B27,'AEO 40'!$B:$B,0))</f>
        <v>90.10578614919352</v>
      </c>
      <c r="BA27">
        <f>INDEX('AEO 40'!BE:BE,MATCH('psgr LDVs'!$B27,'AEO 40'!$B:$B,0))</f>
        <v>89.950793209677386</v>
      </c>
    </row>
    <row r="28" spans="1:53">
      <c r="A28" s="116" t="s">
        <v>112</v>
      </c>
      <c r="B28" s="109"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c r="AH28">
        <f>INDEX('AEO 40'!AL:AL,MATCH('psgr LDVs'!$B28,'AEO 40'!$B:$B,0))</f>
        <v>98.611246921774196</v>
      </c>
      <c r="AI28">
        <f>INDEX('AEO 40'!AM:AM,MATCH('psgr LDVs'!$B28,'AEO 40'!$B:$B,0))</f>
        <v>98.504636843548383</v>
      </c>
      <c r="AJ28">
        <f>INDEX('AEO 40'!AN:AN,MATCH('psgr LDVs'!$B28,'AEO 40'!$B:$B,0))</f>
        <v>98.398026765322584</v>
      </c>
      <c r="AK28">
        <f>INDEX('AEO 40'!AO:AO,MATCH('psgr LDVs'!$B28,'AEO 40'!$B:$B,0))</f>
        <v>98.29141668709677</v>
      </c>
      <c r="AL28">
        <f>INDEX('AEO 40'!AP:AP,MATCH('psgr LDVs'!$B28,'AEO 40'!$B:$B,0))</f>
        <v>98.184806608870971</v>
      </c>
      <c r="AM28">
        <f>INDEX('AEO 40'!AQ:AQ,MATCH('psgr LDVs'!$B28,'AEO 40'!$B:$B,0))</f>
        <v>98.078196530645158</v>
      </c>
      <c r="AN28">
        <f>INDEX('AEO 40'!AR:AR,MATCH('psgr LDVs'!$B28,'AEO 40'!$B:$B,0))</f>
        <v>97.971586452419359</v>
      </c>
      <c r="AO28">
        <f>INDEX('AEO 40'!AS:AS,MATCH('psgr LDVs'!$B28,'AEO 40'!$B:$B,0))</f>
        <v>97.864976374193546</v>
      </c>
      <c r="AP28">
        <f>INDEX('AEO 40'!AT:AT,MATCH('psgr LDVs'!$B28,'AEO 40'!$B:$B,0))</f>
        <v>97.758366295967747</v>
      </c>
      <c r="AQ28">
        <f>INDEX('AEO 40'!AU:AU,MATCH('psgr LDVs'!$B28,'AEO 40'!$B:$B,0))</f>
        <v>97.651756217741934</v>
      </c>
      <c r="AR28">
        <f>INDEX('AEO 40'!AV:AV,MATCH('psgr LDVs'!$B28,'AEO 40'!$B:$B,0))</f>
        <v>97.545146139516135</v>
      </c>
      <c r="AS28">
        <f>INDEX('AEO 40'!AW:AW,MATCH('psgr LDVs'!$B28,'AEO 40'!$B:$B,0))</f>
        <v>97.438536061290321</v>
      </c>
      <c r="AT28">
        <f>INDEX('AEO 40'!AX:AX,MATCH('psgr LDVs'!$B28,'AEO 40'!$B:$B,0))</f>
        <v>97.331925983064522</v>
      </c>
      <c r="AU28">
        <f>INDEX('AEO 40'!AY:AY,MATCH('psgr LDVs'!$B28,'AEO 40'!$B:$B,0))</f>
        <v>97.225315904838709</v>
      </c>
      <c r="AV28">
        <f>INDEX('AEO 40'!AZ:AZ,MATCH('psgr LDVs'!$B28,'AEO 40'!$B:$B,0))</f>
        <v>97.11870582661291</v>
      </c>
      <c r="AW28">
        <f>INDEX('AEO 40'!BA:BA,MATCH('psgr LDVs'!$B28,'AEO 40'!$B:$B,0))</f>
        <v>97.012095748387111</v>
      </c>
      <c r="AX28">
        <f>INDEX('AEO 40'!BB:BB,MATCH('psgr LDVs'!$B28,'AEO 40'!$B:$B,0))</f>
        <v>96.905485670161298</v>
      </c>
      <c r="AY28">
        <f>INDEX('AEO 40'!BC:BC,MATCH('psgr LDVs'!$B28,'AEO 40'!$B:$B,0))</f>
        <v>96.798875591935499</v>
      </c>
      <c r="AZ28">
        <f>INDEX('AEO 40'!BD:BD,MATCH('psgr LDVs'!$B28,'AEO 40'!$B:$B,0))</f>
        <v>96.692265513709685</v>
      </c>
      <c r="BA28">
        <f>INDEX('AEO 40'!BE:BE,MATCH('psgr LDVs'!$B28,'AEO 40'!$B:$B,0))</f>
        <v>96.585655435483886</v>
      </c>
    </row>
    <row r="29" spans="1:53">
      <c r="A29" s="116" t="s">
        <v>116</v>
      </c>
      <c r="B29" s="109"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c r="AH29">
        <f>INDEX('AEO 40'!AL:AL,MATCH('psgr LDVs'!$B29,'AEO 40'!$B:$B,0))</f>
        <v>50.488813132366197</v>
      </c>
      <c r="AI29">
        <f>INDEX('AEO 40'!AM:AM,MATCH('psgr LDVs'!$B29,'AEO 40'!$B:$B,0))</f>
        <v>50.581358624007493</v>
      </c>
      <c r="AJ29">
        <f>INDEX('AEO 40'!AN:AN,MATCH('psgr LDVs'!$B29,'AEO 40'!$B:$B,0))</f>
        <v>50.673904115648789</v>
      </c>
      <c r="AK29">
        <f>INDEX('AEO 40'!AO:AO,MATCH('psgr LDVs'!$B29,'AEO 40'!$B:$B,0))</f>
        <v>50.766449607290085</v>
      </c>
      <c r="AL29">
        <f>INDEX('AEO 40'!AP:AP,MATCH('psgr LDVs'!$B29,'AEO 40'!$B:$B,0))</f>
        <v>50.858995098931381</v>
      </c>
      <c r="AM29">
        <f>INDEX('AEO 40'!AQ:AQ,MATCH('psgr LDVs'!$B29,'AEO 40'!$B:$B,0))</f>
        <v>50.951540590572677</v>
      </c>
      <c r="AN29">
        <f>INDEX('AEO 40'!AR:AR,MATCH('psgr LDVs'!$B29,'AEO 40'!$B:$B,0))</f>
        <v>51.04408608221398</v>
      </c>
      <c r="AO29">
        <f>INDEX('AEO 40'!AS:AS,MATCH('psgr LDVs'!$B29,'AEO 40'!$B:$B,0))</f>
        <v>51.136631573855276</v>
      </c>
      <c r="AP29">
        <f>INDEX('AEO 40'!AT:AT,MATCH('psgr LDVs'!$B29,'AEO 40'!$B:$B,0))</f>
        <v>51.229177065496572</v>
      </c>
      <c r="AQ29">
        <f>INDEX('AEO 40'!AU:AU,MATCH('psgr LDVs'!$B29,'AEO 40'!$B:$B,0))</f>
        <v>51.321722557137868</v>
      </c>
      <c r="AR29">
        <f>INDEX('AEO 40'!AV:AV,MATCH('psgr LDVs'!$B29,'AEO 40'!$B:$B,0))</f>
        <v>51.414268048779164</v>
      </c>
      <c r="AS29">
        <f>INDEX('AEO 40'!AW:AW,MATCH('psgr LDVs'!$B29,'AEO 40'!$B:$B,0))</f>
        <v>51.50681354042046</v>
      </c>
      <c r="AT29">
        <f>INDEX('AEO 40'!AX:AX,MATCH('psgr LDVs'!$B29,'AEO 40'!$B:$B,0))</f>
        <v>51.599359032061756</v>
      </c>
      <c r="AU29">
        <f>INDEX('AEO 40'!AY:AY,MATCH('psgr LDVs'!$B29,'AEO 40'!$B:$B,0))</f>
        <v>51.691904523703052</v>
      </c>
      <c r="AV29">
        <f>INDEX('AEO 40'!AZ:AZ,MATCH('psgr LDVs'!$B29,'AEO 40'!$B:$B,0))</f>
        <v>51.784450015344348</v>
      </c>
      <c r="AW29">
        <f>INDEX('AEO 40'!BA:BA,MATCH('psgr LDVs'!$B29,'AEO 40'!$B:$B,0))</f>
        <v>51.876995506985644</v>
      </c>
      <c r="AX29">
        <f>INDEX('AEO 40'!BB:BB,MATCH('psgr LDVs'!$B29,'AEO 40'!$B:$B,0))</f>
        <v>51.96954099862694</v>
      </c>
      <c r="AY29">
        <f>INDEX('AEO 40'!BC:BC,MATCH('psgr LDVs'!$B29,'AEO 40'!$B:$B,0))</f>
        <v>52.062086490268236</v>
      </c>
      <c r="AZ29">
        <f>INDEX('AEO 40'!BD:BD,MATCH('psgr LDVs'!$B29,'AEO 40'!$B:$B,0))</f>
        <v>52.154631981909539</v>
      </c>
      <c r="BA29">
        <f>INDEX('AEO 40'!BE:BE,MATCH('psgr LDVs'!$B29,'AEO 40'!$B:$B,0))</f>
        <v>52.247177473550835</v>
      </c>
    </row>
    <row r="30" spans="1:53">
      <c r="A30" s="116" t="s">
        <v>116</v>
      </c>
      <c r="B30" s="109"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c r="AH30">
        <f>INDEX('AEO 40'!AL:AL,MATCH('psgr LDVs'!$B30,'AEO 40'!$B:$B,0))</f>
        <v>68.030279616348636</v>
      </c>
      <c r="AI30">
        <f>INDEX('AEO 40'!AM:AM,MATCH('psgr LDVs'!$B30,'AEO 40'!$B:$B,0))</f>
        <v>67.998760842274081</v>
      </c>
      <c r="AJ30">
        <f>INDEX('AEO 40'!AN:AN,MATCH('psgr LDVs'!$B30,'AEO 40'!$B:$B,0))</f>
        <v>67.967256671007632</v>
      </c>
      <c r="AK30">
        <f>INDEX('AEO 40'!AO:AO,MATCH('psgr LDVs'!$B30,'AEO 40'!$B:$B,0))</f>
        <v>67.935767095783746</v>
      </c>
      <c r="AL30">
        <f>INDEX('AEO 40'!AP:AP,MATCH('psgr LDVs'!$B30,'AEO 40'!$B:$B,0))</f>
        <v>67.90429210984</v>
      </c>
      <c r="AM30">
        <f>INDEX('AEO 40'!AQ:AQ,MATCH('psgr LDVs'!$B30,'AEO 40'!$B:$B,0))</f>
        <v>67.872831706417102</v>
      </c>
      <c r="AN30">
        <f>INDEX('AEO 40'!AR:AR,MATCH('psgr LDVs'!$B30,'AEO 40'!$B:$B,0))</f>
        <v>67.841385878758899</v>
      </c>
      <c r="AO30">
        <f>INDEX('AEO 40'!AS:AS,MATCH('psgr LDVs'!$B30,'AEO 40'!$B:$B,0))</f>
        <v>67.809954620112364</v>
      </c>
      <c r="AP30">
        <f>INDEX('AEO 40'!AT:AT,MATCH('psgr LDVs'!$B30,'AEO 40'!$B:$B,0))</f>
        <v>67.778537923727598</v>
      </c>
      <c r="AQ30">
        <f>INDEX('AEO 40'!AU:AU,MATCH('psgr LDVs'!$B30,'AEO 40'!$B:$B,0))</f>
        <v>67.747135782857825</v>
      </c>
      <c r="AR30">
        <f>INDEX('AEO 40'!AV:AV,MATCH('psgr LDVs'!$B30,'AEO 40'!$B:$B,0))</f>
        <v>67.715748190759413</v>
      </c>
      <c r="AS30">
        <f>INDEX('AEO 40'!AW:AW,MATCH('psgr LDVs'!$B30,'AEO 40'!$B:$B,0))</f>
        <v>67.684375140691841</v>
      </c>
      <c r="AT30">
        <f>INDEX('AEO 40'!AX:AX,MATCH('psgr LDVs'!$B30,'AEO 40'!$B:$B,0))</f>
        <v>67.653016625917715</v>
      </c>
      <c r="AU30">
        <f>INDEX('AEO 40'!AY:AY,MATCH('psgr LDVs'!$B30,'AEO 40'!$B:$B,0))</f>
        <v>67.621672639702751</v>
      </c>
      <c r="AV30">
        <f>INDEX('AEO 40'!AZ:AZ,MATCH('psgr LDVs'!$B30,'AEO 40'!$B:$B,0))</f>
        <v>67.590343175315795</v>
      </c>
      <c r="AW30">
        <f>INDEX('AEO 40'!BA:BA,MATCH('psgr LDVs'!$B30,'AEO 40'!$B:$B,0))</f>
        <v>67.559028226028815</v>
      </c>
      <c r="AX30">
        <f>INDEX('AEO 40'!BB:BB,MATCH('psgr LDVs'!$B30,'AEO 40'!$B:$B,0))</f>
        <v>67.527727785116895</v>
      </c>
      <c r="AY30">
        <f>INDEX('AEO 40'!BC:BC,MATCH('psgr LDVs'!$B30,'AEO 40'!$B:$B,0))</f>
        <v>67.496441845858214</v>
      </c>
      <c r="AZ30">
        <f>INDEX('AEO 40'!BD:BD,MATCH('psgr LDVs'!$B30,'AEO 40'!$B:$B,0))</f>
        <v>67.465170401534095</v>
      </c>
      <c r="BA30">
        <f>INDEX('AEO 40'!BE:BE,MATCH('psgr LDVs'!$B30,'AEO 40'!$B:$B,0))</f>
        <v>67.433913445428971</v>
      </c>
    </row>
    <row r="31" spans="1:53">
      <c r="A31" s="116" t="s">
        <v>115</v>
      </c>
      <c r="B31" s="109"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c r="AH31">
        <f>INDEX('AEO 40'!AL:AL,MATCH('psgr LDVs'!$B31,'AEO 40'!$B:$B,0))</f>
        <v>0</v>
      </c>
      <c r="AI31">
        <f>INDEX('AEO 40'!AM:AM,MATCH('psgr LDVs'!$B31,'AEO 40'!$B:$B,0))</f>
        <v>0</v>
      </c>
      <c r="AJ31">
        <f>INDEX('AEO 40'!AN:AN,MATCH('psgr LDVs'!$B31,'AEO 40'!$B:$B,0))</f>
        <v>0</v>
      </c>
      <c r="AK31">
        <f>INDEX('AEO 40'!AO:AO,MATCH('psgr LDVs'!$B31,'AEO 40'!$B:$B,0))</f>
        <v>0</v>
      </c>
      <c r="AL31">
        <f>INDEX('AEO 40'!AP:AP,MATCH('psgr LDVs'!$B31,'AEO 40'!$B:$B,0))</f>
        <v>0</v>
      </c>
      <c r="AM31">
        <f>INDEX('AEO 40'!AQ:AQ,MATCH('psgr LDVs'!$B31,'AEO 40'!$B:$B,0))</f>
        <v>0</v>
      </c>
      <c r="AN31">
        <f>INDEX('AEO 40'!AR:AR,MATCH('psgr LDVs'!$B31,'AEO 40'!$B:$B,0))</f>
        <v>0</v>
      </c>
      <c r="AO31">
        <f>INDEX('AEO 40'!AS:AS,MATCH('psgr LDVs'!$B31,'AEO 40'!$B:$B,0))</f>
        <v>0</v>
      </c>
      <c r="AP31">
        <f>INDEX('AEO 40'!AT:AT,MATCH('psgr LDVs'!$B31,'AEO 40'!$B:$B,0))</f>
        <v>0</v>
      </c>
      <c r="AQ31">
        <f>INDEX('AEO 40'!AU:AU,MATCH('psgr LDVs'!$B31,'AEO 40'!$B:$B,0))</f>
        <v>0</v>
      </c>
      <c r="AR31">
        <f>INDEX('AEO 40'!AV:AV,MATCH('psgr LDVs'!$B31,'AEO 40'!$B:$B,0))</f>
        <v>0</v>
      </c>
      <c r="AS31">
        <f>INDEX('AEO 40'!AW:AW,MATCH('psgr LDVs'!$B31,'AEO 40'!$B:$B,0))</f>
        <v>0</v>
      </c>
      <c r="AT31">
        <f>INDEX('AEO 40'!AX:AX,MATCH('psgr LDVs'!$B31,'AEO 40'!$B:$B,0))</f>
        <v>0</v>
      </c>
      <c r="AU31">
        <f>INDEX('AEO 40'!AY:AY,MATCH('psgr LDVs'!$B31,'AEO 40'!$B:$B,0))</f>
        <v>0</v>
      </c>
      <c r="AV31">
        <f>INDEX('AEO 40'!AZ:AZ,MATCH('psgr LDVs'!$B31,'AEO 40'!$B:$B,0))</f>
        <v>0</v>
      </c>
      <c r="AW31">
        <f>INDEX('AEO 40'!BA:BA,MATCH('psgr LDVs'!$B31,'AEO 40'!$B:$B,0))</f>
        <v>0</v>
      </c>
      <c r="AX31">
        <f>INDEX('AEO 40'!BB:BB,MATCH('psgr LDVs'!$B31,'AEO 40'!$B:$B,0))</f>
        <v>0</v>
      </c>
      <c r="AY31">
        <f>INDEX('AEO 40'!BC:BC,MATCH('psgr LDVs'!$B31,'AEO 40'!$B:$B,0))</f>
        <v>0</v>
      </c>
      <c r="AZ31">
        <f>INDEX('AEO 40'!BD:BD,MATCH('psgr LDVs'!$B31,'AEO 40'!$B:$B,0))</f>
        <v>0</v>
      </c>
      <c r="BA31">
        <f>INDEX('AEO 40'!BE:BE,MATCH('psgr LDVs'!$B31,'AEO 40'!$B:$B,0))</f>
        <v>0</v>
      </c>
    </row>
    <row r="32" spans="1:53">
      <c r="A32" s="116" t="s">
        <v>114</v>
      </c>
      <c r="B32" s="109"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c r="AH32">
        <f>INDEX('AEO 40'!AL:AL,MATCH('psgr LDVs'!$B32,'AEO 40'!$B:$B,0))</f>
        <v>47.775884838166377</v>
      </c>
      <c r="AI32">
        <f>INDEX('AEO 40'!AM:AM,MATCH('psgr LDVs'!$B32,'AEO 40'!$B:$B,0))</f>
        <v>47.726087910563578</v>
      </c>
      <c r="AJ32">
        <f>INDEX('AEO 40'!AN:AN,MATCH('psgr LDVs'!$B32,'AEO 40'!$B:$B,0))</f>
        <v>47.676290982960772</v>
      </c>
      <c r="AK32">
        <f>INDEX('AEO 40'!AO:AO,MATCH('psgr LDVs'!$B32,'AEO 40'!$B:$B,0))</f>
        <v>47.626494055357966</v>
      </c>
      <c r="AL32">
        <f>INDEX('AEO 40'!AP:AP,MATCH('psgr LDVs'!$B32,'AEO 40'!$B:$B,0))</f>
        <v>47.576697127755168</v>
      </c>
      <c r="AM32">
        <f>INDEX('AEO 40'!AQ:AQ,MATCH('psgr LDVs'!$B32,'AEO 40'!$B:$B,0))</f>
        <v>47.526900200152362</v>
      </c>
      <c r="AN32">
        <f>INDEX('AEO 40'!AR:AR,MATCH('psgr LDVs'!$B32,'AEO 40'!$B:$B,0))</f>
        <v>47.477103272549556</v>
      </c>
      <c r="AO32">
        <f>INDEX('AEO 40'!AS:AS,MATCH('psgr LDVs'!$B32,'AEO 40'!$B:$B,0))</f>
        <v>47.42730634494675</v>
      </c>
      <c r="AP32">
        <f>INDEX('AEO 40'!AT:AT,MATCH('psgr LDVs'!$B32,'AEO 40'!$B:$B,0))</f>
        <v>47.377509417343951</v>
      </c>
      <c r="AQ32">
        <f>INDEX('AEO 40'!AU:AU,MATCH('psgr LDVs'!$B32,'AEO 40'!$B:$B,0))</f>
        <v>47.327712489741145</v>
      </c>
      <c r="AR32">
        <f>INDEX('AEO 40'!AV:AV,MATCH('psgr LDVs'!$B32,'AEO 40'!$B:$B,0))</f>
        <v>47.27791556213834</v>
      </c>
      <c r="AS32">
        <f>INDEX('AEO 40'!AW:AW,MATCH('psgr LDVs'!$B32,'AEO 40'!$B:$B,0))</f>
        <v>47.228118634535541</v>
      </c>
      <c r="AT32">
        <f>INDEX('AEO 40'!AX:AX,MATCH('psgr LDVs'!$B32,'AEO 40'!$B:$B,0))</f>
        <v>47.178321706932735</v>
      </c>
      <c r="AU32">
        <f>INDEX('AEO 40'!AY:AY,MATCH('psgr LDVs'!$B32,'AEO 40'!$B:$B,0))</f>
        <v>47.128524779329929</v>
      </c>
      <c r="AV32">
        <f>INDEX('AEO 40'!AZ:AZ,MATCH('psgr LDVs'!$B32,'AEO 40'!$B:$B,0))</f>
        <v>47.07872785172713</v>
      </c>
      <c r="AW32">
        <f>INDEX('AEO 40'!BA:BA,MATCH('psgr LDVs'!$B32,'AEO 40'!$B:$B,0))</f>
        <v>47.028930924124325</v>
      </c>
      <c r="AX32">
        <f>INDEX('AEO 40'!BB:BB,MATCH('psgr LDVs'!$B32,'AEO 40'!$B:$B,0))</f>
        <v>46.979133996521519</v>
      </c>
      <c r="AY32">
        <f>INDEX('AEO 40'!BC:BC,MATCH('psgr LDVs'!$B32,'AEO 40'!$B:$B,0))</f>
        <v>46.929337068918713</v>
      </c>
      <c r="AZ32">
        <f>INDEX('AEO 40'!BD:BD,MATCH('psgr LDVs'!$B32,'AEO 40'!$B:$B,0))</f>
        <v>46.879540141315914</v>
      </c>
      <c r="BA32">
        <f>INDEX('AEO 40'!BE:BE,MATCH('psgr LDVs'!$B32,'AEO 40'!$B:$B,0))</f>
        <v>46.829743213713108</v>
      </c>
    </row>
    <row r="33" spans="1:53">
      <c r="A33" s="116" t="s">
        <v>113</v>
      </c>
      <c r="B33" s="109"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c r="AH33">
        <f>INDEX('AEO 40'!AL:AL,MATCH('psgr LDVs'!$B33,'AEO 40'!$B:$B,0))</f>
        <v>33.966446614965768</v>
      </c>
      <c r="AI33">
        <f>INDEX('AEO 40'!AM:AM,MATCH('psgr LDVs'!$B33,'AEO 40'!$B:$B,0))</f>
        <v>33.941901796601407</v>
      </c>
      <c r="AJ33">
        <f>INDEX('AEO 40'!AN:AN,MATCH('psgr LDVs'!$B33,'AEO 40'!$B:$B,0))</f>
        <v>33.917356978237038</v>
      </c>
      <c r="AK33">
        <f>INDEX('AEO 40'!AO:AO,MATCH('psgr LDVs'!$B33,'AEO 40'!$B:$B,0))</f>
        <v>33.892812159872669</v>
      </c>
      <c r="AL33">
        <f>INDEX('AEO 40'!AP:AP,MATCH('psgr LDVs'!$B33,'AEO 40'!$B:$B,0))</f>
        <v>33.868267341508307</v>
      </c>
      <c r="AM33">
        <f>INDEX('AEO 40'!AQ:AQ,MATCH('psgr LDVs'!$B33,'AEO 40'!$B:$B,0))</f>
        <v>33.843722523143938</v>
      </c>
      <c r="AN33">
        <f>INDEX('AEO 40'!AR:AR,MATCH('psgr LDVs'!$B33,'AEO 40'!$B:$B,0))</f>
        <v>33.81917770477957</v>
      </c>
      <c r="AO33">
        <f>INDEX('AEO 40'!AS:AS,MATCH('psgr LDVs'!$B33,'AEO 40'!$B:$B,0))</f>
        <v>33.794632886415201</v>
      </c>
      <c r="AP33">
        <f>INDEX('AEO 40'!AT:AT,MATCH('psgr LDVs'!$B33,'AEO 40'!$B:$B,0))</f>
        <v>33.770088068050839</v>
      </c>
      <c r="AQ33">
        <f>INDEX('AEO 40'!AU:AU,MATCH('psgr LDVs'!$B33,'AEO 40'!$B:$B,0))</f>
        <v>33.74554324968647</v>
      </c>
      <c r="AR33">
        <f>INDEX('AEO 40'!AV:AV,MATCH('psgr LDVs'!$B33,'AEO 40'!$B:$B,0))</f>
        <v>33.720998431322101</v>
      </c>
      <c r="AS33">
        <f>INDEX('AEO 40'!AW:AW,MATCH('psgr LDVs'!$B33,'AEO 40'!$B:$B,0))</f>
        <v>33.69645361295774</v>
      </c>
      <c r="AT33">
        <f>INDEX('AEO 40'!AX:AX,MATCH('psgr LDVs'!$B33,'AEO 40'!$B:$B,0))</f>
        <v>33.671908794593371</v>
      </c>
      <c r="AU33">
        <f>INDEX('AEO 40'!AY:AY,MATCH('psgr LDVs'!$B33,'AEO 40'!$B:$B,0))</f>
        <v>33.647363976229002</v>
      </c>
      <c r="AV33">
        <f>INDEX('AEO 40'!AZ:AZ,MATCH('psgr LDVs'!$B33,'AEO 40'!$B:$B,0))</f>
        <v>33.62281915786464</v>
      </c>
      <c r="AW33">
        <f>INDEX('AEO 40'!BA:BA,MATCH('psgr LDVs'!$B33,'AEO 40'!$B:$B,0))</f>
        <v>33.598274339500271</v>
      </c>
      <c r="AX33">
        <f>INDEX('AEO 40'!BB:BB,MATCH('psgr LDVs'!$B33,'AEO 40'!$B:$B,0))</f>
        <v>33.573729521135903</v>
      </c>
      <c r="AY33">
        <f>INDEX('AEO 40'!BC:BC,MATCH('psgr LDVs'!$B33,'AEO 40'!$B:$B,0))</f>
        <v>33.549184702771541</v>
      </c>
      <c r="AZ33">
        <f>INDEX('AEO 40'!BD:BD,MATCH('psgr LDVs'!$B33,'AEO 40'!$B:$B,0))</f>
        <v>33.524639884407172</v>
      </c>
      <c r="BA33">
        <f>INDEX('AEO 40'!BE:BE,MATCH('psgr LDVs'!$B33,'AEO 40'!$B:$B,0))</f>
        <v>33.500095066042803</v>
      </c>
    </row>
    <row r="34" spans="1:53">
      <c r="A34" s="116" t="s">
        <v>113</v>
      </c>
      <c r="B34" s="109"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c r="AH34">
        <f>INDEX('AEO 40'!AL:AL,MATCH('psgr LDVs'!$B34,'AEO 40'!$B:$B,0))</f>
        <v>31.756089619066909</v>
      </c>
      <c r="AI34">
        <f>INDEX('AEO 40'!AM:AM,MATCH('psgr LDVs'!$B34,'AEO 40'!$B:$B,0))</f>
        <v>31.742915524232963</v>
      </c>
      <c r="AJ34">
        <f>INDEX('AEO 40'!AN:AN,MATCH('psgr LDVs'!$B34,'AEO 40'!$B:$B,0))</f>
        <v>31.729741429399017</v>
      </c>
      <c r="AK34">
        <f>INDEX('AEO 40'!AO:AO,MATCH('psgr LDVs'!$B34,'AEO 40'!$B:$B,0))</f>
        <v>31.716567334565074</v>
      </c>
      <c r="AL34">
        <f>INDEX('AEO 40'!AP:AP,MATCH('psgr LDVs'!$B34,'AEO 40'!$B:$B,0))</f>
        <v>31.703393239731128</v>
      </c>
      <c r="AM34">
        <f>INDEX('AEO 40'!AQ:AQ,MATCH('psgr LDVs'!$B34,'AEO 40'!$B:$B,0))</f>
        <v>31.690219144897181</v>
      </c>
      <c r="AN34">
        <f>INDEX('AEO 40'!AR:AR,MATCH('psgr LDVs'!$B34,'AEO 40'!$B:$B,0))</f>
        <v>31.677045050063235</v>
      </c>
      <c r="AO34">
        <f>INDEX('AEO 40'!AS:AS,MATCH('psgr LDVs'!$B34,'AEO 40'!$B:$B,0))</f>
        <v>31.663870955229289</v>
      </c>
      <c r="AP34">
        <f>INDEX('AEO 40'!AT:AT,MATCH('psgr LDVs'!$B34,'AEO 40'!$B:$B,0))</f>
        <v>31.650696860395342</v>
      </c>
      <c r="AQ34">
        <f>INDEX('AEO 40'!AU:AU,MATCH('psgr LDVs'!$B34,'AEO 40'!$B:$B,0))</f>
        <v>31.6375227655614</v>
      </c>
      <c r="AR34">
        <f>INDEX('AEO 40'!AV:AV,MATCH('psgr LDVs'!$B34,'AEO 40'!$B:$B,0))</f>
        <v>31.624348670727453</v>
      </c>
      <c r="AS34">
        <f>INDEX('AEO 40'!AW:AW,MATCH('psgr LDVs'!$B34,'AEO 40'!$B:$B,0))</f>
        <v>31.611174575893507</v>
      </c>
      <c r="AT34">
        <f>INDEX('AEO 40'!AX:AX,MATCH('psgr LDVs'!$B34,'AEO 40'!$B:$B,0))</f>
        <v>31.598000481059561</v>
      </c>
      <c r="AU34">
        <f>INDEX('AEO 40'!AY:AY,MATCH('psgr LDVs'!$B34,'AEO 40'!$B:$B,0))</f>
        <v>31.584826386225615</v>
      </c>
      <c r="AV34">
        <f>INDEX('AEO 40'!AZ:AZ,MATCH('psgr LDVs'!$B34,'AEO 40'!$B:$B,0))</f>
        <v>31.571652291391668</v>
      </c>
      <c r="AW34">
        <f>INDEX('AEO 40'!BA:BA,MATCH('psgr LDVs'!$B34,'AEO 40'!$B:$B,0))</f>
        <v>31.558478196557726</v>
      </c>
      <c r="AX34">
        <f>INDEX('AEO 40'!BB:BB,MATCH('psgr LDVs'!$B34,'AEO 40'!$B:$B,0))</f>
        <v>31.545304101723779</v>
      </c>
      <c r="AY34">
        <f>INDEX('AEO 40'!BC:BC,MATCH('psgr LDVs'!$B34,'AEO 40'!$B:$B,0))</f>
        <v>31.532130006889833</v>
      </c>
      <c r="AZ34">
        <f>INDEX('AEO 40'!BD:BD,MATCH('psgr LDVs'!$B34,'AEO 40'!$B:$B,0))</f>
        <v>31.518955912055887</v>
      </c>
      <c r="BA34">
        <f>INDEX('AEO 40'!BE:BE,MATCH('psgr LDVs'!$B34,'AEO 40'!$B:$B,0))</f>
        <v>31.505781817221941</v>
      </c>
    </row>
    <row r="35" spans="1:53">
      <c r="A35" s="116" t="s">
        <v>853</v>
      </c>
      <c r="B35" s="109"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c r="AH35">
        <f>INDEX('AEO 40'!AL:AL,MATCH('psgr LDVs'!$B35,'AEO 40'!$B:$B,0))</f>
        <v>32.295867317391313</v>
      </c>
      <c r="AI35">
        <f>INDEX('AEO 40'!AM:AM,MATCH('psgr LDVs'!$B35,'AEO 40'!$B:$B,0))</f>
        <v>32.255122607236942</v>
      </c>
      <c r="AJ35">
        <f>INDEX('AEO 40'!AN:AN,MATCH('psgr LDVs'!$B35,'AEO 40'!$B:$B,0))</f>
        <v>32.214377897082571</v>
      </c>
      <c r="AK35">
        <f>INDEX('AEO 40'!AO:AO,MATCH('psgr LDVs'!$B35,'AEO 40'!$B:$B,0))</f>
        <v>32.1736331869282</v>
      </c>
      <c r="AL35">
        <f>INDEX('AEO 40'!AP:AP,MATCH('psgr LDVs'!$B35,'AEO 40'!$B:$B,0))</f>
        <v>32.132888476773829</v>
      </c>
      <c r="AM35">
        <f>INDEX('AEO 40'!AQ:AQ,MATCH('psgr LDVs'!$B35,'AEO 40'!$B:$B,0))</f>
        <v>32.092143766619458</v>
      </c>
      <c r="AN35">
        <f>INDEX('AEO 40'!AR:AR,MATCH('psgr LDVs'!$B35,'AEO 40'!$B:$B,0))</f>
        <v>32.051399056465087</v>
      </c>
      <c r="AO35">
        <f>INDEX('AEO 40'!AS:AS,MATCH('psgr LDVs'!$B35,'AEO 40'!$B:$B,0))</f>
        <v>32.010654346310716</v>
      </c>
      <c r="AP35">
        <f>INDEX('AEO 40'!AT:AT,MATCH('psgr LDVs'!$B35,'AEO 40'!$B:$B,0))</f>
        <v>31.969909636156345</v>
      </c>
      <c r="AQ35">
        <f>INDEX('AEO 40'!AU:AU,MATCH('psgr LDVs'!$B35,'AEO 40'!$B:$B,0))</f>
        <v>31.929164926001974</v>
      </c>
      <c r="AR35">
        <f>INDEX('AEO 40'!AV:AV,MATCH('psgr LDVs'!$B35,'AEO 40'!$B:$B,0))</f>
        <v>31.888420215847603</v>
      </c>
      <c r="AS35">
        <f>INDEX('AEO 40'!AW:AW,MATCH('psgr LDVs'!$B35,'AEO 40'!$B:$B,0))</f>
        <v>31.847675505693228</v>
      </c>
      <c r="AT35">
        <f>INDEX('AEO 40'!AX:AX,MATCH('psgr LDVs'!$B35,'AEO 40'!$B:$B,0))</f>
        <v>31.806930795538857</v>
      </c>
      <c r="AU35">
        <f>INDEX('AEO 40'!AY:AY,MATCH('psgr LDVs'!$B35,'AEO 40'!$B:$B,0))</f>
        <v>31.766186085384486</v>
      </c>
      <c r="AV35">
        <f>INDEX('AEO 40'!AZ:AZ,MATCH('psgr LDVs'!$B35,'AEO 40'!$B:$B,0))</f>
        <v>31.725441375230115</v>
      </c>
      <c r="AW35">
        <f>INDEX('AEO 40'!BA:BA,MATCH('psgr LDVs'!$B35,'AEO 40'!$B:$B,0))</f>
        <v>31.684696665075744</v>
      </c>
      <c r="AX35">
        <f>INDEX('AEO 40'!BB:BB,MATCH('psgr LDVs'!$B35,'AEO 40'!$B:$B,0))</f>
        <v>31.643951954921373</v>
      </c>
      <c r="AY35">
        <f>INDEX('AEO 40'!BC:BC,MATCH('psgr LDVs'!$B35,'AEO 40'!$B:$B,0))</f>
        <v>31.603207244767002</v>
      </c>
      <c r="AZ35">
        <f>INDEX('AEO 40'!BD:BD,MATCH('psgr LDVs'!$B35,'AEO 40'!$B:$B,0))</f>
        <v>31.562462534612632</v>
      </c>
      <c r="BA35">
        <f>INDEX('AEO 40'!BE:BE,MATCH('psgr LDVs'!$B35,'AEO 40'!$B:$B,0))</f>
        <v>31.521717824458261</v>
      </c>
    </row>
    <row r="36" spans="1:53">
      <c r="A36" s="116" t="s">
        <v>853</v>
      </c>
      <c r="B36" s="109"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c r="AH36">
        <f>INDEX('AEO 40'!AL:AL,MATCH('psgr LDVs'!$B36,'AEO 40'!$B:$B,0))</f>
        <v>31.711659789224594</v>
      </c>
      <c r="AI36">
        <f>INDEX('AEO 40'!AM:AM,MATCH('psgr LDVs'!$B36,'AEO 40'!$B:$B,0))</f>
        <v>31.698792948827229</v>
      </c>
      <c r="AJ36">
        <f>INDEX('AEO 40'!AN:AN,MATCH('psgr LDVs'!$B36,'AEO 40'!$B:$B,0))</f>
        <v>31.685926108429864</v>
      </c>
      <c r="AK36">
        <f>INDEX('AEO 40'!AO:AO,MATCH('psgr LDVs'!$B36,'AEO 40'!$B:$B,0))</f>
        <v>31.6730592680325</v>
      </c>
      <c r="AL36">
        <f>INDEX('AEO 40'!AP:AP,MATCH('psgr LDVs'!$B36,'AEO 40'!$B:$B,0))</f>
        <v>31.660192427635135</v>
      </c>
      <c r="AM36">
        <f>INDEX('AEO 40'!AQ:AQ,MATCH('psgr LDVs'!$B36,'AEO 40'!$B:$B,0))</f>
        <v>31.64732558723777</v>
      </c>
      <c r="AN36">
        <f>INDEX('AEO 40'!AR:AR,MATCH('psgr LDVs'!$B36,'AEO 40'!$B:$B,0))</f>
        <v>31.634458746840409</v>
      </c>
      <c r="AO36">
        <f>INDEX('AEO 40'!AS:AS,MATCH('psgr LDVs'!$B36,'AEO 40'!$B:$B,0))</f>
        <v>31.621591906443044</v>
      </c>
      <c r="AP36">
        <f>INDEX('AEO 40'!AT:AT,MATCH('psgr LDVs'!$B36,'AEO 40'!$B:$B,0))</f>
        <v>31.608725066045679</v>
      </c>
      <c r="AQ36">
        <f>INDEX('AEO 40'!AU:AU,MATCH('psgr LDVs'!$B36,'AEO 40'!$B:$B,0))</f>
        <v>31.595858225648314</v>
      </c>
      <c r="AR36">
        <f>INDEX('AEO 40'!AV:AV,MATCH('psgr LDVs'!$B36,'AEO 40'!$B:$B,0))</f>
        <v>31.582991385250949</v>
      </c>
      <c r="AS36">
        <f>INDEX('AEO 40'!AW:AW,MATCH('psgr LDVs'!$B36,'AEO 40'!$B:$B,0))</f>
        <v>31.570124544853584</v>
      </c>
      <c r="AT36">
        <f>INDEX('AEO 40'!AX:AX,MATCH('psgr LDVs'!$B36,'AEO 40'!$B:$B,0))</f>
        <v>31.557257704456219</v>
      </c>
      <c r="AU36">
        <f>INDEX('AEO 40'!AY:AY,MATCH('psgr LDVs'!$B36,'AEO 40'!$B:$B,0))</f>
        <v>31.544390864058855</v>
      </c>
      <c r="AV36">
        <f>INDEX('AEO 40'!AZ:AZ,MATCH('psgr LDVs'!$B36,'AEO 40'!$B:$B,0))</f>
        <v>31.53152402366149</v>
      </c>
      <c r="AW36">
        <f>INDEX('AEO 40'!BA:BA,MATCH('psgr LDVs'!$B36,'AEO 40'!$B:$B,0))</f>
        <v>31.518657183264125</v>
      </c>
      <c r="AX36">
        <f>INDEX('AEO 40'!BB:BB,MATCH('psgr LDVs'!$B36,'AEO 40'!$B:$B,0))</f>
        <v>31.50579034286676</v>
      </c>
      <c r="AY36">
        <f>INDEX('AEO 40'!BC:BC,MATCH('psgr LDVs'!$B36,'AEO 40'!$B:$B,0))</f>
        <v>31.492923502469395</v>
      </c>
      <c r="AZ36">
        <f>INDEX('AEO 40'!BD:BD,MATCH('psgr LDVs'!$B36,'AEO 40'!$B:$B,0))</f>
        <v>31.48005666207203</v>
      </c>
      <c r="BA36">
        <f>INDEX('AEO 40'!BE:BE,MATCH('psgr LDVs'!$B36,'AEO 40'!$B:$B,0))</f>
        <v>31.467189821674669</v>
      </c>
    </row>
    <row r="37" spans="1:53">
      <c r="A37" s="116" t="s">
        <v>854</v>
      </c>
      <c r="B37" s="109"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c r="AH37">
        <f>INDEX('AEO 40'!AL:AL,MATCH('psgr LDVs'!$B37,'AEO 40'!$B:$B,0))</f>
        <v>0</v>
      </c>
      <c r="AI37">
        <f>INDEX('AEO 40'!AM:AM,MATCH('psgr LDVs'!$B37,'AEO 40'!$B:$B,0))</f>
        <v>0</v>
      </c>
      <c r="AJ37">
        <f>INDEX('AEO 40'!AN:AN,MATCH('psgr LDVs'!$B37,'AEO 40'!$B:$B,0))</f>
        <v>0</v>
      </c>
      <c r="AK37">
        <f>INDEX('AEO 40'!AO:AO,MATCH('psgr LDVs'!$B37,'AEO 40'!$B:$B,0))</f>
        <v>0</v>
      </c>
      <c r="AL37">
        <f>INDEX('AEO 40'!AP:AP,MATCH('psgr LDVs'!$B37,'AEO 40'!$B:$B,0))</f>
        <v>0</v>
      </c>
      <c r="AM37">
        <f>INDEX('AEO 40'!AQ:AQ,MATCH('psgr LDVs'!$B37,'AEO 40'!$B:$B,0))</f>
        <v>0</v>
      </c>
      <c r="AN37">
        <f>INDEX('AEO 40'!AR:AR,MATCH('psgr LDVs'!$B37,'AEO 40'!$B:$B,0))</f>
        <v>0</v>
      </c>
      <c r="AO37">
        <f>INDEX('AEO 40'!AS:AS,MATCH('psgr LDVs'!$B37,'AEO 40'!$B:$B,0))</f>
        <v>0</v>
      </c>
      <c r="AP37">
        <f>INDEX('AEO 40'!AT:AT,MATCH('psgr LDVs'!$B37,'AEO 40'!$B:$B,0))</f>
        <v>0</v>
      </c>
      <c r="AQ37">
        <f>INDEX('AEO 40'!AU:AU,MATCH('psgr LDVs'!$B37,'AEO 40'!$B:$B,0))</f>
        <v>0</v>
      </c>
      <c r="AR37">
        <f>INDEX('AEO 40'!AV:AV,MATCH('psgr LDVs'!$B37,'AEO 40'!$B:$B,0))</f>
        <v>0</v>
      </c>
      <c r="AS37">
        <f>INDEX('AEO 40'!AW:AW,MATCH('psgr LDVs'!$B37,'AEO 40'!$B:$B,0))</f>
        <v>0</v>
      </c>
      <c r="AT37">
        <f>INDEX('AEO 40'!AX:AX,MATCH('psgr LDVs'!$B37,'AEO 40'!$B:$B,0))</f>
        <v>0</v>
      </c>
      <c r="AU37">
        <f>INDEX('AEO 40'!AY:AY,MATCH('psgr LDVs'!$B37,'AEO 40'!$B:$B,0))</f>
        <v>0</v>
      </c>
      <c r="AV37">
        <f>INDEX('AEO 40'!AZ:AZ,MATCH('psgr LDVs'!$B37,'AEO 40'!$B:$B,0))</f>
        <v>0</v>
      </c>
      <c r="AW37">
        <f>INDEX('AEO 40'!BA:BA,MATCH('psgr LDVs'!$B37,'AEO 40'!$B:$B,0))</f>
        <v>0</v>
      </c>
      <c r="AX37">
        <f>INDEX('AEO 40'!BB:BB,MATCH('psgr LDVs'!$B37,'AEO 40'!$B:$B,0))</f>
        <v>0</v>
      </c>
      <c r="AY37">
        <f>INDEX('AEO 40'!BC:BC,MATCH('psgr LDVs'!$B37,'AEO 40'!$B:$B,0))</f>
        <v>0</v>
      </c>
      <c r="AZ37">
        <f>INDEX('AEO 40'!BD:BD,MATCH('psgr LDVs'!$B37,'AEO 40'!$B:$B,0))</f>
        <v>0</v>
      </c>
      <c r="BA37">
        <f>INDEX('AEO 40'!BE:BE,MATCH('psgr LDVs'!$B37,'AEO 40'!$B:$B,0))</f>
        <v>0</v>
      </c>
    </row>
    <row r="38" spans="1:53">
      <c r="A38" s="116" t="s">
        <v>854</v>
      </c>
      <c r="B38" s="109"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c r="AH38">
        <f>INDEX('AEO 40'!AL:AL,MATCH('psgr LDVs'!$B38,'AEO 40'!$B:$B,0))</f>
        <v>40.956346303849422</v>
      </c>
      <c r="AI38">
        <f>INDEX('AEO 40'!AM:AM,MATCH('psgr LDVs'!$B38,'AEO 40'!$B:$B,0))</f>
        <v>41.047846364026434</v>
      </c>
      <c r="AJ38">
        <f>INDEX('AEO 40'!AN:AN,MATCH('psgr LDVs'!$B38,'AEO 40'!$B:$B,0))</f>
        <v>41.139346424203438</v>
      </c>
      <c r="AK38">
        <f>INDEX('AEO 40'!AO:AO,MATCH('psgr LDVs'!$B38,'AEO 40'!$B:$B,0))</f>
        <v>41.23084648438045</v>
      </c>
      <c r="AL38">
        <f>INDEX('AEO 40'!AP:AP,MATCH('psgr LDVs'!$B38,'AEO 40'!$B:$B,0))</f>
        <v>41.322346544557462</v>
      </c>
      <c r="AM38">
        <f>INDEX('AEO 40'!AQ:AQ,MATCH('psgr LDVs'!$B38,'AEO 40'!$B:$B,0))</f>
        <v>41.413846604734474</v>
      </c>
      <c r="AN38">
        <f>INDEX('AEO 40'!AR:AR,MATCH('psgr LDVs'!$B38,'AEO 40'!$B:$B,0))</f>
        <v>41.505346664911478</v>
      </c>
      <c r="AO38">
        <f>INDEX('AEO 40'!AS:AS,MATCH('psgr LDVs'!$B38,'AEO 40'!$B:$B,0))</f>
        <v>41.59684672508849</v>
      </c>
      <c r="AP38">
        <f>INDEX('AEO 40'!AT:AT,MATCH('psgr LDVs'!$B38,'AEO 40'!$B:$B,0))</f>
        <v>41.688346785265502</v>
      </c>
      <c r="AQ38">
        <f>INDEX('AEO 40'!AU:AU,MATCH('psgr LDVs'!$B38,'AEO 40'!$B:$B,0))</f>
        <v>41.779846845442513</v>
      </c>
      <c r="AR38">
        <f>INDEX('AEO 40'!AV:AV,MATCH('psgr LDVs'!$B38,'AEO 40'!$B:$B,0))</f>
        <v>41.871346905619525</v>
      </c>
      <c r="AS38">
        <f>INDEX('AEO 40'!AW:AW,MATCH('psgr LDVs'!$B38,'AEO 40'!$B:$B,0))</f>
        <v>41.96284696579653</v>
      </c>
      <c r="AT38">
        <f>INDEX('AEO 40'!AX:AX,MATCH('psgr LDVs'!$B38,'AEO 40'!$B:$B,0))</f>
        <v>42.054347025973541</v>
      </c>
      <c r="AU38">
        <f>INDEX('AEO 40'!AY:AY,MATCH('psgr LDVs'!$B38,'AEO 40'!$B:$B,0))</f>
        <v>42.145847086150553</v>
      </c>
      <c r="AV38">
        <f>INDEX('AEO 40'!AZ:AZ,MATCH('psgr LDVs'!$B38,'AEO 40'!$B:$B,0))</f>
        <v>42.237347146327565</v>
      </c>
      <c r="AW38">
        <f>INDEX('AEO 40'!BA:BA,MATCH('psgr LDVs'!$B38,'AEO 40'!$B:$B,0))</f>
        <v>42.328847206504577</v>
      </c>
      <c r="AX38">
        <f>INDEX('AEO 40'!BB:BB,MATCH('psgr LDVs'!$B38,'AEO 40'!$B:$B,0))</f>
        <v>42.420347266681581</v>
      </c>
      <c r="AY38">
        <f>INDEX('AEO 40'!BC:BC,MATCH('psgr LDVs'!$B38,'AEO 40'!$B:$B,0))</f>
        <v>42.511847326858593</v>
      </c>
      <c r="AZ38">
        <f>INDEX('AEO 40'!BD:BD,MATCH('psgr LDVs'!$B38,'AEO 40'!$B:$B,0))</f>
        <v>42.603347387035605</v>
      </c>
      <c r="BA38">
        <f>INDEX('AEO 40'!BE:BE,MATCH('psgr LDVs'!$B38,'AEO 40'!$B:$B,0))</f>
        <v>42.694847447212616</v>
      </c>
    </row>
    <row r="39" spans="1:53">
      <c r="A39" s="116"/>
      <c r="B39" s="109"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c r="AH39">
        <f>INDEX('AEO 40'!AL:AL,MATCH('psgr LDVs'!$B39,'AEO 40'!$B:$B,0))</f>
        <v>36.521620661624617</v>
      </c>
      <c r="AI39">
        <f>INDEX('AEO 40'!AM:AM,MATCH('psgr LDVs'!$B39,'AEO 40'!$B:$B,0))</f>
        <v>36.600329085714179</v>
      </c>
      <c r="AJ39">
        <f>INDEX('AEO 40'!AN:AN,MATCH('psgr LDVs'!$B39,'AEO 40'!$B:$B,0))</f>
        <v>36.679037509803749</v>
      </c>
      <c r="AK39">
        <f>INDEX('AEO 40'!AO:AO,MATCH('psgr LDVs'!$B39,'AEO 40'!$B:$B,0))</f>
        <v>36.757745933893318</v>
      </c>
      <c r="AL39">
        <f>INDEX('AEO 40'!AP:AP,MATCH('psgr LDVs'!$B39,'AEO 40'!$B:$B,0))</f>
        <v>36.83645435798288</v>
      </c>
      <c r="AM39">
        <f>INDEX('AEO 40'!AQ:AQ,MATCH('psgr LDVs'!$B39,'AEO 40'!$B:$B,0))</f>
        <v>36.91516278207245</v>
      </c>
      <c r="AN39">
        <f>INDEX('AEO 40'!AR:AR,MATCH('psgr LDVs'!$B39,'AEO 40'!$B:$B,0))</f>
        <v>36.993871206162012</v>
      </c>
      <c r="AO39">
        <f>INDEX('AEO 40'!AS:AS,MATCH('psgr LDVs'!$B39,'AEO 40'!$B:$B,0))</f>
        <v>37.072579630251582</v>
      </c>
      <c r="AP39">
        <f>INDEX('AEO 40'!AT:AT,MATCH('psgr LDVs'!$B39,'AEO 40'!$B:$B,0))</f>
        <v>37.151288054341151</v>
      </c>
      <c r="AQ39">
        <f>INDEX('AEO 40'!AU:AU,MATCH('psgr LDVs'!$B39,'AEO 40'!$B:$B,0))</f>
        <v>37.229996478430714</v>
      </c>
      <c r="AR39">
        <f>INDEX('AEO 40'!AV:AV,MATCH('psgr LDVs'!$B39,'AEO 40'!$B:$B,0))</f>
        <v>37.308704902520283</v>
      </c>
      <c r="AS39">
        <f>INDEX('AEO 40'!AW:AW,MATCH('psgr LDVs'!$B39,'AEO 40'!$B:$B,0))</f>
        <v>37.387413326609845</v>
      </c>
      <c r="AT39">
        <f>INDEX('AEO 40'!AX:AX,MATCH('psgr LDVs'!$B39,'AEO 40'!$B:$B,0))</f>
        <v>37.466121750699415</v>
      </c>
      <c r="AU39">
        <f>INDEX('AEO 40'!AY:AY,MATCH('psgr LDVs'!$B39,'AEO 40'!$B:$B,0))</f>
        <v>37.544830174788984</v>
      </c>
      <c r="AV39">
        <f>INDEX('AEO 40'!AZ:AZ,MATCH('psgr LDVs'!$B39,'AEO 40'!$B:$B,0))</f>
        <v>37.623538598878547</v>
      </c>
      <c r="AW39">
        <f>INDEX('AEO 40'!BA:BA,MATCH('psgr LDVs'!$B39,'AEO 40'!$B:$B,0))</f>
        <v>37.702247022968116</v>
      </c>
      <c r="AX39">
        <f>INDEX('AEO 40'!BB:BB,MATCH('psgr LDVs'!$B39,'AEO 40'!$B:$B,0))</f>
        <v>37.780955447057686</v>
      </c>
      <c r="AY39">
        <f>INDEX('AEO 40'!BC:BC,MATCH('psgr LDVs'!$B39,'AEO 40'!$B:$B,0))</f>
        <v>37.859663871147248</v>
      </c>
      <c r="AZ39">
        <f>INDEX('AEO 40'!BD:BD,MATCH('psgr LDVs'!$B39,'AEO 40'!$B:$B,0))</f>
        <v>37.938372295236817</v>
      </c>
      <c r="BA39">
        <f>INDEX('AEO 40'!BE:BE,MATCH('psgr LDVs'!$B39,'AEO 40'!$B:$B,0))</f>
        <v>38.017080719326387</v>
      </c>
    </row>
    <row r="40" spans="1:53">
      <c r="D40" s="15"/>
    </row>
    <row r="41" spans="1:53" s="1" customFormat="1">
      <c r="A41" s="1" t="s">
        <v>3040</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c r="AH41" s="1">
        <v>2051</v>
      </c>
      <c r="AI41" s="1">
        <v>2052</v>
      </c>
      <c r="AJ41" s="1">
        <v>2053</v>
      </c>
      <c r="AK41" s="1">
        <v>2054</v>
      </c>
      <c r="AL41" s="1">
        <v>2055</v>
      </c>
      <c r="AM41" s="1">
        <v>2056</v>
      </c>
      <c r="AN41" s="1">
        <v>2057</v>
      </c>
      <c r="AO41" s="1">
        <v>2058</v>
      </c>
      <c r="AP41" s="1">
        <v>2059</v>
      </c>
      <c r="AQ41" s="1">
        <v>2060</v>
      </c>
      <c r="AR41" s="1">
        <v>2061</v>
      </c>
      <c r="AS41" s="1">
        <v>2062</v>
      </c>
      <c r="AT41" s="1">
        <v>2063</v>
      </c>
      <c r="AU41" s="1">
        <v>2064</v>
      </c>
      <c r="AV41" s="1">
        <v>2065</v>
      </c>
      <c r="AW41" s="1">
        <v>2066</v>
      </c>
      <c r="AX41" s="1">
        <v>2067</v>
      </c>
      <c r="AY41" s="1">
        <v>2068</v>
      </c>
      <c r="AZ41" s="1">
        <v>2069</v>
      </c>
      <c r="BA41" s="1">
        <v>2070</v>
      </c>
    </row>
    <row r="42" spans="1:53">
      <c r="A42" s="116" t="s">
        <v>114</v>
      </c>
      <c r="B42" s="109"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c r="AH42">
        <f>INDEX('AEO 38'!AL:AL,MATCH('psgr LDVs'!$B42,'AEO 38'!$B:$B,0))</f>
        <v>4194.0743896053273</v>
      </c>
      <c r="AI42">
        <f>INDEX('AEO 38'!AM:AM,MATCH('psgr LDVs'!$B42,'AEO 38'!$B:$B,0))</f>
        <v>4135.1687692840396</v>
      </c>
      <c r="AJ42">
        <f>INDEX('AEO 38'!AN:AN,MATCH('psgr LDVs'!$B42,'AEO 38'!$B:$B,0))</f>
        <v>4076.2631489627529</v>
      </c>
      <c r="AK42">
        <f>INDEX('AEO 38'!AO:AO,MATCH('psgr LDVs'!$B42,'AEO 38'!$B:$B,0))</f>
        <v>4017.3575286414657</v>
      </c>
      <c r="AL42">
        <f>INDEX('AEO 38'!AP:AP,MATCH('psgr LDVs'!$B42,'AEO 38'!$B:$B,0))</f>
        <v>3958.4519083201785</v>
      </c>
      <c r="AM42">
        <f>INDEX('AEO 38'!AQ:AQ,MATCH('psgr LDVs'!$B42,'AEO 38'!$B:$B,0))</f>
        <v>3899.5462879988913</v>
      </c>
      <c r="AN42">
        <f>INDEX('AEO 38'!AR:AR,MATCH('psgr LDVs'!$B42,'AEO 38'!$B:$B,0))</f>
        <v>3840.6406676776041</v>
      </c>
      <c r="AO42">
        <f>INDEX('AEO 38'!AS:AS,MATCH('psgr LDVs'!$B42,'AEO 38'!$B:$B,0))</f>
        <v>3781.7350473563174</v>
      </c>
      <c r="AP42">
        <f>INDEX('AEO 38'!AT:AT,MATCH('psgr LDVs'!$B42,'AEO 38'!$B:$B,0))</f>
        <v>3722.8294270350302</v>
      </c>
      <c r="AQ42">
        <f>INDEX('AEO 38'!AU:AU,MATCH('psgr LDVs'!$B42,'AEO 38'!$B:$B,0))</f>
        <v>3663.923806713743</v>
      </c>
      <c r="AR42">
        <f>INDEX('AEO 38'!AV:AV,MATCH('psgr LDVs'!$B42,'AEO 38'!$B:$B,0))</f>
        <v>3605.0181863924563</v>
      </c>
      <c r="AS42">
        <f>INDEX('AEO 38'!AW:AW,MATCH('psgr LDVs'!$B42,'AEO 38'!$B:$B,0))</f>
        <v>3546.1125660711687</v>
      </c>
      <c r="AT42">
        <f>INDEX('AEO 38'!AX:AX,MATCH('psgr LDVs'!$B42,'AEO 38'!$B:$B,0))</f>
        <v>3487.2069457498819</v>
      </c>
      <c r="AU42">
        <f>INDEX('AEO 38'!AY:AY,MATCH('psgr LDVs'!$B42,'AEO 38'!$B:$B,0))</f>
        <v>3428.3013254285947</v>
      </c>
      <c r="AV42">
        <f>INDEX('AEO 38'!AZ:AZ,MATCH('psgr LDVs'!$B42,'AEO 38'!$B:$B,0))</f>
        <v>3369.3957051073075</v>
      </c>
      <c r="AW42">
        <f>INDEX('AEO 38'!BA:BA,MATCH('psgr LDVs'!$B42,'AEO 38'!$B:$B,0))</f>
        <v>3310.4900847860208</v>
      </c>
      <c r="AX42">
        <f>INDEX('AEO 38'!BB:BB,MATCH('psgr LDVs'!$B42,'AEO 38'!$B:$B,0))</f>
        <v>3251.5844644647336</v>
      </c>
      <c r="AY42">
        <f>INDEX('AEO 38'!BC:BC,MATCH('psgr LDVs'!$B42,'AEO 38'!$B:$B,0))</f>
        <v>3192.6788441434464</v>
      </c>
      <c r="AZ42">
        <f>INDEX('AEO 38'!BD:BD,MATCH('psgr LDVs'!$B42,'AEO 38'!$B:$B,0))</f>
        <v>3133.7732238221593</v>
      </c>
      <c r="BA42">
        <f>INDEX('AEO 38'!BE:BE,MATCH('psgr LDVs'!$B42,'AEO 38'!$B:$B,0))</f>
        <v>3074.8676035008721</v>
      </c>
    </row>
    <row r="43" spans="1:53">
      <c r="A43" s="116" t="s">
        <v>115</v>
      </c>
      <c r="B43" s="109"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c r="AH43">
        <f>INDEX('AEO 38'!AL:AL,MATCH('psgr LDVs'!$B43,'AEO 38'!$B:$B,0))</f>
        <v>6.8199378124659829E-2</v>
      </c>
      <c r="AI43">
        <f>INDEX('AEO 38'!AM:AM,MATCH('psgr LDVs'!$B43,'AEO 38'!$B:$B,0))</f>
        <v>6.6974022003176342E-2</v>
      </c>
      <c r="AJ43">
        <f>INDEX('AEO 38'!AN:AN,MATCH('psgr LDVs'!$B43,'AEO 38'!$B:$B,0))</f>
        <v>6.5748665881692869E-2</v>
      </c>
      <c r="AK43">
        <f>INDEX('AEO 38'!AO:AO,MATCH('psgr LDVs'!$B43,'AEO 38'!$B:$B,0))</f>
        <v>6.4523309760209396E-2</v>
      </c>
      <c r="AL43">
        <f>INDEX('AEO 38'!AP:AP,MATCH('psgr LDVs'!$B43,'AEO 38'!$B:$B,0))</f>
        <v>6.3297953638725923E-2</v>
      </c>
      <c r="AM43">
        <f>INDEX('AEO 38'!AQ:AQ,MATCH('psgr LDVs'!$B43,'AEO 38'!$B:$B,0))</f>
        <v>6.2072597517242444E-2</v>
      </c>
      <c r="AN43">
        <f>INDEX('AEO 38'!AR:AR,MATCH('psgr LDVs'!$B43,'AEO 38'!$B:$B,0))</f>
        <v>6.0847241395758964E-2</v>
      </c>
      <c r="AO43">
        <f>INDEX('AEO 38'!AS:AS,MATCH('psgr LDVs'!$B43,'AEO 38'!$B:$B,0))</f>
        <v>5.9621885274275491E-2</v>
      </c>
      <c r="AP43">
        <f>INDEX('AEO 38'!AT:AT,MATCH('psgr LDVs'!$B43,'AEO 38'!$B:$B,0))</f>
        <v>5.8396529152792011E-2</v>
      </c>
      <c r="AQ43">
        <f>INDEX('AEO 38'!AU:AU,MATCH('psgr LDVs'!$B43,'AEO 38'!$B:$B,0))</f>
        <v>5.7171173031308538E-2</v>
      </c>
      <c r="AR43">
        <f>INDEX('AEO 38'!AV:AV,MATCH('psgr LDVs'!$B43,'AEO 38'!$B:$B,0))</f>
        <v>5.5945816909825058E-2</v>
      </c>
      <c r="AS43">
        <f>INDEX('AEO 38'!AW:AW,MATCH('psgr LDVs'!$B43,'AEO 38'!$B:$B,0))</f>
        <v>5.4720460788341585E-2</v>
      </c>
      <c r="AT43">
        <f>INDEX('AEO 38'!AX:AX,MATCH('psgr LDVs'!$B43,'AEO 38'!$B:$B,0))</f>
        <v>5.3495104666858105E-2</v>
      </c>
      <c r="AU43">
        <f>INDEX('AEO 38'!AY:AY,MATCH('psgr LDVs'!$B43,'AEO 38'!$B:$B,0))</f>
        <v>5.2269748545374625E-2</v>
      </c>
      <c r="AV43">
        <f>INDEX('AEO 38'!AZ:AZ,MATCH('psgr LDVs'!$B43,'AEO 38'!$B:$B,0))</f>
        <v>5.1044392423891152E-2</v>
      </c>
      <c r="AW43">
        <f>INDEX('AEO 38'!BA:BA,MATCH('psgr LDVs'!$B43,'AEO 38'!$B:$B,0))</f>
        <v>4.9819036302407679E-2</v>
      </c>
      <c r="AX43">
        <f>INDEX('AEO 38'!BB:BB,MATCH('psgr LDVs'!$B43,'AEO 38'!$B:$B,0))</f>
        <v>4.8593680180924199E-2</v>
      </c>
      <c r="AY43">
        <f>INDEX('AEO 38'!BC:BC,MATCH('psgr LDVs'!$B43,'AEO 38'!$B:$B,0))</f>
        <v>4.736832405944072E-2</v>
      </c>
      <c r="AZ43">
        <f>INDEX('AEO 38'!BD:BD,MATCH('psgr LDVs'!$B43,'AEO 38'!$B:$B,0))</f>
        <v>4.6142967937957247E-2</v>
      </c>
      <c r="BA43">
        <f>INDEX('AEO 38'!BE:BE,MATCH('psgr LDVs'!$B43,'AEO 38'!$B:$B,0))</f>
        <v>4.4917611816473774E-2</v>
      </c>
    </row>
    <row r="44" spans="1:53">
      <c r="A44" s="116"/>
      <c r="B44" s="109"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c r="AH44">
        <f>INDEX('AEO 38'!AL:AL,MATCH('psgr LDVs'!$B44,'AEO 38'!$B:$B,0))</f>
        <v>4194.142668289187</v>
      </c>
      <c r="AI44">
        <f>INDEX('AEO 38'!AM:AM,MATCH('psgr LDVs'!$B44,'AEO 38'!$B:$B,0))</f>
        <v>4135.2359908623894</v>
      </c>
      <c r="AJ44">
        <f>INDEX('AEO 38'!AN:AN,MATCH('psgr LDVs'!$B44,'AEO 38'!$B:$B,0))</f>
        <v>4076.3293134355918</v>
      </c>
      <c r="AK44">
        <f>INDEX('AEO 38'!AO:AO,MATCH('psgr LDVs'!$B44,'AEO 38'!$B:$B,0))</f>
        <v>4017.4226360087941</v>
      </c>
      <c r="AL44">
        <f>INDEX('AEO 38'!AP:AP,MATCH('psgr LDVs'!$B44,'AEO 38'!$B:$B,0))</f>
        <v>3958.5159585819965</v>
      </c>
      <c r="AM44">
        <f>INDEX('AEO 38'!AQ:AQ,MATCH('psgr LDVs'!$B44,'AEO 38'!$B:$B,0))</f>
        <v>3899.6092811551989</v>
      </c>
      <c r="AN44">
        <f>INDEX('AEO 38'!AR:AR,MATCH('psgr LDVs'!$B44,'AEO 38'!$B:$B,0))</f>
        <v>3840.7026037284013</v>
      </c>
      <c r="AO44">
        <f>INDEX('AEO 38'!AS:AS,MATCH('psgr LDVs'!$B44,'AEO 38'!$B:$B,0))</f>
        <v>3781.7959263016037</v>
      </c>
      <c r="AP44">
        <f>INDEX('AEO 38'!AT:AT,MATCH('psgr LDVs'!$B44,'AEO 38'!$B:$B,0))</f>
        <v>3722.8892488748061</v>
      </c>
      <c r="AQ44">
        <f>INDEX('AEO 38'!AU:AU,MATCH('psgr LDVs'!$B44,'AEO 38'!$B:$B,0))</f>
        <v>3663.9825714480085</v>
      </c>
      <c r="AR44">
        <f>INDEX('AEO 38'!AV:AV,MATCH('psgr LDVs'!$B44,'AEO 38'!$B:$B,0))</f>
        <v>3605.0758940212113</v>
      </c>
      <c r="AS44">
        <f>INDEX('AEO 38'!AW:AW,MATCH('psgr LDVs'!$B44,'AEO 38'!$B:$B,0))</f>
        <v>3546.1692165944137</v>
      </c>
      <c r="AT44">
        <f>INDEX('AEO 38'!AX:AX,MATCH('psgr LDVs'!$B44,'AEO 38'!$B:$B,0))</f>
        <v>3487.2625391676161</v>
      </c>
      <c r="AU44">
        <f>INDEX('AEO 38'!AY:AY,MATCH('psgr LDVs'!$B44,'AEO 38'!$B:$B,0))</f>
        <v>3428.3558617408185</v>
      </c>
      <c r="AV44">
        <f>INDEX('AEO 38'!AZ:AZ,MATCH('psgr LDVs'!$B44,'AEO 38'!$B:$B,0))</f>
        <v>3369.4491843140208</v>
      </c>
      <c r="AW44">
        <f>INDEX('AEO 38'!BA:BA,MATCH('psgr LDVs'!$B44,'AEO 38'!$B:$B,0))</f>
        <v>3310.5425068872232</v>
      </c>
      <c r="AX44">
        <f>INDEX('AEO 38'!BB:BB,MATCH('psgr LDVs'!$B44,'AEO 38'!$B:$B,0))</f>
        <v>3251.6358294604256</v>
      </c>
      <c r="AY44">
        <f>INDEX('AEO 38'!BC:BC,MATCH('psgr LDVs'!$B44,'AEO 38'!$B:$B,0))</f>
        <v>3192.729152033628</v>
      </c>
      <c r="AZ44">
        <f>INDEX('AEO 38'!BD:BD,MATCH('psgr LDVs'!$B44,'AEO 38'!$B:$B,0))</f>
        <v>3133.8224746068304</v>
      </c>
      <c r="BA44">
        <f>INDEX('AEO 38'!BE:BE,MATCH('psgr LDVs'!$B44,'AEO 38'!$B:$B,0))</f>
        <v>3074.9157971800328</v>
      </c>
    </row>
    <row r="45" spans="1:53">
      <c r="A45" s="116" t="s">
        <v>114</v>
      </c>
      <c r="B45" s="109"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c r="AH45">
        <f>INDEX('AEO 38'!AL:AL,MATCH('psgr LDVs'!$B45,'AEO 38'!$B:$B,0))</f>
        <v>86.235786021521449</v>
      </c>
      <c r="AI45">
        <f>INDEX('AEO 38'!AM:AM,MATCH('psgr LDVs'!$B45,'AEO 38'!$B:$B,0))</f>
        <v>85.220693158481737</v>
      </c>
      <c r="AJ45">
        <f>INDEX('AEO 38'!AN:AN,MATCH('psgr LDVs'!$B45,'AEO 38'!$B:$B,0))</f>
        <v>84.205600295442039</v>
      </c>
      <c r="AK45">
        <f>INDEX('AEO 38'!AO:AO,MATCH('psgr LDVs'!$B45,'AEO 38'!$B:$B,0))</f>
        <v>83.190507432402327</v>
      </c>
      <c r="AL45">
        <f>INDEX('AEO 38'!AP:AP,MATCH('psgr LDVs'!$B45,'AEO 38'!$B:$B,0))</f>
        <v>82.175414569362616</v>
      </c>
      <c r="AM45">
        <f>INDEX('AEO 38'!AQ:AQ,MATCH('psgr LDVs'!$B45,'AEO 38'!$B:$B,0))</f>
        <v>81.160321706322904</v>
      </c>
      <c r="AN45">
        <f>INDEX('AEO 38'!AR:AR,MATCH('psgr LDVs'!$B45,'AEO 38'!$B:$B,0))</f>
        <v>80.145228843283192</v>
      </c>
      <c r="AO45">
        <f>INDEX('AEO 38'!AS:AS,MATCH('psgr LDVs'!$B45,'AEO 38'!$B:$B,0))</f>
        <v>79.130135980243494</v>
      </c>
      <c r="AP45">
        <f>INDEX('AEO 38'!AT:AT,MATCH('psgr LDVs'!$B45,'AEO 38'!$B:$B,0))</f>
        <v>78.115043117203783</v>
      </c>
      <c r="AQ45">
        <f>INDEX('AEO 38'!AU:AU,MATCH('psgr LDVs'!$B45,'AEO 38'!$B:$B,0))</f>
        <v>77.099950254164071</v>
      </c>
      <c r="AR45">
        <f>INDEX('AEO 38'!AV:AV,MATCH('psgr LDVs'!$B45,'AEO 38'!$B:$B,0))</f>
        <v>76.084857391124359</v>
      </c>
      <c r="AS45">
        <f>INDEX('AEO 38'!AW:AW,MATCH('psgr LDVs'!$B45,'AEO 38'!$B:$B,0))</f>
        <v>75.069764528084647</v>
      </c>
      <c r="AT45">
        <f>INDEX('AEO 38'!AX:AX,MATCH('psgr LDVs'!$B45,'AEO 38'!$B:$B,0))</f>
        <v>74.054671665044935</v>
      </c>
      <c r="AU45">
        <f>INDEX('AEO 38'!AY:AY,MATCH('psgr LDVs'!$B45,'AEO 38'!$B:$B,0))</f>
        <v>73.039578802005238</v>
      </c>
      <c r="AV45">
        <f>INDEX('AEO 38'!AZ:AZ,MATCH('psgr LDVs'!$B45,'AEO 38'!$B:$B,0))</f>
        <v>72.024485938965526</v>
      </c>
      <c r="AW45">
        <f>INDEX('AEO 38'!BA:BA,MATCH('psgr LDVs'!$B45,'AEO 38'!$B:$B,0))</f>
        <v>71.009393075925814</v>
      </c>
      <c r="AX45">
        <f>INDEX('AEO 38'!BB:BB,MATCH('psgr LDVs'!$B45,'AEO 38'!$B:$B,0))</f>
        <v>69.994300212886102</v>
      </c>
      <c r="AY45">
        <f>INDEX('AEO 38'!BC:BC,MATCH('psgr LDVs'!$B45,'AEO 38'!$B:$B,0))</f>
        <v>68.979207349846405</v>
      </c>
      <c r="AZ45">
        <f>INDEX('AEO 38'!BD:BD,MATCH('psgr LDVs'!$B45,'AEO 38'!$B:$B,0))</f>
        <v>67.964114486806693</v>
      </c>
      <c r="BA45">
        <f>INDEX('AEO 38'!BE:BE,MATCH('psgr LDVs'!$B45,'AEO 38'!$B:$B,0))</f>
        <v>66.949021623766981</v>
      </c>
    </row>
    <row r="46" spans="1:53">
      <c r="A46" s="116" t="s">
        <v>112</v>
      </c>
      <c r="B46" s="109"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c r="AH46">
        <f>INDEX('AEO 38'!AL:AL,MATCH('psgr LDVs'!$B46,'AEO 38'!$B:$B,0))</f>
        <v>3.6692339999999999</v>
      </c>
      <c r="AI46">
        <f>INDEX('AEO 38'!AM:AM,MATCH('psgr LDVs'!$B46,'AEO 38'!$B:$B,0))</f>
        <v>3.6692339999999999</v>
      </c>
      <c r="AJ46">
        <f>INDEX('AEO 38'!AN:AN,MATCH('psgr LDVs'!$B46,'AEO 38'!$B:$B,0))</f>
        <v>3.6692339999999999</v>
      </c>
      <c r="AK46">
        <f>INDEX('AEO 38'!AO:AO,MATCH('psgr LDVs'!$B46,'AEO 38'!$B:$B,0))</f>
        <v>3.6692339999999999</v>
      </c>
      <c r="AL46">
        <f>INDEX('AEO 38'!AP:AP,MATCH('psgr LDVs'!$B46,'AEO 38'!$B:$B,0))</f>
        <v>3.6692339999999999</v>
      </c>
      <c r="AM46">
        <f>INDEX('AEO 38'!AQ:AQ,MATCH('psgr LDVs'!$B46,'AEO 38'!$B:$B,0))</f>
        <v>3.6692339999999999</v>
      </c>
      <c r="AN46">
        <f>INDEX('AEO 38'!AR:AR,MATCH('psgr LDVs'!$B46,'AEO 38'!$B:$B,0))</f>
        <v>3.6692339999999999</v>
      </c>
      <c r="AO46">
        <f>INDEX('AEO 38'!AS:AS,MATCH('psgr LDVs'!$B46,'AEO 38'!$B:$B,0))</f>
        <v>3.6692339999999999</v>
      </c>
      <c r="AP46">
        <f>INDEX('AEO 38'!AT:AT,MATCH('psgr LDVs'!$B46,'AEO 38'!$B:$B,0))</f>
        <v>3.6692339999999999</v>
      </c>
      <c r="AQ46">
        <f>INDEX('AEO 38'!AU:AU,MATCH('psgr LDVs'!$B46,'AEO 38'!$B:$B,0))</f>
        <v>3.6692339999999999</v>
      </c>
      <c r="AR46">
        <f>INDEX('AEO 38'!AV:AV,MATCH('psgr LDVs'!$B46,'AEO 38'!$B:$B,0))</f>
        <v>3.6692339999999999</v>
      </c>
      <c r="AS46">
        <f>INDEX('AEO 38'!AW:AW,MATCH('psgr LDVs'!$B46,'AEO 38'!$B:$B,0))</f>
        <v>3.6692339999999999</v>
      </c>
      <c r="AT46">
        <f>INDEX('AEO 38'!AX:AX,MATCH('psgr LDVs'!$B46,'AEO 38'!$B:$B,0))</f>
        <v>3.6692339999999999</v>
      </c>
      <c r="AU46">
        <f>INDEX('AEO 38'!AY:AY,MATCH('psgr LDVs'!$B46,'AEO 38'!$B:$B,0))</f>
        <v>3.6692339999999999</v>
      </c>
      <c r="AV46">
        <f>INDEX('AEO 38'!AZ:AZ,MATCH('psgr LDVs'!$B46,'AEO 38'!$B:$B,0))</f>
        <v>3.6692339999999999</v>
      </c>
      <c r="AW46">
        <f>INDEX('AEO 38'!BA:BA,MATCH('psgr LDVs'!$B46,'AEO 38'!$B:$B,0))</f>
        <v>3.6692339999999999</v>
      </c>
      <c r="AX46">
        <f>INDEX('AEO 38'!BB:BB,MATCH('psgr LDVs'!$B46,'AEO 38'!$B:$B,0))</f>
        <v>3.6692339999999999</v>
      </c>
      <c r="AY46">
        <f>INDEX('AEO 38'!BC:BC,MATCH('psgr LDVs'!$B46,'AEO 38'!$B:$B,0))</f>
        <v>3.6692339999999999</v>
      </c>
      <c r="AZ46">
        <f>INDEX('AEO 38'!BD:BD,MATCH('psgr LDVs'!$B46,'AEO 38'!$B:$B,0))</f>
        <v>3.6692339999999999</v>
      </c>
      <c r="BA46">
        <f>INDEX('AEO 38'!BE:BE,MATCH('psgr LDVs'!$B46,'AEO 38'!$B:$B,0))</f>
        <v>3.6692339999999999</v>
      </c>
    </row>
    <row r="47" spans="1:53">
      <c r="A47" s="116" t="s">
        <v>112</v>
      </c>
      <c r="B47" s="109"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c r="AH47">
        <f>INDEX('AEO 38'!AL:AL,MATCH('psgr LDVs'!$B47,'AEO 38'!$B:$B,0))</f>
        <v>193.34471138736669</v>
      </c>
      <c r="AI47">
        <f>INDEX('AEO 38'!AM:AM,MATCH('psgr LDVs'!$B47,'AEO 38'!$B:$B,0))</f>
        <v>199.14686216775985</v>
      </c>
      <c r="AJ47">
        <f>INDEX('AEO 38'!AN:AN,MATCH('psgr LDVs'!$B47,'AEO 38'!$B:$B,0))</f>
        <v>204.94901294815304</v>
      </c>
      <c r="AK47">
        <f>INDEX('AEO 38'!AO:AO,MATCH('psgr LDVs'!$B47,'AEO 38'!$B:$B,0))</f>
        <v>210.75116372854623</v>
      </c>
      <c r="AL47">
        <f>INDEX('AEO 38'!AP:AP,MATCH('psgr LDVs'!$B47,'AEO 38'!$B:$B,0))</f>
        <v>216.55331450893942</v>
      </c>
      <c r="AM47">
        <f>INDEX('AEO 38'!AQ:AQ,MATCH('psgr LDVs'!$B47,'AEO 38'!$B:$B,0))</f>
        <v>222.35546528933259</v>
      </c>
      <c r="AN47">
        <f>INDEX('AEO 38'!AR:AR,MATCH('psgr LDVs'!$B47,'AEO 38'!$B:$B,0))</f>
        <v>228.15761606972578</v>
      </c>
      <c r="AO47">
        <f>INDEX('AEO 38'!AS:AS,MATCH('psgr LDVs'!$B47,'AEO 38'!$B:$B,0))</f>
        <v>233.95976685011897</v>
      </c>
      <c r="AP47">
        <f>INDEX('AEO 38'!AT:AT,MATCH('psgr LDVs'!$B47,'AEO 38'!$B:$B,0))</f>
        <v>239.76191763051213</v>
      </c>
      <c r="AQ47">
        <f>INDEX('AEO 38'!AU:AU,MATCH('psgr LDVs'!$B47,'AEO 38'!$B:$B,0))</f>
        <v>245.56406841090532</v>
      </c>
      <c r="AR47">
        <f>INDEX('AEO 38'!AV:AV,MATCH('psgr LDVs'!$B47,'AEO 38'!$B:$B,0))</f>
        <v>251.36621919129851</v>
      </c>
      <c r="AS47">
        <f>INDEX('AEO 38'!AW:AW,MATCH('psgr LDVs'!$B47,'AEO 38'!$B:$B,0))</f>
        <v>257.16836997169167</v>
      </c>
      <c r="AT47">
        <f>INDEX('AEO 38'!AX:AX,MATCH('psgr LDVs'!$B47,'AEO 38'!$B:$B,0))</f>
        <v>262.97052075208489</v>
      </c>
      <c r="AU47">
        <f>INDEX('AEO 38'!AY:AY,MATCH('psgr LDVs'!$B47,'AEO 38'!$B:$B,0))</f>
        <v>268.77267153247806</v>
      </c>
      <c r="AV47">
        <f>INDEX('AEO 38'!AZ:AZ,MATCH('psgr LDVs'!$B47,'AEO 38'!$B:$B,0))</f>
        <v>274.57482231287122</v>
      </c>
      <c r="AW47">
        <f>INDEX('AEO 38'!BA:BA,MATCH('psgr LDVs'!$B47,'AEO 38'!$B:$B,0))</f>
        <v>280.37697309326444</v>
      </c>
      <c r="AX47">
        <f>INDEX('AEO 38'!BB:BB,MATCH('psgr LDVs'!$B47,'AEO 38'!$B:$B,0))</f>
        <v>286.1791238736576</v>
      </c>
      <c r="AY47">
        <f>INDEX('AEO 38'!BC:BC,MATCH('psgr LDVs'!$B47,'AEO 38'!$B:$B,0))</f>
        <v>291.98127465405082</v>
      </c>
      <c r="AZ47">
        <f>INDEX('AEO 38'!BD:BD,MATCH('psgr LDVs'!$B47,'AEO 38'!$B:$B,0))</f>
        <v>297.78342543444398</v>
      </c>
      <c r="BA47">
        <f>INDEX('AEO 38'!BE:BE,MATCH('psgr LDVs'!$B47,'AEO 38'!$B:$B,0))</f>
        <v>303.58557621483715</v>
      </c>
    </row>
    <row r="48" spans="1:53">
      <c r="A48" s="116" t="s">
        <v>112</v>
      </c>
      <c r="B48" s="109"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c r="AH48">
        <f>INDEX('AEO 38'!AL:AL,MATCH('psgr LDVs'!$B48,'AEO 38'!$B:$B,0))</f>
        <v>615.64475579130374</v>
      </c>
      <c r="AI48">
        <f>INDEX('AEO 38'!AM:AM,MATCH('psgr LDVs'!$B48,'AEO 38'!$B:$B,0))</f>
        <v>636.68080570505867</v>
      </c>
      <c r="AJ48">
        <f>INDEX('AEO 38'!AN:AN,MATCH('psgr LDVs'!$B48,'AEO 38'!$B:$B,0))</f>
        <v>657.7168556188135</v>
      </c>
      <c r="AK48">
        <f>INDEX('AEO 38'!AO:AO,MATCH('psgr LDVs'!$B48,'AEO 38'!$B:$B,0))</f>
        <v>678.75290553256843</v>
      </c>
      <c r="AL48">
        <f>INDEX('AEO 38'!AP:AP,MATCH('psgr LDVs'!$B48,'AEO 38'!$B:$B,0))</f>
        <v>699.78895544632326</v>
      </c>
      <c r="AM48">
        <f>INDEX('AEO 38'!AQ:AQ,MATCH('psgr LDVs'!$B48,'AEO 38'!$B:$B,0))</f>
        <v>720.82500536007819</v>
      </c>
      <c r="AN48">
        <f>INDEX('AEO 38'!AR:AR,MATCH('psgr LDVs'!$B48,'AEO 38'!$B:$B,0))</f>
        <v>741.86105527383302</v>
      </c>
      <c r="AO48">
        <f>INDEX('AEO 38'!AS:AS,MATCH('psgr LDVs'!$B48,'AEO 38'!$B:$B,0))</f>
        <v>762.89710518758795</v>
      </c>
      <c r="AP48">
        <f>INDEX('AEO 38'!AT:AT,MATCH('psgr LDVs'!$B48,'AEO 38'!$B:$B,0))</f>
        <v>783.93315510134278</v>
      </c>
      <c r="AQ48">
        <f>INDEX('AEO 38'!AU:AU,MATCH('psgr LDVs'!$B48,'AEO 38'!$B:$B,0))</f>
        <v>804.96920501509771</v>
      </c>
      <c r="AR48">
        <f>INDEX('AEO 38'!AV:AV,MATCH('psgr LDVs'!$B48,'AEO 38'!$B:$B,0))</f>
        <v>826.00525492885254</v>
      </c>
      <c r="AS48">
        <f>INDEX('AEO 38'!AW:AW,MATCH('psgr LDVs'!$B48,'AEO 38'!$B:$B,0))</f>
        <v>847.04130484260736</v>
      </c>
      <c r="AT48">
        <f>INDEX('AEO 38'!AX:AX,MATCH('psgr LDVs'!$B48,'AEO 38'!$B:$B,0))</f>
        <v>868.0773547563623</v>
      </c>
      <c r="AU48">
        <f>INDEX('AEO 38'!AY:AY,MATCH('psgr LDVs'!$B48,'AEO 38'!$B:$B,0))</f>
        <v>889.11340467011723</v>
      </c>
      <c r="AV48">
        <f>INDEX('AEO 38'!AZ:AZ,MATCH('psgr LDVs'!$B48,'AEO 38'!$B:$B,0))</f>
        <v>910.14945458387206</v>
      </c>
      <c r="AW48">
        <f>INDEX('AEO 38'!BA:BA,MATCH('psgr LDVs'!$B48,'AEO 38'!$B:$B,0))</f>
        <v>931.18550449762688</v>
      </c>
      <c r="AX48">
        <f>INDEX('AEO 38'!BB:BB,MATCH('psgr LDVs'!$B48,'AEO 38'!$B:$B,0))</f>
        <v>952.22155441138182</v>
      </c>
      <c r="AY48">
        <f>INDEX('AEO 38'!BC:BC,MATCH('psgr LDVs'!$B48,'AEO 38'!$B:$B,0))</f>
        <v>973.25760432513675</v>
      </c>
      <c r="AZ48">
        <f>INDEX('AEO 38'!BD:BD,MATCH('psgr LDVs'!$B48,'AEO 38'!$B:$B,0))</f>
        <v>994.29365423889158</v>
      </c>
      <c r="BA48">
        <f>INDEX('AEO 38'!BE:BE,MATCH('psgr LDVs'!$B48,'AEO 38'!$B:$B,0))</f>
        <v>1015.3297041526464</v>
      </c>
    </row>
    <row r="49" spans="1:53">
      <c r="A49" s="116" t="s">
        <v>116</v>
      </c>
      <c r="B49" s="109"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c r="AH49">
        <f>INDEX('AEO 38'!AL:AL,MATCH('psgr LDVs'!$B49,'AEO 38'!$B:$B,0))</f>
        <v>54.867143983787557</v>
      </c>
      <c r="AI49">
        <f>INDEX('AEO 38'!AM:AM,MATCH('psgr LDVs'!$B49,'AEO 38'!$B:$B,0))</f>
        <v>52.547754370207429</v>
      </c>
      <c r="AJ49">
        <f>INDEX('AEO 38'!AN:AN,MATCH('psgr LDVs'!$B49,'AEO 38'!$B:$B,0))</f>
        <v>50.228364756627307</v>
      </c>
      <c r="AK49">
        <f>INDEX('AEO 38'!AO:AO,MATCH('psgr LDVs'!$B49,'AEO 38'!$B:$B,0))</f>
        <v>47.908975143047186</v>
      </c>
      <c r="AL49">
        <f>INDEX('AEO 38'!AP:AP,MATCH('psgr LDVs'!$B49,'AEO 38'!$B:$B,0))</f>
        <v>45.589585529467065</v>
      </c>
      <c r="AM49">
        <f>INDEX('AEO 38'!AQ:AQ,MATCH('psgr LDVs'!$B49,'AEO 38'!$B:$B,0))</f>
        <v>43.270195915886944</v>
      </c>
      <c r="AN49">
        <f>INDEX('AEO 38'!AR:AR,MATCH('psgr LDVs'!$B49,'AEO 38'!$B:$B,0))</f>
        <v>40.950806302306816</v>
      </c>
      <c r="AO49">
        <f>INDEX('AEO 38'!AS:AS,MATCH('psgr LDVs'!$B49,'AEO 38'!$B:$B,0))</f>
        <v>38.631416688726695</v>
      </c>
      <c r="AP49">
        <f>INDEX('AEO 38'!AT:AT,MATCH('psgr LDVs'!$B49,'AEO 38'!$B:$B,0))</f>
        <v>36.312027075146574</v>
      </c>
      <c r="AQ49">
        <f>INDEX('AEO 38'!AU:AU,MATCH('psgr LDVs'!$B49,'AEO 38'!$B:$B,0))</f>
        <v>33.992637461566446</v>
      </c>
      <c r="AR49">
        <f>INDEX('AEO 38'!AV:AV,MATCH('psgr LDVs'!$B49,'AEO 38'!$B:$B,0))</f>
        <v>31.673247847986325</v>
      </c>
      <c r="AS49">
        <f>INDEX('AEO 38'!AW:AW,MATCH('psgr LDVs'!$B49,'AEO 38'!$B:$B,0))</f>
        <v>29.353858234406204</v>
      </c>
      <c r="AT49">
        <f>INDEX('AEO 38'!AX:AX,MATCH('psgr LDVs'!$B49,'AEO 38'!$B:$B,0))</f>
        <v>27.034468620826082</v>
      </c>
      <c r="AU49">
        <f>INDEX('AEO 38'!AY:AY,MATCH('psgr LDVs'!$B49,'AEO 38'!$B:$B,0))</f>
        <v>24.715079007245954</v>
      </c>
      <c r="AV49">
        <f>INDEX('AEO 38'!AZ:AZ,MATCH('psgr LDVs'!$B49,'AEO 38'!$B:$B,0))</f>
        <v>22.395689393665833</v>
      </c>
      <c r="AW49">
        <f>INDEX('AEO 38'!BA:BA,MATCH('psgr LDVs'!$B49,'AEO 38'!$B:$B,0))</f>
        <v>20.076299780085712</v>
      </c>
      <c r="AX49">
        <f>INDEX('AEO 38'!BB:BB,MATCH('psgr LDVs'!$B49,'AEO 38'!$B:$B,0))</f>
        <v>17.756910166505591</v>
      </c>
      <c r="AY49">
        <f>INDEX('AEO 38'!BC:BC,MATCH('psgr LDVs'!$B49,'AEO 38'!$B:$B,0))</f>
        <v>15.437520552925472</v>
      </c>
      <c r="AZ49">
        <f>INDEX('AEO 38'!BD:BD,MATCH('psgr LDVs'!$B49,'AEO 38'!$B:$B,0))</f>
        <v>13.11813093934534</v>
      </c>
      <c r="BA49">
        <f>INDEX('AEO 38'!BE:BE,MATCH('psgr LDVs'!$B49,'AEO 38'!$B:$B,0))</f>
        <v>10.798741325765222</v>
      </c>
    </row>
    <row r="50" spans="1:53">
      <c r="A50" s="116" t="s">
        <v>116</v>
      </c>
      <c r="B50" s="109"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c r="AH50">
        <f>INDEX('AEO 38'!AL:AL,MATCH('psgr LDVs'!$B50,'AEO 38'!$B:$B,0))</f>
        <v>7.4688770604838712</v>
      </c>
      <c r="AI50">
        <f>INDEX('AEO 38'!AM:AM,MATCH('psgr LDVs'!$B50,'AEO 38'!$B:$B,0))</f>
        <v>7.5947521209677422</v>
      </c>
      <c r="AJ50">
        <f>INDEX('AEO 38'!AN:AN,MATCH('psgr LDVs'!$B50,'AEO 38'!$B:$B,0))</f>
        <v>7.7206271814516132</v>
      </c>
      <c r="AK50">
        <f>INDEX('AEO 38'!AO:AO,MATCH('psgr LDVs'!$B50,'AEO 38'!$B:$B,0))</f>
        <v>7.8465022419354842</v>
      </c>
      <c r="AL50">
        <f>INDEX('AEO 38'!AP:AP,MATCH('psgr LDVs'!$B50,'AEO 38'!$B:$B,0))</f>
        <v>7.9723773024193543</v>
      </c>
      <c r="AM50">
        <f>INDEX('AEO 38'!AQ:AQ,MATCH('psgr LDVs'!$B50,'AEO 38'!$B:$B,0))</f>
        <v>8.0982523629032261</v>
      </c>
      <c r="AN50">
        <f>INDEX('AEO 38'!AR:AR,MATCH('psgr LDVs'!$B50,'AEO 38'!$B:$B,0))</f>
        <v>8.2241274233870971</v>
      </c>
      <c r="AO50">
        <f>INDEX('AEO 38'!AS:AS,MATCH('psgr LDVs'!$B50,'AEO 38'!$B:$B,0))</f>
        <v>8.3500024838709663</v>
      </c>
      <c r="AP50">
        <f>INDEX('AEO 38'!AT:AT,MATCH('psgr LDVs'!$B50,'AEO 38'!$B:$B,0))</f>
        <v>8.4758775443548373</v>
      </c>
      <c r="AQ50">
        <f>INDEX('AEO 38'!AU:AU,MATCH('psgr LDVs'!$B50,'AEO 38'!$B:$B,0))</f>
        <v>8.6017526048387083</v>
      </c>
      <c r="AR50">
        <f>INDEX('AEO 38'!AV:AV,MATCH('psgr LDVs'!$B50,'AEO 38'!$B:$B,0))</f>
        <v>8.7276276653225793</v>
      </c>
      <c r="AS50">
        <f>INDEX('AEO 38'!AW:AW,MATCH('psgr LDVs'!$B50,'AEO 38'!$B:$B,0))</f>
        <v>8.8535027258064503</v>
      </c>
      <c r="AT50">
        <f>INDEX('AEO 38'!AX:AX,MATCH('psgr LDVs'!$B50,'AEO 38'!$B:$B,0))</f>
        <v>8.9793777862903212</v>
      </c>
      <c r="AU50">
        <f>INDEX('AEO 38'!AY:AY,MATCH('psgr LDVs'!$B50,'AEO 38'!$B:$B,0))</f>
        <v>9.1052528467741922</v>
      </c>
      <c r="AV50">
        <f>INDEX('AEO 38'!AZ:AZ,MATCH('psgr LDVs'!$B50,'AEO 38'!$B:$B,0))</f>
        <v>9.2311279072580632</v>
      </c>
      <c r="AW50">
        <f>INDEX('AEO 38'!BA:BA,MATCH('psgr LDVs'!$B50,'AEO 38'!$B:$B,0))</f>
        <v>9.3570029677419342</v>
      </c>
      <c r="AX50">
        <f>INDEX('AEO 38'!BB:BB,MATCH('psgr LDVs'!$B50,'AEO 38'!$B:$B,0))</f>
        <v>9.4828780282258052</v>
      </c>
      <c r="AY50">
        <f>INDEX('AEO 38'!BC:BC,MATCH('psgr LDVs'!$B50,'AEO 38'!$B:$B,0))</f>
        <v>9.6087530887096761</v>
      </c>
      <c r="AZ50">
        <f>INDEX('AEO 38'!BD:BD,MATCH('psgr LDVs'!$B50,'AEO 38'!$B:$B,0))</f>
        <v>9.7346281491935471</v>
      </c>
      <c r="BA50">
        <f>INDEX('AEO 38'!BE:BE,MATCH('psgr LDVs'!$B50,'AEO 38'!$B:$B,0))</f>
        <v>9.8605032096774181</v>
      </c>
    </row>
    <row r="51" spans="1:53">
      <c r="A51" s="116" t="s">
        <v>115</v>
      </c>
      <c r="B51" s="109"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c r="AH51">
        <f>INDEX('AEO 38'!AL:AL,MATCH('psgr LDVs'!$B51,'AEO 38'!$B:$B,0))</f>
        <v>0</v>
      </c>
      <c r="AI51">
        <f>INDEX('AEO 38'!AM:AM,MATCH('psgr LDVs'!$B51,'AEO 38'!$B:$B,0))</f>
        <v>0</v>
      </c>
      <c r="AJ51">
        <f>INDEX('AEO 38'!AN:AN,MATCH('psgr LDVs'!$B51,'AEO 38'!$B:$B,0))</f>
        <v>0</v>
      </c>
      <c r="AK51">
        <f>INDEX('AEO 38'!AO:AO,MATCH('psgr LDVs'!$B51,'AEO 38'!$B:$B,0))</f>
        <v>0</v>
      </c>
      <c r="AL51">
        <f>INDEX('AEO 38'!AP:AP,MATCH('psgr LDVs'!$B51,'AEO 38'!$B:$B,0))</f>
        <v>0</v>
      </c>
      <c r="AM51">
        <f>INDEX('AEO 38'!AQ:AQ,MATCH('psgr LDVs'!$B51,'AEO 38'!$B:$B,0))</f>
        <v>0</v>
      </c>
      <c r="AN51">
        <f>INDEX('AEO 38'!AR:AR,MATCH('psgr LDVs'!$B51,'AEO 38'!$B:$B,0))</f>
        <v>0</v>
      </c>
      <c r="AO51">
        <f>INDEX('AEO 38'!AS:AS,MATCH('psgr LDVs'!$B51,'AEO 38'!$B:$B,0))</f>
        <v>0</v>
      </c>
      <c r="AP51">
        <f>INDEX('AEO 38'!AT:AT,MATCH('psgr LDVs'!$B51,'AEO 38'!$B:$B,0))</f>
        <v>0</v>
      </c>
      <c r="AQ51">
        <f>INDEX('AEO 38'!AU:AU,MATCH('psgr LDVs'!$B51,'AEO 38'!$B:$B,0))</f>
        <v>0</v>
      </c>
      <c r="AR51">
        <f>INDEX('AEO 38'!AV:AV,MATCH('psgr LDVs'!$B51,'AEO 38'!$B:$B,0))</f>
        <v>0</v>
      </c>
      <c r="AS51">
        <f>INDEX('AEO 38'!AW:AW,MATCH('psgr LDVs'!$B51,'AEO 38'!$B:$B,0))</f>
        <v>0</v>
      </c>
      <c r="AT51">
        <f>INDEX('AEO 38'!AX:AX,MATCH('psgr LDVs'!$B51,'AEO 38'!$B:$B,0))</f>
        <v>0</v>
      </c>
      <c r="AU51">
        <f>INDEX('AEO 38'!AY:AY,MATCH('psgr LDVs'!$B51,'AEO 38'!$B:$B,0))</f>
        <v>0</v>
      </c>
      <c r="AV51">
        <f>INDEX('AEO 38'!AZ:AZ,MATCH('psgr LDVs'!$B51,'AEO 38'!$B:$B,0))</f>
        <v>0</v>
      </c>
      <c r="AW51">
        <f>INDEX('AEO 38'!BA:BA,MATCH('psgr LDVs'!$B51,'AEO 38'!$B:$B,0))</f>
        <v>0</v>
      </c>
      <c r="AX51">
        <f>INDEX('AEO 38'!BB:BB,MATCH('psgr LDVs'!$B51,'AEO 38'!$B:$B,0))</f>
        <v>0</v>
      </c>
      <c r="AY51">
        <f>INDEX('AEO 38'!BC:BC,MATCH('psgr LDVs'!$B51,'AEO 38'!$B:$B,0))</f>
        <v>0</v>
      </c>
      <c r="AZ51">
        <f>INDEX('AEO 38'!BD:BD,MATCH('psgr LDVs'!$B51,'AEO 38'!$B:$B,0))</f>
        <v>0</v>
      </c>
      <c r="BA51">
        <f>INDEX('AEO 38'!BE:BE,MATCH('psgr LDVs'!$B51,'AEO 38'!$B:$B,0))</f>
        <v>0</v>
      </c>
    </row>
    <row r="52" spans="1:53">
      <c r="A52" s="116" t="s">
        <v>114</v>
      </c>
      <c r="B52" s="109"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c r="AH52">
        <f>INDEX('AEO 38'!AL:AL,MATCH('psgr LDVs'!$B52,'AEO 38'!$B:$B,0))</f>
        <v>518.28557448065408</v>
      </c>
      <c r="AI52">
        <f>INDEX('AEO 38'!AM:AM,MATCH('psgr LDVs'!$B52,'AEO 38'!$B:$B,0))</f>
        <v>530.69521635630065</v>
      </c>
      <c r="AJ52">
        <f>INDEX('AEO 38'!AN:AN,MATCH('psgr LDVs'!$B52,'AEO 38'!$B:$B,0))</f>
        <v>543.10485823194711</v>
      </c>
      <c r="AK52">
        <f>INDEX('AEO 38'!AO:AO,MATCH('psgr LDVs'!$B52,'AEO 38'!$B:$B,0))</f>
        <v>555.51450010759368</v>
      </c>
      <c r="AL52">
        <f>INDEX('AEO 38'!AP:AP,MATCH('psgr LDVs'!$B52,'AEO 38'!$B:$B,0))</f>
        <v>567.92414198324013</v>
      </c>
      <c r="AM52">
        <f>INDEX('AEO 38'!AQ:AQ,MATCH('psgr LDVs'!$B52,'AEO 38'!$B:$B,0))</f>
        <v>580.3337838588867</v>
      </c>
      <c r="AN52">
        <f>INDEX('AEO 38'!AR:AR,MATCH('psgr LDVs'!$B52,'AEO 38'!$B:$B,0))</f>
        <v>592.74342573453316</v>
      </c>
      <c r="AO52">
        <f>INDEX('AEO 38'!AS:AS,MATCH('psgr LDVs'!$B52,'AEO 38'!$B:$B,0))</f>
        <v>605.15306761017973</v>
      </c>
      <c r="AP52">
        <f>INDEX('AEO 38'!AT:AT,MATCH('psgr LDVs'!$B52,'AEO 38'!$B:$B,0))</f>
        <v>617.56270948582619</v>
      </c>
      <c r="AQ52">
        <f>INDEX('AEO 38'!AU:AU,MATCH('psgr LDVs'!$B52,'AEO 38'!$B:$B,0))</f>
        <v>629.97235136147276</v>
      </c>
      <c r="AR52">
        <f>INDEX('AEO 38'!AV:AV,MATCH('psgr LDVs'!$B52,'AEO 38'!$B:$B,0))</f>
        <v>642.38199323711933</v>
      </c>
      <c r="AS52">
        <f>INDEX('AEO 38'!AW:AW,MATCH('psgr LDVs'!$B52,'AEO 38'!$B:$B,0))</f>
        <v>654.79163511276579</v>
      </c>
      <c r="AT52">
        <f>INDEX('AEO 38'!AX:AX,MATCH('psgr LDVs'!$B52,'AEO 38'!$B:$B,0))</f>
        <v>667.20127698841225</v>
      </c>
      <c r="AU52">
        <f>INDEX('AEO 38'!AY:AY,MATCH('psgr LDVs'!$B52,'AEO 38'!$B:$B,0))</f>
        <v>679.61091886405882</v>
      </c>
      <c r="AV52">
        <f>INDEX('AEO 38'!AZ:AZ,MATCH('psgr LDVs'!$B52,'AEO 38'!$B:$B,0))</f>
        <v>692.02056073970539</v>
      </c>
      <c r="AW52">
        <f>INDEX('AEO 38'!BA:BA,MATCH('psgr LDVs'!$B52,'AEO 38'!$B:$B,0))</f>
        <v>704.43020261535185</v>
      </c>
      <c r="AX52">
        <f>INDEX('AEO 38'!BB:BB,MATCH('psgr LDVs'!$B52,'AEO 38'!$B:$B,0))</f>
        <v>716.83984449099842</v>
      </c>
      <c r="AY52">
        <f>INDEX('AEO 38'!BC:BC,MATCH('psgr LDVs'!$B52,'AEO 38'!$B:$B,0))</f>
        <v>729.24948636664487</v>
      </c>
      <c r="AZ52">
        <f>INDEX('AEO 38'!BD:BD,MATCH('psgr LDVs'!$B52,'AEO 38'!$B:$B,0))</f>
        <v>741.65912824229144</v>
      </c>
      <c r="BA52">
        <f>INDEX('AEO 38'!BE:BE,MATCH('psgr LDVs'!$B52,'AEO 38'!$B:$B,0))</f>
        <v>754.0687701179379</v>
      </c>
    </row>
    <row r="53" spans="1:53">
      <c r="A53" s="116" t="s">
        <v>113</v>
      </c>
      <c r="B53" s="109"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c r="AH53">
        <f>INDEX('AEO 38'!AL:AL,MATCH('psgr LDVs'!$B53,'AEO 38'!$B:$B,0))</f>
        <v>0.62051027111504131</v>
      </c>
      <c r="AI53">
        <f>INDEX('AEO 38'!AM:AM,MATCH('psgr LDVs'!$B53,'AEO 38'!$B:$B,0))</f>
        <v>0.61620669032704789</v>
      </c>
      <c r="AJ53">
        <f>INDEX('AEO 38'!AN:AN,MATCH('psgr LDVs'!$B53,'AEO 38'!$B:$B,0))</f>
        <v>0.61190310953905436</v>
      </c>
      <c r="AK53">
        <f>INDEX('AEO 38'!AO:AO,MATCH('psgr LDVs'!$B53,'AEO 38'!$B:$B,0))</f>
        <v>0.60759952875106082</v>
      </c>
      <c r="AL53">
        <f>INDEX('AEO 38'!AP:AP,MATCH('psgr LDVs'!$B53,'AEO 38'!$B:$B,0))</f>
        <v>0.6032959479630674</v>
      </c>
      <c r="AM53">
        <f>INDEX('AEO 38'!AQ:AQ,MATCH('psgr LDVs'!$B53,'AEO 38'!$B:$B,0))</f>
        <v>0.59899236717507387</v>
      </c>
      <c r="AN53">
        <f>INDEX('AEO 38'!AR:AR,MATCH('psgr LDVs'!$B53,'AEO 38'!$B:$B,0))</f>
        <v>0.59468878638708034</v>
      </c>
      <c r="AO53">
        <f>INDEX('AEO 38'!AS:AS,MATCH('psgr LDVs'!$B53,'AEO 38'!$B:$B,0))</f>
        <v>0.59038520559908692</v>
      </c>
      <c r="AP53">
        <f>INDEX('AEO 38'!AT:AT,MATCH('psgr LDVs'!$B53,'AEO 38'!$B:$B,0))</f>
        <v>0.58608162481109338</v>
      </c>
      <c r="AQ53">
        <f>INDEX('AEO 38'!AU:AU,MATCH('psgr LDVs'!$B53,'AEO 38'!$B:$B,0))</f>
        <v>0.58177804402309985</v>
      </c>
      <c r="AR53">
        <f>INDEX('AEO 38'!AV:AV,MATCH('psgr LDVs'!$B53,'AEO 38'!$B:$B,0))</f>
        <v>0.57747446323510643</v>
      </c>
      <c r="AS53">
        <f>INDEX('AEO 38'!AW:AW,MATCH('psgr LDVs'!$B53,'AEO 38'!$B:$B,0))</f>
        <v>0.57317088244711289</v>
      </c>
      <c r="AT53">
        <f>INDEX('AEO 38'!AX:AX,MATCH('psgr LDVs'!$B53,'AEO 38'!$B:$B,0))</f>
        <v>0.56886730165911936</v>
      </c>
      <c r="AU53">
        <f>INDEX('AEO 38'!AY:AY,MATCH('psgr LDVs'!$B53,'AEO 38'!$B:$B,0))</f>
        <v>0.56456372087112594</v>
      </c>
      <c r="AV53">
        <f>INDEX('AEO 38'!AZ:AZ,MATCH('psgr LDVs'!$B53,'AEO 38'!$B:$B,0))</f>
        <v>0.56026014008313241</v>
      </c>
      <c r="AW53">
        <f>INDEX('AEO 38'!BA:BA,MATCH('psgr LDVs'!$B53,'AEO 38'!$B:$B,0))</f>
        <v>0.55595655929513887</v>
      </c>
      <c r="AX53">
        <f>INDEX('AEO 38'!BB:BB,MATCH('psgr LDVs'!$B53,'AEO 38'!$B:$B,0))</f>
        <v>0.55165297850714545</v>
      </c>
      <c r="AY53">
        <f>INDEX('AEO 38'!BC:BC,MATCH('psgr LDVs'!$B53,'AEO 38'!$B:$B,0))</f>
        <v>0.54734939771915192</v>
      </c>
      <c r="AZ53">
        <f>INDEX('AEO 38'!BD:BD,MATCH('psgr LDVs'!$B53,'AEO 38'!$B:$B,0))</f>
        <v>0.54304581693115839</v>
      </c>
      <c r="BA53">
        <f>INDEX('AEO 38'!BE:BE,MATCH('psgr LDVs'!$B53,'AEO 38'!$B:$B,0))</f>
        <v>0.53874223614316497</v>
      </c>
    </row>
    <row r="54" spans="1:53">
      <c r="A54" s="116" t="s">
        <v>113</v>
      </c>
      <c r="B54" s="109"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c r="AH54">
        <f>INDEX('AEO 38'!AL:AL,MATCH('psgr LDVs'!$B54,'AEO 38'!$B:$B,0))</f>
        <v>2.6158021552002024</v>
      </c>
      <c r="AI54">
        <f>INDEX('AEO 38'!AM:AM,MATCH('psgr LDVs'!$B54,'AEO 38'!$B:$B,0))</f>
        <v>2.6010584203063627</v>
      </c>
      <c r="AJ54">
        <f>INDEX('AEO 38'!AN:AN,MATCH('psgr LDVs'!$B54,'AEO 38'!$B:$B,0))</f>
        <v>2.5863146854125225</v>
      </c>
      <c r="AK54">
        <f>INDEX('AEO 38'!AO:AO,MATCH('psgr LDVs'!$B54,'AEO 38'!$B:$B,0))</f>
        <v>2.5715709505186823</v>
      </c>
      <c r="AL54">
        <f>INDEX('AEO 38'!AP:AP,MATCH('psgr LDVs'!$B54,'AEO 38'!$B:$B,0))</f>
        <v>2.5568272156248422</v>
      </c>
      <c r="AM54">
        <f>INDEX('AEO 38'!AQ:AQ,MATCH('psgr LDVs'!$B54,'AEO 38'!$B:$B,0))</f>
        <v>2.5420834807310024</v>
      </c>
      <c r="AN54">
        <f>INDEX('AEO 38'!AR:AR,MATCH('psgr LDVs'!$B54,'AEO 38'!$B:$B,0))</f>
        <v>2.5273397458371623</v>
      </c>
      <c r="AO54">
        <f>INDEX('AEO 38'!AS:AS,MATCH('psgr LDVs'!$B54,'AEO 38'!$B:$B,0))</f>
        <v>2.5125960109433221</v>
      </c>
      <c r="AP54">
        <f>INDEX('AEO 38'!AT:AT,MATCH('psgr LDVs'!$B54,'AEO 38'!$B:$B,0))</f>
        <v>2.4978522760494819</v>
      </c>
      <c r="AQ54">
        <f>INDEX('AEO 38'!AU:AU,MATCH('psgr LDVs'!$B54,'AEO 38'!$B:$B,0))</f>
        <v>2.4831085411556422</v>
      </c>
      <c r="AR54">
        <f>INDEX('AEO 38'!AV:AV,MATCH('psgr LDVs'!$B54,'AEO 38'!$B:$B,0))</f>
        <v>2.468364806261802</v>
      </c>
      <c r="AS54">
        <f>INDEX('AEO 38'!AW:AW,MATCH('psgr LDVs'!$B54,'AEO 38'!$B:$B,0))</f>
        <v>2.4536210713679618</v>
      </c>
      <c r="AT54">
        <f>INDEX('AEO 38'!AX:AX,MATCH('psgr LDVs'!$B54,'AEO 38'!$B:$B,0))</f>
        <v>2.4388773364741221</v>
      </c>
      <c r="AU54">
        <f>INDEX('AEO 38'!AY:AY,MATCH('psgr LDVs'!$B54,'AEO 38'!$B:$B,0))</f>
        <v>2.4241336015802819</v>
      </c>
      <c r="AV54">
        <f>INDEX('AEO 38'!AZ:AZ,MATCH('psgr LDVs'!$B54,'AEO 38'!$B:$B,0))</f>
        <v>2.4093898666864417</v>
      </c>
      <c r="AW54">
        <f>INDEX('AEO 38'!BA:BA,MATCH('psgr LDVs'!$B54,'AEO 38'!$B:$B,0))</f>
        <v>2.3946461317926016</v>
      </c>
      <c r="AX54">
        <f>INDEX('AEO 38'!BB:BB,MATCH('psgr LDVs'!$B54,'AEO 38'!$B:$B,0))</f>
        <v>2.3799023968987618</v>
      </c>
      <c r="AY54">
        <f>INDEX('AEO 38'!BC:BC,MATCH('psgr LDVs'!$B54,'AEO 38'!$B:$B,0))</f>
        <v>2.3651586620049216</v>
      </c>
      <c r="AZ54">
        <f>INDEX('AEO 38'!BD:BD,MATCH('psgr LDVs'!$B54,'AEO 38'!$B:$B,0))</f>
        <v>2.3504149271110815</v>
      </c>
      <c r="BA54">
        <f>INDEX('AEO 38'!BE:BE,MATCH('psgr LDVs'!$B54,'AEO 38'!$B:$B,0))</f>
        <v>2.3356711922172417</v>
      </c>
    </row>
    <row r="55" spans="1:53">
      <c r="A55" s="116" t="s">
        <v>853</v>
      </c>
      <c r="B55" s="109"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c r="AH55">
        <f>INDEX('AEO 38'!AL:AL,MATCH('psgr LDVs'!$B55,'AEO 38'!$B:$B,0))</f>
        <v>0.52877435205852119</v>
      </c>
      <c r="AI55">
        <f>INDEX('AEO 38'!AM:AM,MATCH('psgr LDVs'!$B55,'AEO 38'!$B:$B,0))</f>
        <v>0.53239480131345862</v>
      </c>
      <c r="AJ55">
        <f>INDEX('AEO 38'!AN:AN,MATCH('psgr LDVs'!$B55,'AEO 38'!$B:$B,0))</f>
        <v>0.53601525056839605</v>
      </c>
      <c r="AK55">
        <f>INDEX('AEO 38'!AO:AO,MATCH('psgr LDVs'!$B55,'AEO 38'!$B:$B,0))</f>
        <v>0.53963569982333348</v>
      </c>
      <c r="AL55">
        <f>INDEX('AEO 38'!AP:AP,MATCH('psgr LDVs'!$B55,'AEO 38'!$B:$B,0))</f>
        <v>0.54325614907827091</v>
      </c>
      <c r="AM55">
        <f>INDEX('AEO 38'!AQ:AQ,MATCH('psgr LDVs'!$B55,'AEO 38'!$B:$B,0))</f>
        <v>0.54687659833320834</v>
      </c>
      <c r="AN55">
        <f>INDEX('AEO 38'!AR:AR,MATCH('psgr LDVs'!$B55,'AEO 38'!$B:$B,0))</f>
        <v>0.55049704758814577</v>
      </c>
      <c r="AO55">
        <f>INDEX('AEO 38'!AS:AS,MATCH('psgr LDVs'!$B55,'AEO 38'!$B:$B,0))</f>
        <v>0.5541174968430832</v>
      </c>
      <c r="AP55">
        <f>INDEX('AEO 38'!AT:AT,MATCH('psgr LDVs'!$B55,'AEO 38'!$B:$B,0))</f>
        <v>0.55773794609802063</v>
      </c>
      <c r="AQ55">
        <f>INDEX('AEO 38'!AU:AU,MATCH('psgr LDVs'!$B55,'AEO 38'!$B:$B,0))</f>
        <v>0.56135839535295806</v>
      </c>
      <c r="AR55">
        <f>INDEX('AEO 38'!AV:AV,MATCH('psgr LDVs'!$B55,'AEO 38'!$B:$B,0))</f>
        <v>0.56497884460789549</v>
      </c>
      <c r="AS55">
        <f>INDEX('AEO 38'!AW:AW,MATCH('psgr LDVs'!$B55,'AEO 38'!$B:$B,0))</f>
        <v>0.56859929386283292</v>
      </c>
      <c r="AT55">
        <f>INDEX('AEO 38'!AX:AX,MATCH('psgr LDVs'!$B55,'AEO 38'!$B:$B,0))</f>
        <v>0.57221974311777035</v>
      </c>
      <c r="AU55">
        <f>INDEX('AEO 38'!AY:AY,MATCH('psgr LDVs'!$B55,'AEO 38'!$B:$B,0))</f>
        <v>0.57584019237270778</v>
      </c>
      <c r="AV55">
        <f>INDEX('AEO 38'!AZ:AZ,MATCH('psgr LDVs'!$B55,'AEO 38'!$B:$B,0))</f>
        <v>0.57946064162764521</v>
      </c>
      <c r="AW55">
        <f>INDEX('AEO 38'!BA:BA,MATCH('psgr LDVs'!$B55,'AEO 38'!$B:$B,0))</f>
        <v>0.58308109088258264</v>
      </c>
      <c r="AX55">
        <f>INDEX('AEO 38'!BB:BB,MATCH('psgr LDVs'!$B55,'AEO 38'!$B:$B,0))</f>
        <v>0.58670154013752007</v>
      </c>
      <c r="AY55">
        <f>INDEX('AEO 38'!BC:BC,MATCH('psgr LDVs'!$B55,'AEO 38'!$B:$B,0))</f>
        <v>0.59032198939245739</v>
      </c>
      <c r="AZ55">
        <f>INDEX('AEO 38'!BD:BD,MATCH('psgr LDVs'!$B55,'AEO 38'!$B:$B,0))</f>
        <v>0.59394243864739482</v>
      </c>
      <c r="BA55">
        <f>INDEX('AEO 38'!BE:BE,MATCH('psgr LDVs'!$B55,'AEO 38'!$B:$B,0))</f>
        <v>0.59756288790233225</v>
      </c>
    </row>
    <row r="56" spans="1:53">
      <c r="A56" s="116" t="s">
        <v>853</v>
      </c>
      <c r="B56" s="109"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c r="AH56">
        <f>INDEX('AEO 38'!AL:AL,MATCH('psgr LDVs'!$B56,'AEO 38'!$B:$B,0))</f>
        <v>0.63928520938145017</v>
      </c>
      <c r="AI56">
        <f>INDEX('AEO 38'!AM:AM,MATCH('psgr LDVs'!$B56,'AEO 38'!$B:$B,0))</f>
        <v>0.6351713640198412</v>
      </c>
      <c r="AJ56">
        <f>INDEX('AEO 38'!AN:AN,MATCH('psgr LDVs'!$B56,'AEO 38'!$B:$B,0))</f>
        <v>0.63105751865823223</v>
      </c>
      <c r="AK56">
        <f>INDEX('AEO 38'!AO:AO,MATCH('psgr LDVs'!$B56,'AEO 38'!$B:$B,0))</f>
        <v>0.62694367329662315</v>
      </c>
      <c r="AL56">
        <f>INDEX('AEO 38'!AP:AP,MATCH('psgr LDVs'!$B56,'AEO 38'!$B:$B,0))</f>
        <v>0.62282982793501418</v>
      </c>
      <c r="AM56">
        <f>INDEX('AEO 38'!AQ:AQ,MATCH('psgr LDVs'!$B56,'AEO 38'!$B:$B,0))</f>
        <v>0.61871598257340521</v>
      </c>
      <c r="AN56">
        <f>INDEX('AEO 38'!AR:AR,MATCH('psgr LDVs'!$B56,'AEO 38'!$B:$B,0))</f>
        <v>0.61460213721179624</v>
      </c>
      <c r="AO56">
        <f>INDEX('AEO 38'!AS:AS,MATCH('psgr LDVs'!$B56,'AEO 38'!$B:$B,0))</f>
        <v>0.61048829185018727</v>
      </c>
      <c r="AP56">
        <f>INDEX('AEO 38'!AT:AT,MATCH('psgr LDVs'!$B56,'AEO 38'!$B:$B,0))</f>
        <v>0.6063744464885783</v>
      </c>
      <c r="AQ56">
        <f>INDEX('AEO 38'!AU:AU,MATCH('psgr LDVs'!$B56,'AEO 38'!$B:$B,0))</f>
        <v>0.60226060112696922</v>
      </c>
      <c r="AR56">
        <f>INDEX('AEO 38'!AV:AV,MATCH('psgr LDVs'!$B56,'AEO 38'!$B:$B,0))</f>
        <v>0.59814675576536025</v>
      </c>
      <c r="AS56">
        <f>INDEX('AEO 38'!AW:AW,MATCH('psgr LDVs'!$B56,'AEO 38'!$B:$B,0))</f>
        <v>0.59403291040375128</v>
      </c>
      <c r="AT56">
        <f>INDEX('AEO 38'!AX:AX,MATCH('psgr LDVs'!$B56,'AEO 38'!$B:$B,0))</f>
        <v>0.58991906504214231</v>
      </c>
      <c r="AU56">
        <f>INDEX('AEO 38'!AY:AY,MATCH('psgr LDVs'!$B56,'AEO 38'!$B:$B,0))</f>
        <v>0.58580521968053334</v>
      </c>
      <c r="AV56">
        <f>INDEX('AEO 38'!AZ:AZ,MATCH('psgr LDVs'!$B56,'AEO 38'!$B:$B,0))</f>
        <v>0.58169137431892437</v>
      </c>
      <c r="AW56">
        <f>INDEX('AEO 38'!BA:BA,MATCH('psgr LDVs'!$B56,'AEO 38'!$B:$B,0))</f>
        <v>0.57757752895731529</v>
      </c>
      <c r="AX56">
        <f>INDEX('AEO 38'!BB:BB,MATCH('psgr LDVs'!$B56,'AEO 38'!$B:$B,0))</f>
        <v>0.57346368359570632</v>
      </c>
      <c r="AY56">
        <f>INDEX('AEO 38'!BC:BC,MATCH('psgr LDVs'!$B56,'AEO 38'!$B:$B,0))</f>
        <v>0.56934983823409735</v>
      </c>
      <c r="AZ56">
        <f>INDEX('AEO 38'!BD:BD,MATCH('psgr LDVs'!$B56,'AEO 38'!$B:$B,0))</f>
        <v>0.56523599287248838</v>
      </c>
      <c r="BA56">
        <f>INDEX('AEO 38'!BE:BE,MATCH('psgr LDVs'!$B56,'AEO 38'!$B:$B,0))</f>
        <v>0.56112214751087941</v>
      </c>
    </row>
    <row r="57" spans="1:53">
      <c r="A57" s="116" t="s">
        <v>854</v>
      </c>
      <c r="B57" s="109"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c r="AH57">
        <f>INDEX('AEO 38'!AL:AL,MATCH('psgr LDVs'!$B57,'AEO 38'!$B:$B,0))</f>
        <v>0</v>
      </c>
      <c r="AI57">
        <f>INDEX('AEO 38'!AM:AM,MATCH('psgr LDVs'!$B57,'AEO 38'!$B:$B,0))</f>
        <v>0</v>
      </c>
      <c r="AJ57">
        <f>INDEX('AEO 38'!AN:AN,MATCH('psgr LDVs'!$B57,'AEO 38'!$B:$B,0))</f>
        <v>0</v>
      </c>
      <c r="AK57">
        <f>INDEX('AEO 38'!AO:AO,MATCH('psgr LDVs'!$B57,'AEO 38'!$B:$B,0))</f>
        <v>0</v>
      </c>
      <c r="AL57">
        <f>INDEX('AEO 38'!AP:AP,MATCH('psgr LDVs'!$B57,'AEO 38'!$B:$B,0))</f>
        <v>0</v>
      </c>
      <c r="AM57">
        <f>INDEX('AEO 38'!AQ:AQ,MATCH('psgr LDVs'!$B57,'AEO 38'!$B:$B,0))</f>
        <v>0</v>
      </c>
      <c r="AN57">
        <f>INDEX('AEO 38'!AR:AR,MATCH('psgr LDVs'!$B57,'AEO 38'!$B:$B,0))</f>
        <v>0</v>
      </c>
      <c r="AO57">
        <f>INDEX('AEO 38'!AS:AS,MATCH('psgr LDVs'!$B57,'AEO 38'!$B:$B,0))</f>
        <v>0</v>
      </c>
      <c r="AP57">
        <f>INDEX('AEO 38'!AT:AT,MATCH('psgr LDVs'!$B57,'AEO 38'!$B:$B,0))</f>
        <v>0</v>
      </c>
      <c r="AQ57">
        <f>INDEX('AEO 38'!AU:AU,MATCH('psgr LDVs'!$B57,'AEO 38'!$B:$B,0))</f>
        <v>0</v>
      </c>
      <c r="AR57">
        <f>INDEX('AEO 38'!AV:AV,MATCH('psgr LDVs'!$B57,'AEO 38'!$B:$B,0))</f>
        <v>0</v>
      </c>
      <c r="AS57">
        <f>INDEX('AEO 38'!AW:AW,MATCH('psgr LDVs'!$B57,'AEO 38'!$B:$B,0))</f>
        <v>0</v>
      </c>
      <c r="AT57">
        <f>INDEX('AEO 38'!AX:AX,MATCH('psgr LDVs'!$B57,'AEO 38'!$B:$B,0))</f>
        <v>0</v>
      </c>
      <c r="AU57">
        <f>INDEX('AEO 38'!AY:AY,MATCH('psgr LDVs'!$B57,'AEO 38'!$B:$B,0))</f>
        <v>0</v>
      </c>
      <c r="AV57">
        <f>INDEX('AEO 38'!AZ:AZ,MATCH('psgr LDVs'!$B57,'AEO 38'!$B:$B,0))</f>
        <v>0</v>
      </c>
      <c r="AW57">
        <f>INDEX('AEO 38'!BA:BA,MATCH('psgr LDVs'!$B57,'AEO 38'!$B:$B,0))</f>
        <v>0</v>
      </c>
      <c r="AX57">
        <f>INDEX('AEO 38'!BB:BB,MATCH('psgr LDVs'!$B57,'AEO 38'!$B:$B,0))</f>
        <v>0</v>
      </c>
      <c r="AY57">
        <f>INDEX('AEO 38'!BC:BC,MATCH('psgr LDVs'!$B57,'AEO 38'!$B:$B,0))</f>
        <v>0</v>
      </c>
      <c r="AZ57">
        <f>INDEX('AEO 38'!BD:BD,MATCH('psgr LDVs'!$B57,'AEO 38'!$B:$B,0))</f>
        <v>0</v>
      </c>
      <c r="BA57">
        <f>INDEX('AEO 38'!BE:BE,MATCH('psgr LDVs'!$B57,'AEO 38'!$B:$B,0))</f>
        <v>0</v>
      </c>
    </row>
    <row r="58" spans="1:53">
      <c r="A58" s="116" t="s">
        <v>854</v>
      </c>
      <c r="B58" s="109"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c r="AH58">
        <f>INDEX('AEO 38'!AL:AL,MATCH('psgr LDVs'!$B58,'AEO 38'!$B:$B,0))</f>
        <v>1.2828041602699523</v>
      </c>
      <c r="AI58">
        <f>INDEX('AEO 38'!AM:AM,MATCH('psgr LDVs'!$B58,'AEO 38'!$B:$B,0))</f>
        <v>1.2983006661421854</v>
      </c>
      <c r="AJ58">
        <f>INDEX('AEO 38'!AN:AN,MATCH('psgr LDVs'!$B58,'AEO 38'!$B:$B,0))</f>
        <v>1.3137971720144186</v>
      </c>
      <c r="AK58">
        <f>INDEX('AEO 38'!AO:AO,MATCH('psgr LDVs'!$B58,'AEO 38'!$B:$B,0))</f>
        <v>1.3292936778866518</v>
      </c>
      <c r="AL58">
        <f>INDEX('AEO 38'!AP:AP,MATCH('psgr LDVs'!$B58,'AEO 38'!$B:$B,0))</f>
        <v>1.3447901837588849</v>
      </c>
      <c r="AM58">
        <f>INDEX('AEO 38'!AQ:AQ,MATCH('psgr LDVs'!$B58,'AEO 38'!$B:$B,0))</f>
        <v>1.3602866896311181</v>
      </c>
      <c r="AN58">
        <f>INDEX('AEO 38'!AR:AR,MATCH('psgr LDVs'!$B58,'AEO 38'!$B:$B,0))</f>
        <v>1.3757831955033513</v>
      </c>
      <c r="AO58">
        <f>INDEX('AEO 38'!AS:AS,MATCH('psgr LDVs'!$B58,'AEO 38'!$B:$B,0))</f>
        <v>1.3912797013755844</v>
      </c>
      <c r="AP58">
        <f>INDEX('AEO 38'!AT:AT,MATCH('psgr LDVs'!$B58,'AEO 38'!$B:$B,0))</f>
        <v>1.4067762072478176</v>
      </c>
      <c r="AQ58">
        <f>INDEX('AEO 38'!AU:AU,MATCH('psgr LDVs'!$B58,'AEO 38'!$B:$B,0))</f>
        <v>1.4222727131200508</v>
      </c>
      <c r="AR58">
        <f>INDEX('AEO 38'!AV:AV,MATCH('psgr LDVs'!$B58,'AEO 38'!$B:$B,0))</f>
        <v>1.4377692189922839</v>
      </c>
      <c r="AS58">
        <f>INDEX('AEO 38'!AW:AW,MATCH('psgr LDVs'!$B58,'AEO 38'!$B:$B,0))</f>
        <v>1.4532657248645171</v>
      </c>
      <c r="AT58">
        <f>INDEX('AEO 38'!AX:AX,MATCH('psgr LDVs'!$B58,'AEO 38'!$B:$B,0))</f>
        <v>1.4687622307367503</v>
      </c>
      <c r="AU58">
        <f>INDEX('AEO 38'!AY:AY,MATCH('psgr LDVs'!$B58,'AEO 38'!$B:$B,0))</f>
        <v>1.4842587366089834</v>
      </c>
      <c r="AV58">
        <f>INDEX('AEO 38'!AZ:AZ,MATCH('psgr LDVs'!$B58,'AEO 38'!$B:$B,0))</f>
        <v>1.4997552424812166</v>
      </c>
      <c r="AW58">
        <f>INDEX('AEO 38'!BA:BA,MATCH('psgr LDVs'!$B58,'AEO 38'!$B:$B,0))</f>
        <v>1.5152517483534498</v>
      </c>
      <c r="AX58">
        <f>INDEX('AEO 38'!BB:BB,MATCH('psgr LDVs'!$B58,'AEO 38'!$B:$B,0))</f>
        <v>1.5307482542256829</v>
      </c>
      <c r="AY58">
        <f>INDEX('AEO 38'!BC:BC,MATCH('psgr LDVs'!$B58,'AEO 38'!$B:$B,0))</f>
        <v>1.5462447600979161</v>
      </c>
      <c r="AZ58">
        <f>INDEX('AEO 38'!BD:BD,MATCH('psgr LDVs'!$B58,'AEO 38'!$B:$B,0))</f>
        <v>1.5617412659701493</v>
      </c>
      <c r="BA58">
        <f>INDEX('AEO 38'!BE:BE,MATCH('psgr LDVs'!$B58,'AEO 38'!$B:$B,0))</f>
        <v>1.5772377718423825</v>
      </c>
    </row>
    <row r="59" spans="1:53">
      <c r="A59" s="116"/>
      <c r="B59" s="109"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c r="AH59">
        <f>INDEX('AEO 38'!AL:AL,MATCH('psgr LDVs'!$B59,'AEO 38'!$B:$B,0))</f>
        <v>1487.6895691503821</v>
      </c>
      <c r="AI59">
        <f>INDEX('AEO 38'!AM:AM,MATCH('psgr LDVs'!$B59,'AEO 38'!$B:$B,0))</f>
        <v>1526.0557617739059</v>
      </c>
      <c r="AJ59">
        <f>INDEX('AEO 38'!AN:AN,MATCH('psgr LDVs'!$B59,'AEO 38'!$B:$B,0))</f>
        <v>1564.4219543974298</v>
      </c>
      <c r="AK59">
        <f>INDEX('AEO 38'!AO:AO,MATCH('psgr LDVs'!$B59,'AEO 38'!$B:$B,0))</f>
        <v>1602.7881470209536</v>
      </c>
      <c r="AL59">
        <f>INDEX('AEO 38'!AP:AP,MATCH('psgr LDVs'!$B59,'AEO 38'!$B:$B,0))</f>
        <v>1641.1543396444774</v>
      </c>
      <c r="AM59">
        <f>INDEX('AEO 38'!AQ:AQ,MATCH('psgr LDVs'!$B59,'AEO 38'!$B:$B,0))</f>
        <v>1679.5205322680013</v>
      </c>
      <c r="AN59">
        <f>INDEX('AEO 38'!AR:AR,MATCH('psgr LDVs'!$B59,'AEO 38'!$B:$B,0))</f>
        <v>1717.8867248915251</v>
      </c>
      <c r="AO59">
        <f>INDEX('AEO 38'!AS:AS,MATCH('psgr LDVs'!$B59,'AEO 38'!$B:$B,0))</f>
        <v>1756.2529175150489</v>
      </c>
      <c r="AP59">
        <f>INDEX('AEO 38'!AT:AT,MATCH('psgr LDVs'!$B59,'AEO 38'!$B:$B,0))</f>
        <v>1794.6191101385728</v>
      </c>
      <c r="AQ59">
        <f>INDEX('AEO 38'!AU:AU,MATCH('psgr LDVs'!$B59,'AEO 38'!$B:$B,0))</f>
        <v>1832.9853027620966</v>
      </c>
      <c r="AR59">
        <f>INDEX('AEO 38'!AV:AV,MATCH('psgr LDVs'!$B59,'AEO 38'!$B:$B,0))</f>
        <v>1871.3514953856204</v>
      </c>
      <c r="AS59">
        <f>INDEX('AEO 38'!AW:AW,MATCH('psgr LDVs'!$B59,'AEO 38'!$B:$B,0))</f>
        <v>1909.7176880091442</v>
      </c>
      <c r="AT59">
        <f>INDEX('AEO 38'!AX:AX,MATCH('psgr LDVs'!$B59,'AEO 38'!$B:$B,0))</f>
        <v>1948.0838806326683</v>
      </c>
      <c r="AU59">
        <f>INDEX('AEO 38'!AY:AY,MATCH('psgr LDVs'!$B59,'AEO 38'!$B:$B,0))</f>
        <v>1986.4500732561919</v>
      </c>
      <c r="AV59">
        <f>INDEX('AEO 38'!AZ:AZ,MATCH('psgr LDVs'!$B59,'AEO 38'!$B:$B,0))</f>
        <v>2024.816265879716</v>
      </c>
      <c r="AW59">
        <f>INDEX('AEO 38'!BA:BA,MATCH('psgr LDVs'!$B59,'AEO 38'!$B:$B,0))</f>
        <v>2063.1824585032396</v>
      </c>
      <c r="AX59">
        <f>INDEX('AEO 38'!BB:BB,MATCH('psgr LDVs'!$B59,'AEO 38'!$B:$B,0))</f>
        <v>2101.5486511267636</v>
      </c>
      <c r="AY59">
        <f>INDEX('AEO 38'!BC:BC,MATCH('psgr LDVs'!$B59,'AEO 38'!$B:$B,0))</f>
        <v>2139.9148437502872</v>
      </c>
      <c r="AZ59">
        <f>INDEX('AEO 38'!BD:BD,MATCH('psgr LDVs'!$B59,'AEO 38'!$B:$B,0))</f>
        <v>2178.2810363738113</v>
      </c>
      <c r="BA59">
        <f>INDEX('AEO 38'!BE:BE,MATCH('psgr LDVs'!$B59,'AEO 38'!$B:$B,0))</f>
        <v>2216.6472289973349</v>
      </c>
    </row>
    <row r="60" spans="1:53">
      <c r="A60" s="116"/>
      <c r="B60" s="109"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c r="AH60">
        <f>INDEX('AEO 38'!AL:AL,MATCH('psgr LDVs'!$B60,'AEO 38'!$B:$B,0))</f>
        <v>26.104343244384314</v>
      </c>
      <c r="AI60">
        <f>INDEX('AEO 38'!AM:AM,MATCH('psgr LDVs'!$B60,'AEO 38'!$B:$B,0))</f>
        <v>26.797205708638597</v>
      </c>
      <c r="AJ60">
        <f>INDEX('AEO 38'!AN:AN,MATCH('psgr LDVs'!$B60,'AEO 38'!$B:$B,0))</f>
        <v>27.490068172892883</v>
      </c>
      <c r="AK60">
        <f>INDEX('AEO 38'!AO:AO,MATCH('psgr LDVs'!$B60,'AEO 38'!$B:$B,0))</f>
        <v>28.182930637147166</v>
      </c>
      <c r="AL60">
        <f>INDEX('AEO 38'!AP:AP,MATCH('psgr LDVs'!$B60,'AEO 38'!$B:$B,0))</f>
        <v>28.875793101401449</v>
      </c>
      <c r="AM60">
        <f>INDEX('AEO 38'!AQ:AQ,MATCH('psgr LDVs'!$B60,'AEO 38'!$B:$B,0))</f>
        <v>29.568655565655732</v>
      </c>
      <c r="AN60">
        <f>INDEX('AEO 38'!AR:AR,MATCH('psgr LDVs'!$B60,'AEO 38'!$B:$B,0))</f>
        <v>30.261518029910015</v>
      </c>
      <c r="AO60">
        <f>INDEX('AEO 38'!AS:AS,MATCH('psgr LDVs'!$B60,'AEO 38'!$B:$B,0))</f>
        <v>30.954380494164301</v>
      </c>
      <c r="AP60">
        <f>INDEX('AEO 38'!AT:AT,MATCH('psgr LDVs'!$B60,'AEO 38'!$B:$B,0))</f>
        <v>31.647242958418584</v>
      </c>
      <c r="AQ60">
        <f>INDEX('AEO 38'!AU:AU,MATCH('psgr LDVs'!$B60,'AEO 38'!$B:$B,0))</f>
        <v>32.34010542267287</v>
      </c>
      <c r="AR60">
        <f>INDEX('AEO 38'!AV:AV,MATCH('psgr LDVs'!$B60,'AEO 38'!$B:$B,0))</f>
        <v>33.032967886927153</v>
      </c>
      <c r="AS60">
        <f>INDEX('AEO 38'!AW:AW,MATCH('psgr LDVs'!$B60,'AEO 38'!$B:$B,0))</f>
        <v>33.725830351181436</v>
      </c>
      <c r="AT60">
        <f>INDEX('AEO 38'!AX:AX,MATCH('psgr LDVs'!$B60,'AEO 38'!$B:$B,0))</f>
        <v>34.418692815435719</v>
      </c>
      <c r="AU60">
        <f>INDEX('AEO 38'!AY:AY,MATCH('psgr LDVs'!$B60,'AEO 38'!$B:$B,0))</f>
        <v>35.111555279690002</v>
      </c>
      <c r="AV60">
        <f>INDEX('AEO 38'!AZ:AZ,MATCH('psgr LDVs'!$B60,'AEO 38'!$B:$B,0))</f>
        <v>35.804417743944285</v>
      </c>
      <c r="AW60">
        <f>INDEX('AEO 38'!BA:BA,MATCH('psgr LDVs'!$B60,'AEO 38'!$B:$B,0))</f>
        <v>36.497280208198568</v>
      </c>
      <c r="AX60">
        <f>INDEX('AEO 38'!BB:BB,MATCH('psgr LDVs'!$B60,'AEO 38'!$B:$B,0))</f>
        <v>37.190142672452851</v>
      </c>
      <c r="AY60">
        <f>INDEX('AEO 38'!BC:BC,MATCH('psgr LDVs'!$B60,'AEO 38'!$B:$B,0))</f>
        <v>37.883005136707141</v>
      </c>
      <c r="AZ60">
        <f>INDEX('AEO 38'!BD:BD,MATCH('psgr LDVs'!$B60,'AEO 38'!$B:$B,0))</f>
        <v>38.575867600961416</v>
      </c>
      <c r="BA60">
        <f>INDEX('AEO 38'!BE:BE,MATCH('psgr LDVs'!$B60,'AEO 38'!$B:$B,0))</f>
        <v>39.268730065215706</v>
      </c>
    </row>
    <row r="61" spans="1:53">
      <c r="A61" s="116"/>
      <c r="B61" s="109"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c r="AH61">
        <f>INDEX('AEO 38'!AL:AL,MATCH('psgr LDVs'!$B61,'AEO 38'!$B:$B,0))</f>
        <v>5669.2636289747061</v>
      </c>
      <c r="AI61">
        <f>INDEX('AEO 38'!AM:AM,MATCH('psgr LDVs'!$B61,'AEO 38'!$B:$B,0))</f>
        <v>5636.5181933019321</v>
      </c>
      <c r="AJ61">
        <f>INDEX('AEO 38'!AN:AN,MATCH('psgr LDVs'!$B61,'AEO 38'!$B:$B,0))</f>
        <v>5603.7727576291572</v>
      </c>
      <c r="AK61">
        <f>INDEX('AEO 38'!AO:AO,MATCH('psgr LDVs'!$B61,'AEO 38'!$B:$B,0))</f>
        <v>5571.0273219563833</v>
      </c>
      <c r="AL61">
        <f>INDEX('AEO 38'!AP:AP,MATCH('psgr LDVs'!$B61,'AEO 38'!$B:$B,0))</f>
        <v>5538.2818862836093</v>
      </c>
      <c r="AM61">
        <f>INDEX('AEO 38'!AQ:AQ,MATCH('psgr LDVs'!$B61,'AEO 38'!$B:$B,0))</f>
        <v>5505.5364506108353</v>
      </c>
      <c r="AN61">
        <f>INDEX('AEO 38'!AR:AR,MATCH('psgr LDVs'!$B61,'AEO 38'!$B:$B,0))</f>
        <v>5472.7910149380605</v>
      </c>
      <c r="AO61">
        <f>INDEX('AEO 38'!AS:AS,MATCH('psgr LDVs'!$B61,'AEO 38'!$B:$B,0))</f>
        <v>5440.0455792652865</v>
      </c>
      <c r="AP61">
        <f>INDEX('AEO 38'!AT:AT,MATCH('psgr LDVs'!$B61,'AEO 38'!$B:$B,0))</f>
        <v>5407.3001435925125</v>
      </c>
      <c r="AQ61">
        <f>INDEX('AEO 38'!AU:AU,MATCH('psgr LDVs'!$B61,'AEO 38'!$B:$B,0))</f>
        <v>5374.5547079197386</v>
      </c>
      <c r="AR61">
        <f>INDEX('AEO 38'!AV:AV,MATCH('psgr LDVs'!$B61,'AEO 38'!$B:$B,0))</f>
        <v>5341.8092722469646</v>
      </c>
      <c r="AS61">
        <f>INDEX('AEO 38'!AW:AW,MATCH('psgr LDVs'!$B61,'AEO 38'!$B:$B,0))</f>
        <v>5309.0638365741897</v>
      </c>
      <c r="AT61">
        <f>INDEX('AEO 38'!AX:AX,MATCH('psgr LDVs'!$B61,'AEO 38'!$B:$B,0))</f>
        <v>5276.3184009014158</v>
      </c>
      <c r="AU61">
        <f>INDEX('AEO 38'!AY:AY,MATCH('psgr LDVs'!$B61,'AEO 38'!$B:$B,0))</f>
        <v>5243.5729652286418</v>
      </c>
      <c r="AV61">
        <f>INDEX('AEO 38'!AZ:AZ,MATCH('psgr LDVs'!$B61,'AEO 38'!$B:$B,0))</f>
        <v>5210.8275295558678</v>
      </c>
      <c r="AW61">
        <f>INDEX('AEO 38'!BA:BA,MATCH('psgr LDVs'!$B61,'AEO 38'!$B:$B,0))</f>
        <v>5178.082093883093</v>
      </c>
      <c r="AX61">
        <f>INDEX('AEO 38'!BB:BB,MATCH('psgr LDVs'!$B61,'AEO 38'!$B:$B,0))</f>
        <v>5145.336658210319</v>
      </c>
      <c r="AY61">
        <f>INDEX('AEO 38'!BC:BC,MATCH('psgr LDVs'!$B61,'AEO 38'!$B:$B,0))</f>
        <v>5112.591222537545</v>
      </c>
      <c r="AZ61">
        <f>INDEX('AEO 38'!BD:BD,MATCH('psgr LDVs'!$B61,'AEO 38'!$B:$B,0))</f>
        <v>5079.8457868647711</v>
      </c>
      <c r="BA61">
        <f>INDEX('AEO 38'!BE:BE,MATCH('psgr LDVs'!$B61,'AEO 38'!$B:$B,0))</f>
        <v>5047.1003511919971</v>
      </c>
    </row>
    <row r="62" spans="1:53">
      <c r="A62" s="116" t="s">
        <v>114</v>
      </c>
      <c r="B62" s="109"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c r="AH62">
        <f>INDEX('AEO 38'!AL:AL,MATCH('psgr LDVs'!$B62,'AEO 38'!$B:$B,0))</f>
        <v>7008.8622832803021</v>
      </c>
      <c r="AI62">
        <f>INDEX('AEO 38'!AM:AM,MATCH('psgr LDVs'!$B62,'AEO 38'!$B:$B,0))</f>
        <v>6944.001547496955</v>
      </c>
      <c r="AJ62">
        <f>INDEX('AEO 38'!AN:AN,MATCH('psgr LDVs'!$B62,'AEO 38'!$B:$B,0))</f>
        <v>6879.140811713607</v>
      </c>
      <c r="AK62">
        <f>INDEX('AEO 38'!AO:AO,MATCH('psgr LDVs'!$B62,'AEO 38'!$B:$B,0))</f>
        <v>6814.28007593026</v>
      </c>
      <c r="AL62">
        <f>INDEX('AEO 38'!AP:AP,MATCH('psgr LDVs'!$B62,'AEO 38'!$B:$B,0))</f>
        <v>6749.419340146912</v>
      </c>
      <c r="AM62">
        <f>INDEX('AEO 38'!AQ:AQ,MATCH('psgr LDVs'!$B62,'AEO 38'!$B:$B,0))</f>
        <v>6684.5586043635649</v>
      </c>
      <c r="AN62">
        <f>INDEX('AEO 38'!AR:AR,MATCH('psgr LDVs'!$B62,'AEO 38'!$B:$B,0))</f>
        <v>6619.6978685802169</v>
      </c>
      <c r="AO62">
        <f>INDEX('AEO 38'!AS:AS,MATCH('psgr LDVs'!$B62,'AEO 38'!$B:$B,0))</f>
        <v>6554.8371327968689</v>
      </c>
      <c r="AP62">
        <f>INDEX('AEO 38'!AT:AT,MATCH('psgr LDVs'!$B62,'AEO 38'!$B:$B,0))</f>
        <v>6489.9763970135218</v>
      </c>
      <c r="AQ62">
        <f>INDEX('AEO 38'!AU:AU,MATCH('psgr LDVs'!$B62,'AEO 38'!$B:$B,0))</f>
        <v>6425.1156612301738</v>
      </c>
      <c r="AR62">
        <f>INDEX('AEO 38'!AV:AV,MATCH('psgr LDVs'!$B62,'AEO 38'!$B:$B,0))</f>
        <v>6360.2549254468267</v>
      </c>
      <c r="AS62">
        <f>INDEX('AEO 38'!AW:AW,MATCH('psgr LDVs'!$B62,'AEO 38'!$B:$B,0))</f>
        <v>6295.3941896634788</v>
      </c>
      <c r="AT62">
        <f>INDEX('AEO 38'!AX:AX,MATCH('psgr LDVs'!$B62,'AEO 38'!$B:$B,0))</f>
        <v>6230.5334538801308</v>
      </c>
      <c r="AU62">
        <f>INDEX('AEO 38'!AY:AY,MATCH('psgr LDVs'!$B62,'AEO 38'!$B:$B,0))</f>
        <v>6165.6727180967837</v>
      </c>
      <c r="AV62">
        <f>INDEX('AEO 38'!AZ:AZ,MATCH('psgr LDVs'!$B62,'AEO 38'!$B:$B,0))</f>
        <v>6100.8119823134357</v>
      </c>
      <c r="AW62">
        <f>INDEX('AEO 38'!BA:BA,MATCH('psgr LDVs'!$B62,'AEO 38'!$B:$B,0))</f>
        <v>6035.9512465300886</v>
      </c>
      <c r="AX62">
        <f>INDEX('AEO 38'!BB:BB,MATCH('psgr LDVs'!$B62,'AEO 38'!$B:$B,0))</f>
        <v>5971.0905107467406</v>
      </c>
      <c r="AY62">
        <f>INDEX('AEO 38'!BC:BC,MATCH('psgr LDVs'!$B62,'AEO 38'!$B:$B,0))</f>
        <v>5906.2297749633926</v>
      </c>
      <c r="AZ62">
        <f>INDEX('AEO 38'!BD:BD,MATCH('psgr LDVs'!$B62,'AEO 38'!$B:$B,0))</f>
        <v>5841.3690391800455</v>
      </c>
      <c r="BA62">
        <f>INDEX('AEO 38'!BE:BE,MATCH('psgr LDVs'!$B62,'AEO 38'!$B:$B,0))</f>
        <v>5776.5083033966985</v>
      </c>
    </row>
    <row r="63" spans="1:53">
      <c r="A63" s="116" t="s">
        <v>115</v>
      </c>
      <c r="B63" s="109"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c r="AH63">
        <f>INDEX('AEO 38'!AL:AL,MATCH('psgr LDVs'!$B63,'AEO 38'!$B:$B,0))</f>
        <v>116.50464746854838</v>
      </c>
      <c r="AI63">
        <f>INDEX('AEO 38'!AM:AM,MATCH('psgr LDVs'!$B63,'AEO 38'!$B:$B,0))</f>
        <v>117.27832293709676</v>
      </c>
      <c r="AJ63">
        <f>INDEX('AEO 38'!AN:AN,MATCH('psgr LDVs'!$B63,'AEO 38'!$B:$B,0))</f>
        <v>118.05199840564515</v>
      </c>
      <c r="AK63">
        <f>INDEX('AEO 38'!AO:AO,MATCH('psgr LDVs'!$B63,'AEO 38'!$B:$B,0))</f>
        <v>118.82567387419354</v>
      </c>
      <c r="AL63">
        <f>INDEX('AEO 38'!AP:AP,MATCH('psgr LDVs'!$B63,'AEO 38'!$B:$B,0))</f>
        <v>119.59934934274192</v>
      </c>
      <c r="AM63">
        <f>INDEX('AEO 38'!AQ:AQ,MATCH('psgr LDVs'!$B63,'AEO 38'!$B:$B,0))</f>
        <v>120.37302481129031</v>
      </c>
      <c r="AN63">
        <f>INDEX('AEO 38'!AR:AR,MATCH('psgr LDVs'!$B63,'AEO 38'!$B:$B,0))</f>
        <v>121.1467002798387</v>
      </c>
      <c r="AO63">
        <f>INDEX('AEO 38'!AS:AS,MATCH('psgr LDVs'!$B63,'AEO 38'!$B:$B,0))</f>
        <v>121.92037574838707</v>
      </c>
      <c r="AP63">
        <f>INDEX('AEO 38'!AT:AT,MATCH('psgr LDVs'!$B63,'AEO 38'!$B:$B,0))</f>
        <v>122.69405121693546</v>
      </c>
      <c r="AQ63">
        <f>INDEX('AEO 38'!AU:AU,MATCH('psgr LDVs'!$B63,'AEO 38'!$B:$B,0))</f>
        <v>123.46772668548385</v>
      </c>
      <c r="AR63">
        <f>INDEX('AEO 38'!AV:AV,MATCH('psgr LDVs'!$B63,'AEO 38'!$B:$B,0))</f>
        <v>124.24140215403223</v>
      </c>
      <c r="AS63">
        <f>INDEX('AEO 38'!AW:AW,MATCH('psgr LDVs'!$B63,'AEO 38'!$B:$B,0))</f>
        <v>125.01507762258062</v>
      </c>
      <c r="AT63">
        <f>INDEX('AEO 38'!AX:AX,MATCH('psgr LDVs'!$B63,'AEO 38'!$B:$B,0))</f>
        <v>125.788753091129</v>
      </c>
      <c r="AU63">
        <f>INDEX('AEO 38'!AY:AY,MATCH('psgr LDVs'!$B63,'AEO 38'!$B:$B,0))</f>
        <v>126.56242855967739</v>
      </c>
      <c r="AV63">
        <f>INDEX('AEO 38'!AZ:AZ,MATCH('psgr LDVs'!$B63,'AEO 38'!$B:$B,0))</f>
        <v>127.33610402822578</v>
      </c>
      <c r="AW63">
        <f>INDEX('AEO 38'!BA:BA,MATCH('psgr LDVs'!$B63,'AEO 38'!$B:$B,0))</f>
        <v>128.10977949677417</v>
      </c>
      <c r="AX63">
        <f>INDEX('AEO 38'!BB:BB,MATCH('psgr LDVs'!$B63,'AEO 38'!$B:$B,0))</f>
        <v>128.88345496532256</v>
      </c>
      <c r="AY63">
        <f>INDEX('AEO 38'!BC:BC,MATCH('psgr LDVs'!$B63,'AEO 38'!$B:$B,0))</f>
        <v>129.65713043387092</v>
      </c>
      <c r="AZ63">
        <f>INDEX('AEO 38'!BD:BD,MATCH('psgr LDVs'!$B63,'AEO 38'!$B:$B,0))</f>
        <v>130.43080590241931</v>
      </c>
      <c r="BA63">
        <f>INDEX('AEO 38'!BE:BE,MATCH('psgr LDVs'!$B63,'AEO 38'!$B:$B,0))</f>
        <v>131.2044813709677</v>
      </c>
    </row>
    <row r="64" spans="1:53">
      <c r="A64" s="116"/>
      <c r="B64" s="109"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c r="AH64">
        <f>INDEX('AEO 38'!AL:AL,MATCH('psgr LDVs'!$B64,'AEO 38'!$B:$B,0))</f>
        <v>7123.4252936342073</v>
      </c>
      <c r="AI64">
        <f>INDEX('AEO 38'!AM:AM,MATCH('psgr LDVs'!$B64,'AEO 38'!$B:$B,0))</f>
        <v>7057.3946055873776</v>
      </c>
      <c r="AJ64">
        <f>INDEX('AEO 38'!AN:AN,MATCH('psgr LDVs'!$B64,'AEO 38'!$B:$B,0))</f>
        <v>6991.3639175405478</v>
      </c>
      <c r="AK64">
        <f>INDEX('AEO 38'!AO:AO,MATCH('psgr LDVs'!$B64,'AEO 38'!$B:$B,0))</f>
        <v>6925.3332294937181</v>
      </c>
      <c r="AL64">
        <f>INDEX('AEO 38'!AP:AP,MATCH('psgr LDVs'!$B64,'AEO 38'!$B:$B,0))</f>
        <v>6859.3025414468884</v>
      </c>
      <c r="AM64">
        <f>INDEX('AEO 38'!AQ:AQ,MATCH('psgr LDVs'!$B64,'AEO 38'!$B:$B,0))</f>
        <v>6793.2718534000587</v>
      </c>
      <c r="AN64">
        <f>INDEX('AEO 38'!AR:AR,MATCH('psgr LDVs'!$B64,'AEO 38'!$B:$B,0))</f>
        <v>6727.241165353229</v>
      </c>
      <c r="AO64">
        <f>INDEX('AEO 38'!AS:AS,MATCH('psgr LDVs'!$B64,'AEO 38'!$B:$B,0))</f>
        <v>6661.2104773064002</v>
      </c>
      <c r="AP64">
        <f>INDEX('AEO 38'!AT:AT,MATCH('psgr LDVs'!$B64,'AEO 38'!$B:$B,0))</f>
        <v>6595.1797892595696</v>
      </c>
      <c r="AQ64">
        <f>INDEX('AEO 38'!AU:AU,MATCH('psgr LDVs'!$B64,'AEO 38'!$B:$B,0))</f>
        <v>6529.1491012127408</v>
      </c>
      <c r="AR64">
        <f>INDEX('AEO 38'!AV:AV,MATCH('psgr LDVs'!$B64,'AEO 38'!$B:$B,0))</f>
        <v>6463.1184131659111</v>
      </c>
      <c r="AS64">
        <f>INDEX('AEO 38'!AW:AW,MATCH('psgr LDVs'!$B64,'AEO 38'!$B:$B,0))</f>
        <v>6397.0877251190814</v>
      </c>
      <c r="AT64">
        <f>INDEX('AEO 38'!AX:AX,MATCH('psgr LDVs'!$B64,'AEO 38'!$B:$B,0))</f>
        <v>6331.0570370722517</v>
      </c>
      <c r="AU64">
        <f>INDEX('AEO 38'!AY:AY,MATCH('psgr LDVs'!$B64,'AEO 38'!$B:$B,0))</f>
        <v>6265.026349025422</v>
      </c>
      <c r="AV64">
        <f>INDEX('AEO 38'!AZ:AZ,MATCH('psgr LDVs'!$B64,'AEO 38'!$B:$B,0))</f>
        <v>6198.9956609785922</v>
      </c>
      <c r="AW64">
        <f>INDEX('AEO 38'!BA:BA,MATCH('psgr LDVs'!$B64,'AEO 38'!$B:$B,0))</f>
        <v>6132.9649729317625</v>
      </c>
      <c r="AX64">
        <f>INDEX('AEO 38'!BB:BB,MATCH('psgr LDVs'!$B64,'AEO 38'!$B:$B,0))</f>
        <v>6066.9342848849328</v>
      </c>
      <c r="AY64">
        <f>INDEX('AEO 38'!BC:BC,MATCH('psgr LDVs'!$B64,'AEO 38'!$B:$B,0))</f>
        <v>6000.9035968381031</v>
      </c>
      <c r="AZ64">
        <f>INDEX('AEO 38'!BD:BD,MATCH('psgr LDVs'!$B64,'AEO 38'!$B:$B,0))</f>
        <v>5934.8729087912734</v>
      </c>
      <c r="BA64">
        <f>INDEX('AEO 38'!BE:BE,MATCH('psgr LDVs'!$B64,'AEO 38'!$B:$B,0))</f>
        <v>5868.8422207444437</v>
      </c>
    </row>
    <row r="65" spans="1:53">
      <c r="A65" s="116" t="s">
        <v>114</v>
      </c>
      <c r="B65" s="109"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c r="AH65">
        <f>INDEX('AEO 38'!AL:AL,MATCH('psgr LDVs'!$B65,'AEO 38'!$B:$B,0))</f>
        <v>687.89939701572587</v>
      </c>
      <c r="AI65">
        <f>INDEX('AEO 38'!AM:AM,MATCH('psgr LDVs'!$B65,'AEO 38'!$B:$B,0))</f>
        <v>687.24465603145177</v>
      </c>
      <c r="AJ65">
        <f>INDEX('AEO 38'!AN:AN,MATCH('psgr LDVs'!$B65,'AEO 38'!$B:$B,0))</f>
        <v>686.58991504717756</v>
      </c>
      <c r="AK65">
        <f>INDEX('AEO 38'!AO:AO,MATCH('psgr LDVs'!$B65,'AEO 38'!$B:$B,0))</f>
        <v>685.93517406290346</v>
      </c>
      <c r="AL65">
        <f>INDEX('AEO 38'!AP:AP,MATCH('psgr LDVs'!$B65,'AEO 38'!$B:$B,0))</f>
        <v>685.28043307862936</v>
      </c>
      <c r="AM65">
        <f>INDEX('AEO 38'!AQ:AQ,MATCH('psgr LDVs'!$B65,'AEO 38'!$B:$B,0))</f>
        <v>684.62569209435526</v>
      </c>
      <c r="AN65">
        <f>INDEX('AEO 38'!AR:AR,MATCH('psgr LDVs'!$B65,'AEO 38'!$B:$B,0))</f>
        <v>683.97095111008105</v>
      </c>
      <c r="AO65">
        <f>INDEX('AEO 38'!AS:AS,MATCH('psgr LDVs'!$B65,'AEO 38'!$B:$B,0))</f>
        <v>683.31621012580695</v>
      </c>
      <c r="AP65">
        <f>INDEX('AEO 38'!AT:AT,MATCH('psgr LDVs'!$B65,'AEO 38'!$B:$B,0))</f>
        <v>682.66146914153285</v>
      </c>
      <c r="AQ65">
        <f>INDEX('AEO 38'!AU:AU,MATCH('psgr LDVs'!$B65,'AEO 38'!$B:$B,0))</f>
        <v>682.00672815725875</v>
      </c>
      <c r="AR65">
        <f>INDEX('AEO 38'!AV:AV,MATCH('psgr LDVs'!$B65,'AEO 38'!$B:$B,0))</f>
        <v>681.35198717298454</v>
      </c>
      <c r="AS65">
        <f>INDEX('AEO 38'!AW:AW,MATCH('psgr LDVs'!$B65,'AEO 38'!$B:$B,0))</f>
        <v>680.69724618871044</v>
      </c>
      <c r="AT65">
        <f>INDEX('AEO 38'!AX:AX,MATCH('psgr LDVs'!$B65,'AEO 38'!$B:$B,0))</f>
        <v>680.04250520443634</v>
      </c>
      <c r="AU65">
        <f>INDEX('AEO 38'!AY:AY,MATCH('psgr LDVs'!$B65,'AEO 38'!$B:$B,0))</f>
        <v>679.38776422016224</v>
      </c>
      <c r="AV65">
        <f>INDEX('AEO 38'!AZ:AZ,MATCH('psgr LDVs'!$B65,'AEO 38'!$B:$B,0))</f>
        <v>678.73302323588803</v>
      </c>
      <c r="AW65">
        <f>INDEX('AEO 38'!BA:BA,MATCH('psgr LDVs'!$B65,'AEO 38'!$B:$B,0))</f>
        <v>678.07828225161393</v>
      </c>
      <c r="AX65">
        <f>INDEX('AEO 38'!BB:BB,MATCH('psgr LDVs'!$B65,'AEO 38'!$B:$B,0))</f>
        <v>677.42354126733983</v>
      </c>
      <c r="AY65">
        <f>INDEX('AEO 38'!BC:BC,MATCH('psgr LDVs'!$B65,'AEO 38'!$B:$B,0))</f>
        <v>676.76880028306573</v>
      </c>
      <c r="AZ65">
        <f>INDEX('AEO 38'!BD:BD,MATCH('psgr LDVs'!$B65,'AEO 38'!$B:$B,0))</f>
        <v>676.11405929879163</v>
      </c>
      <c r="BA65">
        <f>INDEX('AEO 38'!BE:BE,MATCH('psgr LDVs'!$B65,'AEO 38'!$B:$B,0))</f>
        <v>675.45931831451742</v>
      </c>
    </row>
    <row r="66" spans="1:53">
      <c r="A66" s="116" t="s">
        <v>112</v>
      </c>
      <c r="B66" s="109"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c r="AH66">
        <f>INDEX('AEO 38'!AL:AL,MATCH('psgr LDVs'!$B66,'AEO 38'!$B:$B,0))</f>
        <v>0</v>
      </c>
      <c r="AI66">
        <f>INDEX('AEO 38'!AM:AM,MATCH('psgr LDVs'!$B66,'AEO 38'!$B:$B,0))</f>
        <v>0</v>
      </c>
      <c r="AJ66">
        <f>INDEX('AEO 38'!AN:AN,MATCH('psgr LDVs'!$B66,'AEO 38'!$B:$B,0))</f>
        <v>0</v>
      </c>
      <c r="AK66">
        <f>INDEX('AEO 38'!AO:AO,MATCH('psgr LDVs'!$B66,'AEO 38'!$B:$B,0))</f>
        <v>0</v>
      </c>
      <c r="AL66">
        <f>INDEX('AEO 38'!AP:AP,MATCH('psgr LDVs'!$B66,'AEO 38'!$B:$B,0))</f>
        <v>0</v>
      </c>
      <c r="AM66">
        <f>INDEX('AEO 38'!AQ:AQ,MATCH('psgr LDVs'!$B66,'AEO 38'!$B:$B,0))</f>
        <v>0</v>
      </c>
      <c r="AN66">
        <f>INDEX('AEO 38'!AR:AR,MATCH('psgr LDVs'!$B66,'AEO 38'!$B:$B,0))</f>
        <v>0</v>
      </c>
      <c r="AO66">
        <f>INDEX('AEO 38'!AS:AS,MATCH('psgr LDVs'!$B66,'AEO 38'!$B:$B,0))</f>
        <v>0</v>
      </c>
      <c r="AP66">
        <f>INDEX('AEO 38'!AT:AT,MATCH('psgr LDVs'!$B66,'AEO 38'!$B:$B,0))</f>
        <v>0</v>
      </c>
      <c r="AQ66">
        <f>INDEX('AEO 38'!AU:AU,MATCH('psgr LDVs'!$B66,'AEO 38'!$B:$B,0))</f>
        <v>0</v>
      </c>
      <c r="AR66">
        <f>INDEX('AEO 38'!AV:AV,MATCH('psgr LDVs'!$B66,'AEO 38'!$B:$B,0))</f>
        <v>0</v>
      </c>
      <c r="AS66">
        <f>INDEX('AEO 38'!AW:AW,MATCH('psgr LDVs'!$B66,'AEO 38'!$B:$B,0))</f>
        <v>0</v>
      </c>
      <c r="AT66">
        <f>INDEX('AEO 38'!AX:AX,MATCH('psgr LDVs'!$B66,'AEO 38'!$B:$B,0))</f>
        <v>0</v>
      </c>
      <c r="AU66">
        <f>INDEX('AEO 38'!AY:AY,MATCH('psgr LDVs'!$B66,'AEO 38'!$B:$B,0))</f>
        <v>0</v>
      </c>
      <c r="AV66">
        <f>INDEX('AEO 38'!AZ:AZ,MATCH('psgr LDVs'!$B66,'AEO 38'!$B:$B,0))</f>
        <v>0</v>
      </c>
      <c r="AW66">
        <f>INDEX('AEO 38'!BA:BA,MATCH('psgr LDVs'!$B66,'AEO 38'!$B:$B,0))</f>
        <v>0</v>
      </c>
      <c r="AX66">
        <f>INDEX('AEO 38'!BB:BB,MATCH('psgr LDVs'!$B66,'AEO 38'!$B:$B,0))</f>
        <v>0</v>
      </c>
      <c r="AY66">
        <f>INDEX('AEO 38'!BC:BC,MATCH('psgr LDVs'!$B66,'AEO 38'!$B:$B,0))</f>
        <v>0</v>
      </c>
      <c r="AZ66">
        <f>INDEX('AEO 38'!BD:BD,MATCH('psgr LDVs'!$B66,'AEO 38'!$B:$B,0))</f>
        <v>0</v>
      </c>
      <c r="BA66">
        <f>INDEX('AEO 38'!BE:BE,MATCH('psgr LDVs'!$B66,'AEO 38'!$B:$B,0))</f>
        <v>0</v>
      </c>
    </row>
    <row r="67" spans="1:53">
      <c r="A67" s="116" t="s">
        <v>112</v>
      </c>
      <c r="B67" s="109"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c r="AH67">
        <f>INDEX('AEO 38'!AL:AL,MATCH('psgr LDVs'!$B67,'AEO 38'!$B:$B,0))</f>
        <v>146.58002827866213</v>
      </c>
      <c r="AI67">
        <f>INDEX('AEO 38'!AM:AM,MATCH('psgr LDVs'!$B67,'AEO 38'!$B:$B,0))</f>
        <v>151.35082177624889</v>
      </c>
      <c r="AJ67">
        <f>INDEX('AEO 38'!AN:AN,MATCH('psgr LDVs'!$B67,'AEO 38'!$B:$B,0))</f>
        <v>156.12161527383563</v>
      </c>
      <c r="AK67">
        <f>INDEX('AEO 38'!AO:AO,MATCH('psgr LDVs'!$B67,'AEO 38'!$B:$B,0))</f>
        <v>160.8924087714224</v>
      </c>
      <c r="AL67">
        <f>INDEX('AEO 38'!AP:AP,MATCH('psgr LDVs'!$B67,'AEO 38'!$B:$B,0))</f>
        <v>165.66320226900916</v>
      </c>
      <c r="AM67">
        <f>INDEX('AEO 38'!AQ:AQ,MATCH('psgr LDVs'!$B67,'AEO 38'!$B:$B,0))</f>
        <v>170.43399576659593</v>
      </c>
      <c r="AN67">
        <f>INDEX('AEO 38'!AR:AR,MATCH('psgr LDVs'!$B67,'AEO 38'!$B:$B,0))</f>
        <v>175.20478926418269</v>
      </c>
      <c r="AO67">
        <f>INDEX('AEO 38'!AS:AS,MATCH('psgr LDVs'!$B67,'AEO 38'!$B:$B,0))</f>
        <v>179.97558276176946</v>
      </c>
      <c r="AP67">
        <f>INDEX('AEO 38'!AT:AT,MATCH('psgr LDVs'!$B67,'AEO 38'!$B:$B,0))</f>
        <v>184.74637625935623</v>
      </c>
      <c r="AQ67">
        <f>INDEX('AEO 38'!AU:AU,MATCH('psgr LDVs'!$B67,'AEO 38'!$B:$B,0))</f>
        <v>189.51716975694296</v>
      </c>
      <c r="AR67">
        <f>INDEX('AEO 38'!AV:AV,MATCH('psgr LDVs'!$B67,'AEO 38'!$B:$B,0))</f>
        <v>194.28796325452973</v>
      </c>
      <c r="AS67">
        <f>INDEX('AEO 38'!AW:AW,MATCH('psgr LDVs'!$B67,'AEO 38'!$B:$B,0))</f>
        <v>199.05875675211649</v>
      </c>
      <c r="AT67">
        <f>INDEX('AEO 38'!AX:AX,MATCH('psgr LDVs'!$B67,'AEO 38'!$B:$B,0))</f>
        <v>203.82955024970326</v>
      </c>
      <c r="AU67">
        <f>INDEX('AEO 38'!AY:AY,MATCH('psgr LDVs'!$B67,'AEO 38'!$B:$B,0))</f>
        <v>208.60034374729003</v>
      </c>
      <c r="AV67">
        <f>INDEX('AEO 38'!AZ:AZ,MATCH('psgr LDVs'!$B67,'AEO 38'!$B:$B,0))</f>
        <v>213.37113724487676</v>
      </c>
      <c r="AW67">
        <f>INDEX('AEO 38'!BA:BA,MATCH('psgr LDVs'!$B67,'AEO 38'!$B:$B,0))</f>
        <v>218.14193074246356</v>
      </c>
      <c r="AX67">
        <f>INDEX('AEO 38'!BB:BB,MATCH('psgr LDVs'!$B67,'AEO 38'!$B:$B,0))</f>
        <v>222.9127242400503</v>
      </c>
      <c r="AY67">
        <f>INDEX('AEO 38'!BC:BC,MATCH('psgr LDVs'!$B67,'AEO 38'!$B:$B,0))</f>
        <v>227.68351773763706</v>
      </c>
      <c r="AZ67">
        <f>INDEX('AEO 38'!BD:BD,MATCH('psgr LDVs'!$B67,'AEO 38'!$B:$B,0))</f>
        <v>232.45431123522383</v>
      </c>
      <c r="BA67">
        <f>INDEX('AEO 38'!BE:BE,MATCH('psgr LDVs'!$B67,'AEO 38'!$B:$B,0))</f>
        <v>237.22510473281059</v>
      </c>
    </row>
    <row r="68" spans="1:53">
      <c r="A68" s="116" t="s">
        <v>112</v>
      </c>
      <c r="B68" s="109"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c r="AH68">
        <f>INDEX('AEO 38'!AL:AL,MATCH('psgr LDVs'!$B68,'AEO 38'!$B:$B,0))</f>
        <v>434.04231211446864</v>
      </c>
      <c r="AI68">
        <f>INDEX('AEO 38'!AM:AM,MATCH('psgr LDVs'!$B68,'AEO 38'!$B:$B,0))</f>
        <v>448.24209517368718</v>
      </c>
      <c r="AJ68">
        <f>INDEX('AEO 38'!AN:AN,MATCH('psgr LDVs'!$B68,'AEO 38'!$B:$B,0))</f>
        <v>462.44187823290565</v>
      </c>
      <c r="AK68">
        <f>INDEX('AEO 38'!AO:AO,MATCH('psgr LDVs'!$B68,'AEO 38'!$B:$B,0))</f>
        <v>476.64166129212413</v>
      </c>
      <c r="AL68">
        <f>INDEX('AEO 38'!AP:AP,MATCH('psgr LDVs'!$B68,'AEO 38'!$B:$B,0))</f>
        <v>490.8414443513426</v>
      </c>
      <c r="AM68">
        <f>INDEX('AEO 38'!AQ:AQ,MATCH('psgr LDVs'!$B68,'AEO 38'!$B:$B,0))</f>
        <v>505.04122741056108</v>
      </c>
      <c r="AN68">
        <f>INDEX('AEO 38'!AR:AR,MATCH('psgr LDVs'!$B68,'AEO 38'!$B:$B,0))</f>
        <v>519.24101046977955</v>
      </c>
      <c r="AO68">
        <f>INDEX('AEO 38'!AS:AS,MATCH('psgr LDVs'!$B68,'AEO 38'!$B:$B,0))</f>
        <v>533.44079352899803</v>
      </c>
      <c r="AP68">
        <f>INDEX('AEO 38'!AT:AT,MATCH('psgr LDVs'!$B68,'AEO 38'!$B:$B,0))</f>
        <v>547.64057658821662</v>
      </c>
      <c r="AQ68">
        <f>INDEX('AEO 38'!AU:AU,MATCH('psgr LDVs'!$B68,'AEO 38'!$B:$B,0))</f>
        <v>561.84035964743509</v>
      </c>
      <c r="AR68">
        <f>INDEX('AEO 38'!AV:AV,MATCH('psgr LDVs'!$B68,'AEO 38'!$B:$B,0))</f>
        <v>576.04014270665357</v>
      </c>
      <c r="AS68">
        <f>INDEX('AEO 38'!AW:AW,MATCH('psgr LDVs'!$B68,'AEO 38'!$B:$B,0))</f>
        <v>590.23992576587204</v>
      </c>
      <c r="AT68">
        <f>INDEX('AEO 38'!AX:AX,MATCH('psgr LDVs'!$B68,'AEO 38'!$B:$B,0))</f>
        <v>604.43970882509052</v>
      </c>
      <c r="AU68">
        <f>INDEX('AEO 38'!AY:AY,MATCH('psgr LDVs'!$B68,'AEO 38'!$B:$B,0))</f>
        <v>618.639491884309</v>
      </c>
      <c r="AV68">
        <f>INDEX('AEO 38'!AZ:AZ,MATCH('psgr LDVs'!$B68,'AEO 38'!$B:$B,0))</f>
        <v>632.83927494352747</v>
      </c>
      <c r="AW68">
        <f>INDEX('AEO 38'!BA:BA,MATCH('psgr LDVs'!$B68,'AEO 38'!$B:$B,0))</f>
        <v>647.03905800274606</v>
      </c>
      <c r="AX68">
        <f>INDEX('AEO 38'!BB:BB,MATCH('psgr LDVs'!$B68,'AEO 38'!$B:$B,0))</f>
        <v>661.23884106196442</v>
      </c>
      <c r="AY68">
        <f>INDEX('AEO 38'!BC:BC,MATCH('psgr LDVs'!$B68,'AEO 38'!$B:$B,0))</f>
        <v>675.43862412118301</v>
      </c>
      <c r="AZ68">
        <f>INDEX('AEO 38'!BD:BD,MATCH('psgr LDVs'!$B68,'AEO 38'!$B:$B,0))</f>
        <v>689.63840718040149</v>
      </c>
      <c r="BA68">
        <f>INDEX('AEO 38'!BE:BE,MATCH('psgr LDVs'!$B68,'AEO 38'!$B:$B,0))</f>
        <v>703.83819023961996</v>
      </c>
    </row>
    <row r="69" spans="1:53">
      <c r="A69" s="116" t="s">
        <v>116</v>
      </c>
      <c r="B69" s="109"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c r="AH69">
        <f>INDEX('AEO 38'!AL:AL,MATCH('psgr LDVs'!$B69,'AEO 38'!$B:$B,0))</f>
        <v>51.048690394334706</v>
      </c>
      <c r="AI69">
        <f>INDEX('AEO 38'!AM:AM,MATCH('psgr LDVs'!$B69,'AEO 38'!$B:$B,0))</f>
        <v>56.161273829082305</v>
      </c>
      <c r="AJ69">
        <f>INDEX('AEO 38'!AN:AN,MATCH('psgr LDVs'!$B69,'AEO 38'!$B:$B,0))</f>
        <v>61.273857263829903</v>
      </c>
      <c r="AK69">
        <f>INDEX('AEO 38'!AO:AO,MATCH('psgr LDVs'!$B69,'AEO 38'!$B:$B,0))</f>
        <v>66.386440698577502</v>
      </c>
      <c r="AL69">
        <f>INDEX('AEO 38'!AP:AP,MATCH('psgr LDVs'!$B69,'AEO 38'!$B:$B,0))</f>
        <v>71.499024133325094</v>
      </c>
      <c r="AM69">
        <f>INDEX('AEO 38'!AQ:AQ,MATCH('psgr LDVs'!$B69,'AEO 38'!$B:$B,0))</f>
        <v>76.611607568072699</v>
      </c>
      <c r="AN69">
        <f>INDEX('AEO 38'!AR:AR,MATCH('psgr LDVs'!$B69,'AEO 38'!$B:$B,0))</f>
        <v>81.724191002820305</v>
      </c>
      <c r="AO69">
        <f>INDEX('AEO 38'!AS:AS,MATCH('psgr LDVs'!$B69,'AEO 38'!$B:$B,0))</f>
        <v>86.836774437567897</v>
      </c>
      <c r="AP69">
        <f>INDEX('AEO 38'!AT:AT,MATCH('psgr LDVs'!$B69,'AEO 38'!$B:$B,0))</f>
        <v>91.949357872315488</v>
      </c>
      <c r="AQ69">
        <f>INDEX('AEO 38'!AU:AU,MATCH('psgr LDVs'!$B69,'AEO 38'!$B:$B,0))</f>
        <v>97.061941307063094</v>
      </c>
      <c r="AR69">
        <f>INDEX('AEO 38'!AV:AV,MATCH('psgr LDVs'!$B69,'AEO 38'!$B:$B,0))</f>
        <v>102.1745247418107</v>
      </c>
      <c r="AS69">
        <f>INDEX('AEO 38'!AW:AW,MATCH('psgr LDVs'!$B69,'AEO 38'!$B:$B,0))</f>
        <v>107.28710817655829</v>
      </c>
      <c r="AT69">
        <f>INDEX('AEO 38'!AX:AX,MATCH('psgr LDVs'!$B69,'AEO 38'!$B:$B,0))</f>
        <v>112.39969161130588</v>
      </c>
      <c r="AU69">
        <f>INDEX('AEO 38'!AY:AY,MATCH('psgr LDVs'!$B69,'AEO 38'!$B:$B,0))</f>
        <v>117.51227504605349</v>
      </c>
      <c r="AV69">
        <f>INDEX('AEO 38'!AZ:AZ,MATCH('psgr LDVs'!$B69,'AEO 38'!$B:$B,0))</f>
        <v>122.62485848080109</v>
      </c>
      <c r="AW69">
        <f>INDEX('AEO 38'!BA:BA,MATCH('psgr LDVs'!$B69,'AEO 38'!$B:$B,0))</f>
        <v>127.73744191554869</v>
      </c>
      <c r="AX69">
        <f>INDEX('AEO 38'!BB:BB,MATCH('psgr LDVs'!$B69,'AEO 38'!$B:$B,0))</f>
        <v>132.85002535029628</v>
      </c>
      <c r="AY69">
        <f>INDEX('AEO 38'!BC:BC,MATCH('psgr LDVs'!$B69,'AEO 38'!$B:$B,0))</f>
        <v>137.96260878504387</v>
      </c>
      <c r="AZ69">
        <f>INDEX('AEO 38'!BD:BD,MATCH('psgr LDVs'!$B69,'AEO 38'!$B:$B,0))</f>
        <v>143.07519221979149</v>
      </c>
      <c r="BA69">
        <f>INDEX('AEO 38'!BE:BE,MATCH('psgr LDVs'!$B69,'AEO 38'!$B:$B,0))</f>
        <v>148.18777565453908</v>
      </c>
    </row>
    <row r="70" spans="1:53">
      <c r="A70" s="116" t="s">
        <v>116</v>
      </c>
      <c r="B70" s="109"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c r="AH70">
        <f>INDEX('AEO 38'!AL:AL,MATCH('psgr LDVs'!$B70,'AEO 38'!$B:$B,0))</f>
        <v>154.92442299999999</v>
      </c>
      <c r="AI70">
        <f>INDEX('AEO 38'!AM:AM,MATCH('psgr LDVs'!$B70,'AEO 38'!$B:$B,0))</f>
        <v>154.92442299999999</v>
      </c>
      <c r="AJ70">
        <f>INDEX('AEO 38'!AN:AN,MATCH('psgr LDVs'!$B70,'AEO 38'!$B:$B,0))</f>
        <v>154.92442299999999</v>
      </c>
      <c r="AK70">
        <f>INDEX('AEO 38'!AO:AO,MATCH('psgr LDVs'!$B70,'AEO 38'!$B:$B,0))</f>
        <v>154.92442299999999</v>
      </c>
      <c r="AL70">
        <f>INDEX('AEO 38'!AP:AP,MATCH('psgr LDVs'!$B70,'AEO 38'!$B:$B,0))</f>
        <v>154.92442299999999</v>
      </c>
      <c r="AM70">
        <f>INDEX('AEO 38'!AQ:AQ,MATCH('psgr LDVs'!$B70,'AEO 38'!$B:$B,0))</f>
        <v>154.92442299999999</v>
      </c>
      <c r="AN70">
        <f>INDEX('AEO 38'!AR:AR,MATCH('psgr LDVs'!$B70,'AEO 38'!$B:$B,0))</f>
        <v>154.92442299999999</v>
      </c>
      <c r="AO70">
        <f>INDEX('AEO 38'!AS:AS,MATCH('psgr LDVs'!$B70,'AEO 38'!$B:$B,0))</f>
        <v>154.92442299999999</v>
      </c>
      <c r="AP70">
        <f>INDEX('AEO 38'!AT:AT,MATCH('psgr LDVs'!$B70,'AEO 38'!$B:$B,0))</f>
        <v>154.92442299999999</v>
      </c>
      <c r="AQ70">
        <f>INDEX('AEO 38'!AU:AU,MATCH('psgr LDVs'!$B70,'AEO 38'!$B:$B,0))</f>
        <v>154.92442299999999</v>
      </c>
      <c r="AR70">
        <f>INDEX('AEO 38'!AV:AV,MATCH('psgr LDVs'!$B70,'AEO 38'!$B:$B,0))</f>
        <v>154.92442299999999</v>
      </c>
      <c r="AS70">
        <f>INDEX('AEO 38'!AW:AW,MATCH('psgr LDVs'!$B70,'AEO 38'!$B:$B,0))</f>
        <v>154.92442299999999</v>
      </c>
      <c r="AT70">
        <f>INDEX('AEO 38'!AX:AX,MATCH('psgr LDVs'!$B70,'AEO 38'!$B:$B,0))</f>
        <v>154.92442299999999</v>
      </c>
      <c r="AU70">
        <f>INDEX('AEO 38'!AY:AY,MATCH('psgr LDVs'!$B70,'AEO 38'!$B:$B,0))</f>
        <v>154.92442299999999</v>
      </c>
      <c r="AV70">
        <f>INDEX('AEO 38'!AZ:AZ,MATCH('psgr LDVs'!$B70,'AEO 38'!$B:$B,0))</f>
        <v>154.92442299999999</v>
      </c>
      <c r="AW70">
        <f>INDEX('AEO 38'!BA:BA,MATCH('psgr LDVs'!$B70,'AEO 38'!$B:$B,0))</f>
        <v>154.92442299999999</v>
      </c>
      <c r="AX70">
        <f>INDEX('AEO 38'!BB:BB,MATCH('psgr LDVs'!$B70,'AEO 38'!$B:$B,0))</f>
        <v>154.92442299999999</v>
      </c>
      <c r="AY70">
        <f>INDEX('AEO 38'!BC:BC,MATCH('psgr LDVs'!$B70,'AEO 38'!$B:$B,0))</f>
        <v>154.92442299999999</v>
      </c>
      <c r="AZ70">
        <f>INDEX('AEO 38'!BD:BD,MATCH('psgr LDVs'!$B70,'AEO 38'!$B:$B,0))</f>
        <v>154.92442299999999</v>
      </c>
      <c r="BA70">
        <f>INDEX('AEO 38'!BE:BE,MATCH('psgr LDVs'!$B70,'AEO 38'!$B:$B,0))</f>
        <v>154.92442299999999</v>
      </c>
    </row>
    <row r="71" spans="1:53">
      <c r="A71" s="116" t="s">
        <v>115</v>
      </c>
      <c r="B71" s="109"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c r="AH71">
        <f>INDEX('AEO 38'!AL:AL,MATCH('psgr LDVs'!$B71,'AEO 38'!$B:$B,0))</f>
        <v>0</v>
      </c>
      <c r="AI71">
        <f>INDEX('AEO 38'!AM:AM,MATCH('psgr LDVs'!$B71,'AEO 38'!$B:$B,0))</f>
        <v>0</v>
      </c>
      <c r="AJ71">
        <f>INDEX('AEO 38'!AN:AN,MATCH('psgr LDVs'!$B71,'AEO 38'!$B:$B,0))</f>
        <v>0</v>
      </c>
      <c r="AK71">
        <f>INDEX('AEO 38'!AO:AO,MATCH('psgr LDVs'!$B71,'AEO 38'!$B:$B,0))</f>
        <v>0</v>
      </c>
      <c r="AL71">
        <f>INDEX('AEO 38'!AP:AP,MATCH('psgr LDVs'!$B71,'AEO 38'!$B:$B,0))</f>
        <v>0</v>
      </c>
      <c r="AM71">
        <f>INDEX('AEO 38'!AQ:AQ,MATCH('psgr LDVs'!$B71,'AEO 38'!$B:$B,0))</f>
        <v>0</v>
      </c>
      <c r="AN71">
        <f>INDEX('AEO 38'!AR:AR,MATCH('psgr LDVs'!$B71,'AEO 38'!$B:$B,0))</f>
        <v>0</v>
      </c>
      <c r="AO71">
        <f>INDEX('AEO 38'!AS:AS,MATCH('psgr LDVs'!$B71,'AEO 38'!$B:$B,0))</f>
        <v>0</v>
      </c>
      <c r="AP71">
        <f>INDEX('AEO 38'!AT:AT,MATCH('psgr LDVs'!$B71,'AEO 38'!$B:$B,0))</f>
        <v>0</v>
      </c>
      <c r="AQ71">
        <f>INDEX('AEO 38'!AU:AU,MATCH('psgr LDVs'!$B71,'AEO 38'!$B:$B,0))</f>
        <v>0</v>
      </c>
      <c r="AR71">
        <f>INDEX('AEO 38'!AV:AV,MATCH('psgr LDVs'!$B71,'AEO 38'!$B:$B,0))</f>
        <v>0</v>
      </c>
      <c r="AS71">
        <f>INDEX('AEO 38'!AW:AW,MATCH('psgr LDVs'!$B71,'AEO 38'!$B:$B,0))</f>
        <v>0</v>
      </c>
      <c r="AT71">
        <f>INDEX('AEO 38'!AX:AX,MATCH('psgr LDVs'!$B71,'AEO 38'!$B:$B,0))</f>
        <v>0</v>
      </c>
      <c r="AU71">
        <f>INDEX('AEO 38'!AY:AY,MATCH('psgr LDVs'!$B71,'AEO 38'!$B:$B,0))</f>
        <v>0</v>
      </c>
      <c r="AV71">
        <f>INDEX('AEO 38'!AZ:AZ,MATCH('psgr LDVs'!$B71,'AEO 38'!$B:$B,0))</f>
        <v>0</v>
      </c>
      <c r="AW71">
        <f>INDEX('AEO 38'!BA:BA,MATCH('psgr LDVs'!$B71,'AEO 38'!$B:$B,0))</f>
        <v>0</v>
      </c>
      <c r="AX71">
        <f>INDEX('AEO 38'!BB:BB,MATCH('psgr LDVs'!$B71,'AEO 38'!$B:$B,0))</f>
        <v>0</v>
      </c>
      <c r="AY71">
        <f>INDEX('AEO 38'!BC:BC,MATCH('psgr LDVs'!$B71,'AEO 38'!$B:$B,0))</f>
        <v>0</v>
      </c>
      <c r="AZ71">
        <f>INDEX('AEO 38'!BD:BD,MATCH('psgr LDVs'!$B71,'AEO 38'!$B:$B,0))</f>
        <v>0</v>
      </c>
      <c r="BA71">
        <f>INDEX('AEO 38'!BE:BE,MATCH('psgr LDVs'!$B71,'AEO 38'!$B:$B,0))</f>
        <v>0</v>
      </c>
    </row>
    <row r="72" spans="1:53">
      <c r="A72" s="116" t="s">
        <v>114</v>
      </c>
      <c r="B72" s="109"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c r="AH72">
        <f>INDEX('AEO 38'!AL:AL,MATCH('psgr LDVs'!$B72,'AEO 38'!$B:$B,0))</f>
        <v>697.35286783667721</v>
      </c>
      <c r="AI72">
        <f>INDEX('AEO 38'!AM:AM,MATCH('psgr LDVs'!$B72,'AEO 38'!$B:$B,0))</f>
        <v>709.01697345472951</v>
      </c>
      <c r="AJ72">
        <f>INDEX('AEO 38'!AN:AN,MATCH('psgr LDVs'!$B72,'AEO 38'!$B:$B,0))</f>
        <v>720.68107907278181</v>
      </c>
      <c r="AK72">
        <f>INDEX('AEO 38'!AO:AO,MATCH('psgr LDVs'!$B72,'AEO 38'!$B:$B,0))</f>
        <v>732.34518469083423</v>
      </c>
      <c r="AL72">
        <f>INDEX('AEO 38'!AP:AP,MATCH('psgr LDVs'!$B72,'AEO 38'!$B:$B,0))</f>
        <v>744.00929030888653</v>
      </c>
      <c r="AM72">
        <f>INDEX('AEO 38'!AQ:AQ,MATCH('psgr LDVs'!$B72,'AEO 38'!$B:$B,0))</f>
        <v>755.67339592693884</v>
      </c>
      <c r="AN72">
        <f>INDEX('AEO 38'!AR:AR,MATCH('psgr LDVs'!$B72,'AEO 38'!$B:$B,0))</f>
        <v>767.33750154499114</v>
      </c>
      <c r="AO72">
        <f>INDEX('AEO 38'!AS:AS,MATCH('psgr LDVs'!$B72,'AEO 38'!$B:$B,0))</f>
        <v>779.00160716304345</v>
      </c>
      <c r="AP72">
        <f>INDEX('AEO 38'!AT:AT,MATCH('psgr LDVs'!$B72,'AEO 38'!$B:$B,0))</f>
        <v>790.66571278109575</v>
      </c>
      <c r="AQ72">
        <f>INDEX('AEO 38'!AU:AU,MATCH('psgr LDVs'!$B72,'AEO 38'!$B:$B,0))</f>
        <v>802.32981839914805</v>
      </c>
      <c r="AR72">
        <f>INDEX('AEO 38'!AV:AV,MATCH('psgr LDVs'!$B72,'AEO 38'!$B:$B,0))</f>
        <v>813.99392401720047</v>
      </c>
      <c r="AS72">
        <f>INDEX('AEO 38'!AW:AW,MATCH('psgr LDVs'!$B72,'AEO 38'!$B:$B,0))</f>
        <v>825.65802963525277</v>
      </c>
      <c r="AT72">
        <f>INDEX('AEO 38'!AX:AX,MATCH('psgr LDVs'!$B72,'AEO 38'!$B:$B,0))</f>
        <v>837.32213525330508</v>
      </c>
      <c r="AU72">
        <f>INDEX('AEO 38'!AY:AY,MATCH('psgr LDVs'!$B72,'AEO 38'!$B:$B,0))</f>
        <v>848.98624087135738</v>
      </c>
      <c r="AV72">
        <f>INDEX('AEO 38'!AZ:AZ,MATCH('psgr LDVs'!$B72,'AEO 38'!$B:$B,0))</f>
        <v>860.65034648940969</v>
      </c>
      <c r="AW72">
        <f>INDEX('AEO 38'!BA:BA,MATCH('psgr LDVs'!$B72,'AEO 38'!$B:$B,0))</f>
        <v>872.3144521074621</v>
      </c>
      <c r="AX72">
        <f>INDEX('AEO 38'!BB:BB,MATCH('psgr LDVs'!$B72,'AEO 38'!$B:$B,0))</f>
        <v>883.97855772551441</v>
      </c>
      <c r="AY72">
        <f>INDEX('AEO 38'!BC:BC,MATCH('psgr LDVs'!$B72,'AEO 38'!$B:$B,0))</f>
        <v>895.64266334356671</v>
      </c>
      <c r="AZ72">
        <f>INDEX('AEO 38'!BD:BD,MATCH('psgr LDVs'!$B72,'AEO 38'!$B:$B,0))</f>
        <v>907.30676896161901</v>
      </c>
      <c r="BA72">
        <f>INDEX('AEO 38'!BE:BE,MATCH('psgr LDVs'!$B72,'AEO 38'!$B:$B,0))</f>
        <v>918.97087457967132</v>
      </c>
    </row>
    <row r="73" spans="1:53">
      <c r="A73" s="116" t="s">
        <v>113</v>
      </c>
      <c r="B73" s="109"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c r="AH73">
        <f>INDEX('AEO 38'!AL:AL,MATCH('psgr LDVs'!$B73,'AEO 38'!$B:$B,0))</f>
        <v>1.2536386984119545</v>
      </c>
      <c r="AI73">
        <f>INDEX('AEO 38'!AM:AM,MATCH('psgr LDVs'!$B73,'AEO 38'!$B:$B,0))</f>
        <v>1.253033829866971</v>
      </c>
      <c r="AJ73">
        <f>INDEX('AEO 38'!AN:AN,MATCH('psgr LDVs'!$B73,'AEO 38'!$B:$B,0))</f>
        <v>1.2524289613219872</v>
      </c>
      <c r="AK73">
        <f>INDEX('AEO 38'!AO:AO,MATCH('psgr LDVs'!$B73,'AEO 38'!$B:$B,0))</f>
        <v>1.2518240927770037</v>
      </c>
      <c r="AL73">
        <f>INDEX('AEO 38'!AP:AP,MATCH('psgr LDVs'!$B73,'AEO 38'!$B:$B,0))</f>
        <v>1.2512192242320199</v>
      </c>
      <c r="AM73">
        <f>INDEX('AEO 38'!AQ:AQ,MATCH('psgr LDVs'!$B73,'AEO 38'!$B:$B,0))</f>
        <v>1.2506143556870364</v>
      </c>
      <c r="AN73">
        <f>INDEX('AEO 38'!AR:AR,MATCH('psgr LDVs'!$B73,'AEO 38'!$B:$B,0))</f>
        <v>1.2500094871420526</v>
      </c>
      <c r="AO73">
        <f>INDEX('AEO 38'!AS:AS,MATCH('psgr LDVs'!$B73,'AEO 38'!$B:$B,0))</f>
        <v>1.2494046185970689</v>
      </c>
      <c r="AP73">
        <f>INDEX('AEO 38'!AT:AT,MATCH('psgr LDVs'!$B73,'AEO 38'!$B:$B,0))</f>
        <v>1.2487997500520853</v>
      </c>
      <c r="AQ73">
        <f>INDEX('AEO 38'!AU:AU,MATCH('psgr LDVs'!$B73,'AEO 38'!$B:$B,0))</f>
        <v>1.2481948815071016</v>
      </c>
      <c r="AR73">
        <f>INDEX('AEO 38'!AV:AV,MATCH('psgr LDVs'!$B73,'AEO 38'!$B:$B,0))</f>
        <v>1.247590012962118</v>
      </c>
      <c r="AS73">
        <f>INDEX('AEO 38'!AW:AW,MATCH('psgr LDVs'!$B73,'AEO 38'!$B:$B,0))</f>
        <v>1.2469851444171343</v>
      </c>
      <c r="AT73">
        <f>INDEX('AEO 38'!AX:AX,MATCH('psgr LDVs'!$B73,'AEO 38'!$B:$B,0))</f>
        <v>1.2463802758721507</v>
      </c>
      <c r="AU73">
        <f>INDEX('AEO 38'!AY:AY,MATCH('psgr LDVs'!$B73,'AEO 38'!$B:$B,0))</f>
        <v>1.245775407327167</v>
      </c>
      <c r="AV73">
        <f>INDEX('AEO 38'!AZ:AZ,MATCH('psgr LDVs'!$B73,'AEO 38'!$B:$B,0))</f>
        <v>1.2451705387821832</v>
      </c>
      <c r="AW73">
        <f>INDEX('AEO 38'!BA:BA,MATCH('psgr LDVs'!$B73,'AEO 38'!$B:$B,0))</f>
        <v>1.2445656702371997</v>
      </c>
      <c r="AX73">
        <f>INDEX('AEO 38'!BB:BB,MATCH('psgr LDVs'!$B73,'AEO 38'!$B:$B,0))</f>
        <v>1.2439608016922159</v>
      </c>
      <c r="AY73">
        <f>INDEX('AEO 38'!BC:BC,MATCH('psgr LDVs'!$B73,'AEO 38'!$B:$B,0))</f>
        <v>1.2433559331472324</v>
      </c>
      <c r="AZ73">
        <f>INDEX('AEO 38'!BD:BD,MATCH('psgr LDVs'!$B73,'AEO 38'!$B:$B,0))</f>
        <v>1.2427510646022486</v>
      </c>
      <c r="BA73">
        <f>INDEX('AEO 38'!BE:BE,MATCH('psgr LDVs'!$B73,'AEO 38'!$B:$B,0))</f>
        <v>1.2421461960572651</v>
      </c>
    </row>
    <row r="74" spans="1:53">
      <c r="A74" s="116" t="s">
        <v>113</v>
      </c>
      <c r="B74" s="109"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c r="AH74">
        <f>INDEX('AEO 38'!AL:AL,MATCH('psgr LDVs'!$B74,'AEO 38'!$B:$B,0))</f>
        <v>5.9917751512096764</v>
      </c>
      <c r="AI74">
        <f>INDEX('AEO 38'!AM:AM,MATCH('psgr LDVs'!$B74,'AEO 38'!$B:$B,0))</f>
        <v>6.006707302419354</v>
      </c>
      <c r="AJ74">
        <f>INDEX('AEO 38'!AN:AN,MATCH('psgr LDVs'!$B74,'AEO 38'!$B:$B,0))</f>
        <v>6.0216394536290307</v>
      </c>
      <c r="AK74">
        <f>INDEX('AEO 38'!AO:AO,MATCH('psgr LDVs'!$B74,'AEO 38'!$B:$B,0))</f>
        <v>6.0365716048387084</v>
      </c>
      <c r="AL74">
        <f>INDEX('AEO 38'!AP:AP,MATCH('psgr LDVs'!$B74,'AEO 38'!$B:$B,0))</f>
        <v>6.0515037560483851</v>
      </c>
      <c r="AM74">
        <f>INDEX('AEO 38'!AQ:AQ,MATCH('psgr LDVs'!$B74,'AEO 38'!$B:$B,0))</f>
        <v>6.0664359072580618</v>
      </c>
      <c r="AN74">
        <f>INDEX('AEO 38'!AR:AR,MATCH('psgr LDVs'!$B74,'AEO 38'!$B:$B,0))</f>
        <v>6.0813680584677394</v>
      </c>
      <c r="AO74">
        <f>INDEX('AEO 38'!AS:AS,MATCH('psgr LDVs'!$B74,'AEO 38'!$B:$B,0))</f>
        <v>6.0963002096774161</v>
      </c>
      <c r="AP74">
        <f>INDEX('AEO 38'!AT:AT,MATCH('psgr LDVs'!$B74,'AEO 38'!$B:$B,0))</f>
        <v>6.1112323608870938</v>
      </c>
      <c r="AQ74">
        <f>INDEX('AEO 38'!AU:AU,MATCH('psgr LDVs'!$B74,'AEO 38'!$B:$B,0))</f>
        <v>6.1261645120967705</v>
      </c>
      <c r="AR74">
        <f>INDEX('AEO 38'!AV:AV,MATCH('psgr LDVs'!$B74,'AEO 38'!$B:$B,0))</f>
        <v>6.1410966633064481</v>
      </c>
      <c r="AS74">
        <f>INDEX('AEO 38'!AW:AW,MATCH('psgr LDVs'!$B74,'AEO 38'!$B:$B,0))</f>
        <v>6.1560288145161248</v>
      </c>
      <c r="AT74">
        <f>INDEX('AEO 38'!AX:AX,MATCH('psgr LDVs'!$B74,'AEO 38'!$B:$B,0))</f>
        <v>6.1709609657258016</v>
      </c>
      <c r="AU74">
        <f>INDEX('AEO 38'!AY:AY,MATCH('psgr LDVs'!$B74,'AEO 38'!$B:$B,0))</f>
        <v>6.1858931169354792</v>
      </c>
      <c r="AV74">
        <f>INDEX('AEO 38'!AZ:AZ,MATCH('psgr LDVs'!$B74,'AEO 38'!$B:$B,0))</f>
        <v>6.2008252681451559</v>
      </c>
      <c r="AW74">
        <f>INDEX('AEO 38'!BA:BA,MATCH('psgr LDVs'!$B74,'AEO 38'!$B:$B,0))</f>
        <v>6.2157574193548335</v>
      </c>
      <c r="AX74">
        <f>INDEX('AEO 38'!BB:BB,MATCH('psgr LDVs'!$B74,'AEO 38'!$B:$B,0))</f>
        <v>6.2306895705645102</v>
      </c>
      <c r="AY74">
        <f>INDEX('AEO 38'!BC:BC,MATCH('psgr LDVs'!$B74,'AEO 38'!$B:$B,0))</f>
        <v>6.245621721774187</v>
      </c>
      <c r="AZ74">
        <f>INDEX('AEO 38'!BD:BD,MATCH('psgr LDVs'!$B74,'AEO 38'!$B:$B,0))</f>
        <v>6.2605538729838646</v>
      </c>
      <c r="BA74">
        <f>INDEX('AEO 38'!BE:BE,MATCH('psgr LDVs'!$B74,'AEO 38'!$B:$B,0))</f>
        <v>6.2754860241935413</v>
      </c>
    </row>
    <row r="75" spans="1:53">
      <c r="A75" s="116" t="s">
        <v>853</v>
      </c>
      <c r="B75" s="109"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c r="AH75">
        <f>INDEX('AEO 38'!AL:AL,MATCH('psgr LDVs'!$B75,'AEO 38'!$B:$B,0))</f>
        <v>1.8281507718346883</v>
      </c>
      <c r="AI75">
        <f>INDEX('AEO 38'!AM:AM,MATCH('psgr LDVs'!$B75,'AEO 38'!$B:$B,0))</f>
        <v>1.8575289132695456</v>
      </c>
      <c r="AJ75">
        <f>INDEX('AEO 38'!AN:AN,MATCH('psgr LDVs'!$B75,'AEO 38'!$B:$B,0))</f>
        <v>1.8869070547044031</v>
      </c>
      <c r="AK75">
        <f>INDEX('AEO 38'!AO:AO,MATCH('psgr LDVs'!$B75,'AEO 38'!$B:$B,0))</f>
        <v>1.9162851961392604</v>
      </c>
      <c r="AL75">
        <f>INDEX('AEO 38'!AP:AP,MATCH('psgr LDVs'!$B75,'AEO 38'!$B:$B,0))</f>
        <v>1.9456633375741177</v>
      </c>
      <c r="AM75">
        <f>INDEX('AEO 38'!AQ:AQ,MATCH('psgr LDVs'!$B75,'AEO 38'!$B:$B,0))</f>
        <v>1.9750414790089752</v>
      </c>
      <c r="AN75">
        <f>INDEX('AEO 38'!AR:AR,MATCH('psgr LDVs'!$B75,'AEO 38'!$B:$B,0))</f>
        <v>2.0044196204438323</v>
      </c>
      <c r="AO75">
        <f>INDEX('AEO 38'!AS:AS,MATCH('psgr LDVs'!$B75,'AEO 38'!$B:$B,0))</f>
        <v>2.0337977618786898</v>
      </c>
      <c r="AP75">
        <f>INDEX('AEO 38'!AT:AT,MATCH('psgr LDVs'!$B75,'AEO 38'!$B:$B,0))</f>
        <v>2.0631759033135473</v>
      </c>
      <c r="AQ75">
        <f>INDEX('AEO 38'!AU:AU,MATCH('psgr LDVs'!$B75,'AEO 38'!$B:$B,0))</f>
        <v>2.0925540447484043</v>
      </c>
      <c r="AR75">
        <f>INDEX('AEO 38'!AV:AV,MATCH('psgr LDVs'!$B75,'AEO 38'!$B:$B,0))</f>
        <v>2.1219321861832618</v>
      </c>
      <c r="AS75">
        <f>INDEX('AEO 38'!AW:AW,MATCH('psgr LDVs'!$B75,'AEO 38'!$B:$B,0))</f>
        <v>2.1513103276181189</v>
      </c>
      <c r="AT75">
        <f>INDEX('AEO 38'!AX:AX,MATCH('psgr LDVs'!$B75,'AEO 38'!$B:$B,0))</f>
        <v>2.1806884690529764</v>
      </c>
      <c r="AU75">
        <f>INDEX('AEO 38'!AY:AY,MATCH('psgr LDVs'!$B75,'AEO 38'!$B:$B,0))</f>
        <v>2.2100666104878339</v>
      </c>
      <c r="AV75">
        <f>INDEX('AEO 38'!AZ:AZ,MATCH('psgr LDVs'!$B75,'AEO 38'!$B:$B,0))</f>
        <v>2.239444751922691</v>
      </c>
      <c r="AW75">
        <f>INDEX('AEO 38'!BA:BA,MATCH('psgr LDVs'!$B75,'AEO 38'!$B:$B,0))</f>
        <v>2.2688228933575485</v>
      </c>
      <c r="AX75">
        <f>INDEX('AEO 38'!BB:BB,MATCH('psgr LDVs'!$B75,'AEO 38'!$B:$B,0))</f>
        <v>2.298201034792406</v>
      </c>
      <c r="AY75">
        <f>INDEX('AEO 38'!BC:BC,MATCH('psgr LDVs'!$B75,'AEO 38'!$B:$B,0))</f>
        <v>2.3275791762272631</v>
      </c>
      <c r="AZ75">
        <f>INDEX('AEO 38'!BD:BD,MATCH('psgr LDVs'!$B75,'AEO 38'!$B:$B,0))</f>
        <v>2.3569573176621206</v>
      </c>
      <c r="BA75">
        <f>INDEX('AEO 38'!BE:BE,MATCH('psgr LDVs'!$B75,'AEO 38'!$B:$B,0))</f>
        <v>2.3863354590969781</v>
      </c>
    </row>
    <row r="76" spans="1:53">
      <c r="A76" s="116" t="s">
        <v>853</v>
      </c>
      <c r="B76" s="109"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c r="AH76">
        <f>INDEX('AEO 38'!AL:AL,MATCH('psgr LDVs'!$B76,'AEO 38'!$B:$B,0))</f>
        <v>3.8631934637096776</v>
      </c>
      <c r="AI76">
        <f>INDEX('AEO 38'!AM:AM,MATCH('psgr LDVs'!$B76,'AEO 38'!$B:$B,0))</f>
        <v>3.8725639274193551</v>
      </c>
      <c r="AJ76">
        <f>INDEX('AEO 38'!AN:AN,MATCH('psgr LDVs'!$B76,'AEO 38'!$B:$B,0))</f>
        <v>3.8819343911290325</v>
      </c>
      <c r="AK76">
        <f>INDEX('AEO 38'!AO:AO,MATCH('psgr LDVs'!$B76,'AEO 38'!$B:$B,0))</f>
        <v>3.8913048548387095</v>
      </c>
      <c r="AL76">
        <f>INDEX('AEO 38'!AP:AP,MATCH('psgr LDVs'!$B76,'AEO 38'!$B:$B,0))</f>
        <v>3.9006753185483869</v>
      </c>
      <c r="AM76">
        <f>INDEX('AEO 38'!AQ:AQ,MATCH('psgr LDVs'!$B76,'AEO 38'!$B:$B,0))</f>
        <v>3.9100457822580643</v>
      </c>
      <c r="AN76">
        <f>INDEX('AEO 38'!AR:AR,MATCH('psgr LDVs'!$B76,'AEO 38'!$B:$B,0))</f>
        <v>3.9194162459677417</v>
      </c>
      <c r="AO76">
        <f>INDEX('AEO 38'!AS:AS,MATCH('psgr LDVs'!$B76,'AEO 38'!$B:$B,0))</f>
        <v>3.9287867096774192</v>
      </c>
      <c r="AP76">
        <f>INDEX('AEO 38'!AT:AT,MATCH('psgr LDVs'!$B76,'AEO 38'!$B:$B,0))</f>
        <v>3.9381571733870966</v>
      </c>
      <c r="AQ76">
        <f>INDEX('AEO 38'!AU:AU,MATCH('psgr LDVs'!$B76,'AEO 38'!$B:$B,0))</f>
        <v>3.947527637096774</v>
      </c>
      <c r="AR76">
        <f>INDEX('AEO 38'!AV:AV,MATCH('psgr LDVs'!$B76,'AEO 38'!$B:$B,0))</f>
        <v>3.956898100806451</v>
      </c>
      <c r="AS76">
        <f>INDEX('AEO 38'!AW:AW,MATCH('psgr LDVs'!$B76,'AEO 38'!$B:$B,0))</f>
        <v>3.9662685645161284</v>
      </c>
      <c r="AT76">
        <f>INDEX('AEO 38'!AX:AX,MATCH('psgr LDVs'!$B76,'AEO 38'!$B:$B,0))</f>
        <v>3.9756390282258058</v>
      </c>
      <c r="AU76">
        <f>INDEX('AEO 38'!AY:AY,MATCH('psgr LDVs'!$B76,'AEO 38'!$B:$B,0))</f>
        <v>3.9850094919354833</v>
      </c>
      <c r="AV76">
        <f>INDEX('AEO 38'!AZ:AZ,MATCH('psgr LDVs'!$B76,'AEO 38'!$B:$B,0))</f>
        <v>3.9943799556451607</v>
      </c>
      <c r="AW76">
        <f>INDEX('AEO 38'!BA:BA,MATCH('psgr LDVs'!$B76,'AEO 38'!$B:$B,0))</f>
        <v>4.0037504193548381</v>
      </c>
      <c r="AX76">
        <f>INDEX('AEO 38'!BB:BB,MATCH('psgr LDVs'!$B76,'AEO 38'!$B:$B,0))</f>
        <v>4.0131208830645155</v>
      </c>
      <c r="AY76">
        <f>INDEX('AEO 38'!BC:BC,MATCH('psgr LDVs'!$B76,'AEO 38'!$B:$B,0))</f>
        <v>4.022491346774193</v>
      </c>
      <c r="AZ76">
        <f>INDEX('AEO 38'!BD:BD,MATCH('psgr LDVs'!$B76,'AEO 38'!$B:$B,0))</f>
        <v>4.0318618104838704</v>
      </c>
      <c r="BA76">
        <f>INDEX('AEO 38'!BE:BE,MATCH('psgr LDVs'!$B76,'AEO 38'!$B:$B,0))</f>
        <v>4.0412322741935478</v>
      </c>
    </row>
    <row r="77" spans="1:53">
      <c r="A77" s="116" t="s">
        <v>854</v>
      </c>
      <c r="B77" s="109"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c r="AH77">
        <f>INDEX('AEO 38'!AL:AL,MATCH('psgr LDVs'!$B77,'AEO 38'!$B:$B,0))</f>
        <v>0</v>
      </c>
      <c r="AI77">
        <f>INDEX('AEO 38'!AM:AM,MATCH('psgr LDVs'!$B77,'AEO 38'!$B:$B,0))</f>
        <v>0</v>
      </c>
      <c r="AJ77">
        <f>INDEX('AEO 38'!AN:AN,MATCH('psgr LDVs'!$B77,'AEO 38'!$B:$B,0))</f>
        <v>0</v>
      </c>
      <c r="AK77">
        <f>INDEX('AEO 38'!AO:AO,MATCH('psgr LDVs'!$B77,'AEO 38'!$B:$B,0))</f>
        <v>0</v>
      </c>
      <c r="AL77">
        <f>INDEX('AEO 38'!AP:AP,MATCH('psgr LDVs'!$B77,'AEO 38'!$B:$B,0))</f>
        <v>0</v>
      </c>
      <c r="AM77">
        <f>INDEX('AEO 38'!AQ:AQ,MATCH('psgr LDVs'!$B77,'AEO 38'!$B:$B,0))</f>
        <v>0</v>
      </c>
      <c r="AN77">
        <f>INDEX('AEO 38'!AR:AR,MATCH('psgr LDVs'!$B77,'AEO 38'!$B:$B,0))</f>
        <v>0</v>
      </c>
      <c r="AO77">
        <f>INDEX('AEO 38'!AS:AS,MATCH('psgr LDVs'!$B77,'AEO 38'!$B:$B,0))</f>
        <v>0</v>
      </c>
      <c r="AP77">
        <f>INDEX('AEO 38'!AT:AT,MATCH('psgr LDVs'!$B77,'AEO 38'!$B:$B,0))</f>
        <v>0</v>
      </c>
      <c r="AQ77">
        <f>INDEX('AEO 38'!AU:AU,MATCH('psgr LDVs'!$B77,'AEO 38'!$B:$B,0))</f>
        <v>0</v>
      </c>
      <c r="AR77">
        <f>INDEX('AEO 38'!AV:AV,MATCH('psgr LDVs'!$B77,'AEO 38'!$B:$B,0))</f>
        <v>0</v>
      </c>
      <c r="AS77">
        <f>INDEX('AEO 38'!AW:AW,MATCH('psgr LDVs'!$B77,'AEO 38'!$B:$B,0))</f>
        <v>0</v>
      </c>
      <c r="AT77">
        <f>INDEX('AEO 38'!AX:AX,MATCH('psgr LDVs'!$B77,'AEO 38'!$B:$B,0))</f>
        <v>0</v>
      </c>
      <c r="AU77">
        <f>INDEX('AEO 38'!AY:AY,MATCH('psgr LDVs'!$B77,'AEO 38'!$B:$B,0))</f>
        <v>0</v>
      </c>
      <c r="AV77">
        <f>INDEX('AEO 38'!AZ:AZ,MATCH('psgr LDVs'!$B77,'AEO 38'!$B:$B,0))</f>
        <v>0</v>
      </c>
      <c r="AW77">
        <f>INDEX('AEO 38'!BA:BA,MATCH('psgr LDVs'!$B77,'AEO 38'!$B:$B,0))</f>
        <v>0</v>
      </c>
      <c r="AX77">
        <f>INDEX('AEO 38'!BB:BB,MATCH('psgr LDVs'!$B77,'AEO 38'!$B:$B,0))</f>
        <v>0</v>
      </c>
      <c r="AY77">
        <f>INDEX('AEO 38'!BC:BC,MATCH('psgr LDVs'!$B77,'AEO 38'!$B:$B,0))</f>
        <v>0</v>
      </c>
      <c r="AZ77">
        <f>INDEX('AEO 38'!BD:BD,MATCH('psgr LDVs'!$B77,'AEO 38'!$B:$B,0))</f>
        <v>0</v>
      </c>
      <c r="BA77">
        <f>INDEX('AEO 38'!BE:BE,MATCH('psgr LDVs'!$B77,'AEO 38'!$B:$B,0))</f>
        <v>0</v>
      </c>
    </row>
    <row r="78" spans="1:53">
      <c r="A78" s="116" t="s">
        <v>854</v>
      </c>
      <c r="B78" s="109"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c r="AH78">
        <f>INDEX('AEO 38'!AL:AL,MATCH('psgr LDVs'!$B78,'AEO 38'!$B:$B,0))</f>
        <v>0.32536026105060062</v>
      </c>
      <c r="AI78">
        <f>INDEX('AEO 38'!AM:AM,MATCH('psgr LDVs'!$B78,'AEO 38'!$B:$B,0))</f>
        <v>0.3324912868202417</v>
      </c>
      <c r="AJ78">
        <f>INDEX('AEO 38'!AN:AN,MATCH('psgr LDVs'!$B78,'AEO 38'!$B:$B,0))</f>
        <v>0.33962231258988274</v>
      </c>
      <c r="AK78">
        <f>INDEX('AEO 38'!AO:AO,MATCH('psgr LDVs'!$B78,'AEO 38'!$B:$B,0))</f>
        <v>0.34675333835952382</v>
      </c>
      <c r="AL78">
        <f>INDEX('AEO 38'!AP:AP,MATCH('psgr LDVs'!$B78,'AEO 38'!$B:$B,0))</f>
        <v>0.35388436412916491</v>
      </c>
      <c r="AM78">
        <f>INDEX('AEO 38'!AQ:AQ,MATCH('psgr LDVs'!$B78,'AEO 38'!$B:$B,0))</f>
        <v>0.36101538989880599</v>
      </c>
      <c r="AN78">
        <f>INDEX('AEO 38'!AR:AR,MATCH('psgr LDVs'!$B78,'AEO 38'!$B:$B,0))</f>
        <v>0.36814641566844708</v>
      </c>
      <c r="AO78">
        <f>INDEX('AEO 38'!AS:AS,MATCH('psgr LDVs'!$B78,'AEO 38'!$B:$B,0))</f>
        <v>0.37527744143808811</v>
      </c>
      <c r="AP78">
        <f>INDEX('AEO 38'!AT:AT,MATCH('psgr LDVs'!$B78,'AEO 38'!$B:$B,0))</f>
        <v>0.3824084672077292</v>
      </c>
      <c r="AQ78">
        <f>INDEX('AEO 38'!AU:AU,MATCH('psgr LDVs'!$B78,'AEO 38'!$B:$B,0))</f>
        <v>0.38953949297737028</v>
      </c>
      <c r="AR78">
        <f>INDEX('AEO 38'!AV:AV,MATCH('psgr LDVs'!$B78,'AEO 38'!$B:$B,0))</f>
        <v>0.39667051874701131</v>
      </c>
      <c r="AS78">
        <f>INDEX('AEO 38'!AW:AW,MATCH('psgr LDVs'!$B78,'AEO 38'!$B:$B,0))</f>
        <v>0.4038015445166524</v>
      </c>
      <c r="AT78">
        <f>INDEX('AEO 38'!AX:AX,MATCH('psgr LDVs'!$B78,'AEO 38'!$B:$B,0))</f>
        <v>0.41093257028629349</v>
      </c>
      <c r="AU78">
        <f>INDEX('AEO 38'!AY:AY,MATCH('psgr LDVs'!$B78,'AEO 38'!$B:$B,0))</f>
        <v>0.41806359605593457</v>
      </c>
      <c r="AV78">
        <f>INDEX('AEO 38'!AZ:AZ,MATCH('psgr LDVs'!$B78,'AEO 38'!$B:$B,0))</f>
        <v>0.42519462182557566</v>
      </c>
      <c r="AW78">
        <f>INDEX('AEO 38'!BA:BA,MATCH('psgr LDVs'!$B78,'AEO 38'!$B:$B,0))</f>
        <v>0.43232564759521674</v>
      </c>
      <c r="AX78">
        <f>INDEX('AEO 38'!BB:BB,MATCH('psgr LDVs'!$B78,'AEO 38'!$B:$B,0))</f>
        <v>0.43945667336485777</v>
      </c>
      <c r="AY78">
        <f>INDEX('AEO 38'!BC:BC,MATCH('psgr LDVs'!$B78,'AEO 38'!$B:$B,0))</f>
        <v>0.44658769913449886</v>
      </c>
      <c r="AZ78">
        <f>INDEX('AEO 38'!BD:BD,MATCH('psgr LDVs'!$B78,'AEO 38'!$B:$B,0))</f>
        <v>0.45371872490413995</v>
      </c>
      <c r="BA78">
        <f>INDEX('AEO 38'!BE:BE,MATCH('psgr LDVs'!$B78,'AEO 38'!$B:$B,0))</f>
        <v>0.46084975067378098</v>
      </c>
    </row>
    <row r="79" spans="1:53">
      <c r="A79" s="116"/>
      <c r="B79" s="109"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c r="AH79">
        <f>INDEX('AEO 38'!AL:AL,MATCH('psgr LDVs'!$B79,'AEO 38'!$B:$B,0))</f>
        <v>2182.2107144146489</v>
      </c>
      <c r="AI79">
        <f>INDEX('AEO 38'!AM:AM,MATCH('psgr LDVs'!$B79,'AEO 38'!$B:$B,0))</f>
        <v>2207.0877827459581</v>
      </c>
      <c r="AJ79">
        <f>INDEX('AEO 38'!AN:AN,MATCH('psgr LDVs'!$B79,'AEO 38'!$B:$B,0))</f>
        <v>2231.9648510772668</v>
      </c>
      <c r="AK79">
        <f>INDEX('AEO 38'!AO:AO,MATCH('psgr LDVs'!$B79,'AEO 38'!$B:$B,0))</f>
        <v>2256.8419194085754</v>
      </c>
      <c r="AL79">
        <f>INDEX('AEO 38'!AP:AP,MATCH('psgr LDVs'!$B79,'AEO 38'!$B:$B,0))</f>
        <v>2281.7189877398841</v>
      </c>
      <c r="AM79">
        <f>INDEX('AEO 38'!AQ:AQ,MATCH('psgr LDVs'!$B79,'AEO 38'!$B:$B,0))</f>
        <v>2306.5960560711933</v>
      </c>
      <c r="AN79">
        <f>INDEX('AEO 38'!AR:AR,MATCH('psgr LDVs'!$B79,'AEO 38'!$B:$B,0))</f>
        <v>2331.473124402502</v>
      </c>
      <c r="AO79">
        <f>INDEX('AEO 38'!AS:AS,MATCH('psgr LDVs'!$B79,'AEO 38'!$B:$B,0))</f>
        <v>2356.3501927338107</v>
      </c>
      <c r="AP79">
        <f>INDEX('AEO 38'!AT:AT,MATCH('psgr LDVs'!$B79,'AEO 38'!$B:$B,0))</f>
        <v>2381.2272610651198</v>
      </c>
      <c r="AQ79">
        <f>INDEX('AEO 38'!AU:AU,MATCH('psgr LDVs'!$B79,'AEO 38'!$B:$B,0))</f>
        <v>2406.1043293964285</v>
      </c>
      <c r="AR79">
        <f>INDEX('AEO 38'!AV:AV,MATCH('psgr LDVs'!$B79,'AEO 38'!$B:$B,0))</f>
        <v>2430.9813977277372</v>
      </c>
      <c r="AS79">
        <f>INDEX('AEO 38'!AW:AW,MATCH('psgr LDVs'!$B79,'AEO 38'!$B:$B,0))</f>
        <v>2455.8584660590459</v>
      </c>
      <c r="AT79">
        <f>INDEX('AEO 38'!AX:AX,MATCH('psgr LDVs'!$B79,'AEO 38'!$B:$B,0))</f>
        <v>2480.735534390355</v>
      </c>
      <c r="AU79">
        <f>INDEX('AEO 38'!AY:AY,MATCH('psgr LDVs'!$B79,'AEO 38'!$B:$B,0))</f>
        <v>2505.6126027216637</v>
      </c>
      <c r="AV79">
        <f>INDEX('AEO 38'!AZ:AZ,MATCH('psgr LDVs'!$B79,'AEO 38'!$B:$B,0))</f>
        <v>2530.4896710529724</v>
      </c>
      <c r="AW79">
        <f>INDEX('AEO 38'!BA:BA,MATCH('psgr LDVs'!$B79,'AEO 38'!$B:$B,0))</f>
        <v>2555.3667393842816</v>
      </c>
      <c r="AX79">
        <f>INDEX('AEO 38'!BB:BB,MATCH('psgr LDVs'!$B79,'AEO 38'!$B:$B,0))</f>
        <v>2580.2438077155903</v>
      </c>
      <c r="AY79">
        <f>INDEX('AEO 38'!BC:BC,MATCH('psgr LDVs'!$B79,'AEO 38'!$B:$B,0))</f>
        <v>2605.120876046899</v>
      </c>
      <c r="AZ79">
        <f>INDEX('AEO 38'!BD:BD,MATCH('psgr LDVs'!$B79,'AEO 38'!$B:$B,0))</f>
        <v>2629.9979443782076</v>
      </c>
      <c r="BA79">
        <f>INDEX('AEO 38'!BE:BE,MATCH('psgr LDVs'!$B79,'AEO 38'!$B:$B,0))</f>
        <v>2654.8750127095168</v>
      </c>
    </row>
    <row r="80" spans="1:53">
      <c r="D80" s="15"/>
    </row>
    <row r="81" spans="1:52" s="1" customFormat="1" ht="42.75">
      <c r="A81" s="6" t="s">
        <v>3041</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c r="AG81" s="1">
        <v>2051</v>
      </c>
      <c r="AH81" s="1">
        <v>2052</v>
      </c>
      <c r="AI81" s="1">
        <v>2053</v>
      </c>
      <c r="AJ81" s="1">
        <v>2054</v>
      </c>
      <c r="AK81" s="1">
        <v>2055</v>
      </c>
      <c r="AL81" s="1">
        <v>2056</v>
      </c>
      <c r="AM81" s="1">
        <v>2057</v>
      </c>
      <c r="AN81" s="1">
        <v>2058</v>
      </c>
      <c r="AO81" s="1">
        <v>2059</v>
      </c>
      <c r="AP81" s="1">
        <v>2060</v>
      </c>
      <c r="AQ81" s="1">
        <v>2061</v>
      </c>
      <c r="AR81" s="1">
        <v>2062</v>
      </c>
      <c r="AS81" s="1">
        <v>2063</v>
      </c>
      <c r="AT81" s="1">
        <v>2064</v>
      </c>
      <c r="AU81" s="1">
        <v>2065</v>
      </c>
      <c r="AV81" s="1">
        <v>2066</v>
      </c>
      <c r="AW81" s="1">
        <v>2067</v>
      </c>
      <c r="AX81" s="1">
        <v>2068</v>
      </c>
      <c r="AY81" s="1">
        <v>2069</v>
      </c>
      <c r="AZ81" s="1">
        <v>2070</v>
      </c>
    </row>
    <row r="82" spans="1:52">
      <c r="A82" s="116"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c r="AG82">
        <f t="shared" ref="AG82:AG119" si="1">AH2*(AH42/SUMIF($A$42:$A$79,$A82,AH$42:AH$79))</f>
        <v>14.354264568161712</v>
      </c>
      <c r="AH82">
        <f t="shared" ref="AH82:AH119" si="2">AI2*(AI42/SUMIF($A$42:$A$79,$A82,AI$42:AI$79))</f>
        <v>14.24470607946828</v>
      </c>
      <c r="AI82">
        <f t="shared" ref="AI82:AI119" si="3">AJ2*(AJ42/SUMIF($A$42:$A$79,$A82,AJ$42:AJ$79))</f>
        <v>14.133941215185899</v>
      </c>
      <c r="AJ82">
        <f t="shared" ref="AJ82:AJ119" si="4">AK2*(AK42/SUMIF($A$42:$A$79,$A82,AK$42:AK$79))</f>
        <v>14.02194151272942</v>
      </c>
      <c r="AK82">
        <f t="shared" ref="AK82:AK119" si="5">AL2*(AL42/SUMIF($A$42:$A$79,$A82,AL$42:AL$79))</f>
        <v>13.90867760704139</v>
      </c>
      <c r="AL82">
        <f t="shared" ref="AL82:AL119" si="6">AM2*(AM42/SUMIF($A$42:$A$79,$A82,AM$42:AM$79))</f>
        <v>13.794119194537522</v>
      </c>
      <c r="AM82">
        <f t="shared" ref="AM82:AM119" si="7">AN2*(AN42/SUMIF($A$42:$A$79,$A82,AN$42:AN$79))</f>
        <v>13.678234995309754</v>
      </c>
      <c r="AN82">
        <f t="shared" ref="AN82:AN119" si="8">AO2*(AO42/SUMIF($A$42:$A$79,$A82,AO$42:AO$79))</f>
        <v>13.560992713487876</v>
      </c>
      <c r="AO82">
        <f t="shared" ref="AO82:AO119" si="9">AP2*(AP42/SUMIF($A$42:$A$79,$A82,AP$42:AP$79))</f>
        <v>13.442358995654168</v>
      </c>
      <c r="AP82">
        <f t="shared" ref="AP82:AP119" si="10">AQ2*(AQ42/SUMIF($A$42:$A$79,$A82,AQ$42:AQ$79))</f>
        <v>13.322299387198564</v>
      </c>
      <c r="AQ82">
        <f t="shared" ref="AQ82:AQ119" si="11">AR2*(AR42/SUMIF($A$42:$A$79,$A82,AR$42:AR$79))</f>
        <v>13.200778286494408</v>
      </c>
      <c r="AR82">
        <f t="shared" ref="AR82:AR119" si="12">AS2*(AS42/SUMIF($A$42:$A$79,$A82,AS$42:AS$79))</f>
        <v>13.077758896766682</v>
      </c>
      <c r="AS82">
        <f t="shared" ref="AS82:AS119" si="13">AT2*(AT42/SUMIF($A$42:$A$79,$A82,AT$42:AT$79))</f>
        <v>12.953203175516066</v>
      </c>
      <c r="AT82">
        <f t="shared" ref="AT82:AT119" si="14">AU2*(AU42/SUMIF($A$42:$A$79,$A82,AU$42:AU$79))</f>
        <v>12.827071781352744</v>
      </c>
      <c r="AU82">
        <f t="shared" ref="AU82:AU119" si="15">AV2*(AV42/SUMIF($A$42:$A$79,$A82,AV$42:AV$79))</f>
        <v>12.699324018083924</v>
      </c>
      <c r="AV82">
        <f t="shared" ref="AV82:AV119" si="16">AW2*(AW42/SUMIF($A$42:$A$79,$A82,AW$42:AW$79))</f>
        <v>12.569917775888021</v>
      </c>
      <c r="AW82">
        <f t="shared" ref="AW82:AW119" si="17">AX2*(AX42/SUMIF($A$42:$A$79,$A82,AX$42:AX$79))</f>
        <v>12.438809469396958</v>
      </c>
      <c r="AX82">
        <f t="shared" ref="AX82:AX119" si="18">AY2*(AY42/SUMIF($A$42:$A$79,$A82,AY$42:AY$79))</f>
        <v>12.305953972495265</v>
      </c>
      <c r="AY82">
        <f t="shared" ref="AY82:AY119" si="19">AZ2*(AZ42/SUMIF($A$42:$A$79,$A82,AZ$42:AZ$79))</f>
        <v>12.17130454963104</v>
      </c>
      <c r="AZ82">
        <f t="shared" ref="AZ82:AZ119" si="20">BA2*(BA42/SUMIF($A$42:$A$79,$A82,BA$42:BA$79))</f>
        <v>12.034812783419161</v>
      </c>
    </row>
    <row r="83" spans="1:52">
      <c r="A83" s="116" t="s">
        <v>115</v>
      </c>
      <c r="B83">
        <f t="shared" ref="B83:AF83" si="21">C3*(C43/SUMIF($A$42:$A$79,$A83,C$42:C$79))</f>
        <v>9.8733170017710328E-2</v>
      </c>
      <c r="C83">
        <f t="shared" si="21"/>
        <v>5.3862425337374932E-2</v>
      </c>
      <c r="D83">
        <f t="shared" si="21"/>
        <v>4.1072386506245513E-2</v>
      </c>
      <c r="E83">
        <f t="shared" si="21"/>
        <v>4.1788580033585501E-2</v>
      </c>
      <c r="F83">
        <f t="shared" si="21"/>
        <v>4.0847686595048879E-2</v>
      </c>
      <c r="G83">
        <f t="shared" si="21"/>
        <v>3.9739405841372137E-2</v>
      </c>
      <c r="H83">
        <f t="shared" si="21"/>
        <v>4.0460253747413889E-2</v>
      </c>
      <c r="I83">
        <f t="shared" si="21"/>
        <v>4.0232397678001366E-2</v>
      </c>
      <c r="J83">
        <f t="shared" si="21"/>
        <v>3.9296597646021551E-2</v>
      </c>
      <c r="K83">
        <f t="shared" si="21"/>
        <v>3.868908386693571E-2</v>
      </c>
      <c r="L83">
        <f t="shared" si="21"/>
        <v>3.8878136367633889E-2</v>
      </c>
      <c r="M83">
        <f t="shared" si="21"/>
        <v>3.9163228064516206E-2</v>
      </c>
      <c r="N83">
        <f t="shared" si="21"/>
        <v>3.8356051563861834E-2</v>
      </c>
      <c r="O83">
        <f t="shared" si="21"/>
        <v>3.8171225047529553E-2</v>
      </c>
      <c r="P83">
        <f t="shared" si="21"/>
        <v>3.7614635082492132E-2</v>
      </c>
      <c r="Q83">
        <f t="shared" si="21"/>
        <v>3.7282593171470542E-2</v>
      </c>
      <c r="R83">
        <f t="shared" si="21"/>
        <v>3.626924468895578E-2</v>
      </c>
      <c r="S83">
        <f t="shared" si="21"/>
        <v>3.5821831204493372E-2</v>
      </c>
      <c r="T83">
        <f t="shared" si="21"/>
        <v>3.5368571543750373E-2</v>
      </c>
      <c r="U83">
        <f t="shared" si="21"/>
        <v>3.4718720856917483E-2</v>
      </c>
      <c r="V83">
        <f t="shared" si="21"/>
        <v>3.4312962356255888E-2</v>
      </c>
      <c r="W83">
        <f t="shared" si="21"/>
        <v>3.3948133521959696E-2</v>
      </c>
      <c r="X83">
        <f t="shared" si="21"/>
        <v>3.3558115167858026E-2</v>
      </c>
      <c r="Y83">
        <f t="shared" si="21"/>
        <v>3.3138186798738964E-2</v>
      </c>
      <c r="Z83">
        <f t="shared" si="21"/>
        <v>3.2815829575485365E-2</v>
      </c>
      <c r="AA83">
        <f t="shared" si="21"/>
        <v>3.2414157516144043E-2</v>
      </c>
      <c r="AB83">
        <f t="shared" si="21"/>
        <v>3.2210998624273492E-2</v>
      </c>
      <c r="AC83">
        <f t="shared" si="21"/>
        <v>3.1857293687267668E-2</v>
      </c>
      <c r="AD83">
        <f t="shared" si="21"/>
        <v>3.1421516810252348E-2</v>
      </c>
      <c r="AE83">
        <f t="shared" si="21"/>
        <v>3.1047046033397373E-2</v>
      </c>
      <c r="AF83">
        <f t="shared" si="21"/>
        <v>3.0832853302791282E-2</v>
      </c>
      <c r="AG83">
        <f t="shared" si="1"/>
        <v>3.0177979299394784E-2</v>
      </c>
      <c r="AH83">
        <f t="shared" si="2"/>
        <v>2.9402248834765346E-2</v>
      </c>
      <c r="AI83">
        <f t="shared" si="3"/>
        <v>2.8638061474941145E-2</v>
      </c>
      <c r="AJ83">
        <f t="shared" si="4"/>
        <v>2.7885192227294964E-2</v>
      </c>
      <c r="AK83">
        <f t="shared" si="5"/>
        <v>2.7143421908717748E-2</v>
      </c>
      <c r="AL83">
        <f t="shared" si="6"/>
        <v>2.6412536959312286E-2</v>
      </c>
      <c r="AM83">
        <f t="shared" si="7"/>
        <v>2.5692329263210915E-2</v>
      </c>
      <c r="AN83">
        <f t="shared" si="8"/>
        <v>2.4982595976201262E-2</v>
      </c>
      <c r="AO83">
        <f t="shared" si="9"/>
        <v>2.4283139359860269E-2</v>
      </c>
      <c r="AP83">
        <f t="shared" si="10"/>
        <v>2.3593766621911639E-2</v>
      </c>
      <c r="AQ83">
        <f t="shared" si="11"/>
        <v>2.2914289762535772E-2</v>
      </c>
      <c r="AR83">
        <f t="shared" si="12"/>
        <v>2.2244525426375103E-2</v>
      </c>
      <c r="AS83">
        <f t="shared" si="13"/>
        <v>2.1584294759989946E-2</v>
      </c>
      <c r="AT83">
        <f t="shared" si="14"/>
        <v>2.0933423274532122E-2</v>
      </c>
      <c r="AU83">
        <f t="shared" si="15"/>
        <v>2.0291740713414934E-2</v>
      </c>
      <c r="AV83">
        <f t="shared" si="16"/>
        <v>1.965908092476866E-2</v>
      </c>
      <c r="AW83">
        <f t="shared" si="17"/>
        <v>1.9035281738480833E-2</v>
      </c>
      <c r="AX83">
        <f t="shared" si="18"/>
        <v>1.842018484763026E-2</v>
      </c>
      <c r="AY83">
        <f t="shared" si="19"/>
        <v>1.781363569413261E-2</v>
      </c>
      <c r="AZ83">
        <f t="shared" si="20"/>
        <v>1.721548335842412E-2</v>
      </c>
    </row>
    <row r="84" spans="1:52">
      <c r="A84" s="116"/>
      <c r="B84" t="e">
        <f t="shared" ref="B84:AF84" si="22">C4*(C44/SUMIF($A$42:$A$79,$A84,C$42:C$79))</f>
        <v>#N/A</v>
      </c>
      <c r="C84" t="e">
        <f t="shared" si="22"/>
        <v>#N/A</v>
      </c>
      <c r="D84" t="e">
        <f t="shared" si="22"/>
        <v>#N/A</v>
      </c>
      <c r="E84" t="e">
        <f t="shared" si="22"/>
        <v>#N/A</v>
      </c>
      <c r="F84" t="e">
        <f t="shared" si="22"/>
        <v>#N/A</v>
      </c>
      <c r="G84" t="e">
        <f t="shared" si="22"/>
        <v>#N/A</v>
      </c>
      <c r="H84" t="e">
        <f t="shared" si="22"/>
        <v>#N/A</v>
      </c>
      <c r="I84" t="e">
        <f t="shared" si="22"/>
        <v>#N/A</v>
      </c>
      <c r="J84" t="e">
        <f t="shared" si="22"/>
        <v>#N/A</v>
      </c>
      <c r="K84" t="e">
        <f t="shared" si="22"/>
        <v>#N/A</v>
      </c>
      <c r="L84" t="e">
        <f t="shared" si="22"/>
        <v>#N/A</v>
      </c>
      <c r="M84" t="e">
        <f t="shared" si="22"/>
        <v>#N/A</v>
      </c>
      <c r="N84" t="e">
        <f t="shared" si="22"/>
        <v>#N/A</v>
      </c>
      <c r="O84" t="e">
        <f t="shared" si="22"/>
        <v>#N/A</v>
      </c>
      <c r="P84" t="e">
        <f t="shared" si="22"/>
        <v>#N/A</v>
      </c>
      <c r="Q84" t="e">
        <f t="shared" si="22"/>
        <v>#N/A</v>
      </c>
      <c r="R84" t="e">
        <f t="shared" si="22"/>
        <v>#N/A</v>
      </c>
      <c r="S84" t="e">
        <f t="shared" si="22"/>
        <v>#N/A</v>
      </c>
      <c r="T84" t="e">
        <f t="shared" si="22"/>
        <v>#N/A</v>
      </c>
      <c r="U84" t="e">
        <f t="shared" si="22"/>
        <v>#N/A</v>
      </c>
      <c r="V84" t="e">
        <f t="shared" si="22"/>
        <v>#N/A</v>
      </c>
      <c r="W84" t="e">
        <f t="shared" si="22"/>
        <v>#N/A</v>
      </c>
      <c r="X84" t="e">
        <f t="shared" si="22"/>
        <v>#N/A</v>
      </c>
      <c r="Y84" t="e">
        <f t="shared" si="22"/>
        <v>#N/A</v>
      </c>
      <c r="Z84" t="e">
        <f t="shared" si="22"/>
        <v>#N/A</v>
      </c>
      <c r="AA84" t="e">
        <f t="shared" si="22"/>
        <v>#N/A</v>
      </c>
      <c r="AB84" t="e">
        <f t="shared" si="22"/>
        <v>#N/A</v>
      </c>
      <c r="AC84" t="e">
        <f t="shared" si="22"/>
        <v>#N/A</v>
      </c>
      <c r="AD84" t="e">
        <f t="shared" si="22"/>
        <v>#N/A</v>
      </c>
      <c r="AE84" t="e">
        <f t="shared" si="22"/>
        <v>#N/A</v>
      </c>
      <c r="AF84" t="e">
        <f t="shared" si="22"/>
        <v>#N/A</v>
      </c>
      <c r="AG84" t="e">
        <f t="shared" si="1"/>
        <v>#N/A</v>
      </c>
      <c r="AH84" t="e">
        <f t="shared" si="2"/>
        <v>#N/A</v>
      </c>
      <c r="AI84" t="e">
        <f t="shared" si="3"/>
        <v>#N/A</v>
      </c>
      <c r="AJ84" t="e">
        <f t="shared" si="4"/>
        <v>#N/A</v>
      </c>
      <c r="AK84" t="e">
        <f t="shared" si="5"/>
        <v>#N/A</v>
      </c>
      <c r="AL84" t="e">
        <f t="shared" si="6"/>
        <v>#N/A</v>
      </c>
      <c r="AM84" t="e">
        <f t="shared" si="7"/>
        <v>#N/A</v>
      </c>
      <c r="AN84" t="e">
        <f t="shared" si="8"/>
        <v>#N/A</v>
      </c>
      <c r="AO84" t="e">
        <f t="shared" si="9"/>
        <v>#N/A</v>
      </c>
      <c r="AP84" t="e">
        <f t="shared" si="10"/>
        <v>#N/A</v>
      </c>
      <c r="AQ84" t="e">
        <f t="shared" si="11"/>
        <v>#N/A</v>
      </c>
      <c r="AR84" t="e">
        <f t="shared" si="12"/>
        <v>#N/A</v>
      </c>
      <c r="AS84" t="e">
        <f t="shared" si="13"/>
        <v>#N/A</v>
      </c>
      <c r="AT84" t="e">
        <f t="shared" si="14"/>
        <v>#N/A</v>
      </c>
      <c r="AU84" t="e">
        <f t="shared" si="15"/>
        <v>#N/A</v>
      </c>
      <c r="AV84" t="e">
        <f t="shared" si="16"/>
        <v>#N/A</v>
      </c>
      <c r="AW84" t="e">
        <f t="shared" si="17"/>
        <v>#N/A</v>
      </c>
      <c r="AX84" t="e">
        <f t="shared" si="18"/>
        <v>#N/A</v>
      </c>
      <c r="AY84" t="e">
        <f t="shared" si="19"/>
        <v>#N/A</v>
      </c>
      <c r="AZ84" t="e">
        <f t="shared" si="20"/>
        <v>#N/A</v>
      </c>
    </row>
    <row r="85" spans="1:52">
      <c r="A85" s="116" t="s">
        <v>114</v>
      </c>
      <c r="B85">
        <f t="shared" ref="B85:AF85" si="23">C5*(C45/SUMIF($A$42:$A$79,$A85,C$42:C$79))</f>
        <v>0.29240426111145379</v>
      </c>
      <c r="C85">
        <f t="shared" si="23"/>
        <v>0.29917501838019478</v>
      </c>
      <c r="D85">
        <f t="shared" si="23"/>
        <v>0.31492820933902566</v>
      </c>
      <c r="E85">
        <f t="shared" si="23"/>
        <v>0.31611843198777362</v>
      </c>
      <c r="F85">
        <f t="shared" si="23"/>
        <v>0.31460461535974255</v>
      </c>
      <c r="G85">
        <f t="shared" si="23"/>
        <v>0.31431900893022452</v>
      </c>
      <c r="H85">
        <f t="shared" si="23"/>
        <v>0.31675953160347825</v>
      </c>
      <c r="I85">
        <f t="shared" si="23"/>
        <v>0.31664411274054011</v>
      </c>
      <c r="J85">
        <f t="shared" si="23"/>
        <v>0.31632791203861527</v>
      </c>
      <c r="K85">
        <f t="shared" si="23"/>
        <v>0.31652000894678406</v>
      </c>
      <c r="L85">
        <f t="shared" si="23"/>
        <v>0.32121680434472238</v>
      </c>
      <c r="M85">
        <f t="shared" si="23"/>
        <v>0.32160068939889991</v>
      </c>
      <c r="N85">
        <f t="shared" si="23"/>
        <v>0.32203977966380654</v>
      </c>
      <c r="O85">
        <f t="shared" si="23"/>
        <v>0.32252840534810706</v>
      </c>
      <c r="P85">
        <f t="shared" si="23"/>
        <v>0.32403537088419621</v>
      </c>
      <c r="Q85">
        <f t="shared" si="23"/>
        <v>0.32214860390545597</v>
      </c>
      <c r="R85">
        <f t="shared" si="23"/>
        <v>0.32009005470151791</v>
      </c>
      <c r="S85">
        <f t="shared" si="23"/>
        <v>0.31911637954764088</v>
      </c>
      <c r="T85">
        <f t="shared" si="23"/>
        <v>0.31850053144785084</v>
      </c>
      <c r="U85">
        <f t="shared" si="23"/>
        <v>0.31676578706254838</v>
      </c>
      <c r="V85">
        <f t="shared" si="23"/>
        <v>0.31548428741924378</v>
      </c>
      <c r="W85">
        <f t="shared" si="23"/>
        <v>0.31429154284985023</v>
      </c>
      <c r="X85">
        <f t="shared" si="23"/>
        <v>0.31262464439200771</v>
      </c>
      <c r="Y85">
        <f t="shared" si="23"/>
        <v>0.31117668750931093</v>
      </c>
      <c r="Z85">
        <f t="shared" si="23"/>
        <v>0.31015437371272842</v>
      </c>
      <c r="AA85">
        <f t="shared" si="23"/>
        <v>0.30967665225244068</v>
      </c>
      <c r="AB85">
        <f t="shared" si="23"/>
        <v>0.30820576140730699</v>
      </c>
      <c r="AC85">
        <f t="shared" si="23"/>
        <v>0.30674922624206286</v>
      </c>
      <c r="AD85">
        <f t="shared" si="23"/>
        <v>0.30493205311207638</v>
      </c>
      <c r="AE85">
        <f t="shared" si="23"/>
        <v>0.3038224574874705</v>
      </c>
      <c r="AF85">
        <f t="shared" si="23"/>
        <v>0.30280206972329415</v>
      </c>
      <c r="AG85">
        <f t="shared" si="1"/>
        <v>0.30123257230817013</v>
      </c>
      <c r="AH85">
        <f t="shared" si="2"/>
        <v>0.29964985376096198</v>
      </c>
      <c r="AI85">
        <f t="shared" si="3"/>
        <v>0.2980506403438436</v>
      </c>
      <c r="AJ85">
        <f t="shared" si="4"/>
        <v>0.296434542885612</v>
      </c>
      <c r="AK85">
        <f t="shared" si="5"/>
        <v>0.29480115987548805</v>
      </c>
      <c r="AL85">
        <f t="shared" si="6"/>
        <v>0.29315007697014023</v>
      </c>
      <c r="AM85">
        <f t="shared" si="7"/>
        <v>0.29148086647688398</v>
      </c>
      <c r="AN85">
        <f t="shared" si="8"/>
        <v>0.2897930868117029</v>
      </c>
      <c r="AO85">
        <f t="shared" si="9"/>
        <v>0.288086281930649</v>
      </c>
      <c r="AP85">
        <f t="shared" si="10"/>
        <v>0.28635998073308339</v>
      </c>
      <c r="AQ85">
        <f t="shared" si="11"/>
        <v>0.2846136964351173</v>
      </c>
      <c r="AR85">
        <f t="shared" si="12"/>
        <v>0.28284692591150318</v>
      </c>
      <c r="AS85">
        <f t="shared" si="13"/>
        <v>0.28105914900410511</v>
      </c>
      <c r="AT85">
        <f t="shared" si="14"/>
        <v>0.279249827794954</v>
      </c>
      <c r="AU85">
        <f t="shared" si="15"/>
        <v>0.27741840584175087</v>
      </c>
      <c r="AV85">
        <f t="shared" si="16"/>
        <v>0.27556430737353721</v>
      </c>
      <c r="AW85">
        <f t="shared" si="17"/>
        <v>0.2736869364440897</v>
      </c>
      <c r="AX85">
        <f t="shared" si="18"/>
        <v>0.27178567604042259</v>
      </c>
      <c r="AY85">
        <f t="shared" si="19"/>
        <v>0.26985988714359654</v>
      </c>
      <c r="AZ85">
        <f t="shared" si="20"/>
        <v>0.26790890773883286</v>
      </c>
    </row>
    <row r="86" spans="1:52">
      <c r="A86" s="116" t="s">
        <v>112</v>
      </c>
      <c r="B86">
        <f t="shared" ref="B86:AF86" si="24">C6*(C46/SUMIF($A$42:$A$79,$A86,C$42:C$79))</f>
        <v>1.474155324170116</v>
      </c>
      <c r="C86">
        <f t="shared" si="24"/>
        <v>1.5870547513482949</v>
      </c>
      <c r="D86">
        <f t="shared" si="24"/>
        <v>1.4624528184490246</v>
      </c>
      <c r="E86">
        <f t="shared" si="24"/>
        <v>1.3316720011804077</v>
      </c>
      <c r="F86">
        <f t="shared" si="24"/>
        <v>1.2403337483881574</v>
      </c>
      <c r="G86">
        <f t="shared" si="24"/>
        <v>1.2032688058639089</v>
      </c>
      <c r="H86">
        <f t="shared" si="24"/>
        <v>1.1732075976126024</v>
      </c>
      <c r="I86">
        <f t="shared" si="24"/>
        <v>1.1278004404076138</v>
      </c>
      <c r="J86">
        <f t="shared" si="24"/>
        <v>1.0680183314514691</v>
      </c>
      <c r="K86">
        <f t="shared" si="24"/>
        <v>1.0097056175757579</v>
      </c>
      <c r="L86">
        <f t="shared" si="24"/>
        <v>0.94999845155418039</v>
      </c>
      <c r="M86">
        <f t="shared" si="24"/>
        <v>0.87704899706186146</v>
      </c>
      <c r="N86">
        <f t="shared" si="24"/>
        <v>0.8167260167263628</v>
      </c>
      <c r="O86">
        <f t="shared" si="24"/>
        <v>0.75480329766898024</v>
      </c>
      <c r="P86">
        <f t="shared" si="24"/>
        <v>0.69969895634362744</v>
      </c>
      <c r="Q86">
        <f t="shared" si="24"/>
        <v>0.6449587729270525</v>
      </c>
      <c r="R86">
        <f t="shared" si="24"/>
        <v>0.60032084978022027</v>
      </c>
      <c r="S86">
        <f t="shared" si="24"/>
        <v>0.55926299030082605</v>
      </c>
      <c r="T86">
        <f t="shared" si="24"/>
        <v>0.52189863851504026</v>
      </c>
      <c r="U86">
        <f t="shared" si="24"/>
        <v>0.48803036808653616</v>
      </c>
      <c r="V86">
        <f t="shared" si="24"/>
        <v>0.45901648625920793</v>
      </c>
      <c r="W86">
        <f t="shared" si="24"/>
        <v>0.4381278882330078</v>
      </c>
      <c r="X86">
        <f t="shared" si="24"/>
        <v>0.41981041024675048</v>
      </c>
      <c r="Y86">
        <f t="shared" si="24"/>
        <v>0.40272401861820184</v>
      </c>
      <c r="Z86">
        <f t="shared" si="24"/>
        <v>0.38616572876567568</v>
      </c>
      <c r="AA86">
        <f t="shared" si="24"/>
        <v>0.37033934828962362</v>
      </c>
      <c r="AB86">
        <f t="shared" si="24"/>
        <v>0.35450907366799589</v>
      </c>
      <c r="AC86">
        <f t="shared" si="24"/>
        <v>0.34025163117323026</v>
      </c>
      <c r="AD86">
        <f t="shared" si="24"/>
        <v>0.32623745682974309</v>
      </c>
      <c r="AE86">
        <f t="shared" si="24"/>
        <v>0.31303472538937194</v>
      </c>
      <c r="AF86">
        <f t="shared" si="24"/>
        <v>0.29996305785714061</v>
      </c>
      <c r="AG86">
        <f t="shared" si="1"/>
        <v>0.29010867741489055</v>
      </c>
      <c r="AH86">
        <f t="shared" si="2"/>
        <v>0.28088864477358888</v>
      </c>
      <c r="AI86">
        <f t="shared" si="3"/>
        <v>0.27223748386888758</v>
      </c>
      <c r="AJ86">
        <f t="shared" si="4"/>
        <v>0.26410412161042235</v>
      </c>
      <c r="AK86">
        <f t="shared" si="5"/>
        <v>0.25644342102416817</v>
      </c>
      <c r="AL86">
        <f t="shared" si="6"/>
        <v>0.24921534317670427</v>
      </c>
      <c r="AM86">
        <f t="shared" si="7"/>
        <v>0.24238424718634102</v>
      </c>
      <c r="AN86">
        <f t="shared" si="8"/>
        <v>0.23591830248644272</v>
      </c>
      <c r="AO86">
        <f t="shared" si="9"/>
        <v>0.22978899288637711</v>
      </c>
      <c r="AP86">
        <f t="shared" si="10"/>
        <v>0.22397069612714113</v>
      </c>
      <c r="AQ86">
        <f t="shared" si="11"/>
        <v>0.21844032585580597</v>
      </c>
      <c r="AR86">
        <f t="shared" si="12"/>
        <v>0.21317702546873715</v>
      </c>
      <c r="AS86">
        <f t="shared" si="13"/>
        <v>0.20816190526340775</v>
      </c>
      <c r="AT86">
        <f t="shared" si="14"/>
        <v>0.20337781591598633</v>
      </c>
      <c r="AU86">
        <f t="shared" si="15"/>
        <v>0.1988091525596172</v>
      </c>
      <c r="AV86">
        <f t="shared" si="16"/>
        <v>0.19444168474679829</v>
      </c>
      <c r="AW86">
        <f t="shared" si="17"/>
        <v>0.19026240839220432</v>
      </c>
      <c r="AX86">
        <f t="shared" si="18"/>
        <v>0.18625941645093408</v>
      </c>
      <c r="AY86">
        <f t="shared" si="19"/>
        <v>0.18242178562336228</v>
      </c>
      <c r="AZ86">
        <f t="shared" si="20"/>
        <v>0.1787394768163153</v>
      </c>
    </row>
    <row r="87" spans="1:52">
      <c r="A87" s="116" t="s">
        <v>112</v>
      </c>
      <c r="B87">
        <f t="shared" ref="B87:AF87" si="25">C7*(C47/SUMIF($A$42:$A$79,$A87,C$42:C$79))</f>
        <v>36.187882346325097</v>
      </c>
      <c r="C87">
        <f t="shared" si="25"/>
        <v>35.562004368787292</v>
      </c>
      <c r="D87">
        <f t="shared" si="25"/>
        <v>32.858559034464861</v>
      </c>
      <c r="E87">
        <f t="shared" si="25"/>
        <v>29.066268559508995</v>
      </c>
      <c r="F87">
        <f t="shared" si="25"/>
        <v>26.135275596490182</v>
      </c>
      <c r="G87">
        <f t="shared" si="25"/>
        <v>24.914805375219284</v>
      </c>
      <c r="H87">
        <f t="shared" si="25"/>
        <v>23.587360462277051</v>
      </c>
      <c r="I87">
        <f t="shared" si="25"/>
        <v>22.915114968676502</v>
      </c>
      <c r="J87">
        <f t="shared" si="25"/>
        <v>22.22646606449252</v>
      </c>
      <c r="K87">
        <f t="shared" si="25"/>
        <v>21.727228247578068</v>
      </c>
      <c r="L87">
        <f t="shared" si="25"/>
        <v>21.623773774345445</v>
      </c>
      <c r="M87">
        <f t="shared" si="25"/>
        <v>20.959936997744595</v>
      </c>
      <c r="N87">
        <f t="shared" si="25"/>
        <v>20.631449185009892</v>
      </c>
      <c r="O87">
        <f t="shared" si="25"/>
        <v>20.145102014732117</v>
      </c>
      <c r="P87">
        <f t="shared" si="25"/>
        <v>19.754066949256114</v>
      </c>
      <c r="Q87">
        <f t="shared" si="25"/>
        <v>19.111805939472458</v>
      </c>
      <c r="R87">
        <f t="shared" si="25"/>
        <v>18.679155212727498</v>
      </c>
      <c r="S87">
        <f t="shared" si="25"/>
        <v>18.302275401119751</v>
      </c>
      <c r="T87">
        <f t="shared" si="25"/>
        <v>17.957323998430564</v>
      </c>
      <c r="U87">
        <f t="shared" si="25"/>
        <v>17.586719072315663</v>
      </c>
      <c r="V87">
        <f t="shared" si="25"/>
        <v>17.344137366216614</v>
      </c>
      <c r="W87">
        <f t="shared" si="25"/>
        <v>17.257942274684741</v>
      </c>
      <c r="X87">
        <f t="shared" si="25"/>
        <v>17.187556801631043</v>
      </c>
      <c r="Y87">
        <f t="shared" si="25"/>
        <v>17.158373935226834</v>
      </c>
      <c r="Z87">
        <f t="shared" si="25"/>
        <v>17.126381769294859</v>
      </c>
      <c r="AA87">
        <f t="shared" si="25"/>
        <v>17.115733854903922</v>
      </c>
      <c r="AB87">
        <f t="shared" si="25"/>
        <v>17.018576075582477</v>
      </c>
      <c r="AC87">
        <f t="shared" si="25"/>
        <v>16.970340861497384</v>
      </c>
      <c r="AD87">
        <f t="shared" si="25"/>
        <v>16.884798299487084</v>
      </c>
      <c r="AE87">
        <f t="shared" si="25"/>
        <v>16.86406910992315</v>
      </c>
      <c r="AF87">
        <f t="shared" si="25"/>
        <v>16.803351459188651</v>
      </c>
      <c r="AG87">
        <f t="shared" si="1"/>
        <v>16.766661816284223</v>
      </c>
      <c r="AH87">
        <f t="shared" si="2"/>
        <v>16.722633802391623</v>
      </c>
      <c r="AI87">
        <f t="shared" si="3"/>
        <v>16.681465969536148</v>
      </c>
      <c r="AJ87">
        <f t="shared" si="4"/>
        <v>16.642901531740982</v>
      </c>
      <c r="AK87">
        <f t="shared" si="5"/>
        <v>16.606713548715586</v>
      </c>
      <c r="AL87">
        <f t="shared" si="6"/>
        <v>16.572700712167162</v>
      </c>
      <c r="AM87">
        <f t="shared" si="7"/>
        <v>16.540683826387092</v>
      </c>
      <c r="AN87">
        <f t="shared" si="8"/>
        <v>16.510502853220487</v>
      </c>
      <c r="AO87">
        <f t="shared" si="9"/>
        <v>16.482014418577105</v>
      </c>
      <c r="AP87">
        <f t="shared" si="10"/>
        <v>16.45508969851544</v>
      </c>
      <c r="AQ87">
        <f t="shared" si="11"/>
        <v>16.42961261915692</v>
      </c>
      <c r="AR87">
        <f t="shared" si="12"/>
        <v>16.40547831738678</v>
      </c>
      <c r="AS87">
        <f t="shared" si="13"/>
        <v>16.382591819302306</v>
      </c>
      <c r="AT87">
        <f t="shared" si="14"/>
        <v>16.360866901300412</v>
      </c>
      <c r="AU87">
        <f t="shared" si="15"/>
        <v>16.340225105019758</v>
      </c>
      <c r="AV87">
        <f t="shared" si="16"/>
        <v>16.320594882423283</v>
      </c>
      <c r="AW87">
        <f t="shared" si="17"/>
        <v>16.301910851394307</v>
      </c>
      <c r="AX87">
        <f t="shared" si="18"/>
        <v>16.284113145530903</v>
      </c>
      <c r="AY87">
        <f t="shared" si="19"/>
        <v>16.267146844518972</v>
      </c>
      <c r="AZ87">
        <f t="shared" si="20"/>
        <v>16.250961473669626</v>
      </c>
    </row>
    <row r="88" spans="1:52">
      <c r="A88" s="116" t="s">
        <v>112</v>
      </c>
      <c r="B88">
        <f t="shared" ref="B88:AF88" si="26">C8*(C48/SUMIF($A$42:$A$79,$A88,C$42:C$79))</f>
        <v>52.502453144261295</v>
      </c>
      <c r="C88">
        <f t="shared" si="26"/>
        <v>47.000499994975478</v>
      </c>
      <c r="D88">
        <f t="shared" si="26"/>
        <v>48.761585467236785</v>
      </c>
      <c r="E88">
        <f t="shared" si="26"/>
        <v>50.407984004075935</v>
      </c>
      <c r="F88">
        <f t="shared" si="26"/>
        <v>50.445474532069078</v>
      </c>
      <c r="G88">
        <f t="shared" si="26"/>
        <v>49.712774584056319</v>
      </c>
      <c r="H88">
        <f t="shared" si="26"/>
        <v>50.17812596159726</v>
      </c>
      <c r="I88">
        <f t="shared" si="26"/>
        <v>49.672195187016278</v>
      </c>
      <c r="J88">
        <f t="shared" si="26"/>
        <v>49.371704990532685</v>
      </c>
      <c r="K88">
        <f t="shared" si="26"/>
        <v>48.940202838272242</v>
      </c>
      <c r="L88">
        <f t="shared" si="26"/>
        <v>48.573846055472146</v>
      </c>
      <c r="M88">
        <f t="shared" si="26"/>
        <v>49.223566994724955</v>
      </c>
      <c r="N88">
        <f t="shared" si="26"/>
        <v>49.049954946894992</v>
      </c>
      <c r="O88">
        <f t="shared" si="26"/>
        <v>49.498739014445782</v>
      </c>
      <c r="P88">
        <f t="shared" si="26"/>
        <v>49.914947633024809</v>
      </c>
      <c r="Q88">
        <f t="shared" si="26"/>
        <v>50.584329349743896</v>
      </c>
      <c r="R88">
        <f t="shared" si="26"/>
        <v>50.6758058141574</v>
      </c>
      <c r="S88">
        <f t="shared" si="26"/>
        <v>50.924330119334982</v>
      </c>
      <c r="T88">
        <f t="shared" si="26"/>
        <v>51.250888387520561</v>
      </c>
      <c r="U88">
        <f t="shared" si="26"/>
        <v>51.569182035931576</v>
      </c>
      <c r="V88">
        <f t="shared" si="26"/>
        <v>51.692449288845268</v>
      </c>
      <c r="W88">
        <f t="shared" si="26"/>
        <v>51.778183802335086</v>
      </c>
      <c r="X88">
        <f t="shared" si="26"/>
        <v>51.830622107409113</v>
      </c>
      <c r="Y88">
        <f t="shared" si="26"/>
        <v>51.805208194886106</v>
      </c>
      <c r="Z88">
        <f t="shared" si="26"/>
        <v>51.852439723604455</v>
      </c>
      <c r="AA88">
        <f t="shared" si="26"/>
        <v>51.927714219975549</v>
      </c>
      <c r="AB88">
        <f t="shared" si="26"/>
        <v>52.084401561760821</v>
      </c>
      <c r="AC88">
        <f t="shared" si="26"/>
        <v>52.085396515197068</v>
      </c>
      <c r="AD88">
        <f t="shared" si="26"/>
        <v>52.137045543401015</v>
      </c>
      <c r="AE88">
        <f t="shared" si="26"/>
        <v>52.099221695641269</v>
      </c>
      <c r="AF88">
        <f t="shared" si="26"/>
        <v>52.199327423137788</v>
      </c>
      <c r="AG88">
        <f t="shared" si="1"/>
        <v>52.160836270756612</v>
      </c>
      <c r="AH88">
        <f t="shared" si="2"/>
        <v>52.204997975685075</v>
      </c>
      <c r="AI88">
        <f t="shared" si="3"/>
        <v>52.245088522332551</v>
      </c>
      <c r="AJ88">
        <f t="shared" si="4"/>
        <v>52.281473417756956</v>
      </c>
      <c r="AK88">
        <f t="shared" si="5"/>
        <v>52.314475686910583</v>
      </c>
      <c r="AL88">
        <f t="shared" si="6"/>
        <v>52.344381870369951</v>
      </c>
      <c r="AM88">
        <f t="shared" si="7"/>
        <v>52.371447033840177</v>
      </c>
      <c r="AN88">
        <f t="shared" si="8"/>
        <v>52.395898974321206</v>
      </c>
      <c r="AO88">
        <f t="shared" si="9"/>
        <v>52.417941769319739</v>
      </c>
      <c r="AP88">
        <f t="shared" si="10"/>
        <v>52.437758785779863</v>
      </c>
      <c r="AQ88">
        <f t="shared" si="11"/>
        <v>52.455515242310348</v>
      </c>
      <c r="AR88">
        <f t="shared" si="12"/>
        <v>52.471360400210635</v>
      </c>
      <c r="AS88">
        <f t="shared" si="13"/>
        <v>52.485429444556566</v>
      </c>
      <c r="AT88">
        <f t="shared" si="14"/>
        <v>52.497845105319136</v>
      </c>
      <c r="AU88">
        <f t="shared" si="15"/>
        <v>52.508719059487795</v>
      </c>
      <c r="AV88">
        <f t="shared" si="16"/>
        <v>52.518153147952944</v>
      </c>
      <c r="AW88">
        <f t="shared" si="17"/>
        <v>52.526240435084389</v>
      </c>
      <c r="AX88">
        <f t="shared" si="18"/>
        <v>52.533066134228704</v>
      </c>
      <c r="AY88">
        <f t="shared" si="19"/>
        <v>52.538708418511519</v>
      </c>
      <c r="AZ88">
        <f t="shared" si="20"/>
        <v>52.543239133191911</v>
      </c>
    </row>
    <row r="89" spans="1:52">
      <c r="A89" s="116" t="s">
        <v>116</v>
      </c>
      <c r="B89">
        <f t="shared" ref="B89:AF89" si="27">C9*(C49/SUMIF($A$42:$A$79,$A89,C$42:C$79))</f>
        <v>24.748670125707765</v>
      </c>
      <c r="C89">
        <f t="shared" si="27"/>
        <v>28.293836174970082</v>
      </c>
      <c r="D89">
        <f t="shared" si="27"/>
        <v>31.588478287884069</v>
      </c>
      <c r="E89">
        <f t="shared" si="27"/>
        <v>34.122553118011403</v>
      </c>
      <c r="F89">
        <f t="shared" si="27"/>
        <v>37.610768574476097</v>
      </c>
      <c r="G89">
        <f t="shared" si="27"/>
        <v>32.864181556590999</v>
      </c>
      <c r="H89">
        <f t="shared" si="27"/>
        <v>20.145889019806965</v>
      </c>
      <c r="I89">
        <f t="shared" si="27"/>
        <v>20.038685496140971</v>
      </c>
      <c r="J89">
        <f t="shared" si="27"/>
        <v>22.055979500211823</v>
      </c>
      <c r="K89">
        <f t="shared" si="27"/>
        <v>22.575768652628398</v>
      </c>
      <c r="L89">
        <f t="shared" si="27"/>
        <v>23.066508953259657</v>
      </c>
      <c r="M89">
        <f t="shared" si="27"/>
        <v>22.759707491054971</v>
      </c>
      <c r="N89">
        <f t="shared" si="27"/>
        <v>22.618707472589868</v>
      </c>
      <c r="O89">
        <f t="shared" si="27"/>
        <v>22.331753506420519</v>
      </c>
      <c r="P89">
        <f t="shared" si="27"/>
        <v>22.147389686683876</v>
      </c>
      <c r="Q89">
        <f t="shared" si="27"/>
        <v>21.562734842532549</v>
      </c>
      <c r="R89">
        <f t="shared" si="27"/>
        <v>21.131360347541818</v>
      </c>
      <c r="S89">
        <f t="shared" si="27"/>
        <v>20.726950861963292</v>
      </c>
      <c r="T89">
        <f t="shared" si="27"/>
        <v>20.314976825912805</v>
      </c>
      <c r="U89">
        <f t="shared" si="27"/>
        <v>19.792600257137437</v>
      </c>
      <c r="V89">
        <f t="shared" si="27"/>
        <v>19.371365570361153</v>
      </c>
      <c r="W89">
        <f t="shared" si="27"/>
        <v>18.889681725747717</v>
      </c>
      <c r="X89">
        <f t="shared" si="27"/>
        <v>18.354696527528624</v>
      </c>
      <c r="Y89">
        <f t="shared" si="27"/>
        <v>17.851865283905891</v>
      </c>
      <c r="Z89">
        <f t="shared" si="27"/>
        <v>17.341827694373102</v>
      </c>
      <c r="AA89">
        <f t="shared" si="27"/>
        <v>16.849626422715993</v>
      </c>
      <c r="AB89">
        <f t="shared" si="27"/>
        <v>16.227125095605249</v>
      </c>
      <c r="AC89">
        <f t="shared" si="27"/>
        <v>15.62642107932699</v>
      </c>
      <c r="AD89">
        <f t="shared" si="27"/>
        <v>14.956294362443142</v>
      </c>
      <c r="AE89">
        <f t="shared" si="27"/>
        <v>14.34976718132758</v>
      </c>
      <c r="AF89">
        <f t="shared" si="27"/>
        <v>13.689361991857844</v>
      </c>
      <c r="AG89">
        <f t="shared" si="1"/>
        <v>13.347384965998215</v>
      </c>
      <c r="AH89">
        <f t="shared" si="2"/>
        <v>12.63290473424728</v>
      </c>
      <c r="AI89">
        <f t="shared" si="3"/>
        <v>11.934746453051728</v>
      </c>
      <c r="AJ89">
        <f t="shared" si="4"/>
        <v>11.252394236240377</v>
      </c>
      <c r="AK89">
        <f t="shared" si="5"/>
        <v>10.585353711724078</v>
      </c>
      <c r="AL89">
        <f t="shared" si="6"/>
        <v>9.9331509115612242</v>
      </c>
      <c r="AM89">
        <f t="shared" si="7"/>
        <v>9.2953312300367248</v>
      </c>
      <c r="AN89">
        <f t="shared" si="8"/>
        <v>8.6714584449413561</v>
      </c>
      <c r="AO89">
        <f t="shared" si="9"/>
        <v>8.0611137976237064</v>
      </c>
      <c r="AP89">
        <f t="shared" si="10"/>
        <v>7.4638951277379837</v>
      </c>
      <c r="AQ89">
        <f t="shared" si="11"/>
        <v>6.8794160589309881</v>
      </c>
      <c r="AR89">
        <f t="shared" si="12"/>
        <v>6.3073052320034808</v>
      </c>
      <c r="AS89">
        <f t="shared" si="13"/>
        <v>5.7472055823480135</v>
      </c>
      <c r="AT89">
        <f t="shared" si="14"/>
        <v>5.1987736587091016</v>
      </c>
      <c r="AU89">
        <f t="shared" si="15"/>
        <v>4.6616789805347052</v>
      </c>
      <c r="AV89">
        <f t="shared" si="16"/>
        <v>4.13560343139239</v>
      </c>
      <c r="AW89">
        <f t="shared" si="17"/>
        <v>3.6202406861108218</v>
      </c>
      <c r="AX89">
        <f t="shared" si="18"/>
        <v>3.1152956694790883</v>
      </c>
      <c r="AY89">
        <f t="shared" si="19"/>
        <v>2.6204840444940571</v>
      </c>
      <c r="AZ89">
        <f t="shared" si="20"/>
        <v>2.1355317282910136</v>
      </c>
    </row>
    <row r="90" spans="1:52">
      <c r="A90" s="116" t="s">
        <v>116</v>
      </c>
      <c r="B90">
        <f t="shared" ref="B90:AF90" si="28">C10*(C50/SUMIF($A$42:$A$79,$A90,C$42:C$79))</f>
        <v>7.7580418959045687</v>
      </c>
      <c r="C90">
        <f t="shared" si="28"/>
        <v>6.8709093054580483</v>
      </c>
      <c r="D90">
        <f t="shared" si="28"/>
        <v>5.882500556633472</v>
      </c>
      <c r="E90">
        <f t="shared" si="28"/>
        <v>5.1549495568424542</v>
      </c>
      <c r="F90">
        <f t="shared" si="28"/>
        <v>4.7247852631134251</v>
      </c>
      <c r="G90">
        <f t="shared" si="28"/>
        <v>3.5031806013027915</v>
      </c>
      <c r="H90">
        <f t="shared" si="28"/>
        <v>1.9183172813919744</v>
      </c>
      <c r="I90">
        <f t="shared" si="28"/>
        <v>1.7271488188645636</v>
      </c>
      <c r="J90">
        <f t="shared" si="28"/>
        <v>1.7406470035389028</v>
      </c>
      <c r="K90">
        <f t="shared" si="28"/>
        <v>1.8621711073365244</v>
      </c>
      <c r="L90">
        <f t="shared" si="28"/>
        <v>2.0404393471404245</v>
      </c>
      <c r="M90">
        <f t="shared" si="28"/>
        <v>2.1468200716648673</v>
      </c>
      <c r="N90">
        <f t="shared" si="28"/>
        <v>2.21327980187437</v>
      </c>
      <c r="O90">
        <f t="shared" si="28"/>
        <v>2.2677973746794327</v>
      </c>
      <c r="P90">
        <f t="shared" si="28"/>
        <v>2.3222354120992552</v>
      </c>
      <c r="Q90">
        <f t="shared" si="28"/>
        <v>2.3459097391425452</v>
      </c>
      <c r="R90">
        <f t="shared" si="28"/>
        <v>2.3644918551973979</v>
      </c>
      <c r="S90">
        <f t="shared" si="28"/>
        <v>2.3809192470631335</v>
      </c>
      <c r="T90">
        <f t="shared" si="28"/>
        <v>2.391914956170675</v>
      </c>
      <c r="U90">
        <f t="shared" si="28"/>
        <v>2.3895793286662768</v>
      </c>
      <c r="V90">
        <f t="shared" si="28"/>
        <v>2.3866287355662186</v>
      </c>
      <c r="W90">
        <f t="shared" si="28"/>
        <v>2.3801905486242529</v>
      </c>
      <c r="X90">
        <f t="shared" si="28"/>
        <v>2.3661920188578724</v>
      </c>
      <c r="Y90">
        <f t="shared" si="28"/>
        <v>2.3503533555516753</v>
      </c>
      <c r="Z90">
        <f t="shared" si="28"/>
        <v>2.3327050312494291</v>
      </c>
      <c r="AA90">
        <f t="shared" si="28"/>
        <v>2.3142424426114849</v>
      </c>
      <c r="AB90">
        <f t="shared" si="28"/>
        <v>2.2842228282590016</v>
      </c>
      <c r="AC90">
        <f t="shared" si="28"/>
        <v>2.2501217184446065</v>
      </c>
      <c r="AD90">
        <f t="shared" si="28"/>
        <v>2.2081933688782756</v>
      </c>
      <c r="AE90">
        <f t="shared" si="28"/>
        <v>2.1663833606890153</v>
      </c>
      <c r="AF90">
        <f t="shared" si="28"/>
        <v>2.1194625981868902</v>
      </c>
      <c r="AG90">
        <f t="shared" si="1"/>
        <v>2.1900049482991286</v>
      </c>
      <c r="AH90">
        <f t="shared" si="2"/>
        <v>2.2017417639869339</v>
      </c>
      <c r="AI90">
        <f t="shared" si="3"/>
        <v>2.2131891192525073</v>
      </c>
      <c r="AJ90">
        <f t="shared" si="4"/>
        <v>2.2243561630409103</v>
      </c>
      <c r="AK90">
        <f t="shared" si="5"/>
        <v>2.2352516627573129</v>
      </c>
      <c r="AL90">
        <f t="shared" si="6"/>
        <v>2.2458840239510414</v>
      </c>
      <c r="AM90">
        <f t="shared" si="7"/>
        <v>2.2562613087934502</v>
      </c>
      <c r="AN90">
        <f t="shared" si="8"/>
        <v>2.2663912534349753</v>
      </c>
      <c r="AO90">
        <f t="shared" si="9"/>
        <v>2.2762812843198774</v>
      </c>
      <c r="AP90">
        <f t="shared" si="10"/>
        <v>2.2859385335309987</v>
      </c>
      <c r="AQ90">
        <f t="shared" si="11"/>
        <v>2.2953698532311346</v>
      </c>
      <c r="AR90">
        <f t="shared" si="12"/>
        <v>2.3045818292624767</v>
      </c>
      <c r="AS90">
        <f t="shared" si="13"/>
        <v>2.3135807939608362</v>
      </c>
      <c r="AT90">
        <f t="shared" si="14"/>
        <v>2.3223728382370452</v>
      </c>
      <c r="AU90">
        <f t="shared" si="15"/>
        <v>2.3309638229739567</v>
      </c>
      <c r="AV90">
        <f t="shared" si="16"/>
        <v>2.3393593897838612</v>
      </c>
      <c r="AW90">
        <f t="shared" si="17"/>
        <v>2.3475649711678019</v>
      </c>
      <c r="AX90">
        <f t="shared" si="18"/>
        <v>2.3555858001152337</v>
      </c>
      <c r="AY90">
        <f t="shared" si="19"/>
        <v>2.3634269191796631</v>
      </c>
      <c r="AZ90">
        <f t="shared" si="20"/>
        <v>2.3710931890633358</v>
      </c>
    </row>
    <row r="91" spans="1:52">
      <c r="A91" s="116" t="s">
        <v>115</v>
      </c>
      <c r="B91">
        <f t="shared" ref="B91:AF91" si="29">C11*(C51/SUMIF($A$42:$A$79,$A91,C$42:C$79))</f>
        <v>0</v>
      </c>
      <c r="C91">
        <f t="shared" si="29"/>
        <v>0</v>
      </c>
      <c r="D91">
        <f t="shared" si="29"/>
        <v>0</v>
      </c>
      <c r="E91">
        <f t="shared" si="29"/>
        <v>0</v>
      </c>
      <c r="F91">
        <f t="shared" si="29"/>
        <v>0</v>
      </c>
      <c r="G91">
        <f t="shared" si="29"/>
        <v>0</v>
      </c>
      <c r="H91">
        <f t="shared" si="29"/>
        <v>0</v>
      </c>
      <c r="I91">
        <f t="shared" si="29"/>
        <v>0</v>
      </c>
      <c r="J91">
        <f t="shared" si="29"/>
        <v>0</v>
      </c>
      <c r="K91">
        <f t="shared" si="29"/>
        <v>0</v>
      </c>
      <c r="L91">
        <f t="shared" si="29"/>
        <v>0</v>
      </c>
      <c r="M91">
        <f t="shared" si="29"/>
        <v>0</v>
      </c>
      <c r="N91">
        <f t="shared" si="29"/>
        <v>0</v>
      </c>
      <c r="O91">
        <f t="shared" si="29"/>
        <v>0</v>
      </c>
      <c r="P91">
        <f t="shared" si="29"/>
        <v>0</v>
      </c>
      <c r="Q91">
        <f t="shared" si="29"/>
        <v>0</v>
      </c>
      <c r="R91">
        <f t="shared" si="29"/>
        <v>0</v>
      </c>
      <c r="S91">
        <f t="shared" si="29"/>
        <v>0</v>
      </c>
      <c r="T91">
        <f t="shared" si="29"/>
        <v>0</v>
      </c>
      <c r="U91">
        <f t="shared" si="29"/>
        <v>0</v>
      </c>
      <c r="V91">
        <f t="shared" si="29"/>
        <v>0</v>
      </c>
      <c r="W91">
        <f t="shared" si="29"/>
        <v>0</v>
      </c>
      <c r="X91">
        <f t="shared" si="29"/>
        <v>0</v>
      </c>
      <c r="Y91">
        <f t="shared" si="29"/>
        <v>0</v>
      </c>
      <c r="Z91">
        <f t="shared" si="29"/>
        <v>0</v>
      </c>
      <c r="AA91">
        <f t="shared" si="29"/>
        <v>0</v>
      </c>
      <c r="AB91">
        <f t="shared" si="29"/>
        <v>0</v>
      </c>
      <c r="AC91">
        <f t="shared" si="29"/>
        <v>0</v>
      </c>
      <c r="AD91">
        <f t="shared" si="29"/>
        <v>0</v>
      </c>
      <c r="AE91">
        <f t="shared" si="29"/>
        <v>0</v>
      </c>
      <c r="AF91">
        <f t="shared" si="29"/>
        <v>0</v>
      </c>
      <c r="AG91">
        <f t="shared" si="1"/>
        <v>0</v>
      </c>
      <c r="AH91">
        <f t="shared" si="2"/>
        <v>0</v>
      </c>
      <c r="AI91">
        <f t="shared" si="3"/>
        <v>0</v>
      </c>
      <c r="AJ91">
        <f t="shared" si="4"/>
        <v>0</v>
      </c>
      <c r="AK91">
        <f t="shared" si="5"/>
        <v>0</v>
      </c>
      <c r="AL91">
        <f t="shared" si="6"/>
        <v>0</v>
      </c>
      <c r="AM91">
        <f t="shared" si="7"/>
        <v>0</v>
      </c>
      <c r="AN91">
        <f t="shared" si="8"/>
        <v>0</v>
      </c>
      <c r="AO91">
        <f t="shared" si="9"/>
        <v>0</v>
      </c>
      <c r="AP91">
        <f t="shared" si="10"/>
        <v>0</v>
      </c>
      <c r="AQ91">
        <f t="shared" si="11"/>
        <v>0</v>
      </c>
      <c r="AR91">
        <f t="shared" si="12"/>
        <v>0</v>
      </c>
      <c r="AS91">
        <f t="shared" si="13"/>
        <v>0</v>
      </c>
      <c r="AT91">
        <f t="shared" si="14"/>
        <v>0</v>
      </c>
      <c r="AU91">
        <f t="shared" si="15"/>
        <v>0</v>
      </c>
      <c r="AV91">
        <f t="shared" si="16"/>
        <v>0</v>
      </c>
      <c r="AW91">
        <f t="shared" si="17"/>
        <v>0</v>
      </c>
      <c r="AX91">
        <f t="shared" si="18"/>
        <v>0</v>
      </c>
      <c r="AY91">
        <f t="shared" si="19"/>
        <v>0</v>
      </c>
      <c r="AZ91">
        <f t="shared" si="20"/>
        <v>0</v>
      </c>
    </row>
    <row r="92" spans="1:52">
      <c r="A92" s="116" t="s">
        <v>114</v>
      </c>
      <c r="B92">
        <f t="shared" ref="B92:AF92" si="30">C12*(C52/SUMIF($A$42:$A$79,$A92,C$42:C$79))</f>
        <v>0.59874119088324229</v>
      </c>
      <c r="C92">
        <f t="shared" si="30"/>
        <v>0.64290068792796851</v>
      </c>
      <c r="D92">
        <f t="shared" si="30"/>
        <v>0.72251646204916842</v>
      </c>
      <c r="E92">
        <f t="shared" si="30"/>
        <v>0.77065848392670455</v>
      </c>
      <c r="F92">
        <f t="shared" si="30"/>
        <v>0.8161241597995762</v>
      </c>
      <c r="G92">
        <f t="shared" si="30"/>
        <v>0.86388257372907051</v>
      </c>
      <c r="H92">
        <f t="shared" si="30"/>
        <v>0.9222045962430776</v>
      </c>
      <c r="I92">
        <f t="shared" si="30"/>
        <v>0.98495423808188209</v>
      </c>
      <c r="J92">
        <f t="shared" si="30"/>
        <v>1.0552412480655369</v>
      </c>
      <c r="K92">
        <f t="shared" si="30"/>
        <v>1.1145204382997604</v>
      </c>
      <c r="L92">
        <f t="shared" si="30"/>
        <v>1.199048704463993</v>
      </c>
      <c r="M92">
        <f t="shared" si="30"/>
        <v>1.260135842981714</v>
      </c>
      <c r="N92">
        <f t="shared" si="30"/>
        <v>1.32065299083718</v>
      </c>
      <c r="O92">
        <f t="shared" si="30"/>
        <v>1.381886687566475</v>
      </c>
      <c r="P92">
        <f t="shared" si="30"/>
        <v>1.4499741751647752</v>
      </c>
      <c r="Q92">
        <f t="shared" si="30"/>
        <v>1.4976344558844188</v>
      </c>
      <c r="R92">
        <f t="shared" si="30"/>
        <v>1.5454588315934743</v>
      </c>
      <c r="S92">
        <f t="shared" si="30"/>
        <v>1.6004880324505746</v>
      </c>
      <c r="T92">
        <f t="shared" si="30"/>
        <v>1.6588588824988952</v>
      </c>
      <c r="U92">
        <f t="shared" si="30"/>
        <v>1.7103843785107904</v>
      </c>
      <c r="V92">
        <f t="shared" si="30"/>
        <v>1.7666634530977203</v>
      </c>
      <c r="W92">
        <f t="shared" si="30"/>
        <v>1.8334116865842311</v>
      </c>
      <c r="X92">
        <f t="shared" si="30"/>
        <v>1.8897489329269912</v>
      </c>
      <c r="Y92">
        <f t="shared" si="30"/>
        <v>1.950095764620966</v>
      </c>
      <c r="Z92">
        <f t="shared" si="30"/>
        <v>2.0158149215349606</v>
      </c>
      <c r="AA92">
        <f t="shared" si="30"/>
        <v>2.0889864244472593</v>
      </c>
      <c r="AB92">
        <f t="shared" si="30"/>
        <v>2.1554146919618637</v>
      </c>
      <c r="AC92">
        <f t="shared" si="30"/>
        <v>2.2242744938311541</v>
      </c>
      <c r="AD92">
        <f t="shared" si="30"/>
        <v>2.2915602804761761</v>
      </c>
      <c r="AE92">
        <f t="shared" si="30"/>
        <v>2.3684041749283242</v>
      </c>
      <c r="AF92">
        <f t="shared" si="30"/>
        <v>2.4482734142993827</v>
      </c>
      <c r="AG92">
        <f t="shared" si="1"/>
        <v>2.5245100256444402</v>
      </c>
      <c r="AH92">
        <f t="shared" si="2"/>
        <v>2.6013673545621421</v>
      </c>
      <c r="AI92">
        <f t="shared" si="3"/>
        <v>2.6792543113571776</v>
      </c>
      <c r="AJ92">
        <f t="shared" si="4"/>
        <v>2.7581951885230214</v>
      </c>
      <c r="AK92">
        <f t="shared" si="5"/>
        <v>2.8382150488030278</v>
      </c>
      <c r="AL92">
        <f t="shared" si="6"/>
        <v>2.9193397559625551</v>
      </c>
      <c r="AM92">
        <f t="shared" si="7"/>
        <v>3.0015960070482235</v>
      </c>
      <c r="AN92">
        <f t="shared" si="8"/>
        <v>3.0850113662188221</v>
      </c>
      <c r="AO92">
        <f t="shared" si="9"/>
        <v>3.16961430023794</v>
      </c>
      <c r="AP92">
        <f t="shared" si="10"/>
        <v>3.2554342157243319</v>
      </c>
      <c r="AQ92">
        <f t="shared" si="11"/>
        <v>3.3425014982624059</v>
      </c>
      <c r="AR92">
        <f t="shared" si="12"/>
        <v>3.4308475534821357</v>
      </c>
      <c r="AS92">
        <f t="shared" si="13"/>
        <v>3.5205048502250547</v>
      </c>
      <c r="AT92">
        <f t="shared" si="14"/>
        <v>3.6115069659209853</v>
      </c>
      <c r="AU92">
        <f t="shared" si="15"/>
        <v>3.7038886343087341</v>
      </c>
      <c r="AV92">
        <f t="shared" si="16"/>
        <v>3.7976857956432299</v>
      </c>
      <c r="AW92">
        <f t="shared" si="17"/>
        <v>3.8929356495415983</v>
      </c>
      <c r="AX92">
        <f t="shared" si="18"/>
        <v>3.9896767106313842</v>
      </c>
      <c r="AY92">
        <f t="shared" si="19"/>
        <v>4.0879488671758573</v>
      </c>
      <c r="AZ92">
        <f t="shared" si="20"/>
        <v>4.187793442863863</v>
      </c>
    </row>
    <row r="93" spans="1:52">
      <c r="A93" s="116" t="s">
        <v>113</v>
      </c>
      <c r="B93">
        <f t="shared" ref="B93:AF93" si="31">C13*(C53/SUMIF($A$42:$A$79,$A93,C$42:C$79))</f>
        <v>2.288456599521735</v>
      </c>
      <c r="C93">
        <f t="shared" si="31"/>
        <v>2.2670162120814501</v>
      </c>
      <c r="D93">
        <f t="shared" si="31"/>
        <v>2.628999552023886</v>
      </c>
      <c r="E93">
        <f t="shared" si="31"/>
        <v>2.8690323909477167</v>
      </c>
      <c r="F93">
        <f t="shared" si="31"/>
        <v>3.0205754405942362</v>
      </c>
      <c r="G93">
        <f t="shared" si="31"/>
        <v>3.1028137522430157</v>
      </c>
      <c r="H93">
        <f t="shared" si="31"/>
        <v>3.1216811976914625</v>
      </c>
      <c r="I93">
        <f t="shared" si="31"/>
        <v>3.1063360533432882</v>
      </c>
      <c r="J93">
        <f t="shared" si="31"/>
        <v>3.0971934743368905</v>
      </c>
      <c r="K93">
        <f t="shared" si="31"/>
        <v>3.0730752982708198</v>
      </c>
      <c r="L93">
        <f t="shared" si="31"/>
        <v>3.086298102345542</v>
      </c>
      <c r="M93">
        <f t="shared" si="31"/>
        <v>3.1025650406466663</v>
      </c>
      <c r="N93">
        <f t="shared" si="31"/>
        <v>3.0872854455059957</v>
      </c>
      <c r="O93">
        <f t="shared" si="31"/>
        <v>3.0854236006788054</v>
      </c>
      <c r="P93">
        <f t="shared" si="31"/>
        <v>3.0937488517798575</v>
      </c>
      <c r="Q93">
        <f t="shared" si="31"/>
        <v>3.0807058346489944</v>
      </c>
      <c r="R93">
        <f t="shared" si="31"/>
        <v>3.0421535769722188</v>
      </c>
      <c r="S93">
        <f t="shared" si="31"/>
        <v>3.0248053513058553</v>
      </c>
      <c r="T93">
        <f t="shared" si="31"/>
        <v>3.0175000589482597</v>
      </c>
      <c r="U93">
        <f t="shared" si="31"/>
        <v>2.9981888271202419</v>
      </c>
      <c r="V93">
        <f t="shared" si="31"/>
        <v>2.9778717197273332</v>
      </c>
      <c r="W93">
        <f t="shared" si="31"/>
        <v>2.9667929927202139</v>
      </c>
      <c r="X93">
        <f t="shared" si="31"/>
        <v>2.9522753044040235</v>
      </c>
      <c r="Y93">
        <f t="shared" si="31"/>
        <v>2.9372240216146563</v>
      </c>
      <c r="Z93">
        <f t="shared" si="31"/>
        <v>2.9289915207844168</v>
      </c>
      <c r="AA93">
        <f t="shared" si="31"/>
        <v>2.9269942382739464</v>
      </c>
      <c r="AB93">
        <f t="shared" si="31"/>
        <v>2.9177906074885742</v>
      </c>
      <c r="AC93">
        <f t="shared" si="31"/>
        <v>2.9033080769640565</v>
      </c>
      <c r="AD93">
        <f t="shared" si="31"/>
        <v>2.8875897418293892</v>
      </c>
      <c r="AE93">
        <f t="shared" si="31"/>
        <v>2.8759991222721348</v>
      </c>
      <c r="AF93">
        <f t="shared" si="31"/>
        <v>2.8715998198485808</v>
      </c>
      <c r="AG93">
        <f t="shared" si="1"/>
        <v>2.8502381393853775</v>
      </c>
      <c r="AH93">
        <f t="shared" si="2"/>
        <v>2.8289025401106072</v>
      </c>
      <c r="AI93">
        <f t="shared" si="3"/>
        <v>2.8075874341681617</v>
      </c>
      <c r="AJ93">
        <f t="shared" si="4"/>
        <v>2.7862928492805903</v>
      </c>
      <c r="AK93">
        <f t="shared" si="5"/>
        <v>2.7650188132204683</v>
      </c>
      <c r="AL93">
        <f t="shared" si="6"/>
        <v>2.743765353810506</v>
      </c>
      <c r="AM93">
        <f t="shared" si="7"/>
        <v>2.7225324989236674</v>
      </c>
      <c r="AN93">
        <f t="shared" si="8"/>
        <v>2.7013202764832829</v>
      </c>
      <c r="AO93">
        <f t="shared" si="9"/>
        <v>2.6801287144631543</v>
      </c>
      <c r="AP93">
        <f t="shared" si="10"/>
        <v>2.6589578408876848</v>
      </c>
      <c r="AQ93">
        <f t="shared" si="11"/>
        <v>2.6378076838319795</v>
      </c>
      <c r="AR93">
        <f t="shared" si="12"/>
        <v>2.6166782714219665</v>
      </c>
      <c r="AS93">
        <f t="shared" si="13"/>
        <v>2.5955696318345107</v>
      </c>
      <c r="AT93">
        <f t="shared" si="14"/>
        <v>2.5744817932975304</v>
      </c>
      <c r="AU93">
        <f t="shared" si="15"/>
        <v>2.5534147840901094</v>
      </c>
      <c r="AV93">
        <f t="shared" si="16"/>
        <v>2.5323686325426165</v>
      </c>
      <c r="AW93">
        <f t="shared" si="17"/>
        <v>2.5113433670368233</v>
      </c>
      <c r="AX93">
        <f t="shared" si="18"/>
        <v>2.4903390160060135</v>
      </c>
      <c r="AY93">
        <f t="shared" si="19"/>
        <v>2.4693556079351073</v>
      </c>
      <c r="AZ93">
        <f t="shared" si="20"/>
        <v>2.4483931713607774</v>
      </c>
    </row>
    <row r="94" spans="1:52">
      <c r="A94" s="116" t="s">
        <v>113</v>
      </c>
      <c r="B94">
        <f t="shared" ref="B94:AF94" si="32">C14*(C54/SUMIF($A$42:$A$79,$A94,C$42:C$79))</f>
        <v>11.019743722745169</v>
      </c>
      <c r="C94">
        <f t="shared" si="32"/>
        <v>11.19734405130896</v>
      </c>
      <c r="D94">
        <f t="shared" si="32"/>
        <v>11.761287368345037</v>
      </c>
      <c r="E94">
        <f t="shared" si="32"/>
        <v>11.754819359437295</v>
      </c>
      <c r="F94">
        <f t="shared" si="32"/>
        <v>11.62822223957988</v>
      </c>
      <c r="G94">
        <f t="shared" si="32"/>
        <v>11.556328849597898</v>
      </c>
      <c r="H94">
        <f t="shared" si="32"/>
        <v>11.566748738302348</v>
      </c>
      <c r="I94">
        <f t="shared" si="32"/>
        <v>11.566995113034491</v>
      </c>
      <c r="J94">
        <f t="shared" si="32"/>
        <v>11.571312463742963</v>
      </c>
      <c r="K94">
        <f t="shared" si="32"/>
        <v>11.602577356484664</v>
      </c>
      <c r="L94">
        <f t="shared" si="32"/>
        <v>11.800032229024403</v>
      </c>
      <c r="M94">
        <f t="shared" si="32"/>
        <v>11.821409066115258</v>
      </c>
      <c r="N94">
        <f t="shared" si="32"/>
        <v>11.847135868433432</v>
      </c>
      <c r="O94">
        <f t="shared" si="32"/>
        <v>11.875973304627591</v>
      </c>
      <c r="P94">
        <f t="shared" si="32"/>
        <v>11.942650961733099</v>
      </c>
      <c r="Q94">
        <f t="shared" si="32"/>
        <v>11.872554744930742</v>
      </c>
      <c r="R94">
        <f t="shared" si="32"/>
        <v>11.797902555724848</v>
      </c>
      <c r="S94">
        <f t="shared" si="32"/>
        <v>11.768528787157368</v>
      </c>
      <c r="T94">
        <f t="shared" si="32"/>
        <v>11.752670390876807</v>
      </c>
      <c r="U94">
        <f t="shared" si="32"/>
        <v>11.691192355478309</v>
      </c>
      <c r="V94">
        <f t="shared" si="32"/>
        <v>11.65318854369667</v>
      </c>
      <c r="W94">
        <f t="shared" si="32"/>
        <v>11.620426171837096</v>
      </c>
      <c r="X94">
        <f t="shared" si="32"/>
        <v>11.568625796071771</v>
      </c>
      <c r="Y94">
        <f t="shared" si="32"/>
        <v>11.525694559663696</v>
      </c>
      <c r="Z94">
        <f t="shared" si="32"/>
        <v>11.499594023817208</v>
      </c>
      <c r="AA94">
        <f t="shared" si="32"/>
        <v>11.495866389275927</v>
      </c>
      <c r="AB94">
        <f t="shared" si="32"/>
        <v>11.455657751976418</v>
      </c>
      <c r="AC94">
        <f t="shared" si="32"/>
        <v>11.414264205391442</v>
      </c>
      <c r="AD94">
        <f t="shared" si="32"/>
        <v>11.358955049440514</v>
      </c>
      <c r="AE94">
        <f t="shared" si="32"/>
        <v>11.330173639609958</v>
      </c>
      <c r="AF94">
        <f t="shared" si="32"/>
        <v>11.304511218513062</v>
      </c>
      <c r="AG94">
        <f t="shared" si="1"/>
        <v>11.233274586601315</v>
      </c>
      <c r="AH94">
        <f t="shared" si="2"/>
        <v>11.162066514033434</v>
      </c>
      <c r="AI94">
        <f t="shared" si="3"/>
        <v>11.09094084464073</v>
      </c>
      <c r="AJ94">
        <f t="shared" si="4"/>
        <v>11.019897689894876</v>
      </c>
      <c r="AK94">
        <f t="shared" si="5"/>
        <v>10.948937161468697</v>
      </c>
      <c r="AL94">
        <f t="shared" si="6"/>
        <v>10.878059371236624</v>
      </c>
      <c r="AM94">
        <f t="shared" si="7"/>
        <v>10.807264431275136</v>
      </c>
      <c r="AN94">
        <f t="shared" si="8"/>
        <v>10.736552453863242</v>
      </c>
      <c r="AO94">
        <f t="shared" si="9"/>
        <v>10.665923551482908</v>
      </c>
      <c r="AP94">
        <f t="shared" si="10"/>
        <v>10.595377836819551</v>
      </c>
      <c r="AQ94">
        <f t="shared" si="11"/>
        <v>10.524915422762458</v>
      </c>
      <c r="AR94">
        <f t="shared" si="12"/>
        <v>10.454536422405289</v>
      </c>
      <c r="AS94">
        <f t="shared" si="13"/>
        <v>10.384240949046511</v>
      </c>
      <c r="AT94">
        <f t="shared" si="14"/>
        <v>10.314029116189868</v>
      </c>
      <c r="AU94">
        <f t="shared" si="15"/>
        <v>10.243901037544852</v>
      </c>
      <c r="AV94">
        <f t="shared" si="16"/>
        <v>10.173856827027164</v>
      </c>
      <c r="AW94">
        <f t="shared" si="17"/>
        <v>10.103896598759196</v>
      </c>
      <c r="AX94">
        <f t="shared" si="18"/>
        <v>10.034020467070468</v>
      </c>
      <c r="AY94">
        <f t="shared" si="19"/>
        <v>9.9642285464981324</v>
      </c>
      <c r="AZ94">
        <f t="shared" si="20"/>
        <v>9.8945209517874257</v>
      </c>
    </row>
    <row r="95" spans="1:52">
      <c r="A95" s="116" t="s">
        <v>853</v>
      </c>
      <c r="B95">
        <f t="shared" ref="B95:AF95" si="33">C15*(C55/SUMIF($A$42:$A$79,$A95,C$42:C$79))</f>
        <v>3.5240018274681857</v>
      </c>
      <c r="C95">
        <f t="shared" si="33"/>
        <v>3.0643717206971757</v>
      </c>
      <c r="D95">
        <f t="shared" si="33"/>
        <v>3.3924153335630223</v>
      </c>
      <c r="E95">
        <f t="shared" si="33"/>
        <v>3.4909472851576075</v>
      </c>
      <c r="F95">
        <f t="shared" si="33"/>
        <v>3.4567233416335803</v>
      </c>
      <c r="G95">
        <f t="shared" si="33"/>
        <v>3.438858242308545</v>
      </c>
      <c r="H95">
        <f t="shared" si="33"/>
        <v>3.4307876273860436</v>
      </c>
      <c r="I95">
        <f t="shared" si="33"/>
        <v>3.425705879880192</v>
      </c>
      <c r="J95">
        <f t="shared" si="33"/>
        <v>3.4483317060048631</v>
      </c>
      <c r="K95">
        <f t="shared" si="33"/>
        <v>3.4652227570767953</v>
      </c>
      <c r="L95">
        <f t="shared" si="33"/>
        <v>3.5136588333633179</v>
      </c>
      <c r="M95">
        <f t="shared" si="33"/>
        <v>3.6033695767750644</v>
      </c>
      <c r="N95">
        <f t="shared" si="33"/>
        <v>3.6034258741386243</v>
      </c>
      <c r="O95">
        <f t="shared" si="33"/>
        <v>3.6330403500569695</v>
      </c>
      <c r="P95">
        <f t="shared" si="33"/>
        <v>3.6573813314641686</v>
      </c>
      <c r="Q95">
        <f t="shared" si="33"/>
        <v>3.6769903190009385</v>
      </c>
      <c r="R95">
        <f t="shared" si="33"/>
        <v>3.641638502601257</v>
      </c>
      <c r="S95">
        <f t="shared" si="33"/>
        <v>3.6266626017413177</v>
      </c>
      <c r="T95">
        <f t="shared" si="33"/>
        <v>3.6277206909346806</v>
      </c>
      <c r="U95">
        <f t="shared" si="33"/>
        <v>3.6238341561085874</v>
      </c>
      <c r="V95">
        <f t="shared" si="33"/>
        <v>3.6078699690893048</v>
      </c>
      <c r="W95">
        <f t="shared" si="33"/>
        <v>3.6077444144184958</v>
      </c>
      <c r="X95">
        <f t="shared" si="33"/>
        <v>3.6036239802443615</v>
      </c>
      <c r="Y95">
        <f t="shared" si="33"/>
        <v>3.594944782004017</v>
      </c>
      <c r="Z95">
        <f t="shared" si="33"/>
        <v>3.592038296153321</v>
      </c>
      <c r="AA95">
        <f t="shared" si="33"/>
        <v>3.5960493749862863</v>
      </c>
      <c r="AB95">
        <f t="shared" si="33"/>
        <v>3.598628563574056</v>
      </c>
      <c r="AC95">
        <f t="shared" si="33"/>
        <v>3.5840438832188242</v>
      </c>
      <c r="AD95">
        <f t="shared" si="33"/>
        <v>3.5724235260647936</v>
      </c>
      <c r="AE95">
        <f t="shared" si="33"/>
        <v>3.5522667585653527</v>
      </c>
      <c r="AF95">
        <f t="shared" si="33"/>
        <v>3.5483551195836647</v>
      </c>
      <c r="AG95">
        <f t="shared" si="1"/>
        <v>3.5696974899521452</v>
      </c>
      <c r="AH95">
        <f t="shared" si="2"/>
        <v>3.5698022166654555</v>
      </c>
      <c r="AI95">
        <f t="shared" si="3"/>
        <v>3.5698462346057096</v>
      </c>
      <c r="AJ95">
        <f t="shared" si="4"/>
        <v>3.5698305427851191</v>
      </c>
      <c r="AK95">
        <f t="shared" si="5"/>
        <v>3.5697561184160591</v>
      </c>
      <c r="AL95">
        <f t="shared" si="6"/>
        <v>3.5696239175024771</v>
      </c>
      <c r="AM95">
        <f t="shared" si="7"/>
        <v>3.5694348754121434</v>
      </c>
      <c r="AN95">
        <f t="shared" si="8"/>
        <v>3.5691899074304727</v>
      </c>
      <c r="AO95">
        <f t="shared" si="9"/>
        <v>3.5688899092966078</v>
      </c>
      <c r="AP95">
        <f t="shared" si="10"/>
        <v>3.5685357577224255</v>
      </c>
      <c r="AQ95">
        <f t="shared" si="11"/>
        <v>3.5681283108950819</v>
      </c>
      <c r="AR95">
        <f t="shared" si="12"/>
        <v>3.5676684089637263</v>
      </c>
      <c r="AS95">
        <f t="shared" si="13"/>
        <v>3.5671568745109381</v>
      </c>
      <c r="AT95">
        <f t="shared" si="14"/>
        <v>3.5665945130094689</v>
      </c>
      <c r="AU95">
        <f t="shared" si="15"/>
        <v>3.5659821132647909</v>
      </c>
      <c r="AV95">
        <f t="shared" si="16"/>
        <v>3.5653204478439933</v>
      </c>
      <c r="AW95">
        <f t="shared" si="17"/>
        <v>3.5646102734914993</v>
      </c>
      <c r="AX95">
        <f t="shared" si="18"/>
        <v>3.5638523315320705</v>
      </c>
      <c r="AY95">
        <f t="shared" si="19"/>
        <v>3.563047348261565</v>
      </c>
      <c r="AZ95">
        <f t="shared" si="20"/>
        <v>3.5621960353258686</v>
      </c>
    </row>
    <row r="96" spans="1:52">
      <c r="A96" s="116" t="s">
        <v>853</v>
      </c>
      <c r="B96">
        <f t="shared" ref="B96:AF96" si="34">C16*(C56/SUMIF($A$42:$A$79,$A96,C$42:C$79))</f>
        <v>4.6921097342508986</v>
      </c>
      <c r="C96">
        <f t="shared" si="34"/>
        <v>4.7437391043607393</v>
      </c>
      <c r="D96">
        <f t="shared" si="34"/>
        <v>5.0293872697467101</v>
      </c>
      <c r="E96">
        <f t="shared" si="34"/>
        <v>5.0247548139848792</v>
      </c>
      <c r="F96">
        <f t="shared" si="34"/>
        <v>4.9724192332967068</v>
      </c>
      <c r="G96">
        <f t="shared" si="34"/>
        <v>4.9387004242860142</v>
      </c>
      <c r="H96">
        <f t="shared" si="34"/>
        <v>4.9280319093168554</v>
      </c>
      <c r="I96">
        <f t="shared" si="34"/>
        <v>4.9102824840692936</v>
      </c>
      <c r="J96">
        <f t="shared" si="34"/>
        <v>4.8980981022746644</v>
      </c>
      <c r="K96">
        <f t="shared" si="34"/>
        <v>4.8943309645155395</v>
      </c>
      <c r="L96">
        <f t="shared" si="34"/>
        <v>4.9803753334822423</v>
      </c>
      <c r="M96">
        <f t="shared" si="34"/>
        <v>4.9769392447207874</v>
      </c>
      <c r="N96">
        <f t="shared" si="34"/>
        <v>4.9746091932422756</v>
      </c>
      <c r="O96">
        <f t="shared" si="34"/>
        <v>4.9718222797992553</v>
      </c>
      <c r="P96">
        <f t="shared" si="34"/>
        <v>4.9837759402554713</v>
      </c>
      <c r="Q96">
        <f t="shared" si="34"/>
        <v>4.9334292168446288</v>
      </c>
      <c r="R96">
        <f t="shared" si="34"/>
        <v>4.8823583102644728</v>
      </c>
      <c r="S96">
        <f t="shared" si="34"/>
        <v>4.8514909784872104</v>
      </c>
      <c r="T96">
        <f t="shared" si="34"/>
        <v>4.8249978227059422</v>
      </c>
      <c r="U96">
        <f t="shared" si="34"/>
        <v>4.776479797885492</v>
      </c>
      <c r="V96">
        <f t="shared" si="34"/>
        <v>4.7374445283747502</v>
      </c>
      <c r="W96">
        <f t="shared" si="34"/>
        <v>4.7003925549753172</v>
      </c>
      <c r="X96">
        <f t="shared" si="34"/>
        <v>4.6557219988666709</v>
      </c>
      <c r="Y96">
        <f t="shared" si="34"/>
        <v>4.6114743344352576</v>
      </c>
      <c r="Z96">
        <f t="shared" si="34"/>
        <v>4.575626614377696</v>
      </c>
      <c r="AA96">
        <f t="shared" si="34"/>
        <v>4.5464349105887107</v>
      </c>
      <c r="AB96">
        <f t="shared" si="34"/>
        <v>4.5040091500831956</v>
      </c>
      <c r="AC96">
        <f t="shared" si="34"/>
        <v>4.4610702531929824</v>
      </c>
      <c r="AD96">
        <f t="shared" si="34"/>
        <v>4.4129154940946593</v>
      </c>
      <c r="AE96">
        <f t="shared" si="34"/>
        <v>4.3737426381036881</v>
      </c>
      <c r="AF96">
        <f t="shared" si="34"/>
        <v>4.334966339725014</v>
      </c>
      <c r="AG96">
        <f t="shared" si="1"/>
        <v>4.2752218802884201</v>
      </c>
      <c r="AH96">
        <f t="shared" si="2"/>
        <v>4.2193741325864531</v>
      </c>
      <c r="AI96">
        <f t="shared" si="3"/>
        <v>4.1642039959704391</v>
      </c>
      <c r="AJ96">
        <f t="shared" si="4"/>
        <v>4.1097003197991384</v>
      </c>
      <c r="AK96">
        <f t="shared" si="5"/>
        <v>4.0558521967537695</v>
      </c>
      <c r="AL96">
        <f t="shared" si="6"/>
        <v>4.0026489562369889</v>
      </c>
      <c r="AM96">
        <f t="shared" si="7"/>
        <v>3.9500801579855871</v>
      </c>
      <c r="AN96">
        <f t="shared" si="8"/>
        <v>3.8981355858888951</v>
      </c>
      <c r="AO96">
        <f t="shared" si="9"/>
        <v>3.8468052420052063</v>
      </c>
      <c r="AP96">
        <f t="shared" si="10"/>
        <v>3.7960793407688507</v>
      </c>
      <c r="AQ96">
        <f t="shared" si="11"/>
        <v>3.7459483033808745</v>
      </c>
      <c r="AR96">
        <f t="shared" si="12"/>
        <v>3.6964027523765721</v>
      </c>
      <c r="AS96">
        <f t="shared" si="13"/>
        <v>3.6474335063633974</v>
      </c>
      <c r="AT96">
        <f t="shared" si="14"/>
        <v>3.5990315749230519</v>
      </c>
      <c r="AU96">
        <f t="shared" si="15"/>
        <v>3.5511881536718097</v>
      </c>
      <c r="AV96">
        <f t="shared" si="16"/>
        <v>3.5038946194733702</v>
      </c>
      <c r="AW96">
        <f t="shared" si="17"/>
        <v>3.4571425257987829</v>
      </c>
      <c r="AX96">
        <f t="shared" si="18"/>
        <v>3.4109235982281851</v>
      </c>
      <c r="AY96">
        <f t="shared" si="19"/>
        <v>3.3652297300893368</v>
      </c>
      <c r="AZ96">
        <f t="shared" si="20"/>
        <v>3.3200529782281163</v>
      </c>
    </row>
    <row r="97" spans="1:52">
      <c r="A97" s="116" t="s">
        <v>854</v>
      </c>
      <c r="B97">
        <f t="shared" ref="B97:AF97" si="35">C17*(C57/SUMIF($A$42:$A$79,$A97,C$42:C$79))</f>
        <v>0</v>
      </c>
      <c r="C97">
        <f t="shared" si="35"/>
        <v>0</v>
      </c>
      <c r="D97">
        <f t="shared" si="35"/>
        <v>0</v>
      </c>
      <c r="E97">
        <f t="shared" si="35"/>
        <v>0</v>
      </c>
      <c r="F97">
        <f t="shared" si="35"/>
        <v>0</v>
      </c>
      <c r="G97">
        <f t="shared" si="35"/>
        <v>0</v>
      </c>
      <c r="H97">
        <f t="shared" si="35"/>
        <v>0</v>
      </c>
      <c r="I97">
        <f t="shared" si="35"/>
        <v>0</v>
      </c>
      <c r="J97">
        <f t="shared" si="35"/>
        <v>0</v>
      </c>
      <c r="K97">
        <f t="shared" si="35"/>
        <v>0</v>
      </c>
      <c r="L97">
        <f t="shared" si="35"/>
        <v>0</v>
      </c>
      <c r="M97">
        <f t="shared" si="35"/>
        <v>0</v>
      </c>
      <c r="N97">
        <f t="shared" si="35"/>
        <v>0</v>
      </c>
      <c r="O97">
        <f t="shared" si="35"/>
        <v>0</v>
      </c>
      <c r="P97">
        <f t="shared" si="35"/>
        <v>0</v>
      </c>
      <c r="Q97">
        <f t="shared" si="35"/>
        <v>0</v>
      </c>
      <c r="R97">
        <f t="shared" si="35"/>
        <v>0</v>
      </c>
      <c r="S97">
        <f t="shared" si="35"/>
        <v>0</v>
      </c>
      <c r="T97">
        <f t="shared" si="35"/>
        <v>0</v>
      </c>
      <c r="U97">
        <f t="shared" si="35"/>
        <v>0</v>
      </c>
      <c r="V97">
        <f t="shared" si="35"/>
        <v>0</v>
      </c>
      <c r="W97">
        <f t="shared" si="35"/>
        <v>0</v>
      </c>
      <c r="X97">
        <f t="shared" si="35"/>
        <v>0</v>
      </c>
      <c r="Y97">
        <f t="shared" si="35"/>
        <v>0</v>
      </c>
      <c r="Z97">
        <f t="shared" si="35"/>
        <v>0</v>
      </c>
      <c r="AA97">
        <f t="shared" si="35"/>
        <v>0</v>
      </c>
      <c r="AB97">
        <f t="shared" si="35"/>
        <v>0</v>
      </c>
      <c r="AC97">
        <f t="shared" si="35"/>
        <v>0</v>
      </c>
      <c r="AD97">
        <f t="shared" si="35"/>
        <v>0</v>
      </c>
      <c r="AE97">
        <f t="shared" si="35"/>
        <v>0</v>
      </c>
      <c r="AF97">
        <f t="shared" si="35"/>
        <v>0</v>
      </c>
      <c r="AG97">
        <f t="shared" si="1"/>
        <v>0</v>
      </c>
      <c r="AH97">
        <f t="shared" si="2"/>
        <v>0</v>
      </c>
      <c r="AI97">
        <f t="shared" si="3"/>
        <v>0</v>
      </c>
      <c r="AJ97">
        <f t="shared" si="4"/>
        <v>0</v>
      </c>
      <c r="AK97">
        <f t="shared" si="5"/>
        <v>0</v>
      </c>
      <c r="AL97">
        <f t="shared" si="6"/>
        <v>0</v>
      </c>
      <c r="AM97">
        <f t="shared" si="7"/>
        <v>0</v>
      </c>
      <c r="AN97">
        <f t="shared" si="8"/>
        <v>0</v>
      </c>
      <c r="AO97">
        <f t="shared" si="9"/>
        <v>0</v>
      </c>
      <c r="AP97">
        <f t="shared" si="10"/>
        <v>0</v>
      </c>
      <c r="AQ97">
        <f t="shared" si="11"/>
        <v>0</v>
      </c>
      <c r="AR97">
        <f t="shared" si="12"/>
        <v>0</v>
      </c>
      <c r="AS97">
        <f t="shared" si="13"/>
        <v>0</v>
      </c>
      <c r="AT97">
        <f t="shared" si="14"/>
        <v>0</v>
      </c>
      <c r="AU97">
        <f t="shared" si="15"/>
        <v>0</v>
      </c>
      <c r="AV97">
        <f t="shared" si="16"/>
        <v>0</v>
      </c>
      <c r="AW97">
        <f t="shared" si="17"/>
        <v>0</v>
      </c>
      <c r="AX97">
        <f t="shared" si="18"/>
        <v>0</v>
      </c>
      <c r="AY97">
        <f t="shared" si="19"/>
        <v>0</v>
      </c>
      <c r="AZ97">
        <f t="shared" si="20"/>
        <v>0</v>
      </c>
    </row>
    <row r="98" spans="1:52">
      <c r="A98" s="116" t="s">
        <v>854</v>
      </c>
      <c r="B98">
        <f t="shared" ref="B98:AF98" si="36">C18*(C58/SUMIF($A$42:$A$79,$A98,C$42:C$79))</f>
        <v>50.910557588043055</v>
      </c>
      <c r="C98">
        <f t="shared" si="36"/>
        <v>50.25323871894534</v>
      </c>
      <c r="D98">
        <f t="shared" si="36"/>
        <v>49.92799335667776</v>
      </c>
      <c r="E98">
        <f t="shared" si="36"/>
        <v>49.58088299402327</v>
      </c>
      <c r="F98">
        <f t="shared" si="36"/>
        <v>49.272230191131598</v>
      </c>
      <c r="G98">
        <f t="shared" si="36"/>
        <v>48.896680561383732</v>
      </c>
      <c r="H98">
        <f t="shared" si="36"/>
        <v>48.693495600139755</v>
      </c>
      <c r="I98">
        <f t="shared" si="36"/>
        <v>48.288100141070032</v>
      </c>
      <c r="J98">
        <f t="shared" si="36"/>
        <v>47.928552096049252</v>
      </c>
      <c r="K98">
        <f t="shared" si="36"/>
        <v>47.546250891237925</v>
      </c>
      <c r="L98">
        <f t="shared" si="36"/>
        <v>47.249853001478861</v>
      </c>
      <c r="M98">
        <f t="shared" si="36"/>
        <v>46.883739006792105</v>
      </c>
      <c r="N98">
        <f t="shared" si="36"/>
        <v>46.512510701101903</v>
      </c>
      <c r="O98">
        <f t="shared" si="36"/>
        <v>46.156732824055545</v>
      </c>
      <c r="P98">
        <f t="shared" si="36"/>
        <v>45.846830880824868</v>
      </c>
      <c r="Q98">
        <f t="shared" si="36"/>
        <v>45.485973839000273</v>
      </c>
      <c r="R98">
        <f t="shared" si="36"/>
        <v>45.132288765067635</v>
      </c>
      <c r="S98">
        <f t="shared" si="36"/>
        <v>44.838652271408691</v>
      </c>
      <c r="T98">
        <f t="shared" si="36"/>
        <v>44.586010138501912</v>
      </c>
      <c r="U98">
        <f t="shared" si="36"/>
        <v>44.33432336232066</v>
      </c>
      <c r="V98">
        <f t="shared" si="36"/>
        <v>44.112376660943454</v>
      </c>
      <c r="W98">
        <f t="shared" si="36"/>
        <v>43.922128332545057</v>
      </c>
      <c r="X98">
        <f t="shared" si="36"/>
        <v>43.73914778387401</v>
      </c>
      <c r="Y98">
        <f t="shared" si="36"/>
        <v>43.572053437005799</v>
      </c>
      <c r="Z98">
        <f t="shared" si="36"/>
        <v>43.430183831244854</v>
      </c>
      <c r="AA98">
        <f t="shared" si="36"/>
        <v>43.314618995459554</v>
      </c>
      <c r="AB98">
        <f t="shared" si="36"/>
        <v>43.19195665527765</v>
      </c>
      <c r="AC98">
        <f t="shared" si="36"/>
        <v>43.066792794974297</v>
      </c>
      <c r="AD98">
        <f t="shared" si="36"/>
        <v>42.952284195712217</v>
      </c>
      <c r="AE98">
        <f t="shared" si="36"/>
        <v>42.848006970974851</v>
      </c>
      <c r="AF98">
        <f t="shared" si="36"/>
        <v>42.772525051465742</v>
      </c>
      <c r="AG98">
        <f t="shared" si="1"/>
        <v>42.695144213057254</v>
      </c>
      <c r="AH98">
        <f t="shared" si="2"/>
        <v>42.622758002827602</v>
      </c>
      <c r="AI98">
        <f t="shared" si="3"/>
        <v>42.552621647459894</v>
      </c>
      <c r="AJ98">
        <f t="shared" si="4"/>
        <v>42.484644024220245</v>
      </c>
      <c r="AK98">
        <f t="shared" si="5"/>
        <v>42.418738865648663</v>
      </c>
      <c r="AL98">
        <f t="shared" si="6"/>
        <v>42.354824440431841</v>
      </c>
      <c r="AM98">
        <f t="shared" si="7"/>
        <v>42.292823259120048</v>
      </c>
      <c r="AN98">
        <f t="shared" si="8"/>
        <v>42.232661802460584</v>
      </c>
      <c r="AO98">
        <f t="shared" si="9"/>
        <v>42.174270270345538</v>
      </c>
      <c r="AP98">
        <f t="shared" si="10"/>
        <v>42.117582349571762</v>
      </c>
      <c r="AQ98">
        <f t="shared" si="11"/>
        <v>42.062534998788692</v>
      </c>
      <c r="AR98">
        <f t="shared" si="12"/>
        <v>42.009068249168067</v>
      </c>
      <c r="AS98">
        <f t="shared" si="13"/>
        <v>41.957125019470766</v>
      </c>
      <c r="AT98">
        <f t="shared" si="14"/>
        <v>41.90665094431187</v>
      </c>
      <c r="AU98">
        <f t="shared" si="15"/>
        <v>41.857594214538203</v>
      </c>
      <c r="AV98">
        <f t="shared" si="16"/>
        <v>41.809905428732968</v>
      </c>
      <c r="AW98">
        <f t="shared" si="17"/>
        <v>41.763537454953209</v>
      </c>
      <c r="AX98">
        <f t="shared" si="18"/>
        <v>41.718445301886518</v>
      </c>
      <c r="AY98">
        <f t="shared" si="19"/>
        <v>41.674585998687029</v>
      </c>
      <c r="AZ98">
        <f t="shared" si="20"/>
        <v>41.631918482815848</v>
      </c>
    </row>
    <row r="99" spans="1:52">
      <c r="A99" s="116"/>
      <c r="B99" t="e">
        <f t="shared" ref="B99:AF99" si="37">C19*(C59/SUMIF($A$42:$A$79,$A99,C$42:C$79))</f>
        <v>#DIV/0!</v>
      </c>
      <c r="C99" t="e">
        <f t="shared" si="37"/>
        <v>#DIV/0!</v>
      </c>
      <c r="D99" t="e">
        <f t="shared" si="37"/>
        <v>#DIV/0!</v>
      </c>
      <c r="E99" t="e">
        <f t="shared" si="37"/>
        <v>#DIV/0!</v>
      </c>
      <c r="F99" t="e">
        <f t="shared" si="37"/>
        <v>#DIV/0!</v>
      </c>
      <c r="G99" t="e">
        <f t="shared" si="37"/>
        <v>#DIV/0!</v>
      </c>
      <c r="H99" t="e">
        <f t="shared" si="37"/>
        <v>#DIV/0!</v>
      </c>
      <c r="I99" t="e">
        <f t="shared" si="37"/>
        <v>#DIV/0!</v>
      </c>
      <c r="J99" t="e">
        <f t="shared" si="37"/>
        <v>#DIV/0!</v>
      </c>
      <c r="K99" t="e">
        <f t="shared" si="37"/>
        <v>#DIV/0!</v>
      </c>
      <c r="L99" t="e">
        <f t="shared" si="37"/>
        <v>#DIV/0!</v>
      </c>
      <c r="M99" t="e">
        <f t="shared" si="37"/>
        <v>#DIV/0!</v>
      </c>
      <c r="N99" t="e">
        <f t="shared" si="37"/>
        <v>#DIV/0!</v>
      </c>
      <c r="O99" t="e">
        <f t="shared" si="37"/>
        <v>#DIV/0!</v>
      </c>
      <c r="P99" t="e">
        <f t="shared" si="37"/>
        <v>#DIV/0!</v>
      </c>
      <c r="Q99" t="e">
        <f t="shared" si="37"/>
        <v>#DIV/0!</v>
      </c>
      <c r="R99" t="e">
        <f t="shared" si="37"/>
        <v>#DIV/0!</v>
      </c>
      <c r="S99" t="e">
        <f t="shared" si="37"/>
        <v>#DIV/0!</v>
      </c>
      <c r="T99" t="e">
        <f t="shared" si="37"/>
        <v>#DIV/0!</v>
      </c>
      <c r="U99" t="e">
        <f t="shared" si="37"/>
        <v>#DIV/0!</v>
      </c>
      <c r="V99" t="e">
        <f t="shared" si="37"/>
        <v>#DIV/0!</v>
      </c>
      <c r="W99" t="e">
        <f t="shared" si="37"/>
        <v>#DIV/0!</v>
      </c>
      <c r="X99" t="e">
        <f t="shared" si="37"/>
        <v>#DIV/0!</v>
      </c>
      <c r="Y99" t="e">
        <f t="shared" si="37"/>
        <v>#DIV/0!</v>
      </c>
      <c r="Z99" t="e">
        <f t="shared" si="37"/>
        <v>#DIV/0!</v>
      </c>
      <c r="AA99" t="e">
        <f t="shared" si="37"/>
        <v>#DIV/0!</v>
      </c>
      <c r="AB99" t="e">
        <f t="shared" si="37"/>
        <v>#DIV/0!</v>
      </c>
      <c r="AC99" t="e">
        <f t="shared" si="37"/>
        <v>#DIV/0!</v>
      </c>
      <c r="AD99" t="e">
        <f t="shared" si="37"/>
        <v>#DIV/0!</v>
      </c>
      <c r="AE99" t="e">
        <f t="shared" si="37"/>
        <v>#DIV/0!</v>
      </c>
      <c r="AF99" t="e">
        <f t="shared" si="37"/>
        <v>#DIV/0!</v>
      </c>
      <c r="AG99" t="e">
        <f t="shared" si="1"/>
        <v>#DIV/0!</v>
      </c>
      <c r="AH99" t="e">
        <f t="shared" si="2"/>
        <v>#DIV/0!</v>
      </c>
      <c r="AI99" t="e">
        <f t="shared" si="3"/>
        <v>#DIV/0!</v>
      </c>
      <c r="AJ99" t="e">
        <f t="shared" si="4"/>
        <v>#DIV/0!</v>
      </c>
      <c r="AK99" t="e">
        <f t="shared" si="5"/>
        <v>#DIV/0!</v>
      </c>
      <c r="AL99" t="e">
        <f t="shared" si="6"/>
        <v>#DIV/0!</v>
      </c>
      <c r="AM99" t="e">
        <f t="shared" si="7"/>
        <v>#DIV/0!</v>
      </c>
      <c r="AN99" t="e">
        <f t="shared" si="8"/>
        <v>#DIV/0!</v>
      </c>
      <c r="AO99" t="e">
        <f t="shared" si="9"/>
        <v>#DIV/0!</v>
      </c>
      <c r="AP99" t="e">
        <f t="shared" si="10"/>
        <v>#DIV/0!</v>
      </c>
      <c r="AQ99" t="e">
        <f t="shared" si="11"/>
        <v>#DIV/0!</v>
      </c>
      <c r="AR99" t="e">
        <f t="shared" si="12"/>
        <v>#DIV/0!</v>
      </c>
      <c r="AS99" t="e">
        <f t="shared" si="13"/>
        <v>#DIV/0!</v>
      </c>
      <c r="AT99" t="e">
        <f t="shared" si="14"/>
        <v>#DIV/0!</v>
      </c>
      <c r="AU99" t="e">
        <f t="shared" si="15"/>
        <v>#DIV/0!</v>
      </c>
      <c r="AV99" t="e">
        <f t="shared" si="16"/>
        <v>#DIV/0!</v>
      </c>
      <c r="AW99" t="e">
        <f t="shared" si="17"/>
        <v>#DIV/0!</v>
      </c>
      <c r="AX99" t="e">
        <f t="shared" si="18"/>
        <v>#DIV/0!</v>
      </c>
      <c r="AY99" t="e">
        <f t="shared" si="19"/>
        <v>#DIV/0!</v>
      </c>
      <c r="AZ99" t="e">
        <f t="shared" si="20"/>
        <v>#DIV/0!</v>
      </c>
    </row>
    <row r="100" spans="1:52">
      <c r="A100" s="116"/>
      <c r="B100" t="e">
        <f t="shared" ref="B100:AF100" si="38">C20*(C60/SUMIF($A$42:$A$79,$A100,C$42:C$79))</f>
        <v>#N/A</v>
      </c>
      <c r="C100" t="e">
        <f t="shared" si="38"/>
        <v>#N/A</v>
      </c>
      <c r="D100" t="e">
        <f t="shared" si="38"/>
        <v>#N/A</v>
      </c>
      <c r="E100" t="e">
        <f t="shared" si="38"/>
        <v>#N/A</v>
      </c>
      <c r="F100" t="e">
        <f t="shared" si="38"/>
        <v>#N/A</v>
      </c>
      <c r="G100" t="e">
        <f t="shared" si="38"/>
        <v>#N/A</v>
      </c>
      <c r="H100" t="e">
        <f t="shared" si="38"/>
        <v>#N/A</v>
      </c>
      <c r="I100" t="e">
        <f t="shared" si="38"/>
        <v>#N/A</v>
      </c>
      <c r="J100" t="e">
        <f t="shared" si="38"/>
        <v>#N/A</v>
      </c>
      <c r="K100" t="e">
        <f t="shared" si="38"/>
        <v>#N/A</v>
      </c>
      <c r="L100" t="e">
        <f t="shared" si="38"/>
        <v>#N/A</v>
      </c>
      <c r="M100" t="e">
        <f t="shared" si="38"/>
        <v>#N/A</v>
      </c>
      <c r="N100" t="e">
        <f t="shared" si="38"/>
        <v>#N/A</v>
      </c>
      <c r="O100" t="e">
        <f t="shared" si="38"/>
        <v>#N/A</v>
      </c>
      <c r="P100" t="e">
        <f t="shared" si="38"/>
        <v>#N/A</v>
      </c>
      <c r="Q100" t="e">
        <f t="shared" si="38"/>
        <v>#N/A</v>
      </c>
      <c r="R100" t="e">
        <f t="shared" si="38"/>
        <v>#N/A</v>
      </c>
      <c r="S100" t="e">
        <f t="shared" si="38"/>
        <v>#N/A</v>
      </c>
      <c r="T100" t="e">
        <f t="shared" si="38"/>
        <v>#N/A</v>
      </c>
      <c r="U100" t="e">
        <f t="shared" si="38"/>
        <v>#N/A</v>
      </c>
      <c r="V100" t="e">
        <f t="shared" si="38"/>
        <v>#N/A</v>
      </c>
      <c r="W100" t="e">
        <f t="shared" si="38"/>
        <v>#N/A</v>
      </c>
      <c r="X100" t="e">
        <f t="shared" si="38"/>
        <v>#N/A</v>
      </c>
      <c r="Y100" t="e">
        <f t="shared" si="38"/>
        <v>#N/A</v>
      </c>
      <c r="Z100" t="e">
        <f t="shared" si="38"/>
        <v>#N/A</v>
      </c>
      <c r="AA100" t="e">
        <f t="shared" si="38"/>
        <v>#N/A</v>
      </c>
      <c r="AB100" t="e">
        <f t="shared" si="38"/>
        <v>#N/A</v>
      </c>
      <c r="AC100" t="e">
        <f t="shared" si="38"/>
        <v>#N/A</v>
      </c>
      <c r="AD100" t="e">
        <f t="shared" si="38"/>
        <v>#N/A</v>
      </c>
      <c r="AE100" t="e">
        <f t="shared" si="38"/>
        <v>#N/A</v>
      </c>
      <c r="AF100" t="e">
        <f t="shared" si="38"/>
        <v>#N/A</v>
      </c>
      <c r="AG100" t="e">
        <f t="shared" si="1"/>
        <v>#N/A</v>
      </c>
      <c r="AH100" t="e">
        <f t="shared" si="2"/>
        <v>#N/A</v>
      </c>
      <c r="AI100" t="e">
        <f t="shared" si="3"/>
        <v>#N/A</v>
      </c>
      <c r="AJ100" t="e">
        <f t="shared" si="4"/>
        <v>#N/A</v>
      </c>
      <c r="AK100" t="e">
        <f t="shared" si="5"/>
        <v>#N/A</v>
      </c>
      <c r="AL100" t="e">
        <f t="shared" si="6"/>
        <v>#N/A</v>
      </c>
      <c r="AM100" t="e">
        <f t="shared" si="7"/>
        <v>#N/A</v>
      </c>
      <c r="AN100" t="e">
        <f t="shared" si="8"/>
        <v>#N/A</v>
      </c>
      <c r="AO100" t="e">
        <f t="shared" si="9"/>
        <v>#N/A</v>
      </c>
      <c r="AP100" t="e">
        <f t="shared" si="10"/>
        <v>#N/A</v>
      </c>
      <c r="AQ100" t="e">
        <f t="shared" si="11"/>
        <v>#N/A</v>
      </c>
      <c r="AR100" t="e">
        <f t="shared" si="12"/>
        <v>#N/A</v>
      </c>
      <c r="AS100" t="e">
        <f t="shared" si="13"/>
        <v>#N/A</v>
      </c>
      <c r="AT100" t="e">
        <f t="shared" si="14"/>
        <v>#N/A</v>
      </c>
      <c r="AU100" t="e">
        <f t="shared" si="15"/>
        <v>#N/A</v>
      </c>
      <c r="AV100" t="e">
        <f t="shared" si="16"/>
        <v>#N/A</v>
      </c>
      <c r="AW100" t="e">
        <f t="shared" si="17"/>
        <v>#N/A</v>
      </c>
      <c r="AX100" t="e">
        <f t="shared" si="18"/>
        <v>#N/A</v>
      </c>
      <c r="AY100" t="e">
        <f t="shared" si="19"/>
        <v>#N/A</v>
      </c>
      <c r="AZ100" t="e">
        <f t="shared" si="20"/>
        <v>#N/A</v>
      </c>
    </row>
    <row r="101" spans="1:52">
      <c r="A101" s="116"/>
      <c r="B101" t="e">
        <f t="shared" ref="B101:AF101" si="39">C21*(C61/SUMIF($A$42:$A$79,$A101,C$42:C$79))</f>
        <v>#N/A</v>
      </c>
      <c r="C101" t="e">
        <f t="shared" si="39"/>
        <v>#N/A</v>
      </c>
      <c r="D101" t="e">
        <f t="shared" si="39"/>
        <v>#N/A</v>
      </c>
      <c r="E101" t="e">
        <f t="shared" si="39"/>
        <v>#N/A</v>
      </c>
      <c r="F101" t="e">
        <f t="shared" si="39"/>
        <v>#N/A</v>
      </c>
      <c r="G101" t="e">
        <f t="shared" si="39"/>
        <v>#N/A</v>
      </c>
      <c r="H101" t="e">
        <f t="shared" si="39"/>
        <v>#N/A</v>
      </c>
      <c r="I101" t="e">
        <f t="shared" si="39"/>
        <v>#N/A</v>
      </c>
      <c r="J101" t="e">
        <f t="shared" si="39"/>
        <v>#N/A</v>
      </c>
      <c r="K101" t="e">
        <f t="shared" si="39"/>
        <v>#N/A</v>
      </c>
      <c r="L101" t="e">
        <f t="shared" si="39"/>
        <v>#N/A</v>
      </c>
      <c r="M101" t="e">
        <f t="shared" si="39"/>
        <v>#N/A</v>
      </c>
      <c r="N101" t="e">
        <f t="shared" si="39"/>
        <v>#N/A</v>
      </c>
      <c r="O101" t="e">
        <f t="shared" si="39"/>
        <v>#N/A</v>
      </c>
      <c r="P101" t="e">
        <f t="shared" si="39"/>
        <v>#N/A</v>
      </c>
      <c r="Q101" t="e">
        <f t="shared" si="39"/>
        <v>#N/A</v>
      </c>
      <c r="R101" t="e">
        <f t="shared" si="39"/>
        <v>#N/A</v>
      </c>
      <c r="S101" t="e">
        <f t="shared" si="39"/>
        <v>#N/A</v>
      </c>
      <c r="T101" t="e">
        <f t="shared" si="39"/>
        <v>#N/A</v>
      </c>
      <c r="U101" t="e">
        <f t="shared" si="39"/>
        <v>#N/A</v>
      </c>
      <c r="V101" t="e">
        <f t="shared" si="39"/>
        <v>#N/A</v>
      </c>
      <c r="W101" t="e">
        <f t="shared" si="39"/>
        <v>#N/A</v>
      </c>
      <c r="X101" t="e">
        <f t="shared" si="39"/>
        <v>#N/A</v>
      </c>
      <c r="Y101" t="e">
        <f t="shared" si="39"/>
        <v>#N/A</v>
      </c>
      <c r="Z101" t="e">
        <f t="shared" si="39"/>
        <v>#N/A</v>
      </c>
      <c r="AA101" t="e">
        <f t="shared" si="39"/>
        <v>#N/A</v>
      </c>
      <c r="AB101" t="e">
        <f t="shared" si="39"/>
        <v>#N/A</v>
      </c>
      <c r="AC101" t="e">
        <f t="shared" si="39"/>
        <v>#N/A</v>
      </c>
      <c r="AD101" t="e">
        <f t="shared" si="39"/>
        <v>#N/A</v>
      </c>
      <c r="AE101" t="e">
        <f t="shared" si="39"/>
        <v>#N/A</v>
      </c>
      <c r="AF101" t="e">
        <f t="shared" si="39"/>
        <v>#N/A</v>
      </c>
      <c r="AG101" t="e">
        <f t="shared" si="1"/>
        <v>#N/A</v>
      </c>
      <c r="AH101" t="e">
        <f t="shared" si="2"/>
        <v>#N/A</v>
      </c>
      <c r="AI101" t="e">
        <f t="shared" si="3"/>
        <v>#N/A</v>
      </c>
      <c r="AJ101" t="e">
        <f t="shared" si="4"/>
        <v>#N/A</v>
      </c>
      <c r="AK101" t="e">
        <f t="shared" si="5"/>
        <v>#N/A</v>
      </c>
      <c r="AL101" t="e">
        <f t="shared" si="6"/>
        <v>#N/A</v>
      </c>
      <c r="AM101" t="e">
        <f t="shared" si="7"/>
        <v>#N/A</v>
      </c>
      <c r="AN101" t="e">
        <f t="shared" si="8"/>
        <v>#N/A</v>
      </c>
      <c r="AO101" t="e">
        <f t="shared" si="9"/>
        <v>#N/A</v>
      </c>
      <c r="AP101" t="e">
        <f t="shared" si="10"/>
        <v>#N/A</v>
      </c>
      <c r="AQ101" t="e">
        <f t="shared" si="11"/>
        <v>#N/A</v>
      </c>
      <c r="AR101" t="e">
        <f t="shared" si="12"/>
        <v>#N/A</v>
      </c>
      <c r="AS101" t="e">
        <f t="shared" si="13"/>
        <v>#N/A</v>
      </c>
      <c r="AT101" t="e">
        <f t="shared" si="14"/>
        <v>#N/A</v>
      </c>
      <c r="AU101" t="e">
        <f t="shared" si="15"/>
        <v>#N/A</v>
      </c>
      <c r="AV101" t="e">
        <f t="shared" si="16"/>
        <v>#N/A</v>
      </c>
      <c r="AW101" t="e">
        <f t="shared" si="17"/>
        <v>#N/A</v>
      </c>
      <c r="AX101" t="e">
        <f t="shared" si="18"/>
        <v>#N/A</v>
      </c>
      <c r="AY101" t="e">
        <f t="shared" si="19"/>
        <v>#N/A</v>
      </c>
      <c r="AZ101" t="e">
        <f t="shared" si="20"/>
        <v>#N/A</v>
      </c>
    </row>
    <row r="102" spans="1:52">
      <c r="A102" s="116" t="s">
        <v>114</v>
      </c>
      <c r="B102">
        <f t="shared" ref="B102:AF102" si="40">C22*(C62/SUMIF($A$42:$A$79,$A102,C$42:C$79))</f>
        <v>16.67312686251169</v>
      </c>
      <c r="C102">
        <f t="shared" si="40"/>
        <v>17.508680940354164</v>
      </c>
      <c r="D102">
        <f t="shared" si="40"/>
        <v>17.317249080855429</v>
      </c>
      <c r="E102">
        <f t="shared" si="40"/>
        <v>17.637035542949704</v>
      </c>
      <c r="F102">
        <f t="shared" si="40"/>
        <v>17.953887836800416</v>
      </c>
      <c r="G102">
        <f t="shared" si="40"/>
        <v>18.245792522645182</v>
      </c>
      <c r="H102">
        <f t="shared" si="40"/>
        <v>18.231573213377821</v>
      </c>
      <c r="I102">
        <f t="shared" si="40"/>
        <v>18.164485258345135</v>
      </c>
      <c r="J102">
        <f t="shared" si="40"/>
        <v>18.129813269039978</v>
      </c>
      <c r="K102">
        <f t="shared" si="40"/>
        <v>18.073451399966011</v>
      </c>
      <c r="L102">
        <f t="shared" si="40"/>
        <v>17.858104413941799</v>
      </c>
      <c r="M102">
        <f t="shared" si="40"/>
        <v>17.802032481568606</v>
      </c>
      <c r="N102">
        <f t="shared" si="40"/>
        <v>17.72809137358287</v>
      </c>
      <c r="O102">
        <f t="shared" si="40"/>
        <v>17.657906639441538</v>
      </c>
      <c r="P102">
        <f t="shared" si="40"/>
        <v>17.552482734562375</v>
      </c>
      <c r="Q102">
        <f t="shared" si="40"/>
        <v>17.572271590526995</v>
      </c>
      <c r="R102">
        <f t="shared" si="40"/>
        <v>17.58670576030886</v>
      </c>
      <c r="S102">
        <f t="shared" si="40"/>
        <v>17.566936163656852</v>
      </c>
      <c r="T102">
        <f t="shared" si="40"/>
        <v>17.545615232414605</v>
      </c>
      <c r="U102">
        <f t="shared" si="40"/>
        <v>17.554908401113448</v>
      </c>
      <c r="V102">
        <f t="shared" si="40"/>
        <v>17.549051872305991</v>
      </c>
      <c r="W102">
        <f t="shared" si="40"/>
        <v>17.537743623907208</v>
      </c>
      <c r="X102">
        <f t="shared" si="40"/>
        <v>17.544249042037478</v>
      </c>
      <c r="Y102">
        <f t="shared" si="40"/>
        <v>17.538891193555806</v>
      </c>
      <c r="Z102">
        <f t="shared" si="40"/>
        <v>17.522269459464692</v>
      </c>
      <c r="AA102">
        <f t="shared" si="40"/>
        <v>17.483747731864067</v>
      </c>
      <c r="AB102">
        <f t="shared" si="40"/>
        <v>17.482375603549187</v>
      </c>
      <c r="AC102">
        <f t="shared" si="40"/>
        <v>17.477166737827517</v>
      </c>
      <c r="AD102">
        <f t="shared" si="40"/>
        <v>17.482024097285734</v>
      </c>
      <c r="AE102">
        <f t="shared" si="40"/>
        <v>17.460042102154137</v>
      </c>
      <c r="AF102">
        <f t="shared" si="40"/>
        <v>17.437733784488213</v>
      </c>
      <c r="AG102">
        <f t="shared" si="1"/>
        <v>17.399521522718633</v>
      </c>
      <c r="AH102">
        <f t="shared" si="2"/>
        <v>17.361030710535903</v>
      </c>
      <c r="AI102">
        <f t="shared" si="3"/>
        <v>17.32214528939917</v>
      </c>
      <c r="AJ102">
        <f t="shared" si="4"/>
        <v>17.282855949114296</v>
      </c>
      <c r="AK102">
        <f t="shared" si="5"/>
        <v>17.243153084285808</v>
      </c>
      <c r="AL102">
        <f t="shared" si="6"/>
        <v>17.203026782523406</v>
      </c>
      <c r="AM102">
        <f t="shared" si="7"/>
        <v>17.162466812078428</v>
      </c>
      <c r="AN102">
        <f t="shared" si="8"/>
        <v>17.12146260887808</v>
      </c>
      <c r="AO102">
        <f t="shared" si="9"/>
        <v>17.080003262922673</v>
      </c>
      <c r="AP102">
        <f t="shared" si="10"/>
        <v>17.03807750400934</v>
      </c>
      <c r="AQ102">
        <f t="shared" si="11"/>
        <v>16.995673686742737</v>
      </c>
      <c r="AR102">
        <f t="shared" si="12"/>
        <v>16.952779774791036</v>
      </c>
      <c r="AS102">
        <f t="shared" si="13"/>
        <v>16.909383324342372</v>
      </c>
      <c r="AT102">
        <f t="shared" si="14"/>
        <v>16.865471466714048</v>
      </c>
      <c r="AU102">
        <f t="shared" si="15"/>
        <v>16.821030890063355</v>
      </c>
      <c r="AV102">
        <f t="shared" si="16"/>
        <v>16.776047820145521</v>
      </c>
      <c r="AW102">
        <f t="shared" si="17"/>
        <v>16.730508000060244</v>
      </c>
      <c r="AX102">
        <f t="shared" si="18"/>
        <v>16.684396668924283</v>
      </c>
      <c r="AY102">
        <f t="shared" si="19"/>
        <v>16.637698539403051</v>
      </c>
      <c r="AZ102">
        <f t="shared" si="20"/>
        <v>16.590397774029451</v>
      </c>
    </row>
    <row r="103" spans="1:52">
      <c r="A103" s="116" t="s">
        <v>115</v>
      </c>
      <c r="B103">
        <f t="shared" ref="B103:AF103" si="41">C23*(C63/SUMIF($A$42:$A$79,$A103,C$42:C$79))</f>
        <v>37.189564155575901</v>
      </c>
      <c r="C103">
        <f t="shared" si="41"/>
        <v>38.007599264054541</v>
      </c>
      <c r="D103">
        <f t="shared" si="41"/>
        <v>38.357459316950411</v>
      </c>
      <c r="E103">
        <f t="shared" si="41"/>
        <v>38.653404168454216</v>
      </c>
      <c r="F103">
        <f t="shared" si="41"/>
        <v>38.842478125607798</v>
      </c>
      <c r="G103">
        <f t="shared" si="41"/>
        <v>39.279551131151059</v>
      </c>
      <c r="H103">
        <f t="shared" si="41"/>
        <v>39.310372153900992</v>
      </c>
      <c r="I103">
        <f t="shared" si="41"/>
        <v>39.21400824917469</v>
      </c>
      <c r="J103">
        <f t="shared" si="41"/>
        <v>39.171363085890405</v>
      </c>
      <c r="K103">
        <f t="shared" si="41"/>
        <v>39.113165409988248</v>
      </c>
      <c r="L103">
        <f t="shared" si="41"/>
        <v>39.05406012144654</v>
      </c>
      <c r="M103">
        <f t="shared" si="41"/>
        <v>38.991691119060576</v>
      </c>
      <c r="N103">
        <f t="shared" si="41"/>
        <v>38.938899216825753</v>
      </c>
      <c r="O103">
        <f t="shared" si="41"/>
        <v>38.877895607838084</v>
      </c>
      <c r="P103">
        <f t="shared" si="41"/>
        <v>38.838447824129659</v>
      </c>
      <c r="Q103">
        <f t="shared" si="41"/>
        <v>38.78310574880085</v>
      </c>
      <c r="R103">
        <f t="shared" si="41"/>
        <v>38.746233705598712</v>
      </c>
      <c r="S103">
        <f t="shared" si="41"/>
        <v>38.705140829099527</v>
      </c>
      <c r="T103">
        <f t="shared" si="41"/>
        <v>38.665465732834335</v>
      </c>
      <c r="U103">
        <f t="shared" si="41"/>
        <v>38.637072564597453</v>
      </c>
      <c r="V103">
        <f t="shared" si="41"/>
        <v>38.591351942872585</v>
      </c>
      <c r="W103">
        <f t="shared" si="41"/>
        <v>38.560699655877229</v>
      </c>
      <c r="X103">
        <f t="shared" si="41"/>
        <v>38.526445908081236</v>
      </c>
      <c r="Y103">
        <f t="shared" si="41"/>
        <v>38.49732023161306</v>
      </c>
      <c r="Z103">
        <f t="shared" si="41"/>
        <v>38.469046305205843</v>
      </c>
      <c r="AA103">
        <f t="shared" si="41"/>
        <v>38.446392774316251</v>
      </c>
      <c r="AB103">
        <f t="shared" si="41"/>
        <v>38.411588520199636</v>
      </c>
      <c r="AC103">
        <f t="shared" si="41"/>
        <v>38.383572071821632</v>
      </c>
      <c r="AD103">
        <f t="shared" si="41"/>
        <v>38.354386559950285</v>
      </c>
      <c r="AE103">
        <f t="shared" si="41"/>
        <v>38.324369599994228</v>
      </c>
      <c r="AF103">
        <f t="shared" si="41"/>
        <v>38.293358743961434</v>
      </c>
      <c r="AG103">
        <f t="shared" si="1"/>
        <v>38.263307479338017</v>
      </c>
      <c r="AH103">
        <f t="shared" si="2"/>
        <v>38.233344631295999</v>
      </c>
      <c r="AI103">
        <f t="shared" si="3"/>
        <v>38.203373764527029</v>
      </c>
      <c r="AJ103">
        <f t="shared" si="4"/>
        <v>38.173395035328241</v>
      </c>
      <c r="AK103">
        <f t="shared" si="5"/>
        <v>38.143408595961063</v>
      </c>
      <c r="AL103">
        <f t="shared" si="6"/>
        <v>38.113414594780593</v>
      </c>
      <c r="AM103">
        <f t="shared" si="7"/>
        <v>38.083413176360111</v>
      </c>
      <c r="AN103">
        <f t="shared" si="8"/>
        <v>38.053404481610755</v>
      </c>
      <c r="AO103">
        <f t="shared" si="9"/>
        <v>38.023388647896844</v>
      </c>
      <c r="AP103">
        <f t="shared" si="10"/>
        <v>37.993365809146674</v>
      </c>
      <c r="AQ103">
        <f t="shared" si="11"/>
        <v>37.963336095959377</v>
      </c>
      <c r="AR103">
        <f t="shared" si="12"/>
        <v>37.933299635707641</v>
      </c>
      <c r="AS103">
        <f t="shared" si="13"/>
        <v>37.903256552636826</v>
      </c>
      <c r="AT103">
        <f t="shared" si="14"/>
        <v>37.873206967960265</v>
      </c>
      <c r="AU103">
        <f t="shared" si="15"/>
        <v>37.843150999951249</v>
      </c>
      <c r="AV103">
        <f t="shared" si="16"/>
        <v>37.813088764031654</v>
      </c>
      <c r="AW103">
        <f t="shared" si="17"/>
        <v>37.78302037285728</v>
      </c>
      <c r="AX103">
        <f t="shared" si="18"/>
        <v>37.752945936400252</v>
      </c>
      <c r="AY103">
        <f t="shared" si="19"/>
        <v>37.722865562028502</v>
      </c>
      <c r="AZ103">
        <f t="shared" si="20"/>
        <v>37.692779354582349</v>
      </c>
    </row>
    <row r="104" spans="1:52">
      <c r="A104" s="116"/>
      <c r="B104" t="e">
        <f t="shared" ref="B104:AF104" si="42">C24*(C64/SUMIF($A$42:$A$79,$A104,C$42:C$79))</f>
        <v>#N/A</v>
      </c>
      <c r="C104" t="e">
        <f t="shared" si="42"/>
        <v>#N/A</v>
      </c>
      <c r="D104" t="e">
        <f t="shared" si="42"/>
        <v>#N/A</v>
      </c>
      <c r="E104" t="e">
        <f t="shared" si="42"/>
        <v>#N/A</v>
      </c>
      <c r="F104" t="e">
        <f t="shared" si="42"/>
        <v>#N/A</v>
      </c>
      <c r="G104" t="e">
        <f t="shared" si="42"/>
        <v>#N/A</v>
      </c>
      <c r="H104" t="e">
        <f t="shared" si="42"/>
        <v>#N/A</v>
      </c>
      <c r="I104" t="e">
        <f t="shared" si="42"/>
        <v>#N/A</v>
      </c>
      <c r="J104" t="e">
        <f t="shared" si="42"/>
        <v>#N/A</v>
      </c>
      <c r="K104" t="e">
        <f t="shared" si="42"/>
        <v>#N/A</v>
      </c>
      <c r="L104" t="e">
        <f t="shared" si="42"/>
        <v>#N/A</v>
      </c>
      <c r="M104" t="e">
        <f t="shared" si="42"/>
        <v>#N/A</v>
      </c>
      <c r="N104" t="e">
        <f t="shared" si="42"/>
        <v>#N/A</v>
      </c>
      <c r="O104" t="e">
        <f t="shared" si="42"/>
        <v>#N/A</v>
      </c>
      <c r="P104" t="e">
        <f t="shared" si="42"/>
        <v>#N/A</v>
      </c>
      <c r="Q104" t="e">
        <f t="shared" si="42"/>
        <v>#N/A</v>
      </c>
      <c r="R104" t="e">
        <f t="shared" si="42"/>
        <v>#N/A</v>
      </c>
      <c r="S104" t="e">
        <f t="shared" si="42"/>
        <v>#N/A</v>
      </c>
      <c r="T104" t="e">
        <f t="shared" si="42"/>
        <v>#N/A</v>
      </c>
      <c r="U104" t="e">
        <f t="shared" si="42"/>
        <v>#N/A</v>
      </c>
      <c r="V104" t="e">
        <f t="shared" si="42"/>
        <v>#N/A</v>
      </c>
      <c r="W104" t="e">
        <f t="shared" si="42"/>
        <v>#N/A</v>
      </c>
      <c r="X104" t="e">
        <f t="shared" si="42"/>
        <v>#N/A</v>
      </c>
      <c r="Y104" t="e">
        <f t="shared" si="42"/>
        <v>#N/A</v>
      </c>
      <c r="Z104" t="e">
        <f t="shared" si="42"/>
        <v>#N/A</v>
      </c>
      <c r="AA104" t="e">
        <f t="shared" si="42"/>
        <v>#N/A</v>
      </c>
      <c r="AB104" t="e">
        <f t="shared" si="42"/>
        <v>#N/A</v>
      </c>
      <c r="AC104" t="e">
        <f t="shared" si="42"/>
        <v>#N/A</v>
      </c>
      <c r="AD104" t="e">
        <f t="shared" si="42"/>
        <v>#N/A</v>
      </c>
      <c r="AE104" t="e">
        <f t="shared" si="42"/>
        <v>#N/A</v>
      </c>
      <c r="AF104" t="e">
        <f t="shared" si="42"/>
        <v>#N/A</v>
      </c>
      <c r="AG104" t="e">
        <f t="shared" si="1"/>
        <v>#N/A</v>
      </c>
      <c r="AH104" t="e">
        <f t="shared" si="2"/>
        <v>#N/A</v>
      </c>
      <c r="AI104" t="e">
        <f t="shared" si="3"/>
        <v>#N/A</v>
      </c>
      <c r="AJ104" t="e">
        <f t="shared" si="4"/>
        <v>#N/A</v>
      </c>
      <c r="AK104" t="e">
        <f t="shared" si="5"/>
        <v>#N/A</v>
      </c>
      <c r="AL104" t="e">
        <f t="shared" si="6"/>
        <v>#N/A</v>
      </c>
      <c r="AM104" t="e">
        <f t="shared" si="7"/>
        <v>#N/A</v>
      </c>
      <c r="AN104" t="e">
        <f t="shared" si="8"/>
        <v>#N/A</v>
      </c>
      <c r="AO104" t="e">
        <f t="shared" si="9"/>
        <v>#N/A</v>
      </c>
      <c r="AP104" t="e">
        <f t="shared" si="10"/>
        <v>#N/A</v>
      </c>
      <c r="AQ104" t="e">
        <f t="shared" si="11"/>
        <v>#N/A</v>
      </c>
      <c r="AR104" t="e">
        <f t="shared" si="12"/>
        <v>#N/A</v>
      </c>
      <c r="AS104" t="e">
        <f t="shared" si="13"/>
        <v>#N/A</v>
      </c>
      <c r="AT104" t="e">
        <f t="shared" si="14"/>
        <v>#N/A</v>
      </c>
      <c r="AU104" t="e">
        <f t="shared" si="15"/>
        <v>#N/A</v>
      </c>
      <c r="AV104" t="e">
        <f t="shared" si="16"/>
        <v>#N/A</v>
      </c>
      <c r="AW104" t="e">
        <f t="shared" si="17"/>
        <v>#N/A</v>
      </c>
      <c r="AX104" t="e">
        <f t="shared" si="18"/>
        <v>#N/A</v>
      </c>
      <c r="AY104" t="e">
        <f t="shared" si="19"/>
        <v>#N/A</v>
      </c>
      <c r="AZ104" t="e">
        <f t="shared" si="20"/>
        <v>#N/A</v>
      </c>
    </row>
    <row r="105" spans="1:52">
      <c r="A105" s="116" t="s">
        <v>114</v>
      </c>
      <c r="B105">
        <f t="shared" ref="B105:AF105" si="43">C25*(C65/SUMIF($A$42:$A$79,$A105,C$42:C$79))</f>
        <v>1.6979949841588349</v>
      </c>
      <c r="C105">
        <f t="shared" si="43"/>
        <v>1.6255504273606214</v>
      </c>
      <c r="D105">
        <f t="shared" si="43"/>
        <v>1.6132157974340731</v>
      </c>
      <c r="E105">
        <f t="shared" si="43"/>
        <v>1.6431157261952922</v>
      </c>
      <c r="F105">
        <f t="shared" si="43"/>
        <v>1.6733429018229244</v>
      </c>
      <c r="G105">
        <f t="shared" si="43"/>
        <v>1.7035735288717575</v>
      </c>
      <c r="H105">
        <f t="shared" si="43"/>
        <v>1.7099420996549954</v>
      </c>
      <c r="I105">
        <f t="shared" si="43"/>
        <v>1.7083395209846133</v>
      </c>
      <c r="J105">
        <f t="shared" si="43"/>
        <v>1.7079755880740033</v>
      </c>
      <c r="K105">
        <f t="shared" si="43"/>
        <v>1.7057608378735316</v>
      </c>
      <c r="L105">
        <f t="shared" si="43"/>
        <v>1.6900726315083832</v>
      </c>
      <c r="M105">
        <f t="shared" si="43"/>
        <v>1.6879366288709219</v>
      </c>
      <c r="N105">
        <f t="shared" si="43"/>
        <v>1.6848296796005773</v>
      </c>
      <c r="O105">
        <f t="shared" si="43"/>
        <v>1.68194557484423</v>
      </c>
      <c r="P105">
        <f t="shared" si="43"/>
        <v>1.6766721612494659</v>
      </c>
      <c r="Q105">
        <f t="shared" si="43"/>
        <v>1.6817299604550606</v>
      </c>
      <c r="R105">
        <f t="shared" si="43"/>
        <v>1.686368191333701</v>
      </c>
      <c r="S105">
        <f t="shared" si="43"/>
        <v>1.6890521683515392</v>
      </c>
      <c r="T105">
        <f t="shared" si="43"/>
        <v>1.6906184247426714</v>
      </c>
      <c r="U105">
        <f t="shared" si="43"/>
        <v>1.6948783820196687</v>
      </c>
      <c r="V105">
        <f t="shared" si="43"/>
        <v>1.6974191131340437</v>
      </c>
      <c r="W105">
        <f t="shared" si="43"/>
        <v>1.6990694553304235</v>
      </c>
      <c r="X105">
        <f t="shared" si="43"/>
        <v>1.7021987925349982</v>
      </c>
      <c r="Y105">
        <f t="shared" si="43"/>
        <v>1.7040903773871632</v>
      </c>
      <c r="Z105">
        <f t="shared" si="43"/>
        <v>1.7051686747480099</v>
      </c>
      <c r="AA105">
        <f t="shared" si="43"/>
        <v>1.7044898645107738</v>
      </c>
      <c r="AB105">
        <f t="shared" si="43"/>
        <v>1.7069213020954772</v>
      </c>
      <c r="AC105">
        <f t="shared" si="43"/>
        <v>1.7091169430176552</v>
      </c>
      <c r="AD105">
        <f t="shared" si="43"/>
        <v>1.7122704508276465</v>
      </c>
      <c r="AE105">
        <f t="shared" si="43"/>
        <v>1.7133245687654677</v>
      </c>
      <c r="AF105">
        <f t="shared" si="43"/>
        <v>1.7143407111495985</v>
      </c>
      <c r="AG105">
        <f t="shared" si="1"/>
        <v>1.7249373827453147</v>
      </c>
      <c r="AH105">
        <f t="shared" si="2"/>
        <v>1.7357325751017578</v>
      </c>
      <c r="AI105">
        <f t="shared" si="3"/>
        <v>1.7466979796096995</v>
      </c>
      <c r="AJ105">
        <f t="shared" si="4"/>
        <v>1.7578376121642709</v>
      </c>
      <c r="AK105">
        <f t="shared" si="5"/>
        <v>1.7691556159938788</v>
      </c>
      <c r="AL105">
        <f t="shared" si="6"/>
        <v>1.7806562667472727</v>
      </c>
      <c r="AM105">
        <f t="shared" si="7"/>
        <v>1.7923439778264634</v>
      </c>
      <c r="AN105">
        <f t="shared" si="8"/>
        <v>1.8042233059794517</v>
      </c>
      <c r="AO105">
        <f t="shared" si="9"/>
        <v>1.8162989571676673</v>
      </c>
      <c r="AP105">
        <f t="shared" si="10"/>
        <v>1.8285757927239819</v>
      </c>
      <c r="AQ105">
        <f t="shared" si="11"/>
        <v>1.8410588358182318</v>
      </c>
      <c r="AR105">
        <f t="shared" si="12"/>
        <v>1.8537532782483146</v>
      </c>
      <c r="AS105">
        <f t="shared" si="13"/>
        <v>1.8666644875761376</v>
      </c>
      <c r="AT105">
        <f t="shared" si="14"/>
        <v>1.8797980146290405</v>
      </c>
      <c r="AU105">
        <f t="shared" si="15"/>
        <v>1.8931596013887066</v>
      </c>
      <c r="AV105">
        <f t="shared" si="16"/>
        <v>1.9067551892911163</v>
      </c>
      <c r="AW105">
        <f t="shared" si="17"/>
        <v>1.9205909279627567</v>
      </c>
      <c r="AX105">
        <f t="shared" si="18"/>
        <v>1.9346731844200646</v>
      </c>
      <c r="AY105">
        <f t="shared" si="19"/>
        <v>1.9490085527610239</v>
      </c>
      <c r="AZ105">
        <f t="shared" si="20"/>
        <v>1.963603864379909</v>
      </c>
    </row>
    <row r="106" spans="1:52">
      <c r="A106" s="116" t="s">
        <v>112</v>
      </c>
      <c r="B106">
        <f t="shared" ref="B106:AF106" si="44">C26*(C66/SUMIF($A$42:$A$79,$A106,C$42:C$79))</f>
        <v>0</v>
      </c>
      <c r="C106">
        <f t="shared" si="44"/>
        <v>0</v>
      </c>
      <c r="D106">
        <f t="shared" si="44"/>
        <v>0</v>
      </c>
      <c r="E106">
        <f t="shared" si="44"/>
        <v>0</v>
      </c>
      <c r="F106">
        <f t="shared" si="44"/>
        <v>0</v>
      </c>
      <c r="G106">
        <f t="shared" si="44"/>
        <v>0</v>
      </c>
      <c r="H106">
        <f t="shared" si="44"/>
        <v>0</v>
      </c>
      <c r="I106">
        <f t="shared" si="44"/>
        <v>0</v>
      </c>
      <c r="J106">
        <f t="shared" si="44"/>
        <v>0</v>
      </c>
      <c r="K106">
        <f t="shared" si="44"/>
        <v>0</v>
      </c>
      <c r="L106">
        <f t="shared" si="44"/>
        <v>0</v>
      </c>
      <c r="M106">
        <f t="shared" si="44"/>
        <v>0</v>
      </c>
      <c r="N106">
        <f t="shared" si="44"/>
        <v>0</v>
      </c>
      <c r="O106">
        <f t="shared" si="44"/>
        <v>0</v>
      </c>
      <c r="P106">
        <f t="shared" si="44"/>
        <v>0</v>
      </c>
      <c r="Q106">
        <f t="shared" si="44"/>
        <v>0</v>
      </c>
      <c r="R106">
        <f t="shared" si="44"/>
        <v>0</v>
      </c>
      <c r="S106">
        <f t="shared" si="44"/>
        <v>0</v>
      </c>
      <c r="T106">
        <f t="shared" si="44"/>
        <v>0</v>
      </c>
      <c r="U106">
        <f t="shared" si="44"/>
        <v>0</v>
      </c>
      <c r="V106">
        <f t="shared" si="44"/>
        <v>0</v>
      </c>
      <c r="W106">
        <f t="shared" si="44"/>
        <v>0</v>
      </c>
      <c r="X106">
        <f t="shared" si="44"/>
        <v>0</v>
      </c>
      <c r="Y106">
        <f t="shared" si="44"/>
        <v>0</v>
      </c>
      <c r="Z106">
        <f t="shared" si="44"/>
        <v>0</v>
      </c>
      <c r="AA106">
        <f t="shared" si="44"/>
        <v>0</v>
      </c>
      <c r="AB106">
        <f t="shared" si="44"/>
        <v>0</v>
      </c>
      <c r="AC106">
        <f t="shared" si="44"/>
        <v>0</v>
      </c>
      <c r="AD106">
        <f t="shared" si="44"/>
        <v>0</v>
      </c>
      <c r="AE106">
        <f t="shared" si="44"/>
        <v>0</v>
      </c>
      <c r="AF106">
        <f t="shared" si="44"/>
        <v>0</v>
      </c>
      <c r="AG106">
        <f t="shared" si="1"/>
        <v>0</v>
      </c>
      <c r="AH106">
        <f t="shared" si="2"/>
        <v>0</v>
      </c>
      <c r="AI106">
        <f t="shared" si="3"/>
        <v>0</v>
      </c>
      <c r="AJ106">
        <f t="shared" si="4"/>
        <v>0</v>
      </c>
      <c r="AK106">
        <f t="shared" si="5"/>
        <v>0</v>
      </c>
      <c r="AL106">
        <f t="shared" si="6"/>
        <v>0</v>
      </c>
      <c r="AM106">
        <f t="shared" si="7"/>
        <v>0</v>
      </c>
      <c r="AN106">
        <f t="shared" si="8"/>
        <v>0</v>
      </c>
      <c r="AO106">
        <f t="shared" si="9"/>
        <v>0</v>
      </c>
      <c r="AP106">
        <f t="shared" si="10"/>
        <v>0</v>
      </c>
      <c r="AQ106">
        <f t="shared" si="11"/>
        <v>0</v>
      </c>
      <c r="AR106">
        <f t="shared" si="12"/>
        <v>0</v>
      </c>
      <c r="AS106">
        <f t="shared" si="13"/>
        <v>0</v>
      </c>
      <c r="AT106">
        <f t="shared" si="14"/>
        <v>0</v>
      </c>
      <c r="AU106">
        <f t="shared" si="15"/>
        <v>0</v>
      </c>
      <c r="AV106">
        <f t="shared" si="16"/>
        <v>0</v>
      </c>
      <c r="AW106">
        <f t="shared" si="17"/>
        <v>0</v>
      </c>
      <c r="AX106">
        <f t="shared" si="18"/>
        <v>0</v>
      </c>
      <c r="AY106">
        <f t="shared" si="19"/>
        <v>0</v>
      </c>
      <c r="AZ106">
        <f t="shared" si="20"/>
        <v>0</v>
      </c>
    </row>
    <row r="107" spans="1:52">
      <c r="A107" s="116" t="s">
        <v>112</v>
      </c>
      <c r="B107">
        <f t="shared" ref="B107:AF107" si="45">C27*(C67/SUMIF($A$42:$A$79,$A107,C$42:C$79))</f>
        <v>7.2935973397738598</v>
      </c>
      <c r="C107">
        <f t="shared" si="45"/>
        <v>8.4447606586824069</v>
      </c>
      <c r="D107">
        <f t="shared" si="45"/>
        <v>8.2656478137722562</v>
      </c>
      <c r="E107">
        <f t="shared" si="45"/>
        <v>8.2077391120456191</v>
      </c>
      <c r="F107">
        <f t="shared" si="45"/>
        <v>9.0273737406431245</v>
      </c>
      <c r="G107">
        <f t="shared" si="45"/>
        <v>9.8311726058838325</v>
      </c>
      <c r="H107">
        <f t="shared" si="45"/>
        <v>10.688791651886167</v>
      </c>
      <c r="I107">
        <f t="shared" si="45"/>
        <v>11.138742188097881</v>
      </c>
      <c r="J107">
        <f t="shared" si="45"/>
        <v>11.44159938282629</v>
      </c>
      <c r="K107">
        <f t="shared" si="45"/>
        <v>11.701057156826064</v>
      </c>
      <c r="L107">
        <f t="shared" si="45"/>
        <v>11.493205480207747</v>
      </c>
      <c r="M107">
        <f t="shared" si="45"/>
        <v>11.376312651057289</v>
      </c>
      <c r="N107">
        <f t="shared" si="45"/>
        <v>11.325691868715266</v>
      </c>
      <c r="O107">
        <f t="shared" si="45"/>
        <v>11.182234013279533</v>
      </c>
      <c r="P107">
        <f t="shared" si="45"/>
        <v>10.973940189396876</v>
      </c>
      <c r="Q107">
        <f t="shared" si="45"/>
        <v>10.816853129530049</v>
      </c>
      <c r="R107">
        <f t="shared" si="45"/>
        <v>10.732124925832238</v>
      </c>
      <c r="S107">
        <f t="shared" si="45"/>
        <v>10.573173928850089</v>
      </c>
      <c r="T107">
        <f t="shared" si="45"/>
        <v>10.385607250758655</v>
      </c>
      <c r="U107">
        <f t="shared" si="45"/>
        <v>10.245590103673122</v>
      </c>
      <c r="V107">
        <f t="shared" si="45"/>
        <v>10.113451813826437</v>
      </c>
      <c r="W107">
        <f t="shared" si="45"/>
        <v>10.111166277494299</v>
      </c>
      <c r="X107">
        <f t="shared" si="45"/>
        <v>10.137371804713139</v>
      </c>
      <c r="Y107">
        <f t="shared" si="45"/>
        <v>10.1490077633573</v>
      </c>
      <c r="Z107">
        <f t="shared" si="45"/>
        <v>10.124397486822579</v>
      </c>
      <c r="AA107">
        <f t="shared" si="45"/>
        <v>10.062251000732786</v>
      </c>
      <c r="AB107">
        <f t="shared" si="45"/>
        <v>10.014710947084945</v>
      </c>
      <c r="AC107">
        <f t="shared" si="45"/>
        <v>9.9819710192465312</v>
      </c>
      <c r="AD107">
        <f t="shared" si="45"/>
        <v>9.9445017472330051</v>
      </c>
      <c r="AE107">
        <f t="shared" si="45"/>
        <v>9.8761554494268005</v>
      </c>
      <c r="AF107">
        <f t="shared" si="45"/>
        <v>9.7842808210741037</v>
      </c>
      <c r="AG107">
        <f t="shared" si="1"/>
        <v>9.7730808973682297</v>
      </c>
      <c r="AH107">
        <f t="shared" si="2"/>
        <v>9.7536483448737279</v>
      </c>
      <c r="AI107">
        <f t="shared" si="3"/>
        <v>9.734418825988417</v>
      </c>
      <c r="AJ107">
        <f t="shared" si="4"/>
        <v>9.7153741124312951</v>
      </c>
      <c r="AK107">
        <f t="shared" si="5"/>
        <v>9.6964980945555741</v>
      </c>
      <c r="AL107">
        <f t="shared" si="6"/>
        <v>9.6777764822346146</v>
      </c>
      <c r="AM107">
        <f t="shared" si="7"/>
        <v>9.6591965550318335</v>
      </c>
      <c r="AN107">
        <f t="shared" si="8"/>
        <v>9.6407469524341174</v>
      </c>
      <c r="AO107">
        <f t="shared" si="9"/>
        <v>9.6224174968482892</v>
      </c>
      <c r="AP107">
        <f t="shared" si="10"/>
        <v>9.6041990435420903</v>
      </c>
      <c r="AQ107">
        <f t="shared" si="11"/>
        <v>9.5860833528627847</v>
      </c>
      <c r="AR107">
        <f t="shared" si="12"/>
        <v>9.5680629809680529</v>
      </c>
      <c r="AS107">
        <f t="shared" si="13"/>
        <v>9.5501311860139317</v>
      </c>
      <c r="AT107">
        <f t="shared" si="14"/>
        <v>9.532281847307674</v>
      </c>
      <c r="AU107">
        <f t="shared" si="15"/>
        <v>9.5145093953821505</v>
      </c>
      <c r="AV107">
        <f t="shared" si="16"/>
        <v>9.4968087513084374</v>
      </c>
      <c r="AW107">
        <f t="shared" si="17"/>
        <v>9.4791752738533521</v>
      </c>
      <c r="AX107">
        <f t="shared" si="18"/>
        <v>9.4616047133237888</v>
      </c>
      <c r="AY107">
        <f t="shared" si="19"/>
        <v>9.444093171131005</v>
      </c>
      <c r="AZ107">
        <f t="shared" si="20"/>
        <v>9.4266370642646464</v>
      </c>
    </row>
    <row r="108" spans="1:52">
      <c r="A108" s="116" t="s">
        <v>112</v>
      </c>
      <c r="B108">
        <f t="shared" ref="B108:AF108" si="46">C28*(C68/SUMIF($A$42:$A$79,$A108,C$42:C$79))</f>
        <v>17.648495335647048</v>
      </c>
      <c r="C108">
        <f t="shared" si="46"/>
        <v>21.723296410697703</v>
      </c>
      <c r="D108">
        <f t="shared" si="46"/>
        <v>22.460516080769327</v>
      </c>
      <c r="E108">
        <f t="shared" si="46"/>
        <v>24.156131501711652</v>
      </c>
      <c r="F108">
        <f t="shared" si="46"/>
        <v>25.669151561956301</v>
      </c>
      <c r="G108">
        <f t="shared" si="46"/>
        <v>26.552233012720219</v>
      </c>
      <c r="H108">
        <f t="shared" si="46"/>
        <v>26.299327310224353</v>
      </c>
      <c r="I108">
        <f t="shared" si="46"/>
        <v>26.59672820256711</v>
      </c>
      <c r="J108">
        <f t="shared" si="46"/>
        <v>26.988391923986541</v>
      </c>
      <c r="K108">
        <f t="shared" si="46"/>
        <v>27.403151799757346</v>
      </c>
      <c r="L108">
        <f t="shared" si="46"/>
        <v>27.915254419218194</v>
      </c>
      <c r="M108">
        <f t="shared" si="46"/>
        <v>27.993589624718432</v>
      </c>
      <c r="N108">
        <f t="shared" si="46"/>
        <v>28.434673520105665</v>
      </c>
      <c r="O108">
        <f t="shared" si="46"/>
        <v>28.60436578157389</v>
      </c>
      <c r="P108">
        <f t="shared" si="46"/>
        <v>28.802771476601489</v>
      </c>
      <c r="Q108">
        <f t="shared" si="46"/>
        <v>28.956969231004919</v>
      </c>
      <c r="R108">
        <f t="shared" si="46"/>
        <v>29.341638785056389</v>
      </c>
      <c r="S108">
        <f t="shared" si="46"/>
        <v>29.629754837451625</v>
      </c>
      <c r="T108">
        <f t="shared" si="46"/>
        <v>29.849832543098962</v>
      </c>
      <c r="U108">
        <f t="shared" si="46"/>
        <v>30.04957978266722</v>
      </c>
      <c r="V108">
        <f t="shared" si="46"/>
        <v>30.295230662539186</v>
      </c>
      <c r="W108">
        <f t="shared" si="46"/>
        <v>30.309456550512738</v>
      </c>
      <c r="X108">
        <f t="shared" si="46"/>
        <v>30.309628729154284</v>
      </c>
      <c r="Y108">
        <f t="shared" si="46"/>
        <v>30.355643592175984</v>
      </c>
      <c r="Z108">
        <f t="shared" si="46"/>
        <v>30.381663410080289</v>
      </c>
      <c r="AA108">
        <f t="shared" si="46"/>
        <v>30.402907061120864</v>
      </c>
      <c r="AB108">
        <f t="shared" si="46"/>
        <v>30.413603190839567</v>
      </c>
      <c r="AC108">
        <f t="shared" si="46"/>
        <v>30.497307388753686</v>
      </c>
      <c r="AD108">
        <f t="shared" si="46"/>
        <v>30.573974993894499</v>
      </c>
      <c r="AE108">
        <f t="shared" si="46"/>
        <v>30.701089346618335</v>
      </c>
      <c r="AF108">
        <f t="shared" si="46"/>
        <v>30.769011247595447</v>
      </c>
      <c r="AG108">
        <f t="shared" si="1"/>
        <v>30.719899530199651</v>
      </c>
      <c r="AH108">
        <f t="shared" si="2"/>
        <v>30.681840859103129</v>
      </c>
      <c r="AI108">
        <f t="shared" si="3"/>
        <v>30.644091409396683</v>
      </c>
      <c r="AJ108">
        <f t="shared" si="4"/>
        <v>30.606623419300295</v>
      </c>
      <c r="AK108">
        <f t="shared" si="5"/>
        <v>30.569412353726459</v>
      </c>
      <c r="AL108">
        <f t="shared" si="6"/>
        <v>30.532436448727598</v>
      </c>
      <c r="AM108">
        <f t="shared" si="7"/>
        <v>30.49567633100342</v>
      </c>
      <c r="AN108">
        <f t="shared" si="8"/>
        <v>30.459114698425108</v>
      </c>
      <c r="AO108">
        <f t="shared" si="9"/>
        <v>30.42273605045796</v>
      </c>
      <c r="AP108">
        <f t="shared" si="10"/>
        <v>30.38652645962053</v>
      </c>
      <c r="AQ108">
        <f t="shared" si="11"/>
        <v>30.350473376872877</v>
      </c>
      <c r="AR108">
        <f t="shared" si="12"/>
        <v>30.314565465199031</v>
      </c>
      <c r="AS108">
        <f t="shared" si="13"/>
        <v>30.278792456730681</v>
      </c>
      <c r="AT108">
        <f t="shared" si="14"/>
        <v>30.243145029616503</v>
      </c>
      <c r="AU108">
        <f t="shared" si="15"/>
        <v>30.207614701525053</v>
      </c>
      <c r="AV108">
        <f t="shared" si="16"/>
        <v>30.17219373721748</v>
      </c>
      <c r="AW108">
        <f t="shared" si="17"/>
        <v>30.136875068068122</v>
      </c>
      <c r="AX108">
        <f t="shared" si="18"/>
        <v>30.101652221769218</v>
      </c>
      <c r="AY108">
        <f t="shared" si="19"/>
        <v>30.066519260746993</v>
      </c>
      <c r="AZ108">
        <f t="shared" si="20"/>
        <v>30.031470728055453</v>
      </c>
    </row>
    <row r="109" spans="1:52">
      <c r="A109" s="116" t="s">
        <v>116</v>
      </c>
      <c r="B109">
        <f t="shared" ref="B109:AF109" si="47">C29*(C69/SUMIF($A$42:$A$79,$A109,C$42:C$79))</f>
        <v>3.4951210823900012</v>
      </c>
      <c r="C109">
        <f t="shared" si="47"/>
        <v>3.2294529218049592</v>
      </c>
      <c r="D109">
        <f t="shared" si="47"/>
        <v>3.0758230567527582</v>
      </c>
      <c r="E109">
        <f t="shared" si="47"/>
        <v>3.1605305901696501</v>
      </c>
      <c r="F109">
        <f t="shared" si="47"/>
        <v>3.2439702617507975</v>
      </c>
      <c r="G109">
        <f t="shared" si="47"/>
        <v>2.5231070955139545</v>
      </c>
      <c r="H109">
        <f t="shared" si="47"/>
        <v>1.3624875782874912</v>
      </c>
      <c r="I109">
        <f t="shared" si="47"/>
        <v>1.3005267460369745</v>
      </c>
      <c r="J109">
        <f t="shared" si="47"/>
        <v>1.381034606668061</v>
      </c>
      <c r="K109">
        <f t="shared" si="47"/>
        <v>1.5225885561863168</v>
      </c>
      <c r="L109">
        <f t="shared" si="47"/>
        <v>1.6334547718844257</v>
      </c>
      <c r="M109">
        <f t="shared" si="47"/>
        <v>1.7712078463538794</v>
      </c>
      <c r="N109">
        <f t="shared" si="47"/>
        <v>1.8918866904691278</v>
      </c>
      <c r="O109">
        <f t="shared" si="47"/>
        <v>2.0137826684292257</v>
      </c>
      <c r="P109">
        <f t="shared" si="47"/>
        <v>2.1277861542854386</v>
      </c>
      <c r="Q109">
        <f t="shared" si="47"/>
        <v>2.271128598941158</v>
      </c>
      <c r="R109">
        <f t="shared" si="47"/>
        <v>2.4275218013431981</v>
      </c>
      <c r="S109">
        <f t="shared" si="47"/>
        <v>2.605654146328352</v>
      </c>
      <c r="T109">
        <f t="shared" si="47"/>
        <v>2.809923061094787</v>
      </c>
      <c r="U109">
        <f t="shared" si="47"/>
        <v>3.0557706619897029</v>
      </c>
      <c r="V109">
        <f t="shared" si="47"/>
        <v>3.3314486706415467</v>
      </c>
      <c r="W109">
        <f t="shared" si="47"/>
        <v>3.6573220061836178</v>
      </c>
      <c r="X109">
        <f t="shared" si="47"/>
        <v>4.0333469922321932</v>
      </c>
      <c r="Y109">
        <f t="shared" si="47"/>
        <v>4.4550415732350368</v>
      </c>
      <c r="Z109">
        <f t="shared" si="47"/>
        <v>4.9343768510826758</v>
      </c>
      <c r="AA109">
        <f t="shared" si="47"/>
        <v>5.4894626883539415</v>
      </c>
      <c r="AB109">
        <f t="shared" si="47"/>
        <v>6.1541404090043468</v>
      </c>
      <c r="AC109">
        <f t="shared" si="47"/>
        <v>6.9174824807749555</v>
      </c>
      <c r="AD109">
        <f t="shared" si="47"/>
        <v>7.7901746093666215</v>
      </c>
      <c r="AE109">
        <f t="shared" si="47"/>
        <v>8.7604711582847195</v>
      </c>
      <c r="AF109">
        <f t="shared" si="47"/>
        <v>9.8511138508164606</v>
      </c>
      <c r="AG109">
        <f t="shared" si="1"/>
        <v>9.606038181906678</v>
      </c>
      <c r="AH109">
        <f t="shared" si="2"/>
        <v>10.473518231345862</v>
      </c>
      <c r="AI109">
        <f t="shared" si="3"/>
        <v>11.325976519279216</v>
      </c>
      <c r="AJ109">
        <f t="shared" si="4"/>
        <v>12.163887836939638</v>
      </c>
      <c r="AK109">
        <f t="shared" si="5"/>
        <v>12.987707175266669</v>
      </c>
      <c r="AL109">
        <f t="shared" si="6"/>
        <v>13.797870746424794</v>
      </c>
      <c r="AM109">
        <f t="shared" si="7"/>
        <v>14.594796942726136</v>
      </c>
      <c r="AN109">
        <f t="shared" si="8"/>
        <v>15.378887237387278</v>
      </c>
      <c r="AO109">
        <f t="shared" si="9"/>
        <v>16.150527031195267</v>
      </c>
      <c r="AP109">
        <f t="shared" si="10"/>
        <v>16.910086448834711</v>
      </c>
      <c r="AQ109">
        <f t="shared" si="11"/>
        <v>17.657921088333527</v>
      </c>
      <c r="AR109">
        <f t="shared" si="12"/>
        <v>18.394372726816037</v>
      </c>
      <c r="AS109">
        <f t="shared" si="13"/>
        <v>19.119769985506569</v>
      </c>
      <c r="AT109">
        <f t="shared" si="14"/>
        <v>19.834428956702517</v>
      </c>
      <c r="AU109">
        <f t="shared" si="15"/>
        <v>20.538653795230122</v>
      </c>
      <c r="AV109">
        <f t="shared" si="16"/>
        <v>21.232737276708502</v>
      </c>
      <c r="AW109">
        <f t="shared" si="17"/>
        <v>21.916961324774864</v>
      </c>
      <c r="AX109">
        <f t="shared" si="18"/>
        <v>22.591597509265771</v>
      </c>
      <c r="AY109">
        <f t="shared" si="19"/>
        <v>23.256907517204102</v>
      </c>
      <c r="AZ109">
        <f t="shared" si="20"/>
        <v>23.913143598307958</v>
      </c>
    </row>
    <row r="110" spans="1:52">
      <c r="A110" s="116" t="s">
        <v>116</v>
      </c>
      <c r="B110">
        <f t="shared" ref="B110:AF110" si="48">C30*(C70/SUMIF($A$42:$A$79,$A110,C$42:C$79))</f>
        <v>22.133574383491155</v>
      </c>
      <c r="C110">
        <f t="shared" si="48"/>
        <v>21.625804623685479</v>
      </c>
      <c r="D110">
        <f t="shared" si="48"/>
        <v>20.123558070791276</v>
      </c>
      <c r="E110">
        <f t="shared" si="48"/>
        <v>18.577693210987537</v>
      </c>
      <c r="F110">
        <f t="shared" si="48"/>
        <v>16.550985991156235</v>
      </c>
      <c r="G110">
        <f t="shared" si="48"/>
        <v>25.734727723990243</v>
      </c>
      <c r="H110">
        <f t="shared" si="48"/>
        <v>44.237594863339091</v>
      </c>
      <c r="I110">
        <f t="shared" si="48"/>
        <v>44.790746074473745</v>
      </c>
      <c r="J110">
        <f t="shared" si="48"/>
        <v>42.578796121881794</v>
      </c>
      <c r="K110">
        <f t="shared" si="48"/>
        <v>41.691275458201773</v>
      </c>
      <c r="L110">
        <f t="shared" si="48"/>
        <v>40.855082235160225</v>
      </c>
      <c r="M110">
        <f t="shared" si="48"/>
        <v>40.796505033707263</v>
      </c>
      <c r="N110">
        <f t="shared" si="48"/>
        <v>40.682388727844589</v>
      </c>
      <c r="O110">
        <f t="shared" si="48"/>
        <v>40.717195086458169</v>
      </c>
      <c r="P110">
        <f t="shared" si="48"/>
        <v>40.665656118756282</v>
      </c>
      <c r="Q110">
        <f t="shared" si="48"/>
        <v>40.979562361392219</v>
      </c>
      <c r="R110">
        <f t="shared" si="48"/>
        <v>41.169302505747986</v>
      </c>
      <c r="S110">
        <f t="shared" si="48"/>
        <v>41.302860044670531</v>
      </c>
      <c r="T110">
        <f t="shared" si="48"/>
        <v>41.407576510981734</v>
      </c>
      <c r="U110">
        <f t="shared" si="48"/>
        <v>41.568794931240205</v>
      </c>
      <c r="V110">
        <f t="shared" si="48"/>
        <v>41.600683116823042</v>
      </c>
      <c r="W110">
        <f t="shared" si="48"/>
        <v>41.633125444381683</v>
      </c>
      <c r="X110">
        <f t="shared" si="48"/>
        <v>41.650837368527846</v>
      </c>
      <c r="Y110">
        <f t="shared" si="48"/>
        <v>41.587448987572337</v>
      </c>
      <c r="Z110">
        <f t="shared" si="48"/>
        <v>41.45411308486635</v>
      </c>
      <c r="AA110">
        <f t="shared" si="48"/>
        <v>41.202980605943338</v>
      </c>
      <c r="AB110">
        <f t="shared" si="48"/>
        <v>40.94400781906387</v>
      </c>
      <c r="AC110">
        <f t="shared" si="48"/>
        <v>40.549702775240739</v>
      </c>
      <c r="AD110">
        <f t="shared" si="48"/>
        <v>40.072478677564206</v>
      </c>
      <c r="AE110">
        <f t="shared" si="48"/>
        <v>39.422592607740491</v>
      </c>
      <c r="AF110">
        <f t="shared" si="48"/>
        <v>38.66453702991258</v>
      </c>
      <c r="AG110">
        <f t="shared" si="1"/>
        <v>39.281375336489369</v>
      </c>
      <c r="AH110">
        <f t="shared" si="2"/>
        <v>38.840609712572217</v>
      </c>
      <c r="AI110">
        <f t="shared" si="3"/>
        <v>38.409238720761721</v>
      </c>
      <c r="AJ110">
        <f t="shared" si="4"/>
        <v>37.986965422127859</v>
      </c>
      <c r="AK110">
        <f t="shared" si="5"/>
        <v>37.573505261033205</v>
      </c>
      <c r="AL110">
        <f t="shared" si="6"/>
        <v>37.168585426265615</v>
      </c>
      <c r="AM110">
        <f t="shared" si="7"/>
        <v>36.771944251318757</v>
      </c>
      <c r="AN110">
        <f t="shared" si="8"/>
        <v>36.383330651050265</v>
      </c>
      <c r="AO110">
        <f t="shared" si="9"/>
        <v>36.002503592168701</v>
      </c>
      <c r="AP110">
        <f t="shared" si="10"/>
        <v>35.629231595202974</v>
      </c>
      <c r="AQ110">
        <f t="shared" si="11"/>
        <v>35.263292265791826</v>
      </c>
      <c r="AR110">
        <f t="shared" si="12"/>
        <v>34.904471853299128</v>
      </c>
      <c r="AS110">
        <f t="shared" si="13"/>
        <v>34.552564834914186</v>
      </c>
      <c r="AT110">
        <f t="shared" si="14"/>
        <v>34.207373523536923</v>
      </c>
      <c r="AU110">
        <f t="shared" si="15"/>
        <v>33.868707697875699</v>
      </c>
      <c r="AV110">
        <f t="shared" si="16"/>
        <v>33.536384253303687</v>
      </c>
      <c r="AW110">
        <f t="shared" si="17"/>
        <v>33.210226872127173</v>
      </c>
      <c r="AX110">
        <f t="shared" si="18"/>
        <v>32.890065712018242</v>
      </c>
      <c r="AY110">
        <f t="shared" si="19"/>
        <v>32.575737111455062</v>
      </c>
      <c r="AZ110">
        <f t="shared" si="20"/>
        <v>32.267083311096307</v>
      </c>
    </row>
    <row r="111" spans="1:52">
      <c r="A111" s="116" t="s">
        <v>115</v>
      </c>
      <c r="B111">
        <f t="shared" ref="B111:AF111" si="49">C31*(C71/SUMIF($A$42:$A$79,$A111,C$42:C$79))</f>
        <v>0</v>
      </c>
      <c r="C111">
        <f t="shared" si="49"/>
        <v>0</v>
      </c>
      <c r="D111">
        <f t="shared" si="49"/>
        <v>0</v>
      </c>
      <c r="E111">
        <f t="shared" si="49"/>
        <v>0</v>
      </c>
      <c r="F111">
        <f t="shared" si="49"/>
        <v>0</v>
      </c>
      <c r="G111">
        <f t="shared" si="49"/>
        <v>0</v>
      </c>
      <c r="H111">
        <f t="shared" si="49"/>
        <v>0</v>
      </c>
      <c r="I111">
        <f t="shared" si="49"/>
        <v>0</v>
      </c>
      <c r="J111">
        <f t="shared" si="49"/>
        <v>0</v>
      </c>
      <c r="K111">
        <f t="shared" si="49"/>
        <v>0</v>
      </c>
      <c r="L111">
        <f t="shared" si="49"/>
        <v>0</v>
      </c>
      <c r="M111">
        <f t="shared" si="49"/>
        <v>0</v>
      </c>
      <c r="N111">
        <f t="shared" si="49"/>
        <v>0</v>
      </c>
      <c r="O111">
        <f t="shared" si="49"/>
        <v>0</v>
      </c>
      <c r="P111">
        <f t="shared" si="49"/>
        <v>0</v>
      </c>
      <c r="Q111">
        <f t="shared" si="49"/>
        <v>0</v>
      </c>
      <c r="R111">
        <f t="shared" si="49"/>
        <v>0</v>
      </c>
      <c r="S111">
        <f t="shared" si="49"/>
        <v>0</v>
      </c>
      <c r="T111">
        <f t="shared" si="49"/>
        <v>0</v>
      </c>
      <c r="U111">
        <f t="shared" si="49"/>
        <v>0</v>
      </c>
      <c r="V111">
        <f t="shared" si="49"/>
        <v>0</v>
      </c>
      <c r="W111">
        <f t="shared" si="49"/>
        <v>0</v>
      </c>
      <c r="X111">
        <f t="shared" si="49"/>
        <v>0</v>
      </c>
      <c r="Y111">
        <f t="shared" si="49"/>
        <v>0</v>
      </c>
      <c r="Z111">
        <f t="shared" si="49"/>
        <v>0</v>
      </c>
      <c r="AA111">
        <f t="shared" si="49"/>
        <v>0</v>
      </c>
      <c r="AB111">
        <f t="shared" si="49"/>
        <v>0</v>
      </c>
      <c r="AC111">
        <f t="shared" si="49"/>
        <v>0</v>
      </c>
      <c r="AD111">
        <f t="shared" si="49"/>
        <v>0</v>
      </c>
      <c r="AE111">
        <f t="shared" si="49"/>
        <v>0</v>
      </c>
      <c r="AF111">
        <f t="shared" si="49"/>
        <v>0</v>
      </c>
      <c r="AG111">
        <f t="shared" si="1"/>
        <v>0</v>
      </c>
      <c r="AH111">
        <f t="shared" si="2"/>
        <v>0</v>
      </c>
      <c r="AI111">
        <f t="shared" si="3"/>
        <v>0</v>
      </c>
      <c r="AJ111">
        <f t="shared" si="4"/>
        <v>0</v>
      </c>
      <c r="AK111">
        <f t="shared" si="5"/>
        <v>0</v>
      </c>
      <c r="AL111">
        <f t="shared" si="6"/>
        <v>0</v>
      </c>
      <c r="AM111">
        <f t="shared" si="7"/>
        <v>0</v>
      </c>
      <c r="AN111">
        <f t="shared" si="8"/>
        <v>0</v>
      </c>
      <c r="AO111">
        <f t="shared" si="9"/>
        <v>0</v>
      </c>
      <c r="AP111">
        <f t="shared" si="10"/>
        <v>0</v>
      </c>
      <c r="AQ111">
        <f t="shared" si="11"/>
        <v>0</v>
      </c>
      <c r="AR111">
        <f t="shared" si="12"/>
        <v>0</v>
      </c>
      <c r="AS111">
        <f t="shared" si="13"/>
        <v>0</v>
      </c>
      <c r="AT111">
        <f t="shared" si="14"/>
        <v>0</v>
      </c>
      <c r="AU111">
        <f t="shared" si="15"/>
        <v>0</v>
      </c>
      <c r="AV111">
        <f t="shared" si="16"/>
        <v>0</v>
      </c>
      <c r="AW111">
        <f t="shared" si="17"/>
        <v>0</v>
      </c>
      <c r="AX111">
        <f t="shared" si="18"/>
        <v>0</v>
      </c>
      <c r="AY111">
        <f t="shared" si="19"/>
        <v>0</v>
      </c>
      <c r="AZ111">
        <f t="shared" si="20"/>
        <v>0</v>
      </c>
    </row>
    <row r="112" spans="1:52">
      <c r="A112" s="116" t="s">
        <v>114</v>
      </c>
      <c r="B112">
        <f t="shared" ref="B112:AF112" si="50">C32*(C72/SUMIF($A$42:$A$79,$A112,C$42:C$79))</f>
        <v>0.79832603406749414</v>
      </c>
      <c r="C112">
        <f t="shared" si="50"/>
        <v>0.88847166656555343</v>
      </c>
      <c r="D112">
        <f t="shared" si="50"/>
        <v>0.90780086082300437</v>
      </c>
      <c r="E112">
        <f t="shared" si="50"/>
        <v>0.93554559435412332</v>
      </c>
      <c r="F112">
        <f t="shared" si="50"/>
        <v>0.96987339000140083</v>
      </c>
      <c r="G112">
        <f t="shared" si="50"/>
        <v>1.0205135511691108</v>
      </c>
      <c r="H112">
        <f t="shared" si="50"/>
        <v>1.2254972026205539</v>
      </c>
      <c r="I112">
        <f t="shared" si="50"/>
        <v>1.328806757059086</v>
      </c>
      <c r="J112">
        <f t="shared" si="50"/>
        <v>1.3712183366497803</v>
      </c>
      <c r="K112">
        <f t="shared" si="50"/>
        <v>1.4093128895971148</v>
      </c>
      <c r="L112">
        <f t="shared" si="50"/>
        <v>1.4603406619550854</v>
      </c>
      <c r="M112">
        <f t="shared" si="50"/>
        <v>1.5064589584889614</v>
      </c>
      <c r="N112">
        <f t="shared" si="50"/>
        <v>1.5597121611794762</v>
      </c>
      <c r="O112">
        <f t="shared" si="50"/>
        <v>1.61010936911631</v>
      </c>
      <c r="P112">
        <f t="shared" si="50"/>
        <v>1.6621934806246006</v>
      </c>
      <c r="Q112">
        <f t="shared" si="50"/>
        <v>1.7097928668170272</v>
      </c>
      <c r="R112">
        <f t="shared" si="50"/>
        <v>1.7607919493662847</v>
      </c>
      <c r="S112">
        <f t="shared" si="50"/>
        <v>1.8112227150990188</v>
      </c>
      <c r="T112">
        <f t="shared" si="50"/>
        <v>1.8625519541791631</v>
      </c>
      <c r="U112">
        <f t="shared" si="50"/>
        <v>1.9117631404215945</v>
      </c>
      <c r="V112">
        <f t="shared" si="50"/>
        <v>1.9623740061020472</v>
      </c>
      <c r="W112">
        <f t="shared" si="50"/>
        <v>2.0074539306204353</v>
      </c>
      <c r="X112">
        <f t="shared" si="50"/>
        <v>2.0526627594745017</v>
      </c>
      <c r="Y112">
        <f t="shared" si="50"/>
        <v>2.0998767535396641</v>
      </c>
      <c r="Z112">
        <f t="shared" si="50"/>
        <v>2.1478210510898403</v>
      </c>
      <c r="AA112">
        <f t="shared" si="50"/>
        <v>2.1974404568761816</v>
      </c>
      <c r="AB112">
        <f t="shared" si="50"/>
        <v>2.2466258323031094</v>
      </c>
      <c r="AC112">
        <f t="shared" si="50"/>
        <v>2.2987921158484164</v>
      </c>
      <c r="AD112">
        <f t="shared" si="50"/>
        <v>2.351602790089462</v>
      </c>
      <c r="AE112">
        <f t="shared" si="50"/>
        <v>2.4090486480837816</v>
      </c>
      <c r="AF112">
        <f t="shared" si="50"/>
        <v>2.466798779949503</v>
      </c>
      <c r="AG112">
        <f t="shared" si="1"/>
        <v>2.5253833027603356</v>
      </c>
      <c r="AH112">
        <f t="shared" si="2"/>
        <v>2.5848069104845379</v>
      </c>
      <c r="AI112">
        <f t="shared" si="3"/>
        <v>2.6450684691721045</v>
      </c>
      <c r="AJ112">
        <f t="shared" si="4"/>
        <v>2.7061877489931692</v>
      </c>
      <c r="AK112">
        <f t="shared" si="5"/>
        <v>2.7681851469769891</v>
      </c>
      <c r="AL112">
        <f t="shared" si="6"/>
        <v>2.8310817120554899</v>
      </c>
      <c r="AM112">
        <f t="shared" si="7"/>
        <v>2.8948991713170948</v>
      </c>
      <c r="AN112">
        <f t="shared" si="8"/>
        <v>2.9596599575396256</v>
      </c>
      <c r="AO112">
        <f t="shared" si="9"/>
        <v>3.0253872380755795</v>
      </c>
      <c r="AP112">
        <f t="shared" si="10"/>
        <v>3.0921049451679106</v>
      </c>
      <c r="AQ112">
        <f t="shared" si="11"/>
        <v>3.1598378077796636</v>
      </c>
      <c r="AR112">
        <f t="shared" si="12"/>
        <v>3.2286113850263902</v>
      </c>
      <c r="AS112">
        <f t="shared" si="13"/>
        <v>3.2984521013063017</v>
      </c>
      <c r="AT112">
        <f t="shared" si="14"/>
        <v>3.3693872832296115</v>
      </c>
      <c r="AU112">
        <f t="shared" si="15"/>
        <v>3.4414451984554755</v>
      </c>
      <c r="AV112">
        <f t="shared" si="16"/>
        <v>3.5146550965525036</v>
      </c>
      <c r="AW112">
        <f t="shared" si="17"/>
        <v>3.5890472520069374</v>
      </c>
      <c r="AX112">
        <f t="shared" si="18"/>
        <v>3.6646530095113281</v>
      </c>
      <c r="AY112">
        <f t="shared" si="19"/>
        <v>3.7415048316760702</v>
      </c>
      <c r="AZ112">
        <f t="shared" si="20"/>
        <v>3.8196363493163723</v>
      </c>
    </row>
    <row r="113" spans="1:52">
      <c r="A113" s="116" t="s">
        <v>113</v>
      </c>
      <c r="B113">
        <f t="shared" ref="B113:AF113" si="51">C33*(C73/SUMIF($A$42:$A$79,$A113,C$42:C$79))</f>
        <v>3.3522636989941179</v>
      </c>
      <c r="C113">
        <f t="shared" si="51"/>
        <v>3.5689983498989046</v>
      </c>
      <c r="D113">
        <f t="shared" si="51"/>
        <v>3.5955014669894232</v>
      </c>
      <c r="E113">
        <f t="shared" si="51"/>
        <v>3.7057737907508046</v>
      </c>
      <c r="F113">
        <f t="shared" si="51"/>
        <v>3.8147188347927616</v>
      </c>
      <c r="G113">
        <f t="shared" si="51"/>
        <v>3.9229202459510675</v>
      </c>
      <c r="H113">
        <f t="shared" si="51"/>
        <v>3.9730821035175605</v>
      </c>
      <c r="I113">
        <f t="shared" si="51"/>
        <v>3.9830163367869371</v>
      </c>
      <c r="J113">
        <f t="shared" si="51"/>
        <v>3.9811041362153667</v>
      </c>
      <c r="K113">
        <f t="shared" si="51"/>
        <v>3.9724942305417534</v>
      </c>
      <c r="L113">
        <f t="shared" si="51"/>
        <v>3.95527796151333</v>
      </c>
      <c r="M113">
        <f t="shared" si="51"/>
        <v>3.9441817106551027</v>
      </c>
      <c r="N113">
        <f t="shared" si="51"/>
        <v>3.9438981019803889</v>
      </c>
      <c r="O113">
        <f t="shared" si="51"/>
        <v>3.9367401227212806</v>
      </c>
      <c r="P113">
        <f t="shared" si="51"/>
        <v>3.9344183301377638</v>
      </c>
      <c r="Q113">
        <f t="shared" si="51"/>
        <v>3.9358291546522337</v>
      </c>
      <c r="R113">
        <f t="shared" si="51"/>
        <v>3.9474379402683897</v>
      </c>
      <c r="S113">
        <f t="shared" si="51"/>
        <v>3.9548802895310358</v>
      </c>
      <c r="T113">
        <f t="shared" si="51"/>
        <v>3.96215946282148</v>
      </c>
      <c r="U113">
        <f t="shared" si="51"/>
        <v>3.9703493549144042</v>
      </c>
      <c r="V113">
        <f t="shared" si="51"/>
        <v>3.9790861708307799</v>
      </c>
      <c r="W113">
        <f t="shared" si="51"/>
        <v>3.9853758166223257</v>
      </c>
      <c r="X113">
        <f t="shared" si="51"/>
        <v>3.9929660136602916</v>
      </c>
      <c r="Y113">
        <f t="shared" si="51"/>
        <v>4.0011606013548979</v>
      </c>
      <c r="Z113">
        <f t="shared" si="51"/>
        <v>4.0082398139263526</v>
      </c>
      <c r="AA113">
        <f t="shared" si="51"/>
        <v>4.0137276179337178</v>
      </c>
      <c r="AB113">
        <f t="shared" si="51"/>
        <v>4.0201269417414149</v>
      </c>
      <c r="AC113">
        <f t="shared" si="51"/>
        <v>4.0308857323907672</v>
      </c>
      <c r="AD113">
        <f t="shared" si="51"/>
        <v>4.0415935707859507</v>
      </c>
      <c r="AE113">
        <f t="shared" si="51"/>
        <v>4.054189378226801</v>
      </c>
      <c r="AF113">
        <f t="shared" si="51"/>
        <v>4.0655046875311607</v>
      </c>
      <c r="AG113">
        <f t="shared" si="1"/>
        <v>4.0624655522459543</v>
      </c>
      <c r="AH113">
        <f t="shared" si="2"/>
        <v>4.0593992420216134</v>
      </c>
      <c r="AI113">
        <f t="shared" si="3"/>
        <v>4.0563330030907911</v>
      </c>
      <c r="AJ113">
        <f t="shared" si="4"/>
        <v>4.0532668355499313</v>
      </c>
      <c r="AK113">
        <f t="shared" si="5"/>
        <v>4.0502007394956516</v>
      </c>
      <c r="AL113">
        <f t="shared" si="6"/>
        <v>4.0471347150247432</v>
      </c>
      <c r="AM113">
        <f t="shared" si="7"/>
        <v>4.0440687622341711</v>
      </c>
      <c r="AN113">
        <f t="shared" si="8"/>
        <v>4.041002881221079</v>
      </c>
      <c r="AO113">
        <f t="shared" si="9"/>
        <v>4.0379370720827819</v>
      </c>
      <c r="AP113">
        <f t="shared" si="10"/>
        <v>4.0348713349167742</v>
      </c>
      <c r="AQ113">
        <f t="shared" si="11"/>
        <v>4.0318056698207245</v>
      </c>
      <c r="AR113">
        <f t="shared" si="12"/>
        <v>4.0287400768924808</v>
      </c>
      <c r="AS113">
        <f t="shared" si="13"/>
        <v>4.0256745562300642</v>
      </c>
      <c r="AT113">
        <f t="shared" si="14"/>
        <v>4.0226091079316761</v>
      </c>
      <c r="AU113">
        <f t="shared" si="15"/>
        <v>4.0195437320956984</v>
      </c>
      <c r="AV113">
        <f t="shared" si="16"/>
        <v>4.016478428820685</v>
      </c>
      <c r="AW113">
        <f t="shared" si="17"/>
        <v>4.0134131982053747</v>
      </c>
      <c r="AX113">
        <f t="shared" si="18"/>
        <v>4.0103480403486822</v>
      </c>
      <c r="AY113">
        <f t="shared" si="19"/>
        <v>4.0072829553497016</v>
      </c>
      <c r="AZ113">
        <f t="shared" si="20"/>
        <v>4.0042179433077099</v>
      </c>
    </row>
    <row r="114" spans="1:52">
      <c r="A114" s="116" t="s">
        <v>113</v>
      </c>
      <c r="B114">
        <f t="shared" ref="B114:AF114" si="52">C34*(C74/SUMIF($A$42:$A$79,$A114,C$42:C$79))</f>
        <v>16.970791841964648</v>
      </c>
      <c r="C114">
        <f t="shared" si="52"/>
        <v>17.878241161915611</v>
      </c>
      <c r="D114">
        <f t="shared" si="52"/>
        <v>17.668846734409531</v>
      </c>
      <c r="E114">
        <f t="shared" si="52"/>
        <v>17.80586592418037</v>
      </c>
      <c r="F114">
        <f t="shared" si="52"/>
        <v>17.985649541664539</v>
      </c>
      <c r="G114">
        <f t="shared" si="52"/>
        <v>18.219608632967041</v>
      </c>
      <c r="H114">
        <f t="shared" si="52"/>
        <v>18.362285277073166</v>
      </c>
      <c r="I114">
        <f t="shared" si="52"/>
        <v>18.373870224325103</v>
      </c>
      <c r="J114">
        <f t="shared" si="52"/>
        <v>18.357607858898881</v>
      </c>
      <c r="K114">
        <f t="shared" si="52"/>
        <v>18.340076058533178</v>
      </c>
      <c r="L114">
        <f t="shared" si="52"/>
        <v>18.20613804466031</v>
      </c>
      <c r="M114">
        <f t="shared" si="52"/>
        <v>18.163475483856214</v>
      </c>
      <c r="N114">
        <f t="shared" si="52"/>
        <v>18.132435466099075</v>
      </c>
      <c r="O114">
        <f t="shared" si="52"/>
        <v>18.091352665517402</v>
      </c>
      <c r="P114">
        <f t="shared" si="52"/>
        <v>18.020954375835387</v>
      </c>
      <c r="Q114">
        <f t="shared" si="52"/>
        <v>18.043256593048774</v>
      </c>
      <c r="R114">
        <f t="shared" si="52"/>
        <v>18.079597052590429</v>
      </c>
      <c r="S114">
        <f t="shared" si="52"/>
        <v>18.077525879481335</v>
      </c>
      <c r="T114">
        <f t="shared" si="52"/>
        <v>18.068957938372659</v>
      </c>
      <c r="U114">
        <f t="shared" si="52"/>
        <v>18.086710134533732</v>
      </c>
      <c r="V114">
        <f t="shared" si="52"/>
        <v>18.094172214785942</v>
      </c>
      <c r="W114">
        <f t="shared" si="52"/>
        <v>18.094892341930102</v>
      </c>
      <c r="X114">
        <f t="shared" si="52"/>
        <v>18.110491602027889</v>
      </c>
      <c r="Y114">
        <f t="shared" si="52"/>
        <v>18.118863305835596</v>
      </c>
      <c r="Z114">
        <f t="shared" si="52"/>
        <v>18.115270584721333</v>
      </c>
      <c r="AA114">
        <f t="shared" si="52"/>
        <v>18.093599701865031</v>
      </c>
      <c r="AB114">
        <f t="shared" si="52"/>
        <v>18.099316141831334</v>
      </c>
      <c r="AC114">
        <f t="shared" si="52"/>
        <v>18.107731389192757</v>
      </c>
      <c r="AD114">
        <f t="shared" si="52"/>
        <v>18.121996341715885</v>
      </c>
      <c r="AE114">
        <f t="shared" si="52"/>
        <v>18.118030125888509</v>
      </c>
      <c r="AF114">
        <f t="shared" si="52"/>
        <v>18.107233923980669</v>
      </c>
      <c r="AG114">
        <f t="shared" si="1"/>
        <v>18.153054532241686</v>
      </c>
      <c r="AH114">
        <f t="shared" si="2"/>
        <v>18.198939473606224</v>
      </c>
      <c r="AI114">
        <f t="shared" si="3"/>
        <v>18.244828208003479</v>
      </c>
      <c r="AJ114">
        <f t="shared" si="4"/>
        <v>18.29072074056452</v>
      </c>
      <c r="AK114">
        <f t="shared" si="5"/>
        <v>18.336617076429654</v>
      </c>
      <c r="AL114">
        <f t="shared" si="6"/>
        <v>18.382517220748486</v>
      </c>
      <c r="AM114">
        <f t="shared" si="7"/>
        <v>18.428421178679923</v>
      </c>
      <c r="AN114">
        <f t="shared" si="8"/>
        <v>18.474328955392181</v>
      </c>
      <c r="AO114">
        <f t="shared" si="9"/>
        <v>18.520240556062827</v>
      </c>
      <c r="AP114">
        <f t="shared" si="10"/>
        <v>18.566155985878794</v>
      </c>
      <c r="AQ114">
        <f t="shared" si="11"/>
        <v>18.612075250036384</v>
      </c>
      <c r="AR114">
        <f t="shared" si="12"/>
        <v>18.657998353741327</v>
      </c>
      <c r="AS114">
        <f t="shared" si="13"/>
        <v>18.70392530220877</v>
      </c>
      <c r="AT114">
        <f t="shared" si="14"/>
        <v>18.749856100663312</v>
      </c>
      <c r="AU114">
        <f t="shared" si="15"/>
        <v>18.795790754339023</v>
      </c>
      <c r="AV114">
        <f t="shared" si="16"/>
        <v>18.841729268479455</v>
      </c>
      <c r="AW114">
        <f t="shared" si="17"/>
        <v>18.88767164833769</v>
      </c>
      <c r="AX114">
        <f t="shared" si="18"/>
        <v>18.93361789917633</v>
      </c>
      <c r="AY114">
        <f t="shared" si="19"/>
        <v>18.979568026267543</v>
      </c>
      <c r="AZ114">
        <f t="shared" si="20"/>
        <v>19.025522034893072</v>
      </c>
    </row>
    <row r="115" spans="1:52">
      <c r="A115" s="116" t="s">
        <v>853</v>
      </c>
      <c r="B115">
        <f t="shared" ref="B115:AF115" si="53">C35*(C75/SUMIF($A$42:$A$79,$A115,C$42:C$79))</f>
        <v>5.5431182745720537</v>
      </c>
      <c r="C115">
        <f t="shared" si="53"/>
        <v>6.0831622638345388</v>
      </c>
      <c r="D115">
        <f t="shared" si="53"/>
        <v>6.1884391646698411</v>
      </c>
      <c r="E115">
        <f t="shared" si="53"/>
        <v>6.3007701437581733</v>
      </c>
      <c r="F115">
        <f t="shared" si="53"/>
        <v>6.402167100862127</v>
      </c>
      <c r="G115">
        <f t="shared" si="53"/>
        <v>6.5323885533348216</v>
      </c>
      <c r="H115">
        <f t="shared" si="53"/>
        <v>6.6490697222863773</v>
      </c>
      <c r="I115">
        <f t="shared" si="53"/>
        <v>6.7382890590488564</v>
      </c>
      <c r="J115">
        <f t="shared" si="53"/>
        <v>6.7903099183789957</v>
      </c>
      <c r="K115">
        <f t="shared" si="53"/>
        <v>6.8482645067343029</v>
      </c>
      <c r="L115">
        <f t="shared" si="53"/>
        <v>6.894068854913411</v>
      </c>
      <c r="M115">
        <f t="shared" si="53"/>
        <v>6.90479832313516</v>
      </c>
      <c r="N115">
        <f t="shared" si="53"/>
        <v>6.9601100005043364</v>
      </c>
      <c r="O115">
        <f t="shared" si="53"/>
        <v>7.0071749534179499</v>
      </c>
      <c r="P115">
        <f t="shared" si="53"/>
        <v>7.0893450803972993</v>
      </c>
      <c r="Q115">
        <f t="shared" si="53"/>
        <v>7.1237482974392279</v>
      </c>
      <c r="R115">
        <f t="shared" si="53"/>
        <v>7.1830080474819047</v>
      </c>
      <c r="S115">
        <f t="shared" si="53"/>
        <v>7.2401670887308649</v>
      </c>
      <c r="T115">
        <f t="shared" si="53"/>
        <v>7.3130230094582904</v>
      </c>
      <c r="U115">
        <f t="shared" si="53"/>
        <v>7.3797649715727518</v>
      </c>
      <c r="V115">
        <f t="shared" si="53"/>
        <v>7.4663520795833707</v>
      </c>
      <c r="W115">
        <f t="shared" si="53"/>
        <v>7.5529987563341132</v>
      </c>
      <c r="X115">
        <f t="shared" si="53"/>
        <v>7.6331294162123937</v>
      </c>
      <c r="Y115">
        <f t="shared" si="53"/>
        <v>7.7420054040896673</v>
      </c>
      <c r="Z115">
        <f t="shared" si="53"/>
        <v>7.8441553943890039</v>
      </c>
      <c r="AA115">
        <f t="shared" si="53"/>
        <v>7.9675568994735366</v>
      </c>
      <c r="AB115">
        <f t="shared" si="53"/>
        <v>8.0617405399674347</v>
      </c>
      <c r="AC115">
        <f t="shared" si="53"/>
        <v>8.1696176887728917</v>
      </c>
      <c r="AD115">
        <f t="shared" si="53"/>
        <v>8.2699953476122356</v>
      </c>
      <c r="AE115">
        <f t="shared" si="53"/>
        <v>8.397624824398715</v>
      </c>
      <c r="AF115">
        <f t="shared" si="53"/>
        <v>8.5261729337068939</v>
      </c>
      <c r="AG115">
        <f t="shared" si="1"/>
        <v>8.6074120303745154</v>
      </c>
      <c r="AH115">
        <f t="shared" si="2"/>
        <v>8.6862546831738747</v>
      </c>
      <c r="AI115">
        <f t="shared" si="3"/>
        <v>8.7638824576195109</v>
      </c>
      <c r="AJ115">
        <f t="shared" si="4"/>
        <v>8.8403153455223009</v>
      </c>
      <c r="AK115">
        <f t="shared" si="5"/>
        <v>8.9155729024440582</v>
      </c>
      <c r="AL115">
        <f t="shared" si="6"/>
        <v>8.9896742595324426</v>
      </c>
      <c r="AM115">
        <f t="shared" si="7"/>
        <v>9.0626381349726177</v>
      </c>
      <c r="AN115">
        <f t="shared" si="8"/>
        <v>9.1344828450701598</v>
      </c>
      <c r="AO115">
        <f t="shared" si="9"/>
        <v>9.205226314978912</v>
      </c>
      <c r="AP115">
        <f t="shared" si="10"/>
        <v>9.2748860890870279</v>
      </c>
      <c r="AQ115">
        <f t="shared" si="11"/>
        <v>9.3434793410738486</v>
      </c>
      <c r="AR115">
        <f t="shared" si="12"/>
        <v>9.4110228836496645</v>
      </c>
      <c r="AS115">
        <f t="shared" si="13"/>
        <v>9.4775331779900647</v>
      </c>
      <c r="AT115">
        <f t="shared" si="14"/>
        <v>9.5430263428758728</v>
      </c>
      <c r="AU115">
        <f t="shared" si="15"/>
        <v>9.6075181635494342</v>
      </c>
      <c r="AV115">
        <f t="shared" si="16"/>
        <v>9.6710241002974069</v>
      </c>
      <c r="AW115">
        <f t="shared" si="17"/>
        <v>9.7335592967698901</v>
      </c>
      <c r="AX115">
        <f t="shared" si="18"/>
        <v>9.7951385880452744</v>
      </c>
      <c r="AY115">
        <f t="shared" si="19"/>
        <v>9.8557765084498552</v>
      </c>
      <c r="AZ115">
        <f t="shared" si="20"/>
        <v>9.9154872991408478</v>
      </c>
    </row>
    <row r="116" spans="1:52">
      <c r="A116" s="116" t="s">
        <v>853</v>
      </c>
      <c r="B116">
        <f t="shared" ref="B116:AF116" si="54">C36*(C76/SUMIF($A$42:$A$79,$A116,C$42:C$79))</f>
        <v>18.402943109545298</v>
      </c>
      <c r="C116">
        <f t="shared" si="54"/>
        <v>19.289765802772678</v>
      </c>
      <c r="D116">
        <f t="shared" si="54"/>
        <v>19.253276177312177</v>
      </c>
      <c r="E116">
        <f t="shared" si="54"/>
        <v>19.440884478194857</v>
      </c>
      <c r="F116">
        <f t="shared" si="54"/>
        <v>19.674646178610764</v>
      </c>
      <c r="G116">
        <f t="shared" si="54"/>
        <v>19.928159023904051</v>
      </c>
      <c r="H116">
        <f t="shared" si="54"/>
        <v>19.996099845068859</v>
      </c>
      <c r="I116">
        <f t="shared" si="54"/>
        <v>19.929597412768423</v>
      </c>
      <c r="J116">
        <f t="shared" si="54"/>
        <v>19.856665323926915</v>
      </c>
      <c r="K116">
        <f t="shared" si="54"/>
        <v>19.770947228984337</v>
      </c>
      <c r="L116">
        <f t="shared" si="54"/>
        <v>19.626919367377564</v>
      </c>
      <c r="M116">
        <f t="shared" si="54"/>
        <v>19.532910494369698</v>
      </c>
      <c r="N116">
        <f t="shared" si="54"/>
        <v>19.454342888538214</v>
      </c>
      <c r="O116">
        <f t="shared" si="54"/>
        <v>19.359832426074004</v>
      </c>
      <c r="P116">
        <f t="shared" si="54"/>
        <v>19.231290052826235</v>
      </c>
      <c r="Q116">
        <f t="shared" si="54"/>
        <v>19.18714692398812</v>
      </c>
      <c r="R116">
        <f t="shared" si="54"/>
        <v>19.161587872279263</v>
      </c>
      <c r="S116">
        <f t="shared" si="54"/>
        <v>19.106201025007461</v>
      </c>
      <c r="T116">
        <f t="shared" si="54"/>
        <v>19.03353119273876</v>
      </c>
      <c r="U116">
        <f t="shared" si="54"/>
        <v>18.97308922526242</v>
      </c>
      <c r="V116">
        <f t="shared" si="54"/>
        <v>18.900228235524544</v>
      </c>
      <c r="W116">
        <f t="shared" si="54"/>
        <v>18.815868466996051</v>
      </c>
      <c r="X116">
        <f t="shared" si="54"/>
        <v>18.747083691008385</v>
      </c>
      <c r="Y116">
        <f t="shared" si="54"/>
        <v>18.65047802629709</v>
      </c>
      <c r="Z116">
        <f t="shared" si="54"/>
        <v>18.553879803340056</v>
      </c>
      <c r="AA116">
        <f t="shared" si="54"/>
        <v>18.425660601145189</v>
      </c>
      <c r="AB116">
        <f t="shared" si="54"/>
        <v>18.336258925879484</v>
      </c>
      <c r="AC116">
        <f t="shared" si="54"/>
        <v>18.247515075850394</v>
      </c>
      <c r="AD116">
        <f t="shared" si="54"/>
        <v>18.165181464505469</v>
      </c>
      <c r="AE116">
        <f t="shared" si="54"/>
        <v>18.05752214005901</v>
      </c>
      <c r="AF116">
        <f t="shared" si="54"/>
        <v>17.937185818580947</v>
      </c>
      <c r="AG116">
        <f t="shared" si="1"/>
        <v>17.859901595963326</v>
      </c>
      <c r="AH116">
        <f t="shared" si="2"/>
        <v>17.7967049413704</v>
      </c>
      <c r="AI116">
        <f t="shared" si="3"/>
        <v>17.734170645883921</v>
      </c>
      <c r="AJ116">
        <f t="shared" si="4"/>
        <v>17.672287809846367</v>
      </c>
      <c r="AK116">
        <f t="shared" si="5"/>
        <v>17.611045771445866</v>
      </c>
      <c r="AL116">
        <f t="shared" si="6"/>
        <v>17.550434100263757</v>
      </c>
      <c r="AM116">
        <f t="shared" si="7"/>
        <v>17.490442591031027</v>
      </c>
      <c r="AN116">
        <f t="shared" si="8"/>
        <v>17.431061257585892</v>
      </c>
      <c r="AO116">
        <f t="shared" si="9"/>
        <v>17.372280327024878</v>
      </c>
      <c r="AP116">
        <f t="shared" si="10"/>
        <v>17.314090234040297</v>
      </c>
      <c r="AQ116">
        <f t="shared" si="11"/>
        <v>17.25648161543716</v>
      </c>
      <c r="AR116">
        <f t="shared" si="12"/>
        <v>17.19944530482303</v>
      </c>
      <c r="AS116">
        <f t="shared" si="13"/>
        <v>17.142972327464328</v>
      </c>
      <c r="AT116">
        <f t="shared" si="14"/>
        <v>17.087053895303189</v>
      </c>
      <c r="AU116">
        <f t="shared" si="15"/>
        <v>17.031681402128985</v>
      </c>
      <c r="AV116">
        <f t="shared" si="16"/>
        <v>16.976846418898891</v>
      </c>
      <c r="AW116">
        <f t="shared" si="17"/>
        <v>16.922540689202286</v>
      </c>
      <c r="AX116">
        <f t="shared" si="18"/>
        <v>16.868756124863722</v>
      </c>
      <c r="AY116">
        <f t="shared" si="19"/>
        <v>16.815484801679645</v>
      </c>
      <c r="AZ116">
        <f t="shared" si="20"/>
        <v>16.762718955284068</v>
      </c>
    </row>
    <row r="117" spans="1:52">
      <c r="A117" s="116" t="s">
        <v>854</v>
      </c>
      <c r="B117">
        <f t="shared" ref="B117:AF117" si="55">C37*(C77/SUMIF($A$42:$A$79,$A117,C$42:C$79))</f>
        <v>0</v>
      </c>
      <c r="C117">
        <f t="shared" si="55"/>
        <v>0</v>
      </c>
      <c r="D117">
        <f t="shared" si="55"/>
        <v>0</v>
      </c>
      <c r="E117">
        <f t="shared" si="55"/>
        <v>0</v>
      </c>
      <c r="F117">
        <f t="shared" si="55"/>
        <v>0</v>
      </c>
      <c r="G117">
        <f t="shared" si="55"/>
        <v>0</v>
      </c>
      <c r="H117">
        <f t="shared" si="55"/>
        <v>0</v>
      </c>
      <c r="I117">
        <f t="shared" si="55"/>
        <v>0</v>
      </c>
      <c r="J117">
        <f t="shared" si="55"/>
        <v>0</v>
      </c>
      <c r="K117">
        <f t="shared" si="55"/>
        <v>0</v>
      </c>
      <c r="L117">
        <f t="shared" si="55"/>
        <v>0</v>
      </c>
      <c r="M117">
        <f t="shared" si="55"/>
        <v>0</v>
      </c>
      <c r="N117">
        <f t="shared" si="55"/>
        <v>0</v>
      </c>
      <c r="O117">
        <f t="shared" si="55"/>
        <v>0</v>
      </c>
      <c r="P117">
        <f t="shared" si="55"/>
        <v>0</v>
      </c>
      <c r="Q117">
        <f t="shared" si="55"/>
        <v>0</v>
      </c>
      <c r="R117">
        <f t="shared" si="55"/>
        <v>0</v>
      </c>
      <c r="S117">
        <f t="shared" si="55"/>
        <v>0</v>
      </c>
      <c r="T117">
        <f t="shared" si="55"/>
        <v>0</v>
      </c>
      <c r="U117">
        <f t="shared" si="55"/>
        <v>0</v>
      </c>
      <c r="V117">
        <f t="shared" si="55"/>
        <v>0</v>
      </c>
      <c r="W117">
        <f t="shared" si="55"/>
        <v>0</v>
      </c>
      <c r="X117">
        <f t="shared" si="55"/>
        <v>0</v>
      </c>
      <c r="Y117">
        <f t="shared" si="55"/>
        <v>0</v>
      </c>
      <c r="Z117">
        <f t="shared" si="55"/>
        <v>0</v>
      </c>
      <c r="AA117">
        <f t="shared" si="55"/>
        <v>0</v>
      </c>
      <c r="AB117">
        <f t="shared" si="55"/>
        <v>0</v>
      </c>
      <c r="AC117">
        <f t="shared" si="55"/>
        <v>0</v>
      </c>
      <c r="AD117">
        <f t="shared" si="55"/>
        <v>0</v>
      </c>
      <c r="AE117">
        <f t="shared" si="55"/>
        <v>0</v>
      </c>
      <c r="AF117">
        <f t="shared" si="55"/>
        <v>0</v>
      </c>
      <c r="AG117">
        <f t="shared" si="1"/>
        <v>0</v>
      </c>
      <c r="AH117">
        <f t="shared" si="2"/>
        <v>0</v>
      </c>
      <c r="AI117">
        <f t="shared" si="3"/>
        <v>0</v>
      </c>
      <c r="AJ117">
        <f t="shared" si="4"/>
        <v>0</v>
      </c>
      <c r="AK117">
        <f t="shared" si="5"/>
        <v>0</v>
      </c>
      <c r="AL117">
        <f t="shared" si="6"/>
        <v>0</v>
      </c>
      <c r="AM117">
        <f t="shared" si="7"/>
        <v>0</v>
      </c>
      <c r="AN117">
        <f t="shared" si="8"/>
        <v>0</v>
      </c>
      <c r="AO117">
        <f t="shared" si="9"/>
        <v>0</v>
      </c>
      <c r="AP117">
        <f t="shared" si="10"/>
        <v>0</v>
      </c>
      <c r="AQ117">
        <f t="shared" si="11"/>
        <v>0</v>
      </c>
      <c r="AR117">
        <f t="shared" si="12"/>
        <v>0</v>
      </c>
      <c r="AS117">
        <f t="shared" si="13"/>
        <v>0</v>
      </c>
      <c r="AT117">
        <f t="shared" si="14"/>
        <v>0</v>
      </c>
      <c r="AU117">
        <f t="shared" si="15"/>
        <v>0</v>
      </c>
      <c r="AV117">
        <f t="shared" si="16"/>
        <v>0</v>
      </c>
      <c r="AW117">
        <f t="shared" si="17"/>
        <v>0</v>
      </c>
      <c r="AX117">
        <f t="shared" si="18"/>
        <v>0</v>
      </c>
      <c r="AY117">
        <f t="shared" si="19"/>
        <v>0</v>
      </c>
      <c r="AZ117">
        <f t="shared" si="20"/>
        <v>0</v>
      </c>
    </row>
    <row r="118" spans="1:52">
      <c r="A118" s="116" t="s">
        <v>854</v>
      </c>
      <c r="B118">
        <f t="shared" ref="B118:AF118" si="56">C38*(C78/SUMIF($A$42:$A$79,$A118,C$42:C$79))</f>
        <v>1.0840379830057956</v>
      </c>
      <c r="C118">
        <f t="shared" si="56"/>
        <v>1.567641804910038</v>
      </c>
      <c r="D118">
        <f t="shared" si="56"/>
        <v>1.7951375023852223</v>
      </c>
      <c r="E118">
        <f t="shared" si="56"/>
        <v>2.1098558812071251</v>
      </c>
      <c r="F118">
        <f t="shared" si="56"/>
        <v>2.471334054194342</v>
      </c>
      <c r="G118">
        <f t="shared" si="56"/>
        <v>2.8808087795811752</v>
      </c>
      <c r="H118">
        <f t="shared" si="56"/>
        <v>3.1988705407981275</v>
      </c>
      <c r="I118">
        <f t="shared" si="56"/>
        <v>3.4962095000399094</v>
      </c>
      <c r="J118">
        <f t="shared" si="56"/>
        <v>3.7947604388429892</v>
      </c>
      <c r="K118">
        <f t="shared" si="56"/>
        <v>4.0939637830685047</v>
      </c>
      <c r="L118">
        <f t="shared" si="56"/>
        <v>4.3290861822604105</v>
      </c>
      <c r="M118">
        <f t="shared" si="56"/>
        <v>4.6149169360656064</v>
      </c>
      <c r="N118">
        <f t="shared" si="56"/>
        <v>4.9043893569268739</v>
      </c>
      <c r="O118">
        <f t="shared" si="56"/>
        <v>5.1831401236622465</v>
      </c>
      <c r="P118">
        <f t="shared" si="56"/>
        <v>5.4332828375891058</v>
      </c>
      <c r="Q118">
        <f t="shared" si="56"/>
        <v>5.7241776566475338</v>
      </c>
      <c r="R118">
        <f t="shared" si="56"/>
        <v>6.0105096142813732</v>
      </c>
      <c r="S118">
        <f t="shared" si="56"/>
        <v>6.2534091414790716</v>
      </c>
      <c r="T118">
        <f t="shared" si="56"/>
        <v>6.4670462124042372</v>
      </c>
      <c r="U118">
        <f t="shared" si="56"/>
        <v>6.6826741197896755</v>
      </c>
      <c r="V118">
        <f t="shared" si="56"/>
        <v>6.8779107665263597</v>
      </c>
      <c r="W118">
        <f t="shared" si="56"/>
        <v>7.0515141708579918</v>
      </c>
      <c r="X118">
        <f t="shared" si="56"/>
        <v>7.2203058007328895</v>
      </c>
      <c r="Y118">
        <f t="shared" si="56"/>
        <v>7.378239013864281</v>
      </c>
      <c r="Z118">
        <f t="shared" si="56"/>
        <v>7.5188629498162536</v>
      </c>
      <c r="AA118">
        <f t="shared" si="56"/>
        <v>7.6398445954182383</v>
      </c>
      <c r="AB118">
        <f t="shared" si="56"/>
        <v>7.7648176807127971</v>
      </c>
      <c r="AC118">
        <f t="shared" si="56"/>
        <v>7.8908028806217656</v>
      </c>
      <c r="AD118">
        <f t="shared" si="56"/>
        <v>8.0073986801784685</v>
      </c>
      <c r="AE118">
        <f t="shared" si="56"/>
        <v>8.1149864104605296</v>
      </c>
      <c r="AF118">
        <f t="shared" si="56"/>
        <v>8.1989974527376379</v>
      </c>
      <c r="AG118">
        <f t="shared" si="1"/>
        <v>8.2861972000082478</v>
      </c>
      <c r="AH118">
        <f t="shared" si="2"/>
        <v>8.3689714276442579</v>
      </c>
      <c r="AI118">
        <f t="shared" si="3"/>
        <v>8.4502693364400834</v>
      </c>
      <c r="AJ118">
        <f t="shared" si="4"/>
        <v>8.5301507196788826</v>
      </c>
      <c r="AK118">
        <f t="shared" si="5"/>
        <v>8.6086721846905867</v>
      </c>
      <c r="AL118">
        <f t="shared" si="6"/>
        <v>8.6858873622581019</v>
      </c>
      <c r="AM118">
        <f t="shared" si="7"/>
        <v>8.761847099721173</v>
      </c>
      <c r="AN118">
        <f t="shared" si="8"/>
        <v>8.8365996392396475</v>
      </c>
      <c r="AO118">
        <f t="shared" si="9"/>
        <v>8.9101907825299396</v>
      </c>
      <c r="AP118">
        <f t="shared" si="10"/>
        <v>8.9826640432572287</v>
      </c>
      <c r="AQ118">
        <f t="shared" si="11"/>
        <v>9.0540607881492594</v>
      </c>
      <c r="AR118">
        <f t="shared" si="12"/>
        <v>9.124420367793693</v>
      </c>
      <c r="AS118">
        <f t="shared" si="13"/>
        <v>9.1937802379883227</v>
      </c>
      <c r="AT118">
        <f t="shared" si="14"/>
        <v>9.2621760724307389</v>
      </c>
      <c r="AU118">
        <f t="shared" si="15"/>
        <v>9.3296418674601114</v>
      </c>
      <c r="AV118">
        <f t="shared" si="16"/>
        <v>9.3962100394974044</v>
      </c>
      <c r="AW118">
        <f t="shared" si="17"/>
        <v>9.4619115157711118</v>
      </c>
      <c r="AX118">
        <f t="shared" si="18"/>
        <v>9.5267758188621077</v>
      </c>
      <c r="AY118">
        <f t="shared" si="19"/>
        <v>9.5908311455534072</v>
      </c>
      <c r="AZ118">
        <f t="shared" si="20"/>
        <v>9.654104440427437</v>
      </c>
    </row>
    <row r="119" spans="1:52">
      <c r="A119" s="116"/>
      <c r="B119" t="e">
        <f t="shared" ref="B119:AF119" si="57">C39*(C79/SUMIF($A$42:$A$79,$A119,C$42:C$79))</f>
        <v>#DIV/0!</v>
      </c>
      <c r="C119" t="e">
        <f t="shared" si="57"/>
        <v>#DIV/0!</v>
      </c>
      <c r="D119" t="e">
        <f t="shared" si="57"/>
        <v>#DIV/0!</v>
      </c>
      <c r="E119" t="e">
        <f t="shared" si="57"/>
        <v>#DIV/0!</v>
      </c>
      <c r="F119" t="e">
        <f t="shared" si="57"/>
        <v>#DIV/0!</v>
      </c>
      <c r="G119" t="e">
        <f t="shared" si="57"/>
        <v>#DIV/0!</v>
      </c>
      <c r="H119" t="e">
        <f t="shared" si="57"/>
        <v>#DIV/0!</v>
      </c>
      <c r="I119" t="e">
        <f t="shared" si="57"/>
        <v>#DIV/0!</v>
      </c>
      <c r="J119" t="e">
        <f t="shared" si="57"/>
        <v>#DIV/0!</v>
      </c>
      <c r="K119" t="e">
        <f t="shared" si="57"/>
        <v>#DIV/0!</v>
      </c>
      <c r="L119" t="e">
        <f t="shared" si="57"/>
        <v>#DIV/0!</v>
      </c>
      <c r="M119" t="e">
        <f t="shared" si="57"/>
        <v>#DIV/0!</v>
      </c>
      <c r="N119" t="e">
        <f t="shared" si="57"/>
        <v>#DIV/0!</v>
      </c>
      <c r="O119" t="e">
        <f t="shared" si="57"/>
        <v>#DIV/0!</v>
      </c>
      <c r="P119" t="e">
        <f t="shared" si="57"/>
        <v>#DIV/0!</v>
      </c>
      <c r="Q119" t="e">
        <f t="shared" si="57"/>
        <v>#DIV/0!</v>
      </c>
      <c r="R119" t="e">
        <f t="shared" si="57"/>
        <v>#DIV/0!</v>
      </c>
      <c r="S119" t="e">
        <f t="shared" si="57"/>
        <v>#DIV/0!</v>
      </c>
      <c r="T119" t="e">
        <f t="shared" si="57"/>
        <v>#DIV/0!</v>
      </c>
      <c r="U119" t="e">
        <f t="shared" si="57"/>
        <v>#DIV/0!</v>
      </c>
      <c r="V119" t="e">
        <f t="shared" si="57"/>
        <v>#DIV/0!</v>
      </c>
      <c r="W119" t="e">
        <f t="shared" si="57"/>
        <v>#DIV/0!</v>
      </c>
      <c r="X119" t="e">
        <f t="shared" si="57"/>
        <v>#DIV/0!</v>
      </c>
      <c r="Y119" t="e">
        <f t="shared" si="57"/>
        <v>#DIV/0!</v>
      </c>
      <c r="Z119" t="e">
        <f t="shared" si="57"/>
        <v>#DIV/0!</v>
      </c>
      <c r="AA119" t="e">
        <f t="shared" si="57"/>
        <v>#DIV/0!</v>
      </c>
      <c r="AB119" t="e">
        <f t="shared" si="57"/>
        <v>#DIV/0!</v>
      </c>
      <c r="AC119" t="e">
        <f t="shared" si="57"/>
        <v>#DIV/0!</v>
      </c>
      <c r="AD119" t="e">
        <f t="shared" si="57"/>
        <v>#DIV/0!</v>
      </c>
      <c r="AE119" t="e">
        <f t="shared" si="57"/>
        <v>#DIV/0!</v>
      </c>
      <c r="AF119" t="e">
        <f t="shared" si="57"/>
        <v>#DIV/0!</v>
      </c>
      <c r="AG119" t="e">
        <f t="shared" si="1"/>
        <v>#DIV/0!</v>
      </c>
      <c r="AH119" t="e">
        <f t="shared" si="2"/>
        <v>#DIV/0!</v>
      </c>
      <c r="AI119" t="e">
        <f t="shared" si="3"/>
        <v>#DIV/0!</v>
      </c>
      <c r="AJ119" t="e">
        <f t="shared" si="4"/>
        <v>#DIV/0!</v>
      </c>
      <c r="AK119" t="e">
        <f t="shared" si="5"/>
        <v>#DIV/0!</v>
      </c>
      <c r="AL119" t="e">
        <f t="shared" si="6"/>
        <v>#DIV/0!</v>
      </c>
      <c r="AM119" t="e">
        <f t="shared" si="7"/>
        <v>#DIV/0!</v>
      </c>
      <c r="AN119" t="e">
        <f t="shared" si="8"/>
        <v>#DIV/0!</v>
      </c>
      <c r="AO119" t="e">
        <f t="shared" si="9"/>
        <v>#DIV/0!</v>
      </c>
      <c r="AP119" t="e">
        <f t="shared" si="10"/>
        <v>#DIV/0!</v>
      </c>
      <c r="AQ119" t="e">
        <f t="shared" si="11"/>
        <v>#DIV/0!</v>
      </c>
      <c r="AR119" t="e">
        <f t="shared" si="12"/>
        <v>#DIV/0!</v>
      </c>
      <c r="AS119" t="e">
        <f t="shared" si="13"/>
        <v>#DIV/0!</v>
      </c>
      <c r="AT119" t="e">
        <f t="shared" si="14"/>
        <v>#DIV/0!</v>
      </c>
      <c r="AU119" t="e">
        <f t="shared" si="15"/>
        <v>#DIV/0!</v>
      </c>
      <c r="AV119" t="e">
        <f t="shared" si="16"/>
        <v>#DIV/0!</v>
      </c>
      <c r="AW119" t="e">
        <f t="shared" si="17"/>
        <v>#DIV/0!</v>
      </c>
      <c r="AX119" t="e">
        <f t="shared" si="18"/>
        <v>#DIV/0!</v>
      </c>
      <c r="AY119" t="e">
        <f t="shared" si="19"/>
        <v>#DIV/0!</v>
      </c>
      <c r="AZ119" t="e">
        <f t="shared" si="20"/>
        <v>#DIV/0!</v>
      </c>
    </row>
    <row r="120" spans="1:52">
      <c r="D120"/>
    </row>
    <row r="121" spans="1:52">
      <c r="D121"/>
    </row>
    <row r="122" spans="1:52">
      <c r="D122"/>
    </row>
    <row r="123" spans="1:52">
      <c r="D123"/>
    </row>
    <row r="124" spans="1:52">
      <c r="D124"/>
    </row>
    <row r="125" spans="1:52">
      <c r="D125"/>
    </row>
    <row r="126" spans="1:52">
      <c r="D126"/>
    </row>
    <row r="127" spans="1:52">
      <c r="D127"/>
    </row>
    <row r="128" spans="1:5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3046875" style="83" customWidth="1"/>
    <col min="2" max="32" width="8.796875" style="83" hidden="1" customWidth="1"/>
    <col min="33" max="35" width="8.796875" style="83" bestFit="1" customWidth="1"/>
    <col min="36" max="37" width="8.796875" style="83" customWidth="1"/>
    <col min="38" max="245" width="9.06640625" style="83"/>
    <col min="246" max="246" width="37.73046875" style="83" customWidth="1"/>
    <col min="247" max="273" width="12.06640625" style="83" customWidth="1"/>
    <col min="274" max="274" width="12.73046875" style="83" customWidth="1"/>
    <col min="275" max="276" width="9.06640625" style="83"/>
    <col min="277" max="278" width="13.33203125" style="83" customWidth="1"/>
    <col min="279" max="279" width="13.796875" style="83" customWidth="1"/>
    <col min="280" max="501" width="9.06640625" style="83"/>
    <col min="502" max="502" width="37.73046875" style="83" customWidth="1"/>
    <col min="503" max="529" width="12.06640625" style="83" customWidth="1"/>
    <col min="530" max="530" width="12.73046875" style="83" customWidth="1"/>
    <col min="531" max="532" width="9.06640625" style="83"/>
    <col min="533" max="534" width="13.33203125" style="83" customWidth="1"/>
    <col min="535" max="535" width="13.796875" style="83" customWidth="1"/>
    <col min="536" max="757" width="9.06640625" style="83"/>
    <col min="758" max="758" width="37.73046875" style="83" customWidth="1"/>
    <col min="759" max="785" width="12.06640625" style="83" customWidth="1"/>
    <col min="786" max="786" width="12.73046875" style="83" customWidth="1"/>
    <col min="787" max="788" width="9.06640625" style="83"/>
    <col min="789" max="790" width="13.33203125" style="83" customWidth="1"/>
    <col min="791" max="791" width="13.796875" style="83" customWidth="1"/>
    <col min="792" max="1013" width="9.06640625" style="83"/>
    <col min="1014" max="1014" width="37.73046875" style="83" customWidth="1"/>
    <col min="1015" max="1041" width="12.06640625" style="83" customWidth="1"/>
    <col min="1042" max="1042" width="12.73046875" style="83" customWidth="1"/>
    <col min="1043" max="1044" width="9.06640625" style="83"/>
    <col min="1045" max="1046" width="13.33203125" style="83" customWidth="1"/>
    <col min="1047" max="1047" width="13.796875" style="83" customWidth="1"/>
    <col min="1048" max="1269" width="9.06640625" style="83"/>
    <col min="1270" max="1270" width="37.73046875" style="83" customWidth="1"/>
    <col min="1271" max="1297" width="12.06640625" style="83" customWidth="1"/>
    <col min="1298" max="1298" width="12.73046875" style="83" customWidth="1"/>
    <col min="1299" max="1300" width="9.06640625" style="83"/>
    <col min="1301" max="1302" width="13.33203125" style="83" customWidth="1"/>
    <col min="1303" max="1303" width="13.796875" style="83" customWidth="1"/>
    <col min="1304" max="1525" width="9.06640625" style="83"/>
    <col min="1526" max="1526" width="37.73046875" style="83" customWidth="1"/>
    <col min="1527" max="1553" width="12.06640625" style="83" customWidth="1"/>
    <col min="1554" max="1554" width="12.73046875" style="83" customWidth="1"/>
    <col min="1555" max="1556" width="9.06640625" style="83"/>
    <col min="1557" max="1558" width="13.33203125" style="83" customWidth="1"/>
    <col min="1559" max="1559" width="13.796875" style="83" customWidth="1"/>
    <col min="1560" max="1781" width="9.06640625" style="83"/>
    <col min="1782" max="1782" width="37.73046875" style="83" customWidth="1"/>
    <col min="1783" max="1809" width="12.06640625" style="83" customWidth="1"/>
    <col min="1810" max="1810" width="12.73046875" style="83" customWidth="1"/>
    <col min="1811" max="1812" width="9.06640625" style="83"/>
    <col min="1813" max="1814" width="13.33203125" style="83" customWidth="1"/>
    <col min="1815" max="1815" width="13.796875" style="83" customWidth="1"/>
    <col min="1816" max="2037" width="9.06640625" style="83"/>
    <col min="2038" max="2038" width="37.73046875" style="83" customWidth="1"/>
    <col min="2039" max="2065" width="12.06640625" style="83" customWidth="1"/>
    <col min="2066" max="2066" width="12.73046875" style="83" customWidth="1"/>
    <col min="2067" max="2068" width="9.06640625" style="83"/>
    <col min="2069" max="2070" width="13.33203125" style="83" customWidth="1"/>
    <col min="2071" max="2071" width="13.796875" style="83" customWidth="1"/>
    <col min="2072" max="2293" width="9.06640625" style="83"/>
    <col min="2294" max="2294" width="37.73046875" style="83" customWidth="1"/>
    <col min="2295" max="2321" width="12.06640625" style="83" customWidth="1"/>
    <col min="2322" max="2322" width="12.73046875" style="83" customWidth="1"/>
    <col min="2323" max="2324" width="9.06640625" style="83"/>
    <col min="2325" max="2326" width="13.33203125" style="83" customWidth="1"/>
    <col min="2327" max="2327" width="13.796875" style="83" customWidth="1"/>
    <col min="2328" max="2549" width="9.06640625" style="83"/>
    <col min="2550" max="2550" width="37.73046875" style="83" customWidth="1"/>
    <col min="2551" max="2577" width="12.06640625" style="83" customWidth="1"/>
    <col min="2578" max="2578" width="12.73046875" style="83" customWidth="1"/>
    <col min="2579" max="2580" width="9.06640625" style="83"/>
    <col min="2581" max="2582" width="13.33203125" style="83" customWidth="1"/>
    <col min="2583" max="2583" width="13.796875" style="83" customWidth="1"/>
    <col min="2584" max="2805" width="9.06640625" style="83"/>
    <col min="2806" max="2806" width="37.73046875" style="83" customWidth="1"/>
    <col min="2807" max="2833" width="12.06640625" style="83" customWidth="1"/>
    <col min="2834" max="2834" width="12.73046875" style="83" customWidth="1"/>
    <col min="2835" max="2836" width="9.06640625" style="83"/>
    <col min="2837" max="2838" width="13.33203125" style="83" customWidth="1"/>
    <col min="2839" max="2839" width="13.796875" style="83" customWidth="1"/>
    <col min="2840" max="3061" width="9.06640625" style="83"/>
    <col min="3062" max="3062" width="37.73046875" style="83" customWidth="1"/>
    <col min="3063" max="3089" width="12.06640625" style="83" customWidth="1"/>
    <col min="3090" max="3090" width="12.73046875" style="83" customWidth="1"/>
    <col min="3091" max="3092" width="9.06640625" style="83"/>
    <col min="3093" max="3094" width="13.33203125" style="83" customWidth="1"/>
    <col min="3095" max="3095" width="13.796875" style="83" customWidth="1"/>
    <col min="3096" max="3317" width="9.06640625" style="83"/>
    <col min="3318" max="3318" width="37.73046875" style="83" customWidth="1"/>
    <col min="3319" max="3345" width="12.06640625" style="83" customWidth="1"/>
    <col min="3346" max="3346" width="12.73046875" style="83" customWidth="1"/>
    <col min="3347" max="3348" width="9.06640625" style="83"/>
    <col min="3349" max="3350" width="13.33203125" style="83" customWidth="1"/>
    <col min="3351" max="3351" width="13.796875" style="83" customWidth="1"/>
    <col min="3352" max="3573" width="9.06640625" style="83"/>
    <col min="3574" max="3574" width="37.73046875" style="83" customWidth="1"/>
    <col min="3575" max="3601" width="12.06640625" style="83" customWidth="1"/>
    <col min="3602" max="3602" width="12.73046875" style="83" customWidth="1"/>
    <col min="3603" max="3604" width="9.06640625" style="83"/>
    <col min="3605" max="3606" width="13.33203125" style="83" customWidth="1"/>
    <col min="3607" max="3607" width="13.796875" style="83" customWidth="1"/>
    <col min="3608" max="3829" width="9.06640625" style="83"/>
    <col min="3830" max="3830" width="37.73046875" style="83" customWidth="1"/>
    <col min="3831" max="3857" width="12.06640625" style="83" customWidth="1"/>
    <col min="3858" max="3858" width="12.73046875" style="83" customWidth="1"/>
    <col min="3859" max="3860" width="9.06640625" style="83"/>
    <col min="3861" max="3862" width="13.33203125" style="83" customWidth="1"/>
    <col min="3863" max="3863" width="13.796875" style="83" customWidth="1"/>
    <col min="3864" max="4085" width="9.06640625" style="83"/>
    <col min="4086" max="4086" width="37.73046875" style="83" customWidth="1"/>
    <col min="4087" max="4113" width="12.06640625" style="83" customWidth="1"/>
    <col min="4114" max="4114" width="12.73046875" style="83" customWidth="1"/>
    <col min="4115" max="4116" width="9.06640625" style="83"/>
    <col min="4117" max="4118" width="13.33203125" style="83" customWidth="1"/>
    <col min="4119" max="4119" width="13.796875" style="83" customWidth="1"/>
    <col min="4120" max="4341" width="9.06640625" style="83"/>
    <col min="4342" max="4342" width="37.73046875" style="83" customWidth="1"/>
    <col min="4343" max="4369" width="12.06640625" style="83" customWidth="1"/>
    <col min="4370" max="4370" width="12.73046875" style="83" customWidth="1"/>
    <col min="4371" max="4372" width="9.06640625" style="83"/>
    <col min="4373" max="4374" width="13.33203125" style="83" customWidth="1"/>
    <col min="4375" max="4375" width="13.796875" style="83" customWidth="1"/>
    <col min="4376" max="4597" width="9.06640625" style="83"/>
    <col min="4598" max="4598" width="37.73046875" style="83" customWidth="1"/>
    <col min="4599" max="4625" width="12.06640625" style="83" customWidth="1"/>
    <col min="4626" max="4626" width="12.73046875" style="83" customWidth="1"/>
    <col min="4627" max="4628" width="9.06640625" style="83"/>
    <col min="4629" max="4630" width="13.33203125" style="83" customWidth="1"/>
    <col min="4631" max="4631" width="13.796875" style="83" customWidth="1"/>
    <col min="4632" max="4853" width="9.06640625" style="83"/>
    <col min="4854" max="4854" width="37.73046875" style="83" customWidth="1"/>
    <col min="4855" max="4881" width="12.06640625" style="83" customWidth="1"/>
    <col min="4882" max="4882" width="12.73046875" style="83" customWidth="1"/>
    <col min="4883" max="4884" width="9.06640625" style="83"/>
    <col min="4885" max="4886" width="13.33203125" style="83" customWidth="1"/>
    <col min="4887" max="4887" width="13.796875" style="83" customWidth="1"/>
    <col min="4888" max="5109" width="9.06640625" style="83"/>
    <col min="5110" max="5110" width="37.73046875" style="83" customWidth="1"/>
    <col min="5111" max="5137" width="12.06640625" style="83" customWidth="1"/>
    <col min="5138" max="5138" width="12.73046875" style="83" customWidth="1"/>
    <col min="5139" max="5140" width="9.06640625" style="83"/>
    <col min="5141" max="5142" width="13.33203125" style="83" customWidth="1"/>
    <col min="5143" max="5143" width="13.796875" style="83" customWidth="1"/>
    <col min="5144" max="5365" width="9.06640625" style="83"/>
    <col min="5366" max="5366" width="37.73046875" style="83" customWidth="1"/>
    <col min="5367" max="5393" width="12.06640625" style="83" customWidth="1"/>
    <col min="5394" max="5394" width="12.73046875" style="83" customWidth="1"/>
    <col min="5395" max="5396" width="9.06640625" style="83"/>
    <col min="5397" max="5398" width="13.33203125" style="83" customWidth="1"/>
    <col min="5399" max="5399" width="13.796875" style="83" customWidth="1"/>
    <col min="5400" max="5621" width="9.06640625" style="83"/>
    <col min="5622" max="5622" width="37.73046875" style="83" customWidth="1"/>
    <col min="5623" max="5649" width="12.06640625" style="83" customWidth="1"/>
    <col min="5650" max="5650" width="12.73046875" style="83" customWidth="1"/>
    <col min="5651" max="5652" width="9.06640625" style="83"/>
    <col min="5653" max="5654" width="13.33203125" style="83" customWidth="1"/>
    <col min="5655" max="5655" width="13.796875" style="83" customWidth="1"/>
    <col min="5656" max="5877" width="9.06640625" style="83"/>
    <col min="5878" max="5878" width="37.73046875" style="83" customWidth="1"/>
    <col min="5879" max="5905" width="12.06640625" style="83" customWidth="1"/>
    <col min="5906" max="5906" width="12.73046875" style="83" customWidth="1"/>
    <col min="5907" max="5908" width="9.06640625" style="83"/>
    <col min="5909" max="5910" width="13.33203125" style="83" customWidth="1"/>
    <col min="5911" max="5911" width="13.796875" style="83" customWidth="1"/>
    <col min="5912" max="6133" width="9.06640625" style="83"/>
    <col min="6134" max="6134" width="37.73046875" style="83" customWidth="1"/>
    <col min="6135" max="6161" width="12.06640625" style="83" customWidth="1"/>
    <col min="6162" max="6162" width="12.73046875" style="83" customWidth="1"/>
    <col min="6163" max="6164" width="9.06640625" style="83"/>
    <col min="6165" max="6166" width="13.33203125" style="83" customWidth="1"/>
    <col min="6167" max="6167" width="13.796875" style="83" customWidth="1"/>
    <col min="6168" max="6389" width="9.06640625" style="83"/>
    <col min="6390" max="6390" width="37.73046875" style="83" customWidth="1"/>
    <col min="6391" max="6417" width="12.06640625" style="83" customWidth="1"/>
    <col min="6418" max="6418" width="12.73046875" style="83" customWidth="1"/>
    <col min="6419" max="6420" width="9.06640625" style="83"/>
    <col min="6421" max="6422" width="13.33203125" style="83" customWidth="1"/>
    <col min="6423" max="6423" width="13.796875" style="83" customWidth="1"/>
    <col min="6424" max="6645" width="9.06640625" style="83"/>
    <col min="6646" max="6646" width="37.73046875" style="83" customWidth="1"/>
    <col min="6647" max="6673" width="12.06640625" style="83" customWidth="1"/>
    <col min="6674" max="6674" width="12.73046875" style="83" customWidth="1"/>
    <col min="6675" max="6676" width="9.06640625" style="83"/>
    <col min="6677" max="6678" width="13.33203125" style="83" customWidth="1"/>
    <col min="6679" max="6679" width="13.796875" style="83" customWidth="1"/>
    <col min="6680" max="6901" width="9.06640625" style="83"/>
    <col min="6902" max="6902" width="37.73046875" style="83" customWidth="1"/>
    <col min="6903" max="6929" width="12.06640625" style="83" customWidth="1"/>
    <col min="6930" max="6930" width="12.73046875" style="83" customWidth="1"/>
    <col min="6931" max="6932" width="9.06640625" style="83"/>
    <col min="6933" max="6934" width="13.33203125" style="83" customWidth="1"/>
    <col min="6935" max="6935" width="13.796875" style="83" customWidth="1"/>
    <col min="6936" max="7157" width="9.06640625" style="83"/>
    <col min="7158" max="7158" width="37.73046875" style="83" customWidth="1"/>
    <col min="7159" max="7185" width="12.06640625" style="83" customWidth="1"/>
    <col min="7186" max="7186" width="12.73046875" style="83" customWidth="1"/>
    <col min="7187" max="7188" width="9.06640625" style="83"/>
    <col min="7189" max="7190" width="13.33203125" style="83" customWidth="1"/>
    <col min="7191" max="7191" width="13.796875" style="83" customWidth="1"/>
    <col min="7192" max="7413" width="9.06640625" style="83"/>
    <col min="7414" max="7414" width="37.73046875" style="83" customWidth="1"/>
    <col min="7415" max="7441" width="12.06640625" style="83" customWidth="1"/>
    <col min="7442" max="7442" width="12.73046875" style="83" customWidth="1"/>
    <col min="7443" max="7444" width="9.06640625" style="83"/>
    <col min="7445" max="7446" width="13.33203125" style="83" customWidth="1"/>
    <col min="7447" max="7447" width="13.796875" style="83" customWidth="1"/>
    <col min="7448" max="7669" width="9.06640625" style="83"/>
    <col min="7670" max="7670" width="37.73046875" style="83" customWidth="1"/>
    <col min="7671" max="7697" width="12.06640625" style="83" customWidth="1"/>
    <col min="7698" max="7698" width="12.73046875" style="83" customWidth="1"/>
    <col min="7699" max="7700" width="9.06640625" style="83"/>
    <col min="7701" max="7702" width="13.33203125" style="83" customWidth="1"/>
    <col min="7703" max="7703" width="13.796875" style="83" customWidth="1"/>
    <col min="7704" max="7925" width="9.06640625" style="83"/>
    <col min="7926" max="7926" width="37.73046875" style="83" customWidth="1"/>
    <col min="7927" max="7953" width="12.06640625" style="83" customWidth="1"/>
    <col min="7954" max="7954" width="12.73046875" style="83" customWidth="1"/>
    <col min="7955" max="7956" width="9.06640625" style="83"/>
    <col min="7957" max="7958" width="13.33203125" style="83" customWidth="1"/>
    <col min="7959" max="7959" width="13.796875" style="83" customWidth="1"/>
    <col min="7960" max="8181" width="9.06640625" style="83"/>
    <col min="8182" max="8182" width="37.73046875" style="83" customWidth="1"/>
    <col min="8183" max="8209" width="12.06640625" style="83" customWidth="1"/>
    <col min="8210" max="8210" width="12.73046875" style="83" customWidth="1"/>
    <col min="8211" max="8212" width="9.06640625" style="83"/>
    <col min="8213" max="8214" width="13.33203125" style="83" customWidth="1"/>
    <col min="8215" max="8215" width="13.796875" style="83" customWidth="1"/>
    <col min="8216" max="8437" width="9.06640625" style="83"/>
    <col min="8438" max="8438" width="37.73046875" style="83" customWidth="1"/>
    <col min="8439" max="8465" width="12.06640625" style="83" customWidth="1"/>
    <col min="8466" max="8466" width="12.73046875" style="83" customWidth="1"/>
    <col min="8467" max="8468" width="9.06640625" style="83"/>
    <col min="8469" max="8470" width="13.33203125" style="83" customWidth="1"/>
    <col min="8471" max="8471" width="13.796875" style="83" customWidth="1"/>
    <col min="8472" max="8693" width="9.06640625" style="83"/>
    <col min="8694" max="8694" width="37.73046875" style="83" customWidth="1"/>
    <col min="8695" max="8721" width="12.06640625" style="83" customWidth="1"/>
    <col min="8722" max="8722" width="12.73046875" style="83" customWidth="1"/>
    <col min="8723" max="8724" width="9.06640625" style="83"/>
    <col min="8725" max="8726" width="13.33203125" style="83" customWidth="1"/>
    <col min="8727" max="8727" width="13.796875" style="83" customWidth="1"/>
    <col min="8728" max="8949" width="9.06640625" style="83"/>
    <col min="8950" max="8950" width="37.73046875" style="83" customWidth="1"/>
    <col min="8951" max="8977" width="12.06640625" style="83" customWidth="1"/>
    <col min="8978" max="8978" width="12.73046875" style="83" customWidth="1"/>
    <col min="8979" max="8980" width="9.06640625" style="83"/>
    <col min="8981" max="8982" width="13.33203125" style="83" customWidth="1"/>
    <col min="8983" max="8983" width="13.796875" style="83" customWidth="1"/>
    <col min="8984" max="9205" width="9.06640625" style="83"/>
    <col min="9206" max="9206" width="37.73046875" style="83" customWidth="1"/>
    <col min="9207" max="9233" width="12.06640625" style="83" customWidth="1"/>
    <col min="9234" max="9234" width="12.73046875" style="83" customWidth="1"/>
    <col min="9235" max="9236" width="9.06640625" style="83"/>
    <col min="9237" max="9238" width="13.33203125" style="83" customWidth="1"/>
    <col min="9239" max="9239" width="13.796875" style="83" customWidth="1"/>
    <col min="9240" max="9461" width="9.06640625" style="83"/>
    <col min="9462" max="9462" width="37.73046875" style="83" customWidth="1"/>
    <col min="9463" max="9489" width="12.06640625" style="83" customWidth="1"/>
    <col min="9490" max="9490" width="12.73046875" style="83" customWidth="1"/>
    <col min="9491" max="9492" width="9.06640625" style="83"/>
    <col min="9493" max="9494" width="13.33203125" style="83" customWidth="1"/>
    <col min="9495" max="9495" width="13.796875" style="83" customWidth="1"/>
    <col min="9496" max="9717" width="9.06640625" style="83"/>
    <col min="9718" max="9718" width="37.73046875" style="83" customWidth="1"/>
    <col min="9719" max="9745" width="12.06640625" style="83" customWidth="1"/>
    <col min="9746" max="9746" width="12.73046875" style="83" customWidth="1"/>
    <col min="9747" max="9748" width="9.06640625" style="83"/>
    <col min="9749" max="9750" width="13.33203125" style="83" customWidth="1"/>
    <col min="9751" max="9751" width="13.796875" style="83" customWidth="1"/>
    <col min="9752" max="9973" width="9.06640625" style="83"/>
    <col min="9974" max="9974" width="37.73046875" style="83" customWidth="1"/>
    <col min="9975" max="10001" width="12.06640625" style="83" customWidth="1"/>
    <col min="10002" max="10002" width="12.73046875" style="83" customWidth="1"/>
    <col min="10003" max="10004" width="9.06640625" style="83"/>
    <col min="10005" max="10006" width="13.33203125" style="83" customWidth="1"/>
    <col min="10007" max="10007" width="13.796875" style="83" customWidth="1"/>
    <col min="10008" max="10229" width="9.06640625" style="83"/>
    <col min="10230" max="10230" width="37.73046875" style="83" customWidth="1"/>
    <col min="10231" max="10257" width="12.06640625" style="83" customWidth="1"/>
    <col min="10258" max="10258" width="12.73046875" style="83" customWidth="1"/>
    <col min="10259" max="10260" width="9.06640625" style="83"/>
    <col min="10261" max="10262" width="13.33203125" style="83" customWidth="1"/>
    <col min="10263" max="10263" width="13.796875" style="83" customWidth="1"/>
    <col min="10264" max="10485" width="9.06640625" style="83"/>
    <col min="10486" max="10486" width="37.73046875" style="83" customWidth="1"/>
    <col min="10487" max="10513" width="12.06640625" style="83" customWidth="1"/>
    <col min="10514" max="10514" width="12.73046875" style="83" customWidth="1"/>
    <col min="10515" max="10516" width="9.06640625" style="83"/>
    <col min="10517" max="10518" width="13.33203125" style="83" customWidth="1"/>
    <col min="10519" max="10519" width="13.796875" style="83" customWidth="1"/>
    <col min="10520" max="10741" width="9.06640625" style="83"/>
    <col min="10742" max="10742" width="37.73046875" style="83" customWidth="1"/>
    <col min="10743" max="10769" width="12.06640625" style="83" customWidth="1"/>
    <col min="10770" max="10770" width="12.73046875" style="83" customWidth="1"/>
    <col min="10771" max="10772" width="9.06640625" style="83"/>
    <col min="10773" max="10774" width="13.33203125" style="83" customWidth="1"/>
    <col min="10775" max="10775" width="13.796875" style="83" customWidth="1"/>
    <col min="10776" max="10997" width="9.06640625" style="83"/>
    <col min="10998" max="10998" width="37.73046875" style="83" customWidth="1"/>
    <col min="10999" max="11025" width="12.06640625" style="83" customWidth="1"/>
    <col min="11026" max="11026" width="12.73046875" style="83" customWidth="1"/>
    <col min="11027" max="11028" width="9.06640625" style="83"/>
    <col min="11029" max="11030" width="13.33203125" style="83" customWidth="1"/>
    <col min="11031" max="11031" width="13.796875" style="83" customWidth="1"/>
    <col min="11032" max="11253" width="9.06640625" style="83"/>
    <col min="11254" max="11254" width="37.73046875" style="83" customWidth="1"/>
    <col min="11255" max="11281" width="12.06640625" style="83" customWidth="1"/>
    <col min="11282" max="11282" width="12.73046875" style="83" customWidth="1"/>
    <col min="11283" max="11284" width="9.06640625" style="83"/>
    <col min="11285" max="11286" width="13.33203125" style="83" customWidth="1"/>
    <col min="11287" max="11287" width="13.796875" style="83" customWidth="1"/>
    <col min="11288" max="11509" width="9.06640625" style="83"/>
    <col min="11510" max="11510" width="37.73046875" style="83" customWidth="1"/>
    <col min="11511" max="11537" width="12.06640625" style="83" customWidth="1"/>
    <col min="11538" max="11538" width="12.73046875" style="83" customWidth="1"/>
    <col min="11539" max="11540" width="9.06640625" style="83"/>
    <col min="11541" max="11542" width="13.33203125" style="83" customWidth="1"/>
    <col min="11543" max="11543" width="13.796875" style="83" customWidth="1"/>
    <col min="11544" max="11765" width="9.06640625" style="83"/>
    <col min="11766" max="11766" width="37.73046875" style="83" customWidth="1"/>
    <col min="11767" max="11793" width="12.06640625" style="83" customWidth="1"/>
    <col min="11794" max="11794" width="12.73046875" style="83" customWidth="1"/>
    <col min="11795" max="11796" width="9.06640625" style="83"/>
    <col min="11797" max="11798" width="13.33203125" style="83" customWidth="1"/>
    <col min="11799" max="11799" width="13.796875" style="83" customWidth="1"/>
    <col min="11800" max="12021" width="9.06640625" style="83"/>
    <col min="12022" max="12022" width="37.73046875" style="83" customWidth="1"/>
    <col min="12023" max="12049" width="12.06640625" style="83" customWidth="1"/>
    <col min="12050" max="12050" width="12.73046875" style="83" customWidth="1"/>
    <col min="12051" max="12052" width="9.06640625" style="83"/>
    <col min="12053" max="12054" width="13.33203125" style="83" customWidth="1"/>
    <col min="12055" max="12055" width="13.796875" style="83" customWidth="1"/>
    <col min="12056" max="12277" width="9.06640625" style="83"/>
    <col min="12278" max="12278" width="37.73046875" style="83" customWidth="1"/>
    <col min="12279" max="12305" width="12.06640625" style="83" customWidth="1"/>
    <col min="12306" max="12306" width="12.73046875" style="83" customWidth="1"/>
    <col min="12307" max="12308" width="9.06640625" style="83"/>
    <col min="12309" max="12310" width="13.33203125" style="83" customWidth="1"/>
    <col min="12311" max="12311" width="13.796875" style="83" customWidth="1"/>
    <col min="12312" max="12533" width="9.06640625" style="83"/>
    <col min="12534" max="12534" width="37.73046875" style="83" customWidth="1"/>
    <col min="12535" max="12561" width="12.06640625" style="83" customWidth="1"/>
    <col min="12562" max="12562" width="12.73046875" style="83" customWidth="1"/>
    <col min="12563" max="12564" width="9.06640625" style="83"/>
    <col min="12565" max="12566" width="13.33203125" style="83" customWidth="1"/>
    <col min="12567" max="12567" width="13.796875" style="83" customWidth="1"/>
    <col min="12568" max="12789" width="9.06640625" style="83"/>
    <col min="12790" max="12790" width="37.73046875" style="83" customWidth="1"/>
    <col min="12791" max="12817" width="12.06640625" style="83" customWidth="1"/>
    <col min="12818" max="12818" width="12.73046875" style="83" customWidth="1"/>
    <col min="12819" max="12820" width="9.06640625" style="83"/>
    <col min="12821" max="12822" width="13.33203125" style="83" customWidth="1"/>
    <col min="12823" max="12823" width="13.796875" style="83" customWidth="1"/>
    <col min="12824" max="13045" width="9.06640625" style="83"/>
    <col min="13046" max="13046" width="37.73046875" style="83" customWidth="1"/>
    <col min="13047" max="13073" width="12.06640625" style="83" customWidth="1"/>
    <col min="13074" max="13074" width="12.73046875" style="83" customWidth="1"/>
    <col min="13075" max="13076" width="9.06640625" style="83"/>
    <col min="13077" max="13078" width="13.33203125" style="83" customWidth="1"/>
    <col min="13079" max="13079" width="13.796875" style="83" customWidth="1"/>
    <col min="13080" max="13301" width="9.06640625" style="83"/>
    <col min="13302" max="13302" width="37.73046875" style="83" customWidth="1"/>
    <col min="13303" max="13329" width="12.06640625" style="83" customWidth="1"/>
    <col min="13330" max="13330" width="12.73046875" style="83" customWidth="1"/>
    <col min="13331" max="13332" width="9.06640625" style="83"/>
    <col min="13333" max="13334" width="13.33203125" style="83" customWidth="1"/>
    <col min="13335" max="13335" width="13.796875" style="83" customWidth="1"/>
    <col min="13336" max="13557" width="9.06640625" style="83"/>
    <col min="13558" max="13558" width="37.73046875" style="83" customWidth="1"/>
    <col min="13559" max="13585" width="12.06640625" style="83" customWidth="1"/>
    <col min="13586" max="13586" width="12.73046875" style="83" customWidth="1"/>
    <col min="13587" max="13588" width="9.06640625" style="83"/>
    <col min="13589" max="13590" width="13.33203125" style="83" customWidth="1"/>
    <col min="13591" max="13591" width="13.796875" style="83" customWidth="1"/>
    <col min="13592" max="13813" width="9.06640625" style="83"/>
    <col min="13814" max="13814" width="37.73046875" style="83" customWidth="1"/>
    <col min="13815" max="13841" width="12.06640625" style="83" customWidth="1"/>
    <col min="13842" max="13842" width="12.73046875" style="83" customWidth="1"/>
    <col min="13843" max="13844" width="9.06640625" style="83"/>
    <col min="13845" max="13846" width="13.33203125" style="83" customWidth="1"/>
    <col min="13847" max="13847" width="13.796875" style="83" customWidth="1"/>
    <col min="13848" max="14069" width="9.06640625" style="83"/>
    <col min="14070" max="14070" width="37.73046875" style="83" customWidth="1"/>
    <col min="14071" max="14097" width="12.06640625" style="83" customWidth="1"/>
    <col min="14098" max="14098" width="12.73046875" style="83" customWidth="1"/>
    <col min="14099" max="14100" width="9.06640625" style="83"/>
    <col min="14101" max="14102" width="13.33203125" style="83" customWidth="1"/>
    <col min="14103" max="14103" width="13.796875" style="83" customWidth="1"/>
    <col min="14104" max="14325" width="9.06640625" style="83"/>
    <col min="14326" max="14326" width="37.73046875" style="83" customWidth="1"/>
    <col min="14327" max="14353" width="12.06640625" style="83" customWidth="1"/>
    <col min="14354" max="14354" width="12.73046875" style="83" customWidth="1"/>
    <col min="14355" max="14356" width="9.06640625" style="83"/>
    <col min="14357" max="14358" width="13.33203125" style="83" customWidth="1"/>
    <col min="14359" max="14359" width="13.796875" style="83" customWidth="1"/>
    <col min="14360" max="14581" width="9.06640625" style="83"/>
    <col min="14582" max="14582" width="37.73046875" style="83" customWidth="1"/>
    <col min="14583" max="14609" width="12.06640625" style="83" customWidth="1"/>
    <col min="14610" max="14610" width="12.73046875" style="83" customWidth="1"/>
    <col min="14611" max="14612" width="9.06640625" style="83"/>
    <col min="14613" max="14614" width="13.33203125" style="83" customWidth="1"/>
    <col min="14615" max="14615" width="13.796875" style="83" customWidth="1"/>
    <col min="14616" max="14837" width="9.06640625" style="83"/>
    <col min="14838" max="14838" width="37.73046875" style="83" customWidth="1"/>
    <col min="14839" max="14865" width="12.06640625" style="83" customWidth="1"/>
    <col min="14866" max="14866" width="12.73046875" style="83" customWidth="1"/>
    <col min="14867" max="14868" width="9.06640625" style="83"/>
    <col min="14869" max="14870" width="13.33203125" style="83" customWidth="1"/>
    <col min="14871" max="14871" width="13.796875" style="83" customWidth="1"/>
    <col min="14872" max="15093" width="9.06640625" style="83"/>
    <col min="15094" max="15094" width="37.73046875" style="83" customWidth="1"/>
    <col min="15095" max="15121" width="12.06640625" style="83" customWidth="1"/>
    <col min="15122" max="15122" width="12.73046875" style="83" customWidth="1"/>
    <col min="15123" max="15124" width="9.06640625" style="83"/>
    <col min="15125" max="15126" width="13.33203125" style="83" customWidth="1"/>
    <col min="15127" max="15127" width="13.796875" style="83" customWidth="1"/>
    <col min="15128" max="15349" width="9.06640625" style="83"/>
    <col min="15350" max="15350" width="37.73046875" style="83" customWidth="1"/>
    <col min="15351" max="15377" width="12.06640625" style="83" customWidth="1"/>
    <col min="15378" max="15378" width="12.73046875" style="83" customWidth="1"/>
    <col min="15379" max="15380" width="9.06640625" style="83"/>
    <col min="15381" max="15382" width="13.33203125" style="83" customWidth="1"/>
    <col min="15383" max="15383" width="13.796875" style="83" customWidth="1"/>
    <col min="15384" max="15605" width="9.06640625" style="83"/>
    <col min="15606" max="15606" width="37.73046875" style="83" customWidth="1"/>
    <col min="15607" max="15633" width="12.06640625" style="83" customWidth="1"/>
    <col min="15634" max="15634" width="12.73046875" style="83" customWidth="1"/>
    <col min="15635" max="15636" width="9.06640625" style="83"/>
    <col min="15637" max="15638" width="13.33203125" style="83" customWidth="1"/>
    <col min="15639" max="15639" width="13.796875" style="83" customWidth="1"/>
    <col min="15640" max="15861" width="9.06640625" style="83"/>
    <col min="15862" max="15862" width="37.73046875" style="83" customWidth="1"/>
    <col min="15863" max="15889" width="12.06640625" style="83" customWidth="1"/>
    <col min="15890" max="15890" width="12.73046875" style="83" customWidth="1"/>
    <col min="15891" max="15892" width="9.06640625" style="83"/>
    <col min="15893" max="15894" width="13.33203125" style="83" customWidth="1"/>
    <col min="15895" max="15895" width="13.796875" style="83" customWidth="1"/>
    <col min="15896" max="16117" width="9.06640625" style="83"/>
    <col min="16118" max="16118" width="37.73046875" style="83" customWidth="1"/>
    <col min="16119" max="16145" width="12.06640625" style="83" customWidth="1"/>
    <col min="16146" max="16146" width="12.73046875" style="83" customWidth="1"/>
    <col min="16147" max="16148" width="9.06640625" style="83"/>
    <col min="16149" max="16150" width="13.33203125" style="83" customWidth="1"/>
    <col min="16151" max="16151" width="13.796875" style="83" customWidth="1"/>
    <col min="16152" max="16384" width="9.06640625" style="83"/>
  </cols>
  <sheetData>
    <row r="1" spans="1:38" s="65" customFormat="1" ht="16.5" customHeight="1" thickBot="1">
      <c r="A1" s="64" t="s">
        <v>535</v>
      </c>
      <c r="B1" s="64"/>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c r="AE1" s="64"/>
      <c r="AF1" s="64"/>
      <c r="AG1" s="64"/>
      <c r="AH1" s="64"/>
      <c r="AI1" s="64"/>
      <c r="AJ1" s="64"/>
      <c r="AK1" s="64"/>
    </row>
    <row r="2" spans="1:38" s="69" customFormat="1" ht="16.5" customHeight="1">
      <c r="A2" s="66"/>
      <c r="B2" s="67">
        <v>1960</v>
      </c>
      <c r="C2" s="67">
        <v>1965</v>
      </c>
      <c r="D2" s="67">
        <v>1970</v>
      </c>
      <c r="E2" s="67">
        <v>1975</v>
      </c>
      <c r="F2" s="67">
        <v>1980</v>
      </c>
      <c r="G2" s="67">
        <v>1985</v>
      </c>
      <c r="H2" s="67">
        <v>1990</v>
      </c>
      <c r="I2" s="67">
        <v>1991</v>
      </c>
      <c r="J2" s="67">
        <v>1992</v>
      </c>
      <c r="K2" s="67">
        <v>1993</v>
      </c>
      <c r="L2" s="67">
        <v>1994</v>
      </c>
      <c r="M2" s="67">
        <v>1995</v>
      </c>
      <c r="N2" s="67">
        <v>1996</v>
      </c>
      <c r="O2" s="67">
        <v>1997</v>
      </c>
      <c r="P2" s="67">
        <v>1998</v>
      </c>
      <c r="Q2" s="67">
        <v>1999</v>
      </c>
      <c r="R2" s="67">
        <v>2000</v>
      </c>
      <c r="S2" s="67">
        <v>2001</v>
      </c>
      <c r="T2" s="66">
        <v>2002</v>
      </c>
      <c r="U2" s="66">
        <v>2003</v>
      </c>
      <c r="V2" s="68">
        <v>2004</v>
      </c>
      <c r="W2" s="66">
        <v>2005</v>
      </c>
      <c r="X2" s="66">
        <v>2006</v>
      </c>
      <c r="Y2" s="66">
        <v>2007</v>
      </c>
      <c r="Z2" s="66">
        <v>2008</v>
      </c>
      <c r="AA2" s="66">
        <v>2009</v>
      </c>
      <c r="AB2" s="66">
        <v>2010</v>
      </c>
      <c r="AC2" s="67">
        <v>2011</v>
      </c>
      <c r="AD2" s="67">
        <v>2012</v>
      </c>
      <c r="AE2" s="66">
        <v>2013</v>
      </c>
      <c r="AF2" s="67">
        <v>2014</v>
      </c>
      <c r="AG2" s="67">
        <v>2015</v>
      </c>
      <c r="AH2" s="67">
        <v>2016</v>
      </c>
      <c r="AI2" s="67">
        <v>2017</v>
      </c>
      <c r="AJ2" s="67">
        <v>2018</v>
      </c>
      <c r="AK2" s="67">
        <v>2019</v>
      </c>
    </row>
    <row r="3" spans="1:38" s="74" customFormat="1" ht="16.5" customHeight="1">
      <c r="A3" s="11" t="s">
        <v>534</v>
      </c>
      <c r="B3" s="70"/>
      <c r="C3" s="70"/>
      <c r="D3" s="70"/>
      <c r="E3" s="71"/>
      <c r="F3" s="71"/>
      <c r="G3" s="72"/>
      <c r="H3" s="72"/>
      <c r="I3" s="72"/>
      <c r="J3" s="72"/>
      <c r="K3" s="72"/>
      <c r="L3" s="72"/>
      <c r="M3" s="72"/>
      <c r="N3" s="72"/>
      <c r="O3" s="72"/>
      <c r="P3" s="72"/>
      <c r="Q3" s="72"/>
      <c r="R3" s="72"/>
      <c r="S3" s="70"/>
      <c r="T3" s="72"/>
      <c r="U3" s="72"/>
      <c r="V3" s="72"/>
      <c r="W3" s="72"/>
      <c r="X3" s="72"/>
      <c r="Y3" s="72"/>
      <c r="Z3" s="72"/>
      <c r="AA3" s="70"/>
      <c r="AB3" s="70"/>
      <c r="AC3" s="70"/>
      <c r="AD3" s="70"/>
      <c r="AE3" s="73"/>
      <c r="AF3" s="73"/>
      <c r="AG3" s="73"/>
      <c r="AH3" s="73"/>
      <c r="AI3" s="73"/>
      <c r="AJ3" s="73"/>
      <c r="AK3" s="73"/>
    </row>
    <row r="4" spans="1:38" s="74" customFormat="1" ht="16.5" customHeight="1">
      <c r="A4" s="9" t="s">
        <v>1120</v>
      </c>
      <c r="B4" s="75">
        <v>31099</v>
      </c>
      <c r="C4" s="75">
        <v>53226</v>
      </c>
      <c r="D4" s="75">
        <v>108442</v>
      </c>
      <c r="E4" s="76">
        <v>119591.474</v>
      </c>
      <c r="F4" s="76">
        <v>190765.929</v>
      </c>
      <c r="G4" s="76">
        <v>275863.54700000002</v>
      </c>
      <c r="H4" s="76">
        <v>337215.22553599998</v>
      </c>
      <c r="I4" s="76">
        <v>329787.96750099998</v>
      </c>
      <c r="J4" s="76">
        <v>345019.61278099997</v>
      </c>
      <c r="K4" s="76">
        <v>351096.458323</v>
      </c>
      <c r="L4" s="76">
        <v>376873.402328</v>
      </c>
      <c r="M4" s="76">
        <v>391593.82941200002</v>
      </c>
      <c r="N4" s="76">
        <v>419281.55251800001</v>
      </c>
      <c r="O4" s="76">
        <v>439262.67014</v>
      </c>
      <c r="P4" s="76">
        <v>449103.79910300003</v>
      </c>
      <c r="Q4" s="76">
        <v>473081.98319599999</v>
      </c>
      <c r="R4" s="76">
        <v>500431.77514500002</v>
      </c>
      <c r="S4" s="76">
        <v>473591.64681000001</v>
      </c>
      <c r="T4" s="76">
        <v>472190.76637199998</v>
      </c>
      <c r="U4" s="76">
        <v>497648.14399399998</v>
      </c>
      <c r="V4" s="76">
        <v>547931.15319800004</v>
      </c>
      <c r="W4" s="76">
        <v>572868.82004599995</v>
      </c>
      <c r="X4" s="76">
        <v>576823.04937200004</v>
      </c>
      <c r="Y4" s="76">
        <v>594614.09036200005</v>
      </c>
      <c r="Z4" s="76">
        <v>570089.94696500001</v>
      </c>
      <c r="AA4" s="76">
        <v>540693.68270899996</v>
      </c>
      <c r="AB4" s="76">
        <v>554710.522322</v>
      </c>
      <c r="AC4" s="76">
        <v>565613.64535799995</v>
      </c>
      <c r="AD4" s="76">
        <v>570438.230553</v>
      </c>
      <c r="AE4" s="76">
        <v>579461.44977599999</v>
      </c>
      <c r="AF4" s="76">
        <v>597005.00355200004</v>
      </c>
      <c r="AG4" s="76">
        <v>632154.82412700006</v>
      </c>
      <c r="AH4" s="76">
        <v>661477.92748199997</v>
      </c>
      <c r="AI4" s="76">
        <v>685472.464806</v>
      </c>
      <c r="AJ4" s="76">
        <v>722415.33364099998</v>
      </c>
      <c r="AK4" s="76">
        <v>754303.24246600003</v>
      </c>
    </row>
    <row r="5" spans="1:38" s="74" customFormat="1" ht="16.5" customHeight="1">
      <c r="A5" s="9" t="s">
        <v>1121</v>
      </c>
      <c r="B5" s="77">
        <v>2300</v>
      </c>
      <c r="C5" s="75" t="s">
        <v>527</v>
      </c>
      <c r="D5" s="77">
        <v>9100</v>
      </c>
      <c r="E5" s="75" t="s">
        <v>527</v>
      </c>
      <c r="F5" s="77">
        <v>14700</v>
      </c>
      <c r="G5" s="75" t="s">
        <v>527</v>
      </c>
      <c r="H5" s="77">
        <v>13000</v>
      </c>
      <c r="I5" s="75" t="s">
        <v>527</v>
      </c>
      <c r="J5" s="75" t="s">
        <v>527</v>
      </c>
      <c r="K5" s="75" t="s">
        <v>527</v>
      </c>
      <c r="L5" s="75" t="s">
        <v>527</v>
      </c>
      <c r="M5" s="77">
        <v>10800</v>
      </c>
      <c r="N5" s="77">
        <v>12000</v>
      </c>
      <c r="O5" s="77">
        <v>12500</v>
      </c>
      <c r="P5" s="77">
        <v>13100</v>
      </c>
      <c r="Q5" s="77">
        <v>14100</v>
      </c>
      <c r="R5" s="77">
        <v>15200</v>
      </c>
      <c r="S5" s="77">
        <v>15900</v>
      </c>
      <c r="T5" s="76" t="s">
        <v>532</v>
      </c>
      <c r="U5" s="76" t="s">
        <v>532</v>
      </c>
      <c r="V5" s="76" t="s">
        <v>532</v>
      </c>
      <c r="W5" s="76" t="s">
        <v>532</v>
      </c>
      <c r="X5" s="76" t="s">
        <v>532</v>
      </c>
      <c r="Y5" s="76" t="s">
        <v>532</v>
      </c>
      <c r="Z5" s="76" t="s">
        <v>532</v>
      </c>
      <c r="AA5" s="76" t="s">
        <v>532</v>
      </c>
      <c r="AB5" s="76" t="s">
        <v>532</v>
      </c>
      <c r="AC5" s="76" t="s">
        <v>532</v>
      </c>
      <c r="AD5" s="76" t="s">
        <v>532</v>
      </c>
      <c r="AE5" s="76" t="s">
        <v>532</v>
      </c>
      <c r="AF5" s="76" t="s">
        <v>532</v>
      </c>
      <c r="AG5" s="76" t="s">
        <v>532</v>
      </c>
      <c r="AH5" s="76" t="s">
        <v>532</v>
      </c>
      <c r="AI5" s="76" t="s">
        <v>532</v>
      </c>
      <c r="AJ5" s="76" t="s">
        <v>532</v>
      </c>
      <c r="AK5" s="76" t="s">
        <v>532</v>
      </c>
    </row>
    <row r="6" spans="1:38" s="74" customFormat="1" ht="16.5" customHeight="1">
      <c r="A6" s="78" t="s">
        <v>533</v>
      </c>
      <c r="B6" s="79">
        <v>1272078.3999999999</v>
      </c>
      <c r="C6" s="79">
        <v>1555237.28</v>
      </c>
      <c r="D6" s="79">
        <v>2042002.2799999998</v>
      </c>
      <c r="E6" s="79">
        <v>2404954.4</v>
      </c>
      <c r="F6" s="79">
        <v>2653510.21</v>
      </c>
      <c r="G6" s="79">
        <v>2991120.8</v>
      </c>
      <c r="H6" s="79">
        <v>3539602.56</v>
      </c>
      <c r="I6" s="79">
        <v>3578582.4400000004</v>
      </c>
      <c r="J6" s="79">
        <v>3676688.44</v>
      </c>
      <c r="K6" s="79">
        <v>3747067.87</v>
      </c>
      <c r="L6" s="79">
        <v>3939875</v>
      </c>
      <c r="M6" s="79">
        <v>3848458</v>
      </c>
      <c r="N6" s="79">
        <v>3951008.7272999999</v>
      </c>
      <c r="O6" s="79">
        <v>4071136.5328719998</v>
      </c>
      <c r="P6" s="79">
        <v>4182066.2400156059</v>
      </c>
      <c r="Q6" s="79">
        <v>4285299.4390774053</v>
      </c>
      <c r="R6" s="79">
        <v>4370488.7148582162</v>
      </c>
      <c r="S6" s="79">
        <v>4623397.8260386921</v>
      </c>
      <c r="T6" s="79">
        <v>4646520.9849062953</v>
      </c>
      <c r="U6" s="79">
        <v>4701825.0032426612</v>
      </c>
      <c r="V6" s="79">
        <v>4824654.4447763506</v>
      </c>
      <c r="W6" s="72">
        <v>4867608.4897589097</v>
      </c>
      <c r="X6" s="72">
        <v>4908058.8374757655</v>
      </c>
      <c r="Y6" s="72">
        <v>4959766.7012</v>
      </c>
      <c r="Z6" s="72">
        <v>4900171</v>
      </c>
      <c r="AA6" s="72">
        <v>5000591.8959189998</v>
      </c>
      <c r="AB6" s="72">
        <v>5009805.5620214241</v>
      </c>
      <c r="AC6" s="72">
        <v>4997049.3066988336</v>
      </c>
      <c r="AD6" s="72">
        <v>5046332.4132198002</v>
      </c>
      <c r="AE6" s="72">
        <v>5083123.4649372874</v>
      </c>
      <c r="AF6" s="72">
        <v>5158160.8548277542</v>
      </c>
      <c r="AG6" s="72">
        <v>5282710.2500658771</v>
      </c>
      <c r="AH6" s="72">
        <v>5411827.6229987517</v>
      </c>
      <c r="AI6" s="72">
        <v>5482189.7570441701</v>
      </c>
      <c r="AJ6" s="72">
        <v>5545845.3035232006</v>
      </c>
      <c r="AK6" s="72">
        <v>5579125.9722718718</v>
      </c>
    </row>
    <row r="7" spans="1:38" s="74" customFormat="1" ht="16.5" customHeight="1">
      <c r="A7" s="10" t="s">
        <v>1122</v>
      </c>
      <c r="B7" s="76">
        <v>1144673.3999999999</v>
      </c>
      <c r="C7" s="76">
        <v>1394803.28</v>
      </c>
      <c r="D7" s="76">
        <v>1750897</v>
      </c>
      <c r="E7" s="76">
        <v>1954165.5</v>
      </c>
      <c r="F7" s="76">
        <v>2011988.76</v>
      </c>
      <c r="G7" s="76">
        <v>2094620.64</v>
      </c>
      <c r="H7" s="76">
        <v>2281390.92</v>
      </c>
      <c r="I7" s="76">
        <v>2200259.7000000002</v>
      </c>
      <c r="J7" s="76">
        <v>2208226.09</v>
      </c>
      <c r="K7" s="76">
        <v>2213281.4900000002</v>
      </c>
      <c r="L7" s="76">
        <v>2756223</v>
      </c>
      <c r="M7" s="76">
        <v>2286887</v>
      </c>
      <c r="N7" s="76">
        <v>2337068</v>
      </c>
      <c r="O7" s="76">
        <v>2389065</v>
      </c>
      <c r="P7" s="76">
        <v>2463828.420042248</v>
      </c>
      <c r="Q7" s="76">
        <v>2495140.3026243281</v>
      </c>
      <c r="R7" s="76">
        <v>2544457.3524414399</v>
      </c>
      <c r="S7" s="76">
        <v>2556481.2400000002</v>
      </c>
      <c r="T7" s="76">
        <v>2620388.92</v>
      </c>
      <c r="U7" s="76">
        <v>2641885.0920744999</v>
      </c>
      <c r="V7" s="76">
        <v>2685826.6531088967</v>
      </c>
      <c r="W7" s="76">
        <v>2699304.6428176584</v>
      </c>
      <c r="X7" s="76">
        <v>2671044.2305259043</v>
      </c>
      <c r="Y7" s="76">
        <v>3324977</v>
      </c>
      <c r="Z7" s="76">
        <v>3199116</v>
      </c>
      <c r="AA7" s="76">
        <v>3413875</v>
      </c>
      <c r="AB7" s="76">
        <v>3429995.6410861243</v>
      </c>
      <c r="AC7" s="76">
        <v>3464405.2296386864</v>
      </c>
      <c r="AD7" s="76">
        <v>3490438.2857423411</v>
      </c>
      <c r="AE7" s="76">
        <v>3507723.0973114655</v>
      </c>
      <c r="AF7" s="76">
        <v>3502000.6903627221</v>
      </c>
      <c r="AG7" s="76">
        <v>3628378.8815517384</v>
      </c>
      <c r="AH7" s="76">
        <v>3699794.4380078609</v>
      </c>
      <c r="AI7" s="76">
        <v>3709919.1961312541</v>
      </c>
      <c r="AJ7" s="76">
        <v>3729610.234329388</v>
      </c>
      <c r="AK7" s="76">
        <v>3765896.0121443863</v>
      </c>
    </row>
    <row r="8" spans="1:38" s="74" customFormat="1" ht="16.5" customHeight="1">
      <c r="A8" s="10" t="s">
        <v>1123</v>
      </c>
      <c r="B8" s="75" t="s">
        <v>527</v>
      </c>
      <c r="C8" s="80" t="s">
        <v>527</v>
      </c>
      <c r="D8" s="75">
        <v>3276.9</v>
      </c>
      <c r="E8" s="75">
        <v>6191.9</v>
      </c>
      <c r="F8" s="75">
        <v>12256.8</v>
      </c>
      <c r="G8" s="75">
        <v>11811.8</v>
      </c>
      <c r="H8" s="75">
        <v>12424.1</v>
      </c>
      <c r="I8" s="75">
        <v>11656.06</v>
      </c>
      <c r="J8" s="75">
        <v>11946.25</v>
      </c>
      <c r="K8" s="75">
        <v>12184.38</v>
      </c>
      <c r="L8" s="76">
        <v>11264</v>
      </c>
      <c r="M8" s="76">
        <v>10777</v>
      </c>
      <c r="N8" s="76">
        <v>10912</v>
      </c>
      <c r="O8" s="76">
        <v>11089</v>
      </c>
      <c r="P8" s="76">
        <v>11311.197996230532</v>
      </c>
      <c r="Q8" s="76">
        <v>11642.295010415633</v>
      </c>
      <c r="R8" s="76">
        <v>11515.796151175477</v>
      </c>
      <c r="S8" s="76">
        <v>11759.58</v>
      </c>
      <c r="T8" s="76">
        <v>12131.04</v>
      </c>
      <c r="U8" s="76">
        <v>12162.999800241942</v>
      </c>
      <c r="V8" s="76">
        <v>12855.361903711795</v>
      </c>
      <c r="W8" s="76">
        <v>13276.957048550581</v>
      </c>
      <c r="X8" s="76">
        <v>15302.837710775921</v>
      </c>
      <c r="Y8" s="76">
        <v>27173</v>
      </c>
      <c r="Z8" s="76">
        <v>26430</v>
      </c>
      <c r="AA8" s="76">
        <v>24162</v>
      </c>
      <c r="AB8" s="76">
        <v>21482.715623236356</v>
      </c>
      <c r="AC8" s="76">
        <v>21516.752486125952</v>
      </c>
      <c r="AD8" s="76">
        <v>24815.916143547372</v>
      </c>
      <c r="AE8" s="76">
        <v>23633.293571165999</v>
      </c>
      <c r="AF8" s="76">
        <v>23173.173385423503</v>
      </c>
      <c r="AG8" s="76">
        <v>22751.532128664399</v>
      </c>
      <c r="AH8" s="76">
        <v>23725.111955421387</v>
      </c>
      <c r="AI8" s="76">
        <v>23381.622003386132</v>
      </c>
      <c r="AJ8" s="76">
        <v>23296.76856786057</v>
      </c>
      <c r="AK8" s="76">
        <v>22846.373475193806</v>
      </c>
    </row>
    <row r="9" spans="1:38" s="74" customFormat="1" ht="16.5" customHeight="1">
      <c r="A9" s="10" t="s">
        <v>1124</v>
      </c>
      <c r="B9" s="75" t="s">
        <v>527</v>
      </c>
      <c r="C9" s="75" t="s">
        <v>527</v>
      </c>
      <c r="D9" s="75">
        <v>225613.38</v>
      </c>
      <c r="E9" s="75">
        <v>363267</v>
      </c>
      <c r="F9" s="75">
        <v>520773.65</v>
      </c>
      <c r="G9" s="75">
        <v>688091.36</v>
      </c>
      <c r="H9" s="75">
        <v>999753.54</v>
      </c>
      <c r="I9" s="75">
        <v>1116957.68</v>
      </c>
      <c r="J9" s="75">
        <v>1201667.1000000001</v>
      </c>
      <c r="K9" s="75">
        <v>1252860</v>
      </c>
      <c r="L9" s="76">
        <v>885897</v>
      </c>
      <c r="M9" s="76">
        <v>1256146</v>
      </c>
      <c r="N9" s="76">
        <v>1298299</v>
      </c>
      <c r="O9" s="76">
        <v>1352675</v>
      </c>
      <c r="P9" s="76">
        <v>1380557.2397938734</v>
      </c>
      <c r="Q9" s="76">
        <v>1432782.3794077854</v>
      </c>
      <c r="R9" s="76">
        <v>1467663.7991499156</v>
      </c>
      <c r="S9" s="76">
        <v>1678852.5595885422</v>
      </c>
      <c r="T9" s="76">
        <v>1674791.8930520001</v>
      </c>
      <c r="U9" s="76">
        <v>1706102.912463947</v>
      </c>
      <c r="V9" s="76">
        <v>1780771.1384466074</v>
      </c>
      <c r="W9" s="76">
        <v>1804848.0064037023</v>
      </c>
      <c r="X9" s="76">
        <v>1876689.847532914</v>
      </c>
      <c r="Y9" s="76">
        <v>1017007</v>
      </c>
      <c r="Z9" s="76">
        <v>1049667</v>
      </c>
      <c r="AA9" s="76">
        <v>991383</v>
      </c>
      <c r="AB9" s="76">
        <v>1001455.7277059199</v>
      </c>
      <c r="AC9" s="76">
        <v>972382.44726826402</v>
      </c>
      <c r="AD9" s="76">
        <v>970669.41516661318</v>
      </c>
      <c r="AE9" s="76">
        <v>977476.62107445241</v>
      </c>
      <c r="AF9" s="76">
        <v>1037129.0861966583</v>
      </c>
      <c r="AG9" s="76">
        <v>1028773.6840018815</v>
      </c>
      <c r="AH9" s="76">
        <v>1075233.5052042801</v>
      </c>
      <c r="AI9" s="76">
        <v>1106303.4454204475</v>
      </c>
      <c r="AJ9" s="76">
        <v>1119644.0825954296</v>
      </c>
      <c r="AK9" s="76">
        <v>1128488.8887035879</v>
      </c>
    </row>
    <row r="10" spans="1:38" s="74" customFormat="1" ht="16.5" customHeight="1">
      <c r="A10" s="9" t="s">
        <v>1125</v>
      </c>
      <c r="B10" s="75">
        <v>98551</v>
      </c>
      <c r="C10" s="75">
        <v>128769</v>
      </c>
      <c r="D10" s="75">
        <v>27081</v>
      </c>
      <c r="E10" s="75">
        <v>34606</v>
      </c>
      <c r="F10" s="75">
        <v>39813</v>
      </c>
      <c r="G10" s="75">
        <v>45441</v>
      </c>
      <c r="H10" s="75">
        <v>51901</v>
      </c>
      <c r="I10" s="75">
        <v>52898</v>
      </c>
      <c r="J10" s="75">
        <v>53874</v>
      </c>
      <c r="K10" s="75">
        <v>56772</v>
      </c>
      <c r="L10" s="76">
        <v>61284</v>
      </c>
      <c r="M10" s="76">
        <v>62705</v>
      </c>
      <c r="N10" s="76">
        <v>64072</v>
      </c>
      <c r="O10" s="76">
        <v>66893</v>
      </c>
      <c r="P10" s="76">
        <v>68021</v>
      </c>
      <c r="Q10" s="76">
        <v>70311</v>
      </c>
      <c r="R10" s="76">
        <v>70500</v>
      </c>
      <c r="S10" s="76">
        <v>85488.639999999999</v>
      </c>
      <c r="T10" s="76">
        <v>75866</v>
      </c>
      <c r="U10" s="76">
        <v>77756.625026012029</v>
      </c>
      <c r="V10" s="76">
        <v>78441.001270563196</v>
      </c>
      <c r="W10" s="76">
        <v>78495.659525951312</v>
      </c>
      <c r="X10" s="76">
        <v>80344.221164056842</v>
      </c>
      <c r="Y10" s="76">
        <v>119979</v>
      </c>
      <c r="Z10" s="76">
        <v>126855</v>
      </c>
      <c r="AA10" s="76">
        <v>120207</v>
      </c>
      <c r="AB10" s="76">
        <v>110738.2452064016</v>
      </c>
      <c r="AC10" s="76">
        <v>103803.03027298137</v>
      </c>
      <c r="AD10" s="76">
        <v>105605.2225970268</v>
      </c>
      <c r="AE10" s="76">
        <v>106581.57890487878</v>
      </c>
      <c r="AF10" s="76">
        <v>109301.40619692924</v>
      </c>
      <c r="AG10" s="76">
        <v>109597.31844960712</v>
      </c>
      <c r="AH10" s="76">
        <v>113337.94163267993</v>
      </c>
      <c r="AI10" s="76">
        <v>116102.39910916959</v>
      </c>
      <c r="AJ10" s="76">
        <v>120698.99421461202</v>
      </c>
      <c r="AK10" s="76">
        <v>124745.70718075465</v>
      </c>
    </row>
    <row r="11" spans="1:38" s="74" customFormat="1" ht="16.5" customHeight="1">
      <c r="A11" s="9" t="s">
        <v>531</v>
      </c>
      <c r="B11" s="75">
        <v>28854</v>
      </c>
      <c r="C11" s="75">
        <v>31665</v>
      </c>
      <c r="D11" s="75">
        <v>35134</v>
      </c>
      <c r="E11" s="75">
        <v>46724</v>
      </c>
      <c r="F11" s="75">
        <v>68678</v>
      </c>
      <c r="G11" s="75">
        <v>78063</v>
      </c>
      <c r="H11" s="75">
        <v>94341</v>
      </c>
      <c r="I11" s="75">
        <v>96645</v>
      </c>
      <c r="J11" s="75">
        <v>99510</v>
      </c>
      <c r="K11" s="75">
        <v>103116</v>
      </c>
      <c r="L11" s="76">
        <v>108932</v>
      </c>
      <c r="M11" s="76">
        <v>115451</v>
      </c>
      <c r="N11" s="76">
        <v>118899</v>
      </c>
      <c r="O11" s="76">
        <v>124584</v>
      </c>
      <c r="P11" s="76">
        <v>128359</v>
      </c>
      <c r="Q11" s="76">
        <v>132386</v>
      </c>
      <c r="R11" s="76">
        <v>135020</v>
      </c>
      <c r="S11" s="76">
        <v>161169.12</v>
      </c>
      <c r="T11" s="76">
        <v>138737</v>
      </c>
      <c r="U11" s="76">
        <v>140159.96248174272</v>
      </c>
      <c r="V11" s="76">
        <v>142369.77185656936</v>
      </c>
      <c r="W11" s="76">
        <v>144027.63604132412</v>
      </c>
      <c r="X11" s="76">
        <v>142169.22730548185</v>
      </c>
      <c r="Y11" s="76">
        <v>184199</v>
      </c>
      <c r="Z11" s="76">
        <v>183826</v>
      </c>
      <c r="AA11" s="76">
        <v>168100</v>
      </c>
      <c r="AB11" s="76">
        <v>175788.97173715092</v>
      </c>
      <c r="AC11" s="76">
        <v>163791.29311902044</v>
      </c>
      <c r="AD11" s="76">
        <v>163601.73110557569</v>
      </c>
      <c r="AE11" s="76">
        <v>168435.63414130086</v>
      </c>
      <c r="AF11" s="76">
        <v>169830.17838475661</v>
      </c>
      <c r="AG11" s="76">
        <v>170246.27799988686</v>
      </c>
      <c r="AH11" s="76">
        <v>174556.97827435564</v>
      </c>
      <c r="AI11" s="76">
        <v>181490.18169777928</v>
      </c>
      <c r="AJ11" s="76">
        <v>184165.1211510069</v>
      </c>
      <c r="AK11" s="76">
        <v>175304.70135307586</v>
      </c>
    </row>
    <row r="12" spans="1:38" s="74" customFormat="1" ht="16.5" customHeight="1">
      <c r="A12" s="9" t="s">
        <v>1126</v>
      </c>
      <c r="B12" s="75" t="s">
        <v>527</v>
      </c>
      <c r="C12" s="75" t="s">
        <v>527</v>
      </c>
      <c r="D12" s="75" t="s">
        <v>527</v>
      </c>
      <c r="E12" s="75" t="s">
        <v>527</v>
      </c>
      <c r="F12" s="75" t="s">
        <v>527</v>
      </c>
      <c r="G12" s="75">
        <v>73093</v>
      </c>
      <c r="H12" s="75">
        <v>99792</v>
      </c>
      <c r="I12" s="75">
        <v>100166</v>
      </c>
      <c r="J12" s="75">
        <v>101465</v>
      </c>
      <c r="K12" s="75">
        <v>108854</v>
      </c>
      <c r="L12" s="75">
        <v>116275</v>
      </c>
      <c r="M12" s="75">
        <v>116492</v>
      </c>
      <c r="N12" s="75">
        <v>121758.7273</v>
      </c>
      <c r="O12" s="75">
        <v>126830.53287200001</v>
      </c>
      <c r="P12" s="75">
        <v>129989.38218325401</v>
      </c>
      <c r="Q12" s="75">
        <v>143037.46203487608</v>
      </c>
      <c r="R12" s="75">
        <v>141331.7671156849</v>
      </c>
      <c r="S12" s="75">
        <v>129646.68645014966</v>
      </c>
      <c r="T12" s="75">
        <v>124606.13185429553</v>
      </c>
      <c r="U12" s="75">
        <v>123757.41139621758</v>
      </c>
      <c r="V12" s="75">
        <v>124390.5181900022</v>
      </c>
      <c r="W12" s="75">
        <v>127655.58792172259</v>
      </c>
      <c r="X12" s="75">
        <v>122508.47323663282</v>
      </c>
      <c r="Y12" s="75">
        <v>286431.70120000001</v>
      </c>
      <c r="Z12" s="75">
        <v>292075.290018</v>
      </c>
      <c r="AA12" s="75">
        <v>282864.89591900003</v>
      </c>
      <c r="AB12" s="75">
        <v>270344.2606625912</v>
      </c>
      <c r="AC12" s="76">
        <v>271150.55391375569</v>
      </c>
      <c r="AD12" s="76">
        <v>291201.84246469656</v>
      </c>
      <c r="AE12" s="76">
        <v>299273.23993402399</v>
      </c>
      <c r="AF12" s="76">
        <v>316726.32030126388</v>
      </c>
      <c r="AG12" s="76">
        <v>322962.55593409849</v>
      </c>
      <c r="AH12" s="76">
        <v>325179.64792415383</v>
      </c>
      <c r="AI12" s="76">
        <v>344992.9126821332</v>
      </c>
      <c r="AJ12" s="76">
        <v>368430.10266490339</v>
      </c>
      <c r="AK12" s="76">
        <v>361844.28941487317</v>
      </c>
    </row>
    <row r="13" spans="1:38" s="74" customFormat="1" ht="16.5" customHeight="1">
      <c r="A13" s="81" t="s">
        <v>1127</v>
      </c>
      <c r="B13" s="70" t="s">
        <v>527</v>
      </c>
      <c r="C13" s="70" t="s">
        <v>527</v>
      </c>
      <c r="D13" s="70" t="s">
        <v>527</v>
      </c>
      <c r="E13" s="70" t="s">
        <v>527</v>
      </c>
      <c r="F13" s="79">
        <v>39854</v>
      </c>
      <c r="G13" s="79">
        <v>39581</v>
      </c>
      <c r="H13" s="79">
        <v>41143</v>
      </c>
      <c r="I13" s="79">
        <v>40703</v>
      </c>
      <c r="J13" s="79">
        <v>40241</v>
      </c>
      <c r="K13" s="79">
        <v>39384</v>
      </c>
      <c r="L13" s="79">
        <v>39585</v>
      </c>
      <c r="M13" s="79">
        <v>39808</v>
      </c>
      <c r="N13" s="79">
        <v>38984.124200000006</v>
      </c>
      <c r="O13" s="79">
        <v>40180.218951999996</v>
      </c>
      <c r="P13" s="79">
        <v>41605.038687999993</v>
      </c>
      <c r="Q13" s="79">
        <v>43278.862481000004</v>
      </c>
      <c r="R13" s="79">
        <v>45100.241891000005</v>
      </c>
      <c r="S13" s="79">
        <v>46507.533026999998</v>
      </c>
      <c r="T13" s="79">
        <v>46096.088878999995</v>
      </c>
      <c r="U13" s="79">
        <v>45676.831126000005</v>
      </c>
      <c r="V13" s="79">
        <v>46545.783080000001</v>
      </c>
      <c r="W13" s="79">
        <v>47124.653055000002</v>
      </c>
      <c r="X13" s="79">
        <v>49504.172899999998</v>
      </c>
      <c r="Y13" s="79">
        <v>51873.259700000002</v>
      </c>
      <c r="Z13" s="79">
        <v>53712.078122999999</v>
      </c>
      <c r="AA13" s="79">
        <v>53898.382540000013</v>
      </c>
      <c r="AB13" s="79">
        <v>52627.181348999991</v>
      </c>
      <c r="AC13" s="79">
        <v>54328.134432999992</v>
      </c>
      <c r="AD13" s="79">
        <v>55169.258447999993</v>
      </c>
      <c r="AE13" s="79">
        <v>56467.102654000009</v>
      </c>
      <c r="AF13" s="79">
        <v>57012.092909000006</v>
      </c>
      <c r="AG13" s="79">
        <v>55697.697335999997</v>
      </c>
      <c r="AH13" s="79">
        <v>56321.611936000008</v>
      </c>
      <c r="AI13" s="79">
        <v>54825.884253999997</v>
      </c>
      <c r="AJ13" s="79">
        <v>53830.315945999995</v>
      </c>
      <c r="AK13" s="72">
        <v>54097.055531000005</v>
      </c>
    </row>
    <row r="14" spans="1:38" ht="16.5" customHeight="1">
      <c r="A14" s="9" t="s">
        <v>1128</v>
      </c>
      <c r="B14" s="75" t="s">
        <v>527</v>
      </c>
      <c r="C14" s="75" t="s">
        <v>527</v>
      </c>
      <c r="D14" s="75" t="s">
        <v>527</v>
      </c>
      <c r="E14" s="75" t="s">
        <v>527</v>
      </c>
      <c r="F14" s="75">
        <v>21790</v>
      </c>
      <c r="G14" s="75">
        <v>21161</v>
      </c>
      <c r="H14" s="75">
        <v>20981</v>
      </c>
      <c r="I14" s="75">
        <v>21090</v>
      </c>
      <c r="J14" s="75">
        <v>20336</v>
      </c>
      <c r="K14" s="75">
        <v>20247</v>
      </c>
      <c r="L14" s="75">
        <v>18832</v>
      </c>
      <c r="M14" s="75">
        <v>18818</v>
      </c>
      <c r="N14" s="75">
        <v>16802.168100000003</v>
      </c>
      <c r="O14" s="75">
        <v>17509.219211999996</v>
      </c>
      <c r="P14" s="75">
        <v>17873.721648999999</v>
      </c>
      <c r="Q14" s="75">
        <v>18683.797939</v>
      </c>
      <c r="R14" s="75">
        <v>18807.334752999999</v>
      </c>
      <c r="S14" s="75">
        <v>19582.868181999998</v>
      </c>
      <c r="T14" s="75">
        <v>19678.689117000002</v>
      </c>
      <c r="U14" s="75">
        <v>19178.851354999999</v>
      </c>
      <c r="V14" s="75">
        <v>18920.853862999997</v>
      </c>
      <c r="W14" s="75">
        <v>19424.922553999997</v>
      </c>
      <c r="X14" s="75">
        <v>20390.185932999997</v>
      </c>
      <c r="Y14" s="75">
        <v>20388.053</v>
      </c>
      <c r="Z14" s="75">
        <v>21198.098654000001</v>
      </c>
      <c r="AA14" s="75">
        <v>21099.988628999999</v>
      </c>
      <c r="AB14" s="75">
        <v>20569.726839999999</v>
      </c>
      <c r="AC14" s="75">
        <v>19905.426138999999</v>
      </c>
      <c r="AD14" s="75">
        <v>20129.730629000001</v>
      </c>
      <c r="AE14" s="75">
        <v>18926.876337000002</v>
      </c>
      <c r="AF14" s="75">
        <v>18964.660620999999</v>
      </c>
      <c r="AG14" s="75">
        <v>18506.425159999999</v>
      </c>
      <c r="AH14" s="75">
        <v>18149.823675</v>
      </c>
      <c r="AI14" s="75">
        <v>17075.697165000001</v>
      </c>
      <c r="AJ14" s="75">
        <v>16584.114250999999</v>
      </c>
      <c r="AK14" s="76">
        <v>16387.317525999999</v>
      </c>
      <c r="AL14" s="82"/>
    </row>
    <row r="15" spans="1:38" ht="16.5" customHeight="1">
      <c r="A15" s="9" t="s">
        <v>1129</v>
      </c>
      <c r="B15" s="75" t="s">
        <v>527</v>
      </c>
      <c r="C15" s="75" t="s">
        <v>527</v>
      </c>
      <c r="D15" s="75" t="s">
        <v>527</v>
      </c>
      <c r="E15" s="75" t="s">
        <v>527</v>
      </c>
      <c r="F15" s="75" t="s">
        <v>527</v>
      </c>
      <c r="G15" s="75" t="s">
        <v>527</v>
      </c>
      <c r="H15" s="75" t="s">
        <v>527</v>
      </c>
      <c r="I15" s="75" t="s">
        <v>527</v>
      </c>
      <c r="J15" s="75" t="s">
        <v>527</v>
      </c>
      <c r="K15" s="75" t="s">
        <v>527</v>
      </c>
      <c r="L15" s="75" t="s">
        <v>527</v>
      </c>
      <c r="M15" s="75" t="s">
        <v>527</v>
      </c>
      <c r="N15" s="75" t="s">
        <v>527</v>
      </c>
      <c r="O15" s="75" t="s">
        <v>527</v>
      </c>
      <c r="P15" s="75" t="s">
        <v>527</v>
      </c>
      <c r="Q15" s="75" t="s">
        <v>527</v>
      </c>
      <c r="R15" s="75" t="s">
        <v>527</v>
      </c>
      <c r="S15" s="75" t="s">
        <v>527</v>
      </c>
      <c r="T15" s="75" t="s">
        <v>527</v>
      </c>
      <c r="U15" s="75" t="s">
        <v>527</v>
      </c>
      <c r="V15" s="75" t="s">
        <v>527</v>
      </c>
      <c r="W15" s="75" t="s">
        <v>527</v>
      </c>
      <c r="X15" s="75" t="s">
        <v>527</v>
      </c>
      <c r="Y15" s="75" t="s">
        <v>527</v>
      </c>
      <c r="Z15" s="75" t="s">
        <v>527</v>
      </c>
      <c r="AA15" s="75" t="s">
        <v>527</v>
      </c>
      <c r="AB15" s="75" t="s">
        <v>527</v>
      </c>
      <c r="AC15" s="75">
        <v>653.14929600000005</v>
      </c>
      <c r="AD15" s="75">
        <v>1012.461811</v>
      </c>
      <c r="AE15" s="75">
        <v>2330.5266470000001</v>
      </c>
      <c r="AF15" s="75">
        <v>2464.2874219999999</v>
      </c>
      <c r="AG15" s="75">
        <v>1586.7355230000001</v>
      </c>
      <c r="AH15" s="75">
        <v>2261.1835350000001</v>
      </c>
      <c r="AI15" s="75">
        <v>2147.8257210000002</v>
      </c>
      <c r="AJ15" s="75">
        <v>2040.4712919999999</v>
      </c>
      <c r="AK15" s="76">
        <v>1979.8159760000001</v>
      </c>
      <c r="AL15" s="82"/>
    </row>
    <row r="16" spans="1:38" ht="16.5" customHeight="1">
      <c r="A16" s="9" t="s">
        <v>1130</v>
      </c>
      <c r="B16" s="75" t="s">
        <v>527</v>
      </c>
      <c r="C16" s="75" t="s">
        <v>527</v>
      </c>
      <c r="D16" s="75" t="s">
        <v>527</v>
      </c>
      <c r="E16" s="75" t="s">
        <v>527</v>
      </c>
      <c r="F16" s="75">
        <v>381</v>
      </c>
      <c r="G16" s="75">
        <v>350</v>
      </c>
      <c r="H16" s="75">
        <v>571</v>
      </c>
      <c r="I16" s="75">
        <v>662</v>
      </c>
      <c r="J16" s="75">
        <v>701</v>
      </c>
      <c r="K16" s="75">
        <v>705</v>
      </c>
      <c r="L16" s="75">
        <v>833</v>
      </c>
      <c r="M16" s="75">
        <v>860</v>
      </c>
      <c r="N16" s="75">
        <v>955.24509999999998</v>
      </c>
      <c r="O16" s="75">
        <v>1023.7081319999999</v>
      </c>
      <c r="P16" s="75">
        <v>1115.35194</v>
      </c>
      <c r="Q16" s="75">
        <v>1190.168551</v>
      </c>
      <c r="R16" s="75">
        <v>1339.431795</v>
      </c>
      <c r="S16" s="75">
        <v>1427.305259</v>
      </c>
      <c r="T16" s="75">
        <v>1431.6725369999999</v>
      </c>
      <c r="U16" s="75">
        <v>1476.0326319999997</v>
      </c>
      <c r="V16" s="75">
        <v>1576.197658</v>
      </c>
      <c r="W16" s="75">
        <v>1699.5838489999999</v>
      </c>
      <c r="X16" s="75">
        <v>1865.7201999999997</v>
      </c>
      <c r="Y16" s="75">
        <v>1930.2944</v>
      </c>
      <c r="Z16" s="75">
        <v>2081.062559</v>
      </c>
      <c r="AA16" s="75">
        <v>2196.117518</v>
      </c>
      <c r="AB16" s="75">
        <v>2172.7471529999998</v>
      </c>
      <c r="AC16" s="75">
        <v>2363.430715</v>
      </c>
      <c r="AD16" s="75">
        <v>2488.8479259999999</v>
      </c>
      <c r="AE16" s="75">
        <v>2564.6256589999998</v>
      </c>
      <c r="AF16" s="75">
        <v>2674.5207209999999</v>
      </c>
      <c r="AG16" s="75">
        <v>2678.1120999999998</v>
      </c>
      <c r="AH16" s="75">
        <v>2755.9249209999998</v>
      </c>
      <c r="AI16" s="75">
        <v>2776.0459599999999</v>
      </c>
      <c r="AJ16" s="75">
        <v>2728.4780609999998</v>
      </c>
      <c r="AK16" s="76">
        <v>2692.6561099999999</v>
      </c>
      <c r="AL16" s="82"/>
    </row>
    <row r="17" spans="1:38" ht="16.5" customHeight="1">
      <c r="A17" s="9" t="s">
        <v>530</v>
      </c>
      <c r="B17" s="75" t="s">
        <v>527</v>
      </c>
      <c r="C17" s="75" t="s">
        <v>527</v>
      </c>
      <c r="D17" s="75" t="s">
        <v>527</v>
      </c>
      <c r="E17" s="75" t="s">
        <v>527</v>
      </c>
      <c r="F17" s="75">
        <v>10558</v>
      </c>
      <c r="G17" s="75">
        <v>10427</v>
      </c>
      <c r="H17" s="75">
        <v>11475</v>
      </c>
      <c r="I17" s="75">
        <v>10528</v>
      </c>
      <c r="J17" s="75">
        <v>10737</v>
      </c>
      <c r="K17" s="75">
        <v>10231</v>
      </c>
      <c r="L17" s="75">
        <v>10668</v>
      </c>
      <c r="M17" s="75">
        <v>10559</v>
      </c>
      <c r="N17" s="75">
        <v>11530.220300000001</v>
      </c>
      <c r="O17" s="75">
        <v>12056.0676</v>
      </c>
      <c r="P17" s="75">
        <v>12284.382321999999</v>
      </c>
      <c r="Q17" s="75">
        <v>12902.056581000001</v>
      </c>
      <c r="R17" s="75">
        <v>13843.512074999999</v>
      </c>
      <c r="S17" s="75">
        <v>14178.091572000001</v>
      </c>
      <c r="T17" s="75">
        <v>13663.224326</v>
      </c>
      <c r="U17" s="75">
        <v>13606.195594000001</v>
      </c>
      <c r="V17" s="75">
        <v>14354.281087000001</v>
      </c>
      <c r="W17" s="75">
        <v>14417.698761</v>
      </c>
      <c r="X17" s="75">
        <v>14721.465516</v>
      </c>
      <c r="Y17" s="75">
        <v>16137.9522</v>
      </c>
      <c r="Z17" s="75">
        <v>16849.920437000001</v>
      </c>
      <c r="AA17" s="75">
        <v>16805.109970000001</v>
      </c>
      <c r="AB17" s="75">
        <v>16406.938677999999</v>
      </c>
      <c r="AC17" s="75">
        <v>17316.613255</v>
      </c>
      <c r="AD17" s="75">
        <v>17516.432841999998</v>
      </c>
      <c r="AE17" s="75">
        <v>18004.627035000001</v>
      </c>
      <c r="AF17" s="75">
        <v>18339.048674999998</v>
      </c>
      <c r="AG17" s="75">
        <v>18283.014310999999</v>
      </c>
      <c r="AH17" s="75">
        <v>18356.560739</v>
      </c>
      <c r="AI17" s="75">
        <v>17591.049738000002</v>
      </c>
      <c r="AJ17" s="75">
        <v>16914.100309000001</v>
      </c>
      <c r="AK17" s="76">
        <v>17365.828963</v>
      </c>
      <c r="AL17" s="84"/>
    </row>
    <row r="18" spans="1:38" ht="16.5" customHeight="1">
      <c r="A18" s="9" t="s">
        <v>1131</v>
      </c>
      <c r="B18" s="75" t="s">
        <v>527</v>
      </c>
      <c r="C18" s="75" t="s">
        <v>527</v>
      </c>
      <c r="D18" s="75" t="s">
        <v>527</v>
      </c>
      <c r="E18" s="75" t="s">
        <v>527</v>
      </c>
      <c r="F18" s="75">
        <v>219</v>
      </c>
      <c r="G18" s="75">
        <v>306</v>
      </c>
      <c r="H18" s="75">
        <v>193</v>
      </c>
      <c r="I18" s="75">
        <v>195</v>
      </c>
      <c r="J18" s="75">
        <v>199</v>
      </c>
      <c r="K18" s="75">
        <v>188</v>
      </c>
      <c r="L18" s="75">
        <v>187</v>
      </c>
      <c r="M18" s="75">
        <v>187</v>
      </c>
      <c r="N18" s="75">
        <v>184.16370000000001</v>
      </c>
      <c r="O18" s="75">
        <v>189.170345</v>
      </c>
      <c r="P18" s="75">
        <v>181.71669800000001</v>
      </c>
      <c r="Q18" s="75">
        <v>186.10567</v>
      </c>
      <c r="R18" s="75">
        <v>191.89107100000004</v>
      </c>
      <c r="S18" s="75">
        <v>186.99797199999998</v>
      </c>
      <c r="T18" s="75">
        <v>187.793553</v>
      </c>
      <c r="U18" s="75">
        <v>176.144657</v>
      </c>
      <c r="V18" s="75">
        <v>173.21470899999997</v>
      </c>
      <c r="W18" s="75">
        <v>172.98174700000001</v>
      </c>
      <c r="X18" s="75">
        <v>163.88912900000003</v>
      </c>
      <c r="Y18" s="75">
        <v>155.51650000000001</v>
      </c>
      <c r="Z18" s="75">
        <v>160.68531200000001</v>
      </c>
      <c r="AA18" s="75">
        <v>168.066937</v>
      </c>
      <c r="AB18" s="75">
        <v>158.87200799999999</v>
      </c>
      <c r="AC18" s="75">
        <v>160.306691</v>
      </c>
      <c r="AD18" s="75">
        <v>161.88904700000001</v>
      </c>
      <c r="AE18" s="75">
        <v>156.31329400000001</v>
      </c>
      <c r="AF18" s="75">
        <v>157.73160200000001</v>
      </c>
      <c r="AG18" s="75">
        <v>146.21782099999999</v>
      </c>
      <c r="AH18" s="75">
        <v>153.97867400000001</v>
      </c>
      <c r="AI18" s="75">
        <v>140.21642199999999</v>
      </c>
      <c r="AJ18" s="75">
        <v>126.282285</v>
      </c>
      <c r="AK18" s="76">
        <v>125.805218</v>
      </c>
      <c r="AL18" s="84"/>
    </row>
    <row r="19" spans="1:38" ht="16.5" customHeight="1">
      <c r="A19" s="9" t="s">
        <v>528</v>
      </c>
      <c r="B19" s="75">
        <v>4197</v>
      </c>
      <c r="C19" s="75">
        <v>4128</v>
      </c>
      <c r="D19" s="75">
        <v>4592</v>
      </c>
      <c r="E19" s="75">
        <v>4513</v>
      </c>
      <c r="F19" s="75">
        <v>6516</v>
      </c>
      <c r="G19" s="75">
        <v>6534</v>
      </c>
      <c r="H19" s="75">
        <v>7082</v>
      </c>
      <c r="I19" s="75">
        <v>7344</v>
      </c>
      <c r="J19" s="75">
        <v>7320</v>
      </c>
      <c r="K19" s="75">
        <v>6940</v>
      </c>
      <c r="L19" s="75">
        <v>7996</v>
      </c>
      <c r="M19" s="75">
        <v>8244</v>
      </c>
      <c r="N19" s="75">
        <v>8350.4012999999995</v>
      </c>
      <c r="O19" s="75">
        <v>8037.4858980000008</v>
      </c>
      <c r="P19" s="75">
        <v>8702.2589120000011</v>
      </c>
      <c r="Q19" s="75">
        <v>8764.0169889999997</v>
      </c>
      <c r="R19" s="75">
        <v>9399.8729629999998</v>
      </c>
      <c r="S19" s="75">
        <v>9543.5642550000011</v>
      </c>
      <c r="T19" s="75">
        <v>9499.8287029999992</v>
      </c>
      <c r="U19" s="75">
        <v>9555.383124</v>
      </c>
      <c r="V19" s="75">
        <v>9715.2788890000011</v>
      </c>
      <c r="W19" s="75">
        <v>9470.1332469999998</v>
      </c>
      <c r="X19" s="75">
        <v>10358.926487000002</v>
      </c>
      <c r="Y19" s="75">
        <v>11136.821900000001</v>
      </c>
      <c r="Z19" s="75">
        <v>11031.999811</v>
      </c>
      <c r="AA19" s="75">
        <v>11129.418953</v>
      </c>
      <c r="AB19" s="75">
        <v>10773.7353</v>
      </c>
      <c r="AC19" s="75">
        <v>11314.228574000001</v>
      </c>
      <c r="AD19" s="75">
        <v>11120.63185</v>
      </c>
      <c r="AE19" s="75">
        <v>11735.558829</v>
      </c>
      <c r="AF19" s="75">
        <v>11599.846942</v>
      </c>
      <c r="AG19" s="75">
        <v>11687.41799</v>
      </c>
      <c r="AH19" s="75">
        <v>11767.703304999999</v>
      </c>
      <c r="AI19" s="75">
        <v>12250.669639</v>
      </c>
      <c r="AJ19" s="75">
        <v>12609.891154999999</v>
      </c>
      <c r="AK19" s="76">
        <v>12707.307116</v>
      </c>
      <c r="AL19" s="82"/>
    </row>
    <row r="20" spans="1:38" ht="16.5" customHeight="1">
      <c r="A20" s="10" t="s">
        <v>1132</v>
      </c>
      <c r="B20" s="75" t="s">
        <v>527</v>
      </c>
      <c r="C20" s="75" t="s">
        <v>527</v>
      </c>
      <c r="D20" s="75" t="s">
        <v>527</v>
      </c>
      <c r="E20" s="75" t="s">
        <v>527</v>
      </c>
      <c r="F20" s="75" t="s">
        <v>527</v>
      </c>
      <c r="G20" s="75">
        <v>364</v>
      </c>
      <c r="H20" s="75">
        <v>431</v>
      </c>
      <c r="I20" s="75">
        <v>454</v>
      </c>
      <c r="J20" s="75">
        <v>495</v>
      </c>
      <c r="K20" s="75">
        <v>562</v>
      </c>
      <c r="L20" s="75">
        <v>577</v>
      </c>
      <c r="M20" s="75">
        <v>607</v>
      </c>
      <c r="N20" s="75">
        <v>390.9409</v>
      </c>
      <c r="O20" s="75">
        <v>531.07757100000003</v>
      </c>
      <c r="P20" s="75">
        <v>513.41098099999999</v>
      </c>
      <c r="Q20" s="75">
        <v>558.98629999999991</v>
      </c>
      <c r="R20" s="75">
        <v>587.65657799999997</v>
      </c>
      <c r="S20" s="75">
        <v>625.77712400000007</v>
      </c>
      <c r="T20" s="75">
        <v>650.98968500000001</v>
      </c>
      <c r="U20" s="75">
        <v>688.58305900000005</v>
      </c>
      <c r="V20" s="75">
        <v>703.84377199999994</v>
      </c>
      <c r="W20" s="75">
        <v>738.47902800000008</v>
      </c>
      <c r="X20" s="75">
        <v>753.30440099999998</v>
      </c>
      <c r="Y20" s="75">
        <v>777.72930000000008</v>
      </c>
      <c r="Z20" s="75">
        <v>843.926016</v>
      </c>
      <c r="AA20" s="75">
        <v>881.04851499999995</v>
      </c>
      <c r="AB20" s="75">
        <v>841.18544899999995</v>
      </c>
      <c r="AC20" s="75">
        <v>846.28385000000003</v>
      </c>
      <c r="AD20" s="75">
        <v>851.33871699999997</v>
      </c>
      <c r="AE20" s="75">
        <v>851.65238199999999</v>
      </c>
      <c r="AF20" s="75">
        <v>863.76945699999999</v>
      </c>
      <c r="AG20" s="75">
        <v>871.27002600000003</v>
      </c>
      <c r="AH20" s="75">
        <v>865.04832399999998</v>
      </c>
      <c r="AI20" s="75">
        <v>863.55728899999997</v>
      </c>
      <c r="AJ20" s="75">
        <v>851.11984399999994</v>
      </c>
      <c r="AK20" s="76">
        <v>838.53669000000002</v>
      </c>
      <c r="AL20" s="82"/>
    </row>
    <row r="21" spans="1:38" ht="16.5" customHeight="1">
      <c r="A21" s="9" t="s">
        <v>1133</v>
      </c>
      <c r="B21" s="75" t="s">
        <v>527</v>
      </c>
      <c r="C21" s="75" t="s">
        <v>527</v>
      </c>
      <c r="D21" s="75" t="s">
        <v>527</v>
      </c>
      <c r="E21" s="75" t="s">
        <v>527</v>
      </c>
      <c r="F21" s="75" t="s">
        <v>527</v>
      </c>
      <c r="G21" s="75" t="s">
        <v>527</v>
      </c>
      <c r="H21" s="75">
        <v>286</v>
      </c>
      <c r="I21" s="75">
        <v>282</v>
      </c>
      <c r="J21" s="75">
        <v>271</v>
      </c>
      <c r="K21" s="75">
        <v>260</v>
      </c>
      <c r="L21" s="75">
        <v>260</v>
      </c>
      <c r="M21" s="75">
        <v>260</v>
      </c>
      <c r="N21" s="75">
        <v>255.38840000000002</v>
      </c>
      <c r="O21" s="75">
        <v>254.21924200000004</v>
      </c>
      <c r="P21" s="75">
        <v>280.125878</v>
      </c>
      <c r="Q21" s="75">
        <v>294.71404899999999</v>
      </c>
      <c r="R21" s="75">
        <v>298.132858</v>
      </c>
      <c r="S21" s="75">
        <v>295.33117599999997</v>
      </c>
      <c r="T21" s="75">
        <v>301.363563</v>
      </c>
      <c r="U21" s="75">
        <v>366.84362800000002</v>
      </c>
      <c r="V21" s="75">
        <v>356.984306</v>
      </c>
      <c r="W21" s="75">
        <v>359.19848399999995</v>
      </c>
      <c r="X21" s="75">
        <v>359.85686900000002</v>
      </c>
      <c r="Y21" s="75">
        <v>380.78190000000001</v>
      </c>
      <c r="Z21" s="75">
        <v>390.45811700000002</v>
      </c>
      <c r="AA21" s="75">
        <v>364.67172900000003</v>
      </c>
      <c r="AB21" s="75">
        <v>389.20500600000003</v>
      </c>
      <c r="AC21" s="75">
        <v>389.38419099999999</v>
      </c>
      <c r="AD21" s="75">
        <v>402.115701</v>
      </c>
      <c r="AE21" s="75">
        <v>402.30593399999998</v>
      </c>
      <c r="AF21" s="75">
        <v>414.20945999999998</v>
      </c>
      <c r="AG21" s="75">
        <v>450.52650199999999</v>
      </c>
      <c r="AH21" s="75">
        <v>489.35633300000001</v>
      </c>
      <c r="AI21" s="75">
        <v>486.03749599999998</v>
      </c>
      <c r="AJ21" s="75">
        <v>519.78385800000001</v>
      </c>
      <c r="AK21" s="76">
        <v>546.56959700000004</v>
      </c>
      <c r="AL21" s="82"/>
    </row>
    <row r="22" spans="1:38" ht="16.5" customHeight="1">
      <c r="A22" s="9" t="s">
        <v>1134</v>
      </c>
      <c r="B22" s="75" t="s">
        <v>527</v>
      </c>
      <c r="C22" s="75" t="s">
        <v>527</v>
      </c>
      <c r="D22" s="75" t="s">
        <v>527</v>
      </c>
      <c r="E22" s="75" t="s">
        <v>527</v>
      </c>
      <c r="F22" s="75">
        <v>390</v>
      </c>
      <c r="G22" s="75">
        <v>439</v>
      </c>
      <c r="H22" s="75">
        <v>124</v>
      </c>
      <c r="I22" s="75">
        <v>148</v>
      </c>
      <c r="J22" s="75">
        <v>182</v>
      </c>
      <c r="K22" s="75">
        <v>251</v>
      </c>
      <c r="L22" s="75">
        <v>232</v>
      </c>
      <c r="M22" s="75">
        <v>273</v>
      </c>
      <c r="N22" s="75">
        <v>515.5963999999949</v>
      </c>
      <c r="O22" s="75">
        <v>579.27095199999894</v>
      </c>
      <c r="P22" s="75">
        <v>654.07030799999484</v>
      </c>
      <c r="Q22" s="75">
        <v>699.01640200000111</v>
      </c>
      <c r="R22" s="75">
        <v>632.40979800000787</v>
      </c>
      <c r="S22" s="75">
        <v>667.59748699999909</v>
      </c>
      <c r="T22" s="75">
        <v>682.52739499999007</v>
      </c>
      <c r="U22" s="75">
        <v>628.79707700001018</v>
      </c>
      <c r="V22" s="75">
        <v>745.12879600000451</v>
      </c>
      <c r="W22" s="75">
        <v>841.65538500000548</v>
      </c>
      <c r="X22" s="75">
        <v>890.82436499999312</v>
      </c>
      <c r="Y22" s="75">
        <v>966.1105000000025</v>
      </c>
      <c r="Z22" s="75">
        <v>1155.9272169999999</v>
      </c>
      <c r="AA22" s="75">
        <v>1253.9602890000001</v>
      </c>
      <c r="AB22" s="75">
        <v>1314.7709150000001</v>
      </c>
      <c r="AC22" s="75">
        <v>1379.3117219999999</v>
      </c>
      <c r="AD22" s="75">
        <v>1485.809925</v>
      </c>
      <c r="AE22" s="75">
        <v>1494.6165370000001</v>
      </c>
      <c r="AF22" s="75">
        <v>1534.0180089999999</v>
      </c>
      <c r="AG22" s="75">
        <v>1487.977903</v>
      </c>
      <c r="AH22" s="75">
        <v>1522.03243</v>
      </c>
      <c r="AI22" s="75">
        <v>1494.7848240000001</v>
      </c>
      <c r="AJ22" s="75">
        <v>1456.074891</v>
      </c>
      <c r="AK22" s="76">
        <v>1453.218335</v>
      </c>
      <c r="AL22" s="82"/>
    </row>
    <row r="23" spans="1:38" s="78" customFormat="1" ht="16.5" customHeight="1">
      <c r="A23" s="11" t="s">
        <v>1135</v>
      </c>
      <c r="B23" s="70">
        <v>17064</v>
      </c>
      <c r="C23" s="70">
        <v>13260</v>
      </c>
      <c r="D23" s="70">
        <v>6179</v>
      </c>
      <c r="E23" s="70">
        <v>3931</v>
      </c>
      <c r="F23" s="70">
        <v>4503</v>
      </c>
      <c r="G23" s="70">
        <v>4825</v>
      </c>
      <c r="H23" s="70">
        <v>6057</v>
      </c>
      <c r="I23" s="70">
        <v>6273</v>
      </c>
      <c r="J23" s="70">
        <v>6091</v>
      </c>
      <c r="K23" s="70">
        <v>6199</v>
      </c>
      <c r="L23" s="70">
        <v>5921</v>
      </c>
      <c r="M23" s="70">
        <v>5545</v>
      </c>
      <c r="N23" s="70">
        <v>5050</v>
      </c>
      <c r="O23" s="70">
        <v>5166</v>
      </c>
      <c r="P23" s="70">
        <v>5304</v>
      </c>
      <c r="Q23" s="70">
        <v>5330</v>
      </c>
      <c r="R23" s="70">
        <v>5573.9916949999997</v>
      </c>
      <c r="S23" s="70">
        <v>5571</v>
      </c>
      <c r="T23" s="70">
        <v>5313.8277230000003</v>
      </c>
      <c r="U23" s="70">
        <v>5679.9337930000002</v>
      </c>
      <c r="V23" s="70">
        <v>5510.88</v>
      </c>
      <c r="W23" s="70">
        <v>5381.3719999999994</v>
      </c>
      <c r="X23" s="70">
        <v>5409.8040000000001</v>
      </c>
      <c r="Y23" s="70">
        <v>5782.8180000000002</v>
      </c>
      <c r="Z23" s="70">
        <v>6178.5059999999994</v>
      </c>
      <c r="AA23" s="70">
        <v>5914.0330000000004</v>
      </c>
      <c r="AB23" s="70">
        <v>6419.7687269999997</v>
      </c>
      <c r="AC23" s="72">
        <v>6567.8390909999989</v>
      </c>
      <c r="AD23" s="72">
        <v>6803.8689760000007</v>
      </c>
      <c r="AE23" s="72">
        <v>6809.5782929999996</v>
      </c>
      <c r="AF23" s="72">
        <v>6674.6818009999997</v>
      </c>
      <c r="AG23" s="72">
        <v>6535.9028010000002</v>
      </c>
      <c r="AH23" s="72">
        <v>6520.4109099999996</v>
      </c>
      <c r="AI23" s="72">
        <v>6563.3325960000002</v>
      </c>
      <c r="AJ23" s="72">
        <v>6361.2704389999999</v>
      </c>
      <c r="AK23" s="72">
        <v>6419.8326479999996</v>
      </c>
    </row>
    <row r="24" spans="1:38" s="78" customFormat="1" ht="16.5" customHeight="1">
      <c r="A24" s="11" t="s">
        <v>1136</v>
      </c>
      <c r="B24" s="72" t="s">
        <v>532</v>
      </c>
      <c r="C24" s="72" t="s">
        <v>532</v>
      </c>
      <c r="D24" s="72" t="s">
        <v>532</v>
      </c>
      <c r="E24" s="72" t="s">
        <v>532</v>
      </c>
      <c r="F24" s="72" t="s">
        <v>532</v>
      </c>
      <c r="G24" s="72" t="s">
        <v>532</v>
      </c>
      <c r="H24" s="70">
        <v>11418</v>
      </c>
      <c r="I24" s="72" t="s">
        <v>532</v>
      </c>
      <c r="J24" s="72" t="s">
        <v>532</v>
      </c>
      <c r="K24" s="72" t="s">
        <v>532</v>
      </c>
      <c r="L24" s="72" t="s">
        <v>532</v>
      </c>
      <c r="M24" s="72">
        <v>10821</v>
      </c>
      <c r="N24" s="72" t="s">
        <v>532</v>
      </c>
      <c r="O24" s="72" t="s">
        <v>532</v>
      </c>
      <c r="P24" s="72" t="s">
        <v>532</v>
      </c>
      <c r="Q24" s="72" t="s">
        <v>532</v>
      </c>
      <c r="R24" s="72" t="s">
        <v>532</v>
      </c>
      <c r="S24" s="72">
        <v>24779</v>
      </c>
      <c r="T24" s="72" t="s">
        <v>532</v>
      </c>
      <c r="U24" s="72" t="s">
        <v>532</v>
      </c>
      <c r="V24" s="72" t="s">
        <v>532</v>
      </c>
      <c r="W24" s="72" t="s">
        <v>532</v>
      </c>
      <c r="X24" s="72" t="s">
        <v>532</v>
      </c>
      <c r="Y24" s="72" t="s">
        <v>532</v>
      </c>
      <c r="Z24" s="72" t="s">
        <v>532</v>
      </c>
      <c r="AA24" s="70">
        <v>27943</v>
      </c>
      <c r="AB24" s="72" t="s">
        <v>532</v>
      </c>
      <c r="AC24" s="72" t="s">
        <v>532</v>
      </c>
      <c r="AD24" s="72" t="s">
        <v>532</v>
      </c>
      <c r="AE24" s="72" t="s">
        <v>532</v>
      </c>
      <c r="AF24" s="72" t="s">
        <v>532</v>
      </c>
      <c r="AG24" s="72" t="s">
        <v>532</v>
      </c>
      <c r="AH24" s="72" t="s">
        <v>532</v>
      </c>
      <c r="AI24" s="72">
        <v>33651</v>
      </c>
      <c r="AJ24" s="72" t="s">
        <v>532</v>
      </c>
      <c r="AK24" s="72" t="s">
        <v>532</v>
      </c>
    </row>
    <row r="25" spans="1:38" s="78" customFormat="1" ht="16.5" customHeight="1" thickBot="1">
      <c r="A25" s="11" t="s">
        <v>1137</v>
      </c>
      <c r="B25" s="85" t="s">
        <v>532</v>
      </c>
      <c r="C25" s="85" t="s">
        <v>532</v>
      </c>
      <c r="D25" s="85" t="s">
        <v>532</v>
      </c>
      <c r="E25" s="85" t="s">
        <v>532</v>
      </c>
      <c r="F25" s="85" t="s">
        <v>532</v>
      </c>
      <c r="G25" s="85" t="s">
        <v>532</v>
      </c>
      <c r="H25" s="86">
        <v>3471</v>
      </c>
      <c r="I25" s="85" t="s">
        <v>532</v>
      </c>
      <c r="J25" s="85" t="s">
        <v>532</v>
      </c>
      <c r="K25" s="85" t="s">
        <v>532</v>
      </c>
      <c r="L25" s="85" t="s">
        <v>532</v>
      </c>
      <c r="M25" s="85">
        <v>4593</v>
      </c>
      <c r="N25" s="85" t="s">
        <v>532</v>
      </c>
      <c r="O25" s="85" t="s">
        <v>532</v>
      </c>
      <c r="P25" s="85" t="s">
        <v>532</v>
      </c>
      <c r="Q25" s="85" t="s">
        <v>532</v>
      </c>
      <c r="R25" s="85" t="s">
        <v>532</v>
      </c>
      <c r="S25" s="86">
        <v>6266</v>
      </c>
      <c r="T25" s="85" t="s">
        <v>532</v>
      </c>
      <c r="U25" s="85" t="s">
        <v>532</v>
      </c>
      <c r="V25" s="85" t="s">
        <v>532</v>
      </c>
      <c r="W25" s="85" t="s">
        <v>532</v>
      </c>
      <c r="X25" s="85" t="s">
        <v>532</v>
      </c>
      <c r="Y25" s="85" t="s">
        <v>532</v>
      </c>
      <c r="Z25" s="85" t="s">
        <v>532</v>
      </c>
      <c r="AA25" s="86">
        <v>8956</v>
      </c>
      <c r="AB25" s="85" t="s">
        <v>532</v>
      </c>
      <c r="AC25" s="85" t="s">
        <v>532</v>
      </c>
      <c r="AD25" s="85" t="s">
        <v>532</v>
      </c>
      <c r="AE25" s="85" t="s">
        <v>532</v>
      </c>
      <c r="AF25" s="85" t="s">
        <v>532</v>
      </c>
      <c r="AG25" s="85" t="s">
        <v>532</v>
      </c>
      <c r="AH25" s="85" t="s">
        <v>532</v>
      </c>
      <c r="AI25" s="85">
        <v>8499</v>
      </c>
      <c r="AJ25" s="85" t="s">
        <v>532</v>
      </c>
      <c r="AK25" s="85" t="s">
        <v>532</v>
      </c>
    </row>
    <row r="26" spans="1:38" s="88" customFormat="1" ht="12.75" customHeight="1">
      <c r="A26" s="87" t="s">
        <v>1138</v>
      </c>
      <c r="B26" s="87"/>
      <c r="C26" s="87"/>
      <c r="D26" s="87"/>
      <c r="E26" s="87"/>
      <c r="F26" s="87"/>
      <c r="G26" s="87"/>
      <c r="H26" s="87"/>
      <c r="I26" s="87"/>
      <c r="J26" s="87"/>
      <c r="K26" s="87"/>
      <c r="L26" s="87"/>
      <c r="M26" s="87"/>
      <c r="N26" s="87"/>
      <c r="O26" s="87"/>
      <c r="P26" s="87"/>
      <c r="Q26" s="87"/>
      <c r="R26" s="87"/>
      <c r="S26" s="87"/>
      <c r="T26" s="87"/>
      <c r="U26" s="87"/>
      <c r="V26" s="87"/>
      <c r="W26" s="87"/>
      <c r="X26" s="87"/>
      <c r="Y26" s="87"/>
      <c r="Z26" s="87"/>
    </row>
    <row r="27" spans="1:38" s="89" customFormat="1" ht="12.75" customHeight="1">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row>
    <row r="28" spans="1:38" s="88" customFormat="1" ht="38.25" customHeight="1">
      <c r="A28" s="90" t="s">
        <v>1139</v>
      </c>
      <c r="B28" s="90"/>
      <c r="C28" s="90"/>
      <c r="D28" s="90"/>
      <c r="E28" s="90"/>
      <c r="F28" s="90"/>
      <c r="G28" s="90"/>
      <c r="H28" s="90"/>
      <c r="I28" s="90"/>
      <c r="J28" s="90"/>
      <c r="K28" s="90"/>
      <c r="L28" s="90"/>
      <c r="M28" s="90"/>
      <c r="N28" s="90"/>
      <c r="O28" s="90"/>
      <c r="P28" s="90"/>
      <c r="Q28" s="90"/>
      <c r="R28" s="90"/>
      <c r="S28" s="90"/>
      <c r="T28" s="90"/>
      <c r="U28" s="90"/>
      <c r="V28" s="90"/>
      <c r="W28" s="90"/>
      <c r="X28" s="90"/>
      <c r="Y28" s="90"/>
      <c r="Z28" s="90"/>
    </row>
    <row r="29" spans="1:38" s="88" customFormat="1" ht="12.75" customHeight="1">
      <c r="A29" s="90" t="s">
        <v>1140</v>
      </c>
      <c r="B29" s="90"/>
      <c r="C29" s="90"/>
      <c r="D29" s="90"/>
      <c r="E29" s="90"/>
      <c r="F29" s="90"/>
      <c r="G29" s="90"/>
      <c r="H29" s="90"/>
      <c r="I29" s="90"/>
      <c r="J29" s="90"/>
      <c r="K29" s="90"/>
      <c r="L29" s="90"/>
      <c r="M29" s="90"/>
      <c r="N29" s="90"/>
      <c r="O29" s="90"/>
      <c r="P29" s="90"/>
      <c r="Q29" s="90"/>
      <c r="R29" s="90"/>
      <c r="S29" s="90"/>
      <c r="T29" s="90"/>
      <c r="U29" s="90"/>
      <c r="V29" s="90"/>
      <c r="W29" s="90"/>
      <c r="X29" s="90"/>
      <c r="Y29" s="90"/>
      <c r="Z29" s="90"/>
    </row>
    <row r="30" spans="1:38" s="88" customFormat="1" ht="12.75" customHeight="1">
      <c r="A30" s="90" t="s">
        <v>1141</v>
      </c>
      <c r="B30" s="90"/>
      <c r="C30" s="90"/>
      <c r="D30" s="90"/>
      <c r="E30" s="90"/>
      <c r="F30" s="90"/>
      <c r="G30" s="90"/>
      <c r="H30" s="90"/>
      <c r="I30" s="90"/>
      <c r="J30" s="90"/>
      <c r="K30" s="90"/>
      <c r="L30" s="90"/>
      <c r="M30" s="90"/>
      <c r="N30" s="90"/>
      <c r="O30" s="90"/>
      <c r="P30" s="90"/>
      <c r="Q30" s="90"/>
      <c r="R30" s="90"/>
      <c r="S30" s="90"/>
      <c r="T30" s="90"/>
      <c r="U30" s="90"/>
      <c r="V30" s="90"/>
      <c r="W30" s="90"/>
      <c r="X30" s="90"/>
      <c r="Y30" s="90"/>
      <c r="Z30" s="90"/>
    </row>
    <row r="31" spans="1:38" s="88" customFormat="1" ht="25.5" customHeight="1">
      <c r="A31" s="90" t="s">
        <v>1142</v>
      </c>
      <c r="B31" s="90"/>
      <c r="C31" s="90"/>
      <c r="D31" s="90"/>
      <c r="E31" s="90"/>
      <c r="F31" s="90"/>
      <c r="G31" s="90"/>
      <c r="H31" s="90"/>
      <c r="I31" s="90"/>
      <c r="J31" s="90"/>
      <c r="K31" s="90"/>
      <c r="L31" s="90"/>
      <c r="M31" s="90"/>
      <c r="N31" s="90"/>
      <c r="O31" s="90"/>
      <c r="P31" s="90"/>
      <c r="Q31" s="90"/>
      <c r="R31" s="90"/>
      <c r="S31" s="90"/>
      <c r="T31" s="90"/>
      <c r="U31" s="90"/>
      <c r="V31" s="90"/>
      <c r="W31" s="90"/>
      <c r="X31" s="90"/>
      <c r="Y31" s="90"/>
      <c r="Z31" s="90"/>
    </row>
    <row r="32" spans="1:38" s="88" customFormat="1" ht="12.75" customHeight="1">
      <c r="A32" s="90" t="s">
        <v>1143</v>
      </c>
      <c r="B32" s="90"/>
      <c r="C32" s="90"/>
      <c r="D32" s="90"/>
      <c r="E32" s="90"/>
      <c r="F32" s="90"/>
      <c r="G32" s="90"/>
      <c r="H32" s="90"/>
      <c r="I32" s="90"/>
      <c r="J32" s="90"/>
      <c r="K32" s="90"/>
      <c r="L32" s="90"/>
      <c r="M32" s="90"/>
      <c r="N32" s="90"/>
      <c r="O32" s="90"/>
      <c r="P32" s="90"/>
      <c r="Q32" s="90"/>
      <c r="R32" s="90"/>
      <c r="S32" s="90"/>
      <c r="T32" s="90"/>
      <c r="U32" s="90"/>
      <c r="V32" s="90"/>
      <c r="W32" s="90"/>
      <c r="X32" s="90"/>
      <c r="Y32" s="90"/>
      <c r="Z32" s="90"/>
    </row>
    <row r="33" spans="1:26" s="88" customFormat="1" ht="12.75" customHeight="1">
      <c r="A33" s="90" t="s">
        <v>1144</v>
      </c>
      <c r="B33" s="90"/>
      <c r="C33" s="90"/>
      <c r="D33" s="90"/>
      <c r="E33" s="90"/>
      <c r="F33" s="90"/>
      <c r="G33" s="90"/>
      <c r="H33" s="90"/>
      <c r="I33" s="90"/>
      <c r="J33" s="90"/>
      <c r="K33" s="90"/>
      <c r="L33" s="90"/>
      <c r="M33" s="90"/>
      <c r="N33" s="90"/>
      <c r="O33" s="90"/>
      <c r="P33" s="90"/>
      <c r="Q33" s="90"/>
      <c r="R33" s="90"/>
      <c r="S33" s="90"/>
      <c r="T33" s="90"/>
      <c r="U33" s="90"/>
      <c r="V33" s="90"/>
      <c r="W33" s="90"/>
      <c r="X33" s="90"/>
      <c r="Y33" s="90"/>
      <c r="Z33" s="90"/>
    </row>
    <row r="34" spans="1:26" s="88" customFormat="1" ht="12.75" customHeight="1">
      <c r="A34" s="90" t="s">
        <v>1145</v>
      </c>
      <c r="B34" s="90"/>
      <c r="C34" s="90"/>
      <c r="D34" s="90"/>
      <c r="E34" s="90"/>
      <c r="F34" s="90"/>
      <c r="G34" s="90"/>
      <c r="H34" s="90"/>
      <c r="I34" s="90"/>
      <c r="J34" s="90"/>
      <c r="K34" s="90"/>
      <c r="L34" s="90"/>
      <c r="M34" s="90"/>
      <c r="N34" s="90"/>
      <c r="O34" s="90"/>
      <c r="P34" s="90"/>
      <c r="Q34" s="90"/>
      <c r="R34" s="90"/>
      <c r="S34" s="90"/>
      <c r="T34" s="90"/>
      <c r="U34" s="90"/>
      <c r="V34" s="90"/>
      <c r="W34" s="90"/>
      <c r="X34" s="90"/>
      <c r="Y34" s="90"/>
      <c r="Z34" s="90"/>
    </row>
    <row r="35" spans="1:26" s="88" customFormat="1" ht="12.75" customHeight="1">
      <c r="A35" s="91" t="s">
        <v>1146</v>
      </c>
      <c r="B35" s="91"/>
      <c r="C35" s="91"/>
      <c r="D35" s="91"/>
      <c r="E35" s="91"/>
      <c r="F35" s="91"/>
      <c r="G35" s="91"/>
      <c r="H35" s="91"/>
      <c r="I35" s="91"/>
      <c r="J35" s="91"/>
      <c r="K35" s="91"/>
      <c r="L35" s="91"/>
      <c r="M35" s="91"/>
      <c r="N35" s="91"/>
      <c r="O35" s="91"/>
      <c r="P35" s="91"/>
      <c r="Q35" s="91"/>
      <c r="R35" s="91"/>
      <c r="S35" s="91"/>
      <c r="T35" s="91"/>
      <c r="U35" s="91"/>
      <c r="V35" s="91"/>
      <c r="W35" s="91"/>
      <c r="X35" s="91"/>
      <c r="Y35" s="91"/>
      <c r="Z35" s="91"/>
    </row>
    <row r="36" spans="1:26" s="88" customFormat="1" ht="12.75" customHeight="1">
      <c r="A36" s="90" t="s">
        <v>1147</v>
      </c>
      <c r="B36" s="90"/>
      <c r="C36" s="90"/>
      <c r="D36" s="90"/>
      <c r="E36" s="90"/>
      <c r="F36" s="90"/>
      <c r="G36" s="90"/>
      <c r="H36" s="90"/>
      <c r="I36" s="90"/>
      <c r="J36" s="90"/>
      <c r="K36" s="90"/>
      <c r="L36" s="90"/>
      <c r="M36" s="90"/>
      <c r="N36" s="90"/>
      <c r="O36" s="90"/>
      <c r="P36" s="90"/>
      <c r="Q36" s="90"/>
      <c r="R36" s="90"/>
      <c r="S36" s="90"/>
      <c r="T36" s="90"/>
      <c r="U36" s="90"/>
      <c r="V36" s="90"/>
      <c r="W36" s="90"/>
      <c r="X36" s="90"/>
      <c r="Y36" s="90"/>
      <c r="Z36" s="90"/>
    </row>
    <row r="37" spans="1:26" s="88" customFormat="1" ht="25.5" customHeight="1">
      <c r="A37" s="90" t="s">
        <v>1148</v>
      </c>
      <c r="B37" s="90"/>
      <c r="C37" s="90"/>
      <c r="D37" s="90"/>
      <c r="E37" s="90"/>
      <c r="F37" s="90"/>
      <c r="G37" s="90"/>
      <c r="H37" s="90"/>
      <c r="I37" s="90"/>
      <c r="J37" s="90"/>
      <c r="K37" s="90"/>
      <c r="L37" s="90"/>
      <c r="M37" s="90"/>
      <c r="N37" s="90"/>
      <c r="O37" s="90"/>
      <c r="P37" s="90"/>
      <c r="Q37" s="90"/>
      <c r="R37" s="90"/>
      <c r="S37" s="90"/>
      <c r="T37" s="90"/>
      <c r="U37" s="90"/>
      <c r="V37" s="90"/>
      <c r="W37" s="90"/>
      <c r="X37" s="90"/>
      <c r="Y37" s="90"/>
      <c r="Z37" s="90"/>
    </row>
    <row r="38" spans="1:26" s="88" customFormat="1" ht="12.75" customHeight="1"/>
    <row r="39" spans="1:26" s="88" customFormat="1" ht="12.75" customHeight="1">
      <c r="A39" s="92" t="s">
        <v>526</v>
      </c>
      <c r="B39" s="92"/>
      <c r="C39" s="92"/>
      <c r="D39" s="92"/>
      <c r="E39" s="92"/>
      <c r="F39" s="92"/>
      <c r="G39" s="92"/>
      <c r="H39" s="92"/>
      <c r="I39" s="92"/>
      <c r="J39" s="92"/>
      <c r="K39" s="92"/>
      <c r="L39" s="92"/>
      <c r="M39" s="92"/>
      <c r="N39" s="92"/>
      <c r="O39" s="92"/>
      <c r="P39" s="92"/>
      <c r="Q39" s="92"/>
      <c r="R39" s="92"/>
      <c r="S39" s="92"/>
      <c r="T39" s="92"/>
      <c r="U39" s="92"/>
      <c r="V39" s="92"/>
      <c r="W39" s="92"/>
      <c r="X39" s="92"/>
      <c r="Y39" s="92"/>
      <c r="Z39" s="92"/>
    </row>
    <row r="40" spans="1:26" s="88" customFormat="1" ht="12.75" customHeight="1">
      <c r="A40" s="93" t="s">
        <v>1149</v>
      </c>
      <c r="B40" s="93"/>
      <c r="C40" s="93"/>
      <c r="D40" s="93"/>
      <c r="E40" s="93"/>
      <c r="F40" s="93"/>
      <c r="G40" s="93"/>
      <c r="H40" s="93"/>
      <c r="I40" s="93"/>
      <c r="J40" s="93"/>
      <c r="K40" s="93"/>
      <c r="L40" s="93"/>
      <c r="M40" s="93"/>
      <c r="N40" s="93"/>
      <c r="O40" s="93"/>
      <c r="P40" s="93"/>
      <c r="Q40" s="93"/>
      <c r="R40" s="93"/>
      <c r="S40" s="93"/>
      <c r="T40" s="93"/>
      <c r="U40" s="93"/>
      <c r="V40" s="93"/>
      <c r="W40" s="93"/>
      <c r="X40" s="93"/>
      <c r="Y40" s="93"/>
      <c r="Z40" s="93"/>
    </row>
    <row r="41" spans="1:26" s="88" customFormat="1" ht="38.25" customHeight="1">
      <c r="A41" s="93" t="s">
        <v>525</v>
      </c>
      <c r="B41" s="93"/>
      <c r="C41" s="93"/>
      <c r="D41" s="93"/>
      <c r="E41" s="93"/>
      <c r="F41" s="93"/>
      <c r="G41" s="93"/>
      <c r="H41" s="93"/>
      <c r="I41" s="93"/>
      <c r="J41" s="93"/>
      <c r="K41" s="93"/>
      <c r="L41" s="93"/>
      <c r="M41" s="93"/>
      <c r="N41" s="93"/>
      <c r="O41" s="93"/>
      <c r="P41" s="93"/>
      <c r="Q41" s="93"/>
      <c r="R41" s="93"/>
      <c r="S41" s="93"/>
      <c r="T41" s="93"/>
      <c r="U41" s="93"/>
      <c r="V41" s="93"/>
      <c r="W41" s="93"/>
      <c r="X41" s="93"/>
      <c r="Y41" s="93"/>
      <c r="Z41" s="93"/>
    </row>
    <row r="42" spans="1:26" s="88" customFormat="1" ht="25.5" customHeight="1">
      <c r="A42" s="93" t="s">
        <v>1150</v>
      </c>
      <c r="B42" s="93"/>
      <c r="C42" s="93"/>
      <c r="D42" s="93"/>
      <c r="E42" s="93"/>
      <c r="F42" s="93"/>
      <c r="G42" s="93"/>
      <c r="H42" s="93"/>
      <c r="I42" s="93"/>
      <c r="J42" s="93"/>
      <c r="K42" s="93"/>
      <c r="L42" s="93"/>
      <c r="M42" s="93"/>
      <c r="N42" s="93"/>
      <c r="O42" s="93"/>
      <c r="P42" s="93"/>
      <c r="Q42" s="93"/>
      <c r="R42" s="93"/>
      <c r="S42" s="93"/>
      <c r="T42" s="93"/>
      <c r="U42" s="93"/>
      <c r="V42" s="93"/>
      <c r="W42" s="93"/>
      <c r="X42" s="93"/>
      <c r="Y42" s="93"/>
      <c r="Z42" s="93"/>
    </row>
    <row r="43" spans="1:26" s="88" customFormat="1" ht="25.5" customHeight="1">
      <c r="A43" s="93" t="s">
        <v>1151</v>
      </c>
      <c r="B43" s="93"/>
      <c r="C43" s="93"/>
      <c r="D43" s="93"/>
      <c r="E43" s="93"/>
      <c r="F43" s="93"/>
      <c r="G43" s="93"/>
      <c r="H43" s="93"/>
      <c r="I43" s="93"/>
      <c r="J43" s="93"/>
      <c r="K43" s="93"/>
      <c r="L43" s="93"/>
      <c r="M43" s="93"/>
      <c r="N43" s="93"/>
      <c r="O43" s="93"/>
      <c r="P43" s="93"/>
      <c r="Q43" s="93"/>
      <c r="R43" s="93"/>
      <c r="S43" s="93"/>
      <c r="T43" s="93"/>
      <c r="U43" s="93"/>
      <c r="V43" s="93"/>
      <c r="W43" s="93"/>
      <c r="X43" s="93"/>
      <c r="Y43" s="93"/>
      <c r="Z43" s="93"/>
    </row>
    <row r="44" spans="1:26" s="88" customFormat="1" ht="12.75" customHeight="1">
      <c r="A44" s="93" t="s">
        <v>524</v>
      </c>
      <c r="B44" s="93"/>
      <c r="C44" s="93"/>
      <c r="D44" s="93"/>
      <c r="E44" s="93"/>
      <c r="F44" s="93"/>
      <c r="G44" s="93"/>
      <c r="H44" s="93"/>
      <c r="I44" s="93"/>
      <c r="J44" s="93"/>
      <c r="K44" s="93"/>
      <c r="L44" s="93"/>
      <c r="M44" s="93"/>
      <c r="N44" s="93"/>
      <c r="O44" s="93"/>
      <c r="P44" s="93"/>
      <c r="Q44" s="93"/>
      <c r="R44" s="93"/>
      <c r="S44" s="93"/>
      <c r="T44" s="93"/>
      <c r="U44" s="93"/>
      <c r="V44" s="93"/>
      <c r="W44" s="93"/>
      <c r="X44" s="93"/>
      <c r="Y44" s="93"/>
      <c r="Z44" s="93"/>
    </row>
    <row r="45" spans="1:26" s="88" customFormat="1" ht="24.75" customHeight="1">
      <c r="A45" s="93" t="s">
        <v>1152</v>
      </c>
      <c r="B45" s="93"/>
      <c r="C45" s="93"/>
      <c r="D45" s="93"/>
      <c r="E45" s="93"/>
      <c r="F45" s="93"/>
      <c r="G45" s="93"/>
      <c r="H45" s="93"/>
      <c r="I45" s="93"/>
      <c r="J45" s="93"/>
      <c r="K45" s="93"/>
      <c r="L45" s="93"/>
      <c r="M45" s="93"/>
      <c r="N45" s="93"/>
      <c r="O45" s="93"/>
      <c r="P45" s="93"/>
      <c r="Q45" s="93"/>
      <c r="R45" s="93"/>
      <c r="S45" s="93"/>
      <c r="T45" s="93"/>
      <c r="U45" s="93"/>
      <c r="V45" s="93"/>
      <c r="W45" s="93"/>
      <c r="X45" s="93"/>
      <c r="Y45" s="93"/>
      <c r="Z45" s="93"/>
    </row>
    <row r="46" spans="1:26" s="88" customFormat="1" ht="12.75" customHeight="1">
      <c r="A46" s="94" t="s">
        <v>1153</v>
      </c>
      <c r="B46" s="94"/>
      <c r="C46" s="94"/>
      <c r="D46" s="94"/>
      <c r="E46" s="94"/>
      <c r="F46" s="94"/>
      <c r="G46" s="94"/>
      <c r="H46" s="94"/>
      <c r="I46" s="94"/>
      <c r="J46" s="94"/>
      <c r="K46" s="94"/>
      <c r="L46" s="94"/>
      <c r="M46" s="94"/>
      <c r="N46" s="94"/>
      <c r="O46" s="94"/>
      <c r="P46" s="94"/>
      <c r="Q46" s="94"/>
      <c r="R46" s="94"/>
      <c r="S46" s="94"/>
      <c r="T46" s="94"/>
      <c r="U46" s="94"/>
      <c r="V46" s="94"/>
      <c r="W46" s="94"/>
      <c r="X46" s="94"/>
      <c r="Y46" s="94"/>
      <c r="Z46" s="94"/>
    </row>
    <row r="47" spans="1:26" s="88" customFormat="1" ht="12.75" customHeight="1">
      <c r="A47" s="95" t="s">
        <v>523</v>
      </c>
      <c r="B47" s="95"/>
      <c r="C47" s="95"/>
      <c r="D47" s="95"/>
      <c r="E47" s="95"/>
      <c r="F47" s="95"/>
      <c r="G47" s="95"/>
      <c r="H47" s="95"/>
      <c r="I47" s="95"/>
      <c r="J47" s="95"/>
      <c r="K47" s="95"/>
      <c r="L47" s="95"/>
      <c r="M47" s="95"/>
      <c r="N47" s="95"/>
      <c r="O47" s="95"/>
      <c r="P47" s="95"/>
      <c r="Q47" s="95"/>
      <c r="R47" s="95"/>
      <c r="S47" s="95"/>
      <c r="T47" s="95"/>
      <c r="U47" s="95"/>
      <c r="V47" s="95"/>
      <c r="W47" s="95"/>
      <c r="X47" s="95"/>
      <c r="Y47" s="95"/>
      <c r="Z47" s="95"/>
    </row>
    <row r="48" spans="1:26" s="88" customFormat="1" ht="12.75" customHeight="1">
      <c r="A48" s="93" t="s">
        <v>522</v>
      </c>
      <c r="B48" s="93"/>
      <c r="C48" s="93"/>
      <c r="D48" s="93"/>
      <c r="E48" s="93"/>
      <c r="F48" s="93"/>
      <c r="G48" s="93"/>
      <c r="H48" s="93"/>
      <c r="I48" s="93"/>
      <c r="J48" s="93"/>
      <c r="K48" s="93"/>
      <c r="L48" s="93"/>
      <c r="M48" s="93"/>
      <c r="N48" s="93"/>
      <c r="O48" s="93"/>
      <c r="P48" s="93"/>
      <c r="Q48" s="93"/>
      <c r="R48" s="93"/>
      <c r="S48" s="93"/>
      <c r="T48" s="93"/>
      <c r="U48" s="93"/>
      <c r="V48" s="93"/>
      <c r="W48" s="93"/>
      <c r="X48" s="93"/>
      <c r="Y48" s="93"/>
      <c r="Z48" s="93"/>
    </row>
    <row r="49" spans="1:26" s="88" customFormat="1" ht="12.75" customHeight="1">
      <c r="A49" s="93" t="s">
        <v>1154</v>
      </c>
      <c r="B49" s="93"/>
      <c r="C49" s="93"/>
      <c r="D49" s="93"/>
      <c r="E49" s="93"/>
      <c r="F49" s="93"/>
      <c r="G49" s="93"/>
      <c r="H49" s="93"/>
      <c r="I49" s="93"/>
      <c r="J49" s="93"/>
      <c r="K49" s="93"/>
      <c r="L49" s="93"/>
      <c r="M49" s="93"/>
      <c r="N49" s="93"/>
      <c r="O49" s="93"/>
      <c r="P49" s="93"/>
      <c r="Q49" s="93"/>
      <c r="R49" s="93"/>
      <c r="S49" s="93"/>
      <c r="T49" s="93"/>
      <c r="U49" s="93"/>
      <c r="V49" s="93"/>
      <c r="W49" s="93"/>
      <c r="X49" s="93"/>
      <c r="Y49" s="93"/>
      <c r="Z49" s="93"/>
    </row>
    <row r="50" spans="1:26" s="88" customFormat="1" ht="12.75" customHeight="1">
      <c r="A50" s="94"/>
      <c r="B50" s="94"/>
      <c r="C50" s="94"/>
      <c r="D50" s="94"/>
      <c r="E50" s="94"/>
      <c r="F50" s="94"/>
      <c r="G50" s="94"/>
      <c r="H50" s="94"/>
      <c r="I50" s="94"/>
      <c r="J50" s="94"/>
      <c r="K50" s="94"/>
      <c r="L50" s="94"/>
      <c r="M50" s="94"/>
      <c r="N50" s="94"/>
      <c r="O50" s="94"/>
      <c r="P50" s="94"/>
      <c r="Q50" s="94"/>
      <c r="R50" s="94"/>
      <c r="S50" s="94"/>
      <c r="T50" s="94"/>
      <c r="U50" s="94"/>
      <c r="V50" s="94"/>
      <c r="W50" s="94"/>
      <c r="X50" s="94"/>
      <c r="Y50" s="94"/>
      <c r="Z50" s="94"/>
    </row>
    <row r="51" spans="1:26" s="88" customFormat="1" ht="12.75" customHeight="1">
      <c r="A51" s="96" t="s">
        <v>521</v>
      </c>
      <c r="B51" s="96"/>
      <c r="C51" s="96"/>
      <c r="D51" s="96"/>
      <c r="E51" s="96"/>
      <c r="F51" s="96"/>
      <c r="G51" s="96"/>
      <c r="H51" s="96"/>
      <c r="I51" s="96"/>
      <c r="J51" s="96"/>
      <c r="K51" s="96"/>
      <c r="L51" s="96"/>
      <c r="M51" s="96"/>
      <c r="N51" s="96"/>
      <c r="O51" s="96"/>
      <c r="P51" s="96"/>
      <c r="Q51" s="96"/>
      <c r="R51" s="96"/>
      <c r="S51" s="96"/>
      <c r="T51" s="96"/>
      <c r="U51" s="96"/>
      <c r="V51" s="96"/>
      <c r="W51" s="96"/>
      <c r="X51" s="96"/>
      <c r="Y51" s="96"/>
      <c r="Z51" s="96"/>
    </row>
    <row r="52" spans="1:26" s="88" customFormat="1" ht="12.75" customHeight="1">
      <c r="A52" s="96" t="s">
        <v>520</v>
      </c>
      <c r="B52" s="96"/>
      <c r="C52" s="96"/>
      <c r="D52" s="96"/>
      <c r="E52" s="96"/>
      <c r="F52" s="96"/>
      <c r="G52" s="96"/>
      <c r="H52" s="96"/>
      <c r="I52" s="96"/>
      <c r="J52" s="96"/>
      <c r="K52" s="96"/>
      <c r="L52" s="96"/>
      <c r="M52" s="96"/>
      <c r="N52" s="96"/>
      <c r="O52" s="96"/>
      <c r="P52" s="96"/>
      <c r="Q52" s="96"/>
      <c r="R52" s="96"/>
      <c r="S52" s="96"/>
      <c r="T52" s="96"/>
      <c r="U52" s="96"/>
      <c r="V52" s="96"/>
      <c r="W52" s="96"/>
      <c r="X52" s="96"/>
      <c r="Y52" s="96"/>
      <c r="Z52" s="96"/>
    </row>
    <row r="53" spans="1:26" s="88" customFormat="1" ht="12.75" customHeight="1">
      <c r="A53" s="97" t="s">
        <v>1155</v>
      </c>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spans="1:26" s="88" customFormat="1" ht="12.75" customHeight="1">
      <c r="A54" s="98" t="s">
        <v>519</v>
      </c>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s="88" customFormat="1" ht="12.75" customHeight="1">
      <c r="A55" s="98" t="s">
        <v>1156</v>
      </c>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s="88" customFormat="1" ht="12.75" customHeight="1">
      <c r="A56" s="94" t="s">
        <v>1157</v>
      </c>
      <c r="B56" s="94"/>
      <c r="C56" s="94"/>
      <c r="D56" s="94"/>
      <c r="E56" s="94"/>
      <c r="F56" s="94"/>
      <c r="G56" s="94"/>
      <c r="H56" s="94"/>
      <c r="I56" s="94"/>
      <c r="J56" s="94"/>
      <c r="K56" s="94"/>
      <c r="L56" s="94"/>
      <c r="M56" s="94"/>
      <c r="N56" s="94"/>
      <c r="O56" s="94"/>
      <c r="P56" s="94"/>
      <c r="Q56" s="94"/>
      <c r="R56" s="94"/>
      <c r="S56" s="94"/>
      <c r="T56" s="94"/>
      <c r="U56" s="94"/>
      <c r="V56" s="94"/>
      <c r="W56" s="94"/>
      <c r="X56" s="94"/>
      <c r="Y56" s="94"/>
      <c r="Z56" s="94"/>
    </row>
    <row r="57" spans="1:26" s="88" customFormat="1" ht="12.75" customHeight="1">
      <c r="A57" s="94" t="s">
        <v>1158</v>
      </c>
      <c r="B57" s="94"/>
      <c r="C57" s="94"/>
      <c r="D57" s="94"/>
      <c r="E57" s="94"/>
      <c r="F57" s="94"/>
      <c r="G57" s="94"/>
      <c r="H57" s="94"/>
      <c r="I57" s="94"/>
      <c r="J57" s="94"/>
      <c r="K57" s="94"/>
      <c r="L57" s="94"/>
      <c r="M57" s="94"/>
      <c r="N57" s="94"/>
      <c r="O57" s="94"/>
      <c r="P57" s="94"/>
      <c r="Q57" s="94"/>
      <c r="R57" s="94"/>
      <c r="S57" s="94"/>
      <c r="T57" s="94"/>
      <c r="U57" s="94"/>
      <c r="V57" s="94"/>
      <c r="W57" s="94"/>
      <c r="X57" s="94"/>
      <c r="Y57" s="94"/>
      <c r="Z57" s="94"/>
    </row>
    <row r="58" spans="1:26" s="88" customFormat="1" ht="13.05" customHeight="1">
      <c r="A58" s="97" t="s">
        <v>1159</v>
      </c>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spans="1:26" s="88" customFormat="1" ht="13.05" customHeight="1">
      <c r="A59" s="94" t="s">
        <v>1160</v>
      </c>
      <c r="B59" s="94"/>
      <c r="C59" s="94"/>
      <c r="D59" s="94"/>
      <c r="E59" s="94"/>
      <c r="F59" s="94"/>
      <c r="G59" s="94"/>
      <c r="H59" s="94"/>
      <c r="I59" s="94"/>
      <c r="J59" s="94"/>
      <c r="K59" s="94"/>
      <c r="L59" s="94"/>
      <c r="M59" s="94"/>
      <c r="N59" s="94"/>
      <c r="O59" s="94"/>
      <c r="P59" s="94"/>
      <c r="Q59" s="94"/>
      <c r="R59" s="94"/>
      <c r="S59" s="94"/>
      <c r="T59" s="94"/>
      <c r="U59" s="94"/>
      <c r="V59" s="94"/>
      <c r="W59" s="94"/>
      <c r="X59" s="94"/>
      <c r="Y59" s="94"/>
      <c r="Z59" s="94"/>
    </row>
    <row r="60" spans="1:26" s="88" customFormat="1" ht="12.75" customHeight="1">
      <c r="A60" s="99" t="s">
        <v>518</v>
      </c>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spans="1:26" s="88" customFormat="1" ht="12.75" customHeight="1">
      <c r="A61" s="100" t="s">
        <v>1161</v>
      </c>
      <c r="B61" s="100"/>
      <c r="C61" s="100"/>
      <c r="D61" s="100"/>
      <c r="E61" s="100"/>
      <c r="F61" s="100"/>
      <c r="G61" s="100"/>
      <c r="H61" s="100"/>
      <c r="I61" s="100"/>
      <c r="J61" s="100"/>
      <c r="K61" s="100"/>
      <c r="L61" s="100"/>
      <c r="M61" s="100"/>
      <c r="N61" s="100"/>
      <c r="O61" s="100"/>
      <c r="P61" s="100"/>
      <c r="Q61" s="100"/>
      <c r="R61" s="100"/>
      <c r="S61" s="100"/>
      <c r="T61" s="100"/>
      <c r="U61" s="100"/>
      <c r="V61" s="100"/>
      <c r="W61" s="100"/>
      <c r="X61" s="100"/>
      <c r="Y61" s="100"/>
      <c r="Z61" s="100"/>
    </row>
    <row r="62" spans="1:26" s="88" customFormat="1" ht="12.75" customHeight="1">
      <c r="A62" s="94" t="s">
        <v>1162</v>
      </c>
      <c r="B62" s="94"/>
      <c r="C62" s="94"/>
      <c r="D62" s="94"/>
      <c r="E62" s="94"/>
      <c r="F62" s="94"/>
      <c r="G62" s="94"/>
      <c r="H62" s="94"/>
      <c r="I62" s="94"/>
      <c r="J62" s="94"/>
      <c r="K62" s="94"/>
      <c r="L62" s="94"/>
      <c r="M62" s="94"/>
      <c r="N62" s="94"/>
      <c r="O62" s="94"/>
      <c r="P62" s="94"/>
      <c r="Q62" s="94"/>
      <c r="R62" s="94"/>
      <c r="S62" s="94"/>
      <c r="T62" s="94"/>
      <c r="U62" s="94"/>
      <c r="V62" s="94"/>
      <c r="W62" s="94"/>
      <c r="X62" s="94"/>
      <c r="Y62" s="94"/>
      <c r="Z62" s="94"/>
    </row>
    <row r="63" spans="1:26" s="101" customFormat="1" ht="12.75" customHeight="1">
      <c r="A63" s="98" t="s">
        <v>1163</v>
      </c>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s="101" customFormat="1" ht="12.75" customHeight="1">
      <c r="A64" s="100" t="s">
        <v>513</v>
      </c>
      <c r="B64" s="100"/>
      <c r="C64" s="100"/>
      <c r="D64" s="100"/>
      <c r="E64" s="100"/>
      <c r="F64" s="100"/>
      <c r="G64" s="100"/>
      <c r="H64" s="100"/>
      <c r="I64" s="100"/>
      <c r="J64" s="100"/>
      <c r="K64" s="100"/>
      <c r="L64" s="100"/>
      <c r="M64" s="100"/>
      <c r="N64" s="100"/>
      <c r="O64" s="100"/>
      <c r="P64" s="100"/>
      <c r="Q64" s="100"/>
      <c r="R64" s="100"/>
      <c r="S64" s="100"/>
      <c r="T64" s="100"/>
      <c r="U64" s="100"/>
      <c r="V64" s="100"/>
      <c r="W64" s="100"/>
      <c r="X64" s="100"/>
      <c r="Y64" s="100"/>
      <c r="Z64" s="100"/>
    </row>
    <row r="65" spans="1:26" s="88" customFormat="1" ht="12.75" customHeight="1">
      <c r="A65" s="94" t="s">
        <v>1164</v>
      </c>
      <c r="B65" s="94"/>
      <c r="C65" s="94"/>
      <c r="D65" s="94"/>
      <c r="E65" s="94"/>
      <c r="F65" s="94"/>
      <c r="G65" s="94"/>
      <c r="H65" s="94"/>
      <c r="I65" s="94"/>
      <c r="J65" s="94"/>
      <c r="K65" s="94"/>
      <c r="L65" s="94"/>
      <c r="M65" s="94"/>
      <c r="N65" s="94"/>
      <c r="O65" s="94"/>
      <c r="P65" s="94"/>
      <c r="Q65" s="94"/>
      <c r="R65" s="94"/>
      <c r="S65" s="94"/>
      <c r="T65" s="94"/>
      <c r="U65" s="94"/>
      <c r="V65" s="94"/>
      <c r="W65" s="94"/>
      <c r="X65" s="94"/>
      <c r="Y65" s="94"/>
      <c r="Z65" s="94"/>
    </row>
    <row r="66" spans="1:26" s="101" customFormat="1" ht="12.75" customHeight="1">
      <c r="A66" s="98" t="s">
        <v>1165</v>
      </c>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s="101" customFormat="1" ht="12.75" customHeight="1">
      <c r="A67" s="99" t="s">
        <v>517</v>
      </c>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spans="1:26" s="101" customFormat="1" ht="12.75" customHeight="1">
      <c r="A68" s="100" t="s">
        <v>516</v>
      </c>
      <c r="B68" s="100"/>
      <c r="C68" s="100"/>
      <c r="D68" s="100"/>
      <c r="E68" s="100"/>
      <c r="F68" s="100"/>
      <c r="G68" s="100"/>
      <c r="H68" s="100"/>
      <c r="I68" s="100"/>
      <c r="J68" s="100"/>
      <c r="K68" s="100"/>
      <c r="L68" s="100"/>
      <c r="M68" s="100"/>
      <c r="N68" s="100"/>
      <c r="O68" s="100"/>
      <c r="P68" s="100"/>
      <c r="Q68" s="100"/>
      <c r="R68" s="100"/>
      <c r="S68" s="100"/>
      <c r="T68" s="100"/>
      <c r="U68" s="100"/>
      <c r="V68" s="100"/>
      <c r="W68" s="100"/>
      <c r="X68" s="100"/>
      <c r="Y68" s="100"/>
      <c r="Z68" s="100"/>
    </row>
    <row r="69" spans="1:26" s="101" customFormat="1" ht="12.75" customHeight="1">
      <c r="A69" s="98" t="s">
        <v>515</v>
      </c>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s="88" customFormat="1" ht="12.75" customHeight="1">
      <c r="A70" s="98" t="s">
        <v>514</v>
      </c>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s="88" customFormat="1" ht="12.75" customHeight="1">
      <c r="A71" s="98" t="s">
        <v>1166</v>
      </c>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s="88" customFormat="1" ht="12.75" customHeight="1">
      <c r="A72" s="98" t="s">
        <v>1167</v>
      </c>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s="88" customFormat="1" ht="12.75" customHeight="1">
      <c r="A73" s="100" t="s">
        <v>513</v>
      </c>
      <c r="B73" s="100"/>
      <c r="C73" s="100"/>
      <c r="D73" s="100"/>
      <c r="E73" s="100"/>
      <c r="F73" s="100"/>
      <c r="G73" s="100"/>
      <c r="H73" s="100"/>
      <c r="I73" s="100"/>
      <c r="J73" s="100"/>
      <c r="K73" s="100"/>
      <c r="L73" s="100"/>
      <c r="M73" s="100"/>
      <c r="N73" s="100"/>
      <c r="O73" s="100"/>
      <c r="P73" s="100"/>
      <c r="Q73" s="100"/>
      <c r="R73" s="100"/>
      <c r="S73" s="100"/>
      <c r="T73" s="100"/>
      <c r="U73" s="100"/>
      <c r="V73" s="100"/>
      <c r="W73" s="100"/>
      <c r="X73" s="100"/>
      <c r="Y73" s="100"/>
      <c r="Z73" s="100"/>
    </row>
    <row r="74" spans="1:26" s="101" customFormat="1" ht="12.75" customHeight="1">
      <c r="A74" s="98" t="s">
        <v>512</v>
      </c>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s="88" customFormat="1" ht="12.75" customHeight="1">
      <c r="A75" s="98" t="s">
        <v>1168</v>
      </c>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s="88" customFormat="1" ht="12.75" customHeight="1">
      <c r="A76" s="98" t="s">
        <v>1169</v>
      </c>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s="88" customFormat="1" ht="12.75" customHeight="1">
      <c r="A77" s="99" t="s">
        <v>1170</v>
      </c>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s="88" customFormat="1" ht="12.75" customHeight="1">
      <c r="A78" s="98" t="s">
        <v>511</v>
      </c>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s="88" customFormat="1" ht="12.75" customHeight="1">
      <c r="A79" s="98" t="s">
        <v>510</v>
      </c>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s="88" customFormat="1" ht="12.75" customHeight="1">
      <c r="A80" s="98" t="s">
        <v>1171</v>
      </c>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2.75" customHeight="1">
      <c r="A81" s="98" t="s">
        <v>1172</v>
      </c>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2.75" customHeight="1">
      <c r="A82" s="99" t="s">
        <v>1173</v>
      </c>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2.75" customHeight="1">
      <c r="A83" s="98" t="s">
        <v>1174</v>
      </c>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25"/>
  <cols>
    <col min="1" max="1" width="26.796875" customWidth="1"/>
    <col min="2" max="2" width="16.73046875" customWidth="1"/>
    <col min="3" max="3" width="12.59765625" customWidth="1"/>
    <col min="4" max="4" width="14.06640625" customWidth="1"/>
    <col min="5" max="5" width="16.73046875" customWidth="1"/>
    <col min="6" max="6" width="16.265625" customWidth="1"/>
    <col min="7" max="7" width="15.796875" customWidth="1"/>
  </cols>
  <sheetData>
    <row r="1" spans="1:7">
      <c r="A1" s="1" t="s">
        <v>481</v>
      </c>
    </row>
    <row r="2" spans="1:7">
      <c r="A2" s="1"/>
    </row>
    <row r="3" spans="1:7" ht="42.7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election activeCell="F15" sqref="F15"/>
    </sheetView>
  </sheetViews>
  <sheetFormatPr defaultColWidth="9.06640625" defaultRowHeight="14.25"/>
  <cols>
    <col min="1" max="1" width="41.06640625" customWidth="1"/>
    <col min="2" max="6" width="10.33203125" style="14" customWidth="1"/>
  </cols>
  <sheetData>
    <row r="1" spans="1:6">
      <c r="A1" s="2" t="s">
        <v>3325</v>
      </c>
      <c r="B1" s="121"/>
      <c r="C1" s="121"/>
      <c r="D1" s="121"/>
      <c r="E1" s="121"/>
      <c r="F1" s="121"/>
    </row>
    <row r="2" spans="1:6">
      <c r="B2" s="122">
        <v>2010</v>
      </c>
      <c r="C2" s="122" t="s">
        <v>3326</v>
      </c>
      <c r="D2" s="122" t="s">
        <v>3327</v>
      </c>
      <c r="E2" s="122" t="s">
        <v>3328</v>
      </c>
      <c r="F2" s="122" t="s">
        <v>3329</v>
      </c>
    </row>
    <row r="3" spans="1:6">
      <c r="A3" t="s">
        <v>3330</v>
      </c>
      <c r="B3" s="14">
        <v>130</v>
      </c>
      <c r="C3" s="14">
        <v>130</v>
      </c>
      <c r="D3" s="14">
        <v>130</v>
      </c>
      <c r="E3" s="14">
        <v>130</v>
      </c>
      <c r="F3" s="14">
        <v>130</v>
      </c>
    </row>
    <row r="4" spans="1:6">
      <c r="A4" t="s">
        <v>3331</v>
      </c>
      <c r="B4" s="14">
        <v>110.8</v>
      </c>
      <c r="C4" s="14">
        <v>91.6</v>
      </c>
      <c r="D4" s="14">
        <v>85.6</v>
      </c>
      <c r="E4" s="14">
        <v>81</v>
      </c>
      <c r="F4" s="14">
        <v>71.2</v>
      </c>
    </row>
    <row r="5" spans="1:6">
      <c r="A5" t="s">
        <v>3332</v>
      </c>
      <c r="C5" s="14">
        <v>87.5</v>
      </c>
      <c r="D5" s="14">
        <v>90.2</v>
      </c>
      <c r="E5" s="14">
        <v>92.5</v>
      </c>
      <c r="F5" s="14">
        <v>94</v>
      </c>
    </row>
    <row r="6" spans="1:6">
      <c r="A6" t="s">
        <v>3333</v>
      </c>
      <c r="C6" s="14">
        <v>90.7</v>
      </c>
      <c r="D6" s="14">
        <v>91.6</v>
      </c>
      <c r="E6" s="14">
        <v>92.5</v>
      </c>
      <c r="F6" s="14">
        <v>93.5</v>
      </c>
    </row>
    <row r="7" spans="1:6">
      <c r="A7" t="s">
        <v>3334</v>
      </c>
      <c r="C7" s="14">
        <v>86.7</v>
      </c>
      <c r="D7" s="14">
        <v>87.8</v>
      </c>
      <c r="E7" s="14">
        <v>88</v>
      </c>
    </row>
    <row r="8" spans="1:6">
      <c r="A8" t="s">
        <v>3335</v>
      </c>
      <c r="B8" s="14">
        <v>152</v>
      </c>
      <c r="C8" s="14">
        <v>104.1</v>
      </c>
      <c r="D8" s="14">
        <v>98.2</v>
      </c>
      <c r="E8" s="14">
        <v>92.3</v>
      </c>
      <c r="F8" s="14">
        <v>84.6</v>
      </c>
    </row>
    <row r="9" spans="1:6">
      <c r="A9" t="s">
        <v>3336</v>
      </c>
      <c r="B9" s="14">
        <v>80</v>
      </c>
      <c r="C9" s="14">
        <v>88</v>
      </c>
      <c r="D9" s="14">
        <v>92</v>
      </c>
      <c r="E9" s="14">
        <v>90</v>
      </c>
      <c r="F9" s="14">
        <v>94</v>
      </c>
    </row>
    <row r="10" spans="1:6">
      <c r="A10" t="s">
        <v>3337</v>
      </c>
      <c r="B10" s="14">
        <v>37.6</v>
      </c>
      <c r="C10" s="14">
        <v>25.8</v>
      </c>
      <c r="D10" s="14">
        <v>21.7</v>
      </c>
      <c r="E10" s="14">
        <v>19.899999999999999</v>
      </c>
      <c r="F10" s="14">
        <v>15.9</v>
      </c>
    </row>
    <row r="11" spans="1:6">
      <c r="A11" t="s">
        <v>3338</v>
      </c>
      <c r="B11" s="14">
        <v>152</v>
      </c>
      <c r="C11" s="14">
        <v>195</v>
      </c>
      <c r="D11" s="14">
        <v>225</v>
      </c>
      <c r="E11" s="14">
        <v>250</v>
      </c>
      <c r="F11" s="14">
        <v>303</v>
      </c>
    </row>
    <row r="12" spans="1:6">
      <c r="A12" t="s">
        <v>3339</v>
      </c>
      <c r="B12" s="14">
        <v>22.1</v>
      </c>
      <c r="C12" s="14">
        <v>17.3</v>
      </c>
      <c r="D12" s="14">
        <v>15</v>
      </c>
      <c r="E12" s="14">
        <v>13.5</v>
      </c>
      <c r="F12" s="14">
        <v>11.1</v>
      </c>
    </row>
    <row r="13" spans="1:6">
      <c r="A13" t="s">
        <v>3340</v>
      </c>
      <c r="B13" s="14">
        <v>450</v>
      </c>
      <c r="C13" s="14">
        <v>250</v>
      </c>
      <c r="D13" s="14">
        <v>200</v>
      </c>
      <c r="E13" s="14">
        <v>160</v>
      </c>
      <c r="F13" s="14">
        <v>150</v>
      </c>
    </row>
    <row r="14" spans="1:6">
      <c r="A14" t="s">
        <v>3341</v>
      </c>
      <c r="B14" s="123">
        <v>15979</v>
      </c>
      <c r="C14" s="123">
        <v>5401</v>
      </c>
      <c r="D14" s="123">
        <v>4384</v>
      </c>
      <c r="E14" s="123">
        <v>3184</v>
      </c>
      <c r="F14" s="123">
        <v>2050</v>
      </c>
    </row>
    <row r="15" spans="1:6">
      <c r="A15" t="s">
        <v>3342</v>
      </c>
      <c r="B15" s="123">
        <v>15979</v>
      </c>
      <c r="C15" s="123">
        <v>2968</v>
      </c>
      <c r="D15" s="123">
        <v>2139</v>
      </c>
      <c r="E15" s="14" t="s">
        <v>3343</v>
      </c>
      <c r="F15" s="14" t="s">
        <v>3344</v>
      </c>
    </row>
    <row r="17" spans="1:4">
      <c r="A17" s="2" t="s">
        <v>3345</v>
      </c>
      <c r="B17" s="121"/>
      <c r="C17" s="121"/>
      <c r="D17" s="121"/>
    </row>
    <row r="18" spans="1:4">
      <c r="B18" s="14">
        <v>2010</v>
      </c>
      <c r="C18" s="14">
        <v>2030</v>
      </c>
      <c r="D18" s="14">
        <v>2050</v>
      </c>
    </row>
    <row r="19" spans="1:4">
      <c r="A19" t="s">
        <v>3338</v>
      </c>
      <c r="B19" s="14">
        <f>B11</f>
        <v>152</v>
      </c>
      <c r="C19" s="14">
        <f>C11</f>
        <v>195</v>
      </c>
      <c r="D19" s="14">
        <f>E11</f>
        <v>250</v>
      </c>
    </row>
    <row r="21" spans="1:4">
      <c r="B21" s="14">
        <v>2017</v>
      </c>
    </row>
    <row r="22" spans="1:4">
      <c r="A22" t="s">
        <v>3346</v>
      </c>
      <c r="B22" s="14">
        <f>TREND(B19:C19,B18:C18,B21)</f>
        <v>167.05000000000018</v>
      </c>
    </row>
    <row r="24" spans="1:4">
      <c r="A24" t="s">
        <v>3347</v>
      </c>
      <c r="B24" s="124">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J2" sqref="J2"/>
    </sheetView>
  </sheetViews>
  <sheetFormatPr defaultRowHeight="14.25"/>
  <sheetData>
    <row r="1" spans="1:12">
      <c r="A1" t="s">
        <v>3375</v>
      </c>
      <c r="B1" t="s">
        <v>112</v>
      </c>
      <c r="C1" t="s">
        <v>113</v>
      </c>
      <c r="D1" t="s">
        <v>114</v>
      </c>
      <c r="E1" t="s">
        <v>115</v>
      </c>
      <c r="F1" t="s">
        <v>116</v>
      </c>
      <c r="G1" t="s">
        <v>853</v>
      </c>
      <c r="H1" t="s">
        <v>854</v>
      </c>
      <c r="K1" t="s">
        <v>3376</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4.25"/>
  <cols>
    <col min="1" max="1" width="21.33203125" customWidth="1"/>
    <col min="2" max="2" width="21.796875" customWidth="1"/>
    <col min="3" max="3" width="35.06640625" customWidth="1"/>
    <col min="4" max="4" width="20.265625" customWidth="1"/>
    <col min="5" max="5" width="16.73046875" customWidth="1"/>
    <col min="6" max="8" width="20.59765625" customWidth="1"/>
  </cols>
  <sheetData>
    <row r="1" spans="1:8" ht="28.9" thickBot="1">
      <c r="A1" s="6" t="s">
        <v>1119</v>
      </c>
      <c r="B1" s="14" t="s">
        <v>112</v>
      </c>
      <c r="C1" s="14" t="s">
        <v>113</v>
      </c>
      <c r="D1" s="14" t="s">
        <v>114</v>
      </c>
      <c r="E1" s="14" t="s">
        <v>115</v>
      </c>
      <c r="F1" s="14" t="s">
        <v>116</v>
      </c>
      <c r="G1" s="14" t="s">
        <v>853</v>
      </c>
      <c r="H1" s="14" t="s">
        <v>854</v>
      </c>
    </row>
    <row r="2" spans="1:8" ht="14.65" thickBot="1">
      <c r="A2" t="s">
        <v>863</v>
      </c>
      <c r="B2" s="117">
        <v>1.2098850095054675E-4</v>
      </c>
      <c r="C2" s="117">
        <v>6.8530242152742244E-5</v>
      </c>
      <c r="D2" s="118">
        <v>1.043975093608511E-4</v>
      </c>
      <c r="E2" s="117">
        <v>7.3948395495852042E-5</v>
      </c>
      <c r="F2" s="117">
        <v>2.3149219108236567E-4</v>
      </c>
      <c r="G2" s="117">
        <v>4.0198415563294249E-5</v>
      </c>
      <c r="H2" s="117">
        <v>2.0735934964818689E-3</v>
      </c>
    </row>
    <row r="3" spans="1:8" ht="14.65" thickBot="1">
      <c r="A3" t="s">
        <v>475</v>
      </c>
      <c r="B3" s="117">
        <v>2.2211467051641521E-3</v>
      </c>
      <c r="C3" s="117">
        <v>4.7352548463232166E-4</v>
      </c>
      <c r="D3" s="117">
        <v>6.7839079634331792E-3</v>
      </c>
      <c r="E3" s="118">
        <v>6.9119783216062313E-4</v>
      </c>
      <c r="F3" s="117">
        <v>1.0867252882872924E-3</v>
      </c>
      <c r="G3" s="117">
        <v>2.9305916427068614E-3</v>
      </c>
      <c r="H3" s="117">
        <v>2.7605411165548288E-3</v>
      </c>
    </row>
    <row r="4" spans="1:8">
      <c r="A4" t="s">
        <v>472</v>
      </c>
      <c r="B4" s="117">
        <v>3.6524335252792104E-4</v>
      </c>
      <c r="C4" s="117">
        <v>1.136599455098666E-4</v>
      </c>
      <c r="D4" s="117">
        <v>1.136599455098666E-4</v>
      </c>
      <c r="E4" s="117">
        <v>1.136599455098666E-4</v>
      </c>
      <c r="F4">
        <v>0</v>
      </c>
      <c r="G4">
        <v>0</v>
      </c>
      <c r="H4" s="117">
        <v>3.4097983652959976E-4</v>
      </c>
    </row>
    <row r="5" spans="1:8">
      <c r="A5" t="s">
        <v>866</v>
      </c>
      <c r="B5" s="117">
        <v>1.1140743815291445E-2</v>
      </c>
      <c r="C5" s="117">
        <v>3.4668839999999999E-3</v>
      </c>
      <c r="D5" s="117">
        <v>3.4668839999999999E-3</v>
      </c>
      <c r="E5" s="117">
        <v>3.4668839999999999E-3</v>
      </c>
      <c r="F5">
        <v>0</v>
      </c>
      <c r="G5">
        <v>0</v>
      </c>
      <c r="H5" s="117">
        <v>1.0400651999999998E-2</v>
      </c>
    </row>
    <row r="6" spans="1:8">
      <c r="A6" t="s">
        <v>867</v>
      </c>
      <c r="B6" s="117">
        <v>1.5467626362604087E-2</v>
      </c>
      <c r="C6" s="117">
        <v>4.813365E-3</v>
      </c>
      <c r="D6" s="117">
        <v>4.813365E-3</v>
      </c>
      <c r="E6" s="117">
        <v>4.813365E-3</v>
      </c>
      <c r="F6">
        <v>0</v>
      </c>
      <c r="G6">
        <v>0</v>
      </c>
      <c r="H6" s="117">
        <v>1.4440094999999998E-2</v>
      </c>
    </row>
    <row r="7" spans="1:8">
      <c r="A7" t="s">
        <v>868</v>
      </c>
      <c r="B7">
        <v>0</v>
      </c>
      <c r="C7">
        <v>0</v>
      </c>
      <c r="D7">
        <v>0</v>
      </c>
      <c r="E7">
        <v>0</v>
      </c>
      <c r="F7">
        <v>0</v>
      </c>
      <c r="G7">
        <v>0</v>
      </c>
      <c r="H7">
        <v>0</v>
      </c>
    </row>
    <row r="8" spans="1:8">
      <c r="D8" s="4"/>
    </row>
    <row r="9" spans="1:8">
      <c r="D9" s="47"/>
    </row>
    <row r="10" spans="1:8">
      <c r="D10" s="4"/>
    </row>
    <row r="11" spans="1:8">
      <c r="C11" s="60"/>
      <c r="D11" s="47"/>
    </row>
    <row r="12" spans="1:8">
      <c r="D12" s="4"/>
    </row>
    <row r="13" spans="1:8">
      <c r="D13" s="47"/>
    </row>
    <row r="14" spans="1:8">
      <c r="D14" s="6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Z62"/>
  <sheetViews>
    <sheetView workbookViewId="0">
      <selection activeCell="B12" activeCellId="1" sqref="B8:AZ10 B12:AZ15"/>
    </sheetView>
  </sheetViews>
  <sheetFormatPr defaultColWidth="8.73046875" defaultRowHeight="14.25"/>
  <cols>
    <col min="1" max="1" width="31.53125" customWidth="1"/>
  </cols>
  <sheetData>
    <row r="1" spans="1:52">
      <c r="A1" t="s">
        <v>3389</v>
      </c>
    </row>
    <row r="2" spans="1:52">
      <c r="A2" t="s">
        <v>3390</v>
      </c>
    </row>
    <row r="3" spans="1:52">
      <c r="B3">
        <v>2024</v>
      </c>
      <c r="C3">
        <v>2025</v>
      </c>
      <c r="D3">
        <v>2026</v>
      </c>
    </row>
    <row r="4" spans="1:52">
      <c r="A4" t="s">
        <v>3391</v>
      </c>
      <c r="B4" s="127">
        <v>40.6</v>
      </c>
      <c r="C4" s="127">
        <v>44.2</v>
      </c>
      <c r="D4" s="127">
        <v>49.1</v>
      </c>
      <c r="E4" s="127"/>
      <c r="F4" s="127"/>
      <c r="G4" s="127"/>
    </row>
    <row r="5" spans="1:52">
      <c r="A5" t="s">
        <v>3392</v>
      </c>
      <c r="B5" s="127">
        <v>33.898038089764704</v>
      </c>
      <c r="C5" s="127">
        <v>36.801913894259187</v>
      </c>
      <c r="D5" s="127">
        <v>40.694992566843702</v>
      </c>
      <c r="E5" s="127"/>
      <c r="F5" s="127"/>
      <c r="G5" s="127"/>
    </row>
    <row r="8" spans="1:52">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c r="AG8">
        <v>2051</v>
      </c>
      <c r="AH8">
        <v>2052</v>
      </c>
      <c r="AI8">
        <v>2053</v>
      </c>
      <c r="AJ8">
        <v>2054</v>
      </c>
      <c r="AK8">
        <v>2055</v>
      </c>
      <c r="AL8">
        <v>2056</v>
      </c>
      <c r="AM8">
        <v>2057</v>
      </c>
      <c r="AN8">
        <v>2058</v>
      </c>
      <c r="AO8">
        <v>2059</v>
      </c>
      <c r="AP8">
        <v>2060</v>
      </c>
      <c r="AQ8">
        <v>2061</v>
      </c>
      <c r="AR8">
        <v>2062</v>
      </c>
      <c r="AS8">
        <v>2063</v>
      </c>
      <c r="AT8">
        <v>2064</v>
      </c>
      <c r="AU8">
        <v>2065</v>
      </c>
      <c r="AV8">
        <v>2066</v>
      </c>
      <c r="AW8">
        <v>2067</v>
      </c>
      <c r="AX8">
        <v>2068</v>
      </c>
      <c r="AY8">
        <v>2069</v>
      </c>
      <c r="AZ8">
        <v>2070</v>
      </c>
    </row>
    <row r="9" spans="1:52">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f>'BNVFE-LDVs-psgr'!AG2</f>
        <v>1.240539509300545E-3</v>
      </c>
      <c r="AH9" s="4">
        <f>'BNVFE-LDVs-psgr'!AH2</f>
        <v>1.2397849742205804E-3</v>
      </c>
      <c r="AI9" s="4">
        <f>'BNVFE-LDVs-psgr'!AI2</f>
        <v>1.2390289808544889E-3</v>
      </c>
      <c r="AJ9" s="4">
        <f>'BNVFE-LDVs-psgr'!AJ2</f>
        <v>1.2382716609597379E-3</v>
      </c>
      <c r="AK9" s="4">
        <f>'BNVFE-LDVs-psgr'!AK2</f>
        <v>1.2375131309724978E-3</v>
      </c>
      <c r="AL9" s="4">
        <f>'BNVFE-LDVs-psgr'!AL2</f>
        <v>1.2367534941708236E-3</v>
      </c>
      <c r="AM9" s="4">
        <f>'BNVFE-LDVs-psgr'!AM2</f>
        <v>1.2359928424814138E-3</v>
      </c>
      <c r="AN9" s="4">
        <f>'BNVFE-LDVs-psgr'!AN2</f>
        <v>1.2352312579966358E-3</v>
      </c>
      <c r="AO9" s="4">
        <f>'BNVFE-LDVs-psgr'!AO2</f>
        <v>1.2344688142546009E-3</v>
      </c>
      <c r="AP9" s="4">
        <f>'BNVFE-LDVs-psgr'!AP2</f>
        <v>1.2337055773243846E-3</v>
      </c>
      <c r="AQ9" s="4">
        <f>'BNVFE-LDVs-psgr'!AQ2</f>
        <v>1.2329416067301336E-3</v>
      </c>
      <c r="AR9" s="4">
        <f>'BNVFE-LDVs-psgr'!AR2</f>
        <v>1.2321769562412901E-3</v>
      </c>
      <c r="AS9" s="4">
        <f>'BNVFE-LDVs-psgr'!AS2</f>
        <v>1.2314116745510339E-3</v>
      </c>
      <c r="AT9" s="4">
        <f>'BNVFE-LDVs-psgr'!AT2</f>
        <v>1.2306458058609596E-3</v>
      </c>
      <c r="AU9" s="4">
        <f>'BNVFE-LDVs-psgr'!AU2</f>
        <v>1.2298793903867727E-3</v>
      </c>
      <c r="AV9" s="4">
        <f>'BNVFE-LDVs-psgr'!AV2</f>
        <v>1.2291124647971731E-3</v>
      </c>
      <c r="AW9" s="4">
        <f>'BNVFE-LDVs-psgr'!AW2</f>
        <v>1.2283450625960035E-3</v>
      </c>
      <c r="AX9" s="4">
        <f>'BNVFE-LDVs-psgr'!AX2</f>
        <v>1.2275772144560435E-3</v>
      </c>
      <c r="AY9" s="4">
        <f>'BNVFE-LDVs-psgr'!AY2</f>
        <v>1.2268089485114298E-3</v>
      </c>
      <c r="AZ9" s="4">
        <f>'BNVFE-LDVs-psgr'!AZ2</f>
        <v>1.2260402906145778E-3</v>
      </c>
    </row>
    <row r="10" spans="1:52">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f>'BNVFE-LDVs-psgr'!AG3</f>
        <v>4.1044702706744869E-4</v>
      </c>
      <c r="AH10" s="4">
        <f>'BNVFE-LDVs-psgr'!AH3</f>
        <v>4.0988419934493607E-4</v>
      </c>
      <c r="AI10" s="4">
        <f>'BNVFE-LDVs-psgr'!AI3</f>
        <v>4.0932258296984161E-4</v>
      </c>
      <c r="AJ10" s="4">
        <f>'BNVFE-LDVs-psgr'!AJ3</f>
        <v>4.0876217954154674E-4</v>
      </c>
      <c r="AK10" s="4">
        <f>'BNVFE-LDVs-psgr'!AK3</f>
        <v>4.0820299066267882E-4</v>
      </c>
      <c r="AL10" s="4">
        <f>'BNVFE-LDVs-psgr'!AL3</f>
        <v>4.076450179391147E-4</v>
      </c>
      <c r="AM10" s="4">
        <f>'BNVFE-LDVs-psgr'!AM3</f>
        <v>4.0708826297998328E-4</v>
      </c>
      <c r="AN10" s="4">
        <f>'BNVFE-LDVs-psgr'!AN3</f>
        <v>4.0653272739766942E-4</v>
      </c>
      <c r="AO10" s="4">
        <f>'BNVFE-LDVs-psgr'!AO3</f>
        <v>4.0597841280781721E-4</v>
      </c>
      <c r="AP10" s="4">
        <f>'BNVFE-LDVs-psgr'!AP3</f>
        <v>4.0542532082933315E-4</v>
      </c>
      <c r="AQ10" s="4">
        <f>'BNVFE-LDVs-psgr'!AQ3</f>
        <v>4.048734530843903E-4</v>
      </c>
      <c r="AR10" s="4">
        <f>'BNVFE-LDVs-psgr'!AR3</f>
        <v>4.0432281119843116E-4</v>
      </c>
      <c r="AS10" s="4">
        <f>'BNVFE-LDVs-psgr'!AS3</f>
        <v>4.0377339680017189E-4</v>
      </c>
      <c r="AT10" s="4">
        <f>'BNVFE-LDVs-psgr'!AT3</f>
        <v>4.0322521152160573E-4</v>
      </c>
      <c r="AU10" s="4">
        <f>'BNVFE-LDVs-psgr'!AU3</f>
        <v>4.0267825699800671E-4</v>
      </c>
      <c r="AV10" s="4">
        <f>'BNVFE-LDVs-psgr'!AV3</f>
        <v>4.0213253486793367E-4</v>
      </c>
      <c r="AW10" s="4">
        <f>'BNVFE-LDVs-psgr'!AW3</f>
        <v>4.0158804677323451E-4</v>
      </c>
      <c r="AX10" s="4">
        <f>'BNVFE-LDVs-psgr'!AX3</f>
        <v>4.0104479435904922E-4</v>
      </c>
      <c r="AY10" s="4">
        <f>'BNVFE-LDVs-psgr'!AY3</f>
        <v>4.0050277927381405E-4</v>
      </c>
      <c r="AZ10" s="4">
        <f>'BNVFE-LDVs-psgr'!AZ3</f>
        <v>3.9996200316926717E-4</v>
      </c>
    </row>
    <row r="11" spans="1:52">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f>AF11+AF11*($AF$11-$AE$11)/$AE$11</f>
        <v>4.39054804437994E-4</v>
      </c>
      <c r="AH11" s="4">
        <f t="shared" ref="AH11:AZ11" si="0">AG11+AG11*($AF$11-$AE$11)/$AE$11</f>
        <v>4.3901309608305306E-4</v>
      </c>
      <c r="AI11" s="4">
        <f t="shared" si="0"/>
        <v>4.3897139169022997E-4</v>
      </c>
      <c r="AJ11" s="4">
        <f t="shared" si="0"/>
        <v>4.3892969125914835E-4</v>
      </c>
      <c r="AK11" s="4">
        <f t="shared" si="0"/>
        <v>4.3888799478943182E-4</v>
      </c>
      <c r="AL11" s="4">
        <f t="shared" si="0"/>
        <v>4.3884630228070405E-4</v>
      </c>
      <c r="AM11" s="4">
        <f t="shared" si="0"/>
        <v>4.3880461373258883E-4</v>
      </c>
      <c r="AN11" s="4">
        <f t="shared" si="0"/>
        <v>4.3876292914470989E-4</v>
      </c>
      <c r="AO11" s="4">
        <f t="shared" si="0"/>
        <v>4.3872124851669099E-4</v>
      </c>
      <c r="AP11" s="4">
        <f t="shared" si="0"/>
        <v>4.3867957184815599E-4</v>
      </c>
      <c r="AQ11" s="4">
        <f t="shared" si="0"/>
        <v>4.3863789913872877E-4</v>
      </c>
      <c r="AR11" s="4">
        <f t="shared" si="0"/>
        <v>4.3859623038803322E-4</v>
      </c>
      <c r="AS11" s="4">
        <f t="shared" si="0"/>
        <v>4.3855456559569324E-4</v>
      </c>
      <c r="AT11" s="4">
        <f t="shared" si="0"/>
        <v>4.3851290476133281E-4</v>
      </c>
      <c r="AU11" s="4">
        <f t="shared" si="0"/>
        <v>4.3847124788457599E-4</v>
      </c>
      <c r="AV11" s="4">
        <f t="shared" si="0"/>
        <v>4.3842959496504679E-4</v>
      </c>
      <c r="AW11" s="4">
        <f t="shared" si="0"/>
        <v>4.3838794600236931E-4</v>
      </c>
      <c r="AX11" s="4">
        <f t="shared" si="0"/>
        <v>4.3834630099616765E-4</v>
      </c>
      <c r="AY11" s="4">
        <f t="shared" si="0"/>
        <v>4.3830465994606599E-4</v>
      </c>
      <c r="AZ11" s="4">
        <f t="shared" si="0"/>
        <v>4.3826302285168847E-4</v>
      </c>
    </row>
    <row r="12" spans="1:52">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f>'BNVFE-LDVs-psgr'!AG5</f>
        <v>4.3299906486800186E-4</v>
      </c>
      <c r="AH12" s="4">
        <f>'BNVFE-LDVs-psgr'!AH5</f>
        <v>4.3265089279245696E-4</v>
      </c>
      <c r="AI12" s="4">
        <f>'BNVFE-LDVs-psgr'!AI5</f>
        <v>4.3230276428524465E-4</v>
      </c>
      <c r="AJ12" s="4">
        <f>'BNVFE-LDVs-psgr'!AJ5</f>
        <v>4.3195467854385057E-4</v>
      </c>
      <c r="AK12" s="4">
        <f>'BNVFE-LDVs-psgr'!AK5</f>
        <v>4.316066347860569E-4</v>
      </c>
      <c r="AL12" s="4">
        <f>'BNVFE-LDVs-psgr'!AL5</f>
        <v>4.312586322492972E-4</v>
      </c>
      <c r="AM12" s="4">
        <f>'BNVFE-LDVs-psgr'!AM5</f>
        <v>4.3091067019003374E-4</v>
      </c>
      <c r="AN12" s="4">
        <f>'BNVFE-LDVs-psgr'!AN5</f>
        <v>4.3056274788316035E-4</v>
      </c>
      <c r="AO12" s="4">
        <f>'BNVFE-LDVs-psgr'!AO5</f>
        <v>4.3021486462142702E-4</v>
      </c>
      <c r="AP12" s="4">
        <f>'BNVFE-LDVs-psgr'!AP5</f>
        <v>4.2986701971488517E-4</v>
      </c>
      <c r="AQ12" s="4">
        <f>'BNVFE-LDVs-psgr'!AQ5</f>
        <v>4.2951921249035615E-4</v>
      </c>
      <c r="AR12" s="4">
        <f>'BNVFE-LDVs-psgr'!AR5</f>
        <v>4.2917144229091559E-4</v>
      </c>
      <c r="AS12" s="4">
        <f>'BNVFE-LDVs-psgr'!AS5</f>
        <v>4.2882370847540058E-4</v>
      </c>
      <c r="AT12" s="4">
        <f>'BNVFE-LDVs-psgr'!AT5</f>
        <v>4.284760104179315E-4</v>
      </c>
      <c r="AU12" s="4">
        <f>'BNVFE-LDVs-psgr'!AU5</f>
        <v>4.2812834750745354E-4</v>
      </c>
      <c r="AV12" s="4">
        <f>'BNVFE-LDVs-psgr'!AV5</f>
        <v>4.2778071914729407E-4</v>
      </c>
      <c r="AW12" s="4">
        <f>'BNVFE-LDVs-psgr'!AW5</f>
        <v>4.2743312475473493E-4</v>
      </c>
      <c r="AX12" s="4">
        <f>'BNVFE-LDVs-psgr'!AX5</f>
        <v>4.2708556376060087E-4</v>
      </c>
      <c r="AY12" s="4">
        <f>'BNVFE-LDVs-psgr'!AY5</f>
        <v>4.2673803560886299E-4</v>
      </c>
      <c r="AZ12" s="4">
        <f>'BNVFE-LDVs-psgr'!AZ5</f>
        <v>4.2639053975625544E-4</v>
      </c>
    </row>
    <row r="13" spans="1:52">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f>'BNVFE-LDVs-psgr'!AG6</f>
        <v>7.2847585709565977E-4</v>
      </c>
      <c r="AH13" s="4">
        <f>'BNVFE-LDVs-psgr'!AH6</f>
        <v>7.2535368725321081E-4</v>
      </c>
      <c r="AI13" s="4">
        <f>'BNVFE-LDVs-psgr'!AI6</f>
        <v>7.2234918772036709E-4</v>
      </c>
      <c r="AJ13" s="4">
        <f>'BNVFE-LDVs-psgr'!AJ6</f>
        <v>7.1945863910949533E-4</v>
      </c>
      <c r="AK13" s="4">
        <f>'BNVFE-LDVs-psgr'!AK6</f>
        <v>7.1667847714456355E-4</v>
      </c>
      <c r="AL13" s="4">
        <f>'BNVFE-LDVs-psgr'!AL6</f>
        <v>7.1400528465875455E-4</v>
      </c>
      <c r="AM13" s="4">
        <f>'BNVFE-LDVs-psgr'!AM6</f>
        <v>7.1143578408243598E-4</v>
      </c>
      <c r="AN13" s="4">
        <f>'BNVFE-LDVs-psgr'!AN6</f>
        <v>7.089668303867986E-4</v>
      </c>
      <c r="AO13" s="4">
        <f>'BNVFE-LDVs-psgr'!AO6</f>
        <v>7.0659540445122812E-4</v>
      </c>
      <c r="AP13" s="4">
        <f>'BNVFE-LDVs-psgr'!AP6</f>
        <v>7.0431860682502263E-4</v>
      </c>
      <c r="AQ13" s="4">
        <f>'BNVFE-LDVs-psgr'!AQ6</f>
        <v>7.0213365185637429E-4</v>
      </c>
      <c r="AR13" s="4">
        <f>'BNVFE-LDVs-psgr'!AR6</f>
        <v>7.0003786216362622E-4</v>
      </c>
      <c r="AS13" s="4">
        <f>'BNVFE-LDVs-psgr'!AS6</f>
        <v>6.9802866342575677E-4</v>
      </c>
      <c r="AT13" s="4">
        <f>'BNVFE-LDVs-psgr'!AT6</f>
        <v>6.9610357947078928E-4</v>
      </c>
      <c r="AU13" s="4">
        <f>'BNVFE-LDVs-psgr'!AU6</f>
        <v>6.942602276424337E-4</v>
      </c>
      <c r="AV13" s="4">
        <f>'BNVFE-LDVs-psgr'!AV6</f>
        <v>6.9249631442675104E-4</v>
      </c>
      <c r="AW13" s="4">
        <f>'BNVFE-LDVs-psgr'!AW6</f>
        <v>6.9080963132196673E-4</v>
      </c>
      <c r="AX13" s="4">
        <f>'BNVFE-LDVs-psgr'!AX6</f>
        <v>6.8919805093581191E-4</v>
      </c>
      <c r="AY13" s="4">
        <f>'BNVFE-LDVs-psgr'!AY6</f>
        <v>6.8765952329589758E-4</v>
      </c>
      <c r="AZ13" s="4">
        <f>'BNVFE-LDVs-psgr'!AZ6</f>
        <v>6.8619207235968223E-4</v>
      </c>
    </row>
    <row r="14" spans="1:52">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f>'BNVFE-LDVs-psgr'!AG7</f>
        <v>3.8798152278667265E-4</v>
      </c>
      <c r="AH14" s="4">
        <f>'BNVFE-LDVs-psgr'!AH7</f>
        <v>3.8752759370413303E-4</v>
      </c>
      <c r="AI14" s="4">
        <f>'BNVFE-LDVs-psgr'!AI7</f>
        <v>3.8707439634542187E-4</v>
      </c>
      <c r="AJ14" s="4">
        <f>'BNVFE-LDVs-psgr'!AJ7</f>
        <v>3.8662191870207364E-4</v>
      </c>
      <c r="AK14" s="4">
        <f>'BNVFE-LDVs-psgr'!AK7</f>
        <v>3.8617014902736675E-4</v>
      </c>
      <c r="AL14" s="4">
        <f>'BNVFE-LDVs-psgr'!AL7</f>
        <v>3.8571907582922671E-4</v>
      </c>
      <c r="AM14" s="4">
        <f>'BNVFE-LDVs-psgr'!AM7</f>
        <v>3.8526868786335744E-4</v>
      </c>
      <c r="AN14" s="4">
        <f>'BNVFE-LDVs-psgr'!AN7</f>
        <v>3.8481897412659589E-4</v>
      </c>
      <c r="AO14" s="4">
        <f>'BNVFE-LDVs-psgr'!AO7</f>
        <v>3.8436992385047753E-4</v>
      </c>
      <c r="AP14" s="4">
        <f>'BNVFE-LDVs-psgr'!AP7</f>
        <v>3.8392152649500776E-4</v>
      </c>
      <c r="AQ14" s="4">
        <f>'BNVFE-LDVs-psgr'!AQ7</f>
        <v>3.8347377174263145E-4</v>
      </c>
      <c r="AR14" s="4">
        <f>'BNVFE-LDVs-psgr'!AR7</f>
        <v>3.8302664949239022E-4</v>
      </c>
      <c r="AS14" s="4">
        <f>'BNVFE-LDVs-psgr'!AS7</f>
        <v>3.8258014985426586E-4</v>
      </c>
      <c r="AT14" s="4">
        <f>'BNVFE-LDVs-psgr'!AT7</f>
        <v>3.821342631436976E-4</v>
      </c>
      <c r="AU14" s="4">
        <f>'BNVFE-LDVs-psgr'!AU7</f>
        <v>3.8168897987627179E-4</v>
      </c>
      <c r="AV14" s="4">
        <f>'BNVFE-LDVs-psgr'!AV7</f>
        <v>3.8124429076257307E-4</v>
      </c>
      <c r="AW14" s="4">
        <f>'BNVFE-LDVs-psgr'!AW7</f>
        <v>3.8080018670319635E-4</v>
      </c>
      <c r="AX14" s="4">
        <f>'BNVFE-LDVs-psgr'!AX7</f>
        <v>3.8035665878390876E-4</v>
      </c>
      <c r="AY14" s="4">
        <f>'BNVFE-LDVs-psgr'!AY7</f>
        <v>3.7991369827096037E-4</v>
      </c>
      <c r="AZ14" s="4">
        <f>'BNVFE-LDVs-psgr'!AZ7</f>
        <v>3.7947129660653657E-4</v>
      </c>
    </row>
    <row r="15" spans="1:52">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f>'BNVFE-LDVs-psgr'!AG8</f>
        <v>5.7646549780426251E-4</v>
      </c>
      <c r="AH15" s="4">
        <f>'BNVFE-LDVs-psgr'!AH8</f>
        <v>5.7658216050822267E-4</v>
      </c>
      <c r="AI15" s="4">
        <f>'BNVFE-LDVs-psgr'!AI8</f>
        <v>5.7670757320396648E-4</v>
      </c>
      <c r="AJ15" s="4">
        <f>'BNVFE-LDVs-psgr'!AJ8</f>
        <v>5.7684138157983232E-4</v>
      </c>
      <c r="AK15" s="4">
        <f>'BNVFE-LDVs-psgr'!AK8</f>
        <v>5.7698325020217711E-4</v>
      </c>
      <c r="AL15" s="4">
        <f>'BNVFE-LDVs-psgr'!AL8</f>
        <v>5.7713286127457255E-4</v>
      </c>
      <c r="AM15" s="4">
        <f>'BNVFE-LDVs-psgr'!AM8</f>
        <v>5.7728991349359374E-4</v>
      </c>
      <c r="AN15" s="4">
        <f>'BNVFE-LDVs-psgr'!AN8</f>
        <v>5.7745412099254815E-4</v>
      </c>
      <c r="AO15" s="4">
        <f>'BNVFE-LDVs-psgr'!AO8</f>
        <v>5.7762521236535253E-4</v>
      </c>
      <c r="AP15" s="4">
        <f>'BNVFE-LDVs-psgr'!AP8</f>
        <v>5.7780292976355465E-4</v>
      </c>
      <c r="AQ15" s="4">
        <f>'BNVFE-LDVs-psgr'!AQ8</f>
        <v>5.7798702806018446E-4</v>
      </c>
      <c r="AR15" s="4">
        <f>'BNVFE-LDVs-psgr'!AR8</f>
        <v>5.7817727407473245E-4</v>
      </c>
      <c r="AS15" s="4">
        <f>'BNVFE-LDVs-psgr'!AS8</f>
        <v>5.7837344585410643E-4</v>
      </c>
      <c r="AT15" s="4">
        <f>'BNVFE-LDVs-psgr'!AT8</f>
        <v>5.7857533200490459E-4</v>
      </c>
      <c r="AU15" s="4">
        <f>'BNVFE-LDVs-psgr'!AU8</f>
        <v>5.7878273107278306E-4</v>
      </c>
      <c r="AV15" s="4">
        <f>'BNVFE-LDVs-psgr'!AV8</f>
        <v>5.789954509650869E-4</v>
      </c>
      <c r="AW15" s="4">
        <f>'BNVFE-LDVs-psgr'!AW8</f>
        <v>5.7921330841326853E-4</v>
      </c>
      <c r="AX15" s="4">
        <f>'BNVFE-LDVs-psgr'!AX8</f>
        <v>5.7943612847192701E-4</v>
      </c>
      <c r="AY15" s="4">
        <f>'BNVFE-LDVs-psgr'!AY8</f>
        <v>5.7966374405159606E-4</v>
      </c>
      <c r="AZ15" s="4">
        <f>'BNVFE-LDVs-psgr'!AZ8</f>
        <v>5.7989599548265364E-4</v>
      </c>
    </row>
    <row r="17" spans="1:52">
      <c r="A17" s="1" t="s">
        <v>3393</v>
      </c>
    </row>
    <row r="18" spans="1:52">
      <c r="A18" t="s">
        <v>3394</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c r="AG18">
        <v>2051</v>
      </c>
      <c r="AH18">
        <v>2052</v>
      </c>
      <c r="AI18">
        <v>2053</v>
      </c>
      <c r="AJ18">
        <v>2054</v>
      </c>
      <c r="AK18">
        <v>2055</v>
      </c>
      <c r="AL18">
        <v>2056</v>
      </c>
      <c r="AM18">
        <v>2057</v>
      </c>
      <c r="AN18">
        <v>2058</v>
      </c>
      <c r="AO18">
        <v>2059</v>
      </c>
      <c r="AP18">
        <v>2060</v>
      </c>
      <c r="AQ18">
        <v>2061</v>
      </c>
      <c r="AR18">
        <v>2062</v>
      </c>
      <c r="AS18">
        <v>2063</v>
      </c>
      <c r="AT18">
        <v>2064</v>
      </c>
      <c r="AU18">
        <v>2065</v>
      </c>
      <c r="AV18">
        <v>2066</v>
      </c>
      <c r="AW18">
        <v>2067</v>
      </c>
      <c r="AX18">
        <v>2068</v>
      </c>
      <c r="AY18">
        <v>2069</v>
      </c>
      <c r="AZ18">
        <v>2070</v>
      </c>
    </row>
    <row r="19" spans="1:52">
      <c r="A19" t="s">
        <v>3411</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c r="AG19">
        <f>_xlfn.FORECAST.ETS(AG$18,$B19:$AF19,$B$18:$AF$18)</f>
        <v>12268149.101988968</v>
      </c>
      <c r="AH19">
        <f>_xlfn.FORECAST.ETS(AH$18,$B19:$AF19,$B$18:$AF$18)</f>
        <v>12594424.783405952</v>
      </c>
      <c r="AI19">
        <f t="shared" ref="AI19:AZ25" si="1">_xlfn.FORECAST.ETS(AI$18,$B19:$AF19,$B$18:$AF$18)</f>
        <v>12920700.464822935</v>
      </c>
      <c r="AJ19">
        <f t="shared" si="1"/>
        <v>13246976.146239918</v>
      </c>
      <c r="AK19">
        <f t="shared" si="1"/>
        <v>13573251.827656902</v>
      </c>
      <c r="AL19">
        <f t="shared" si="1"/>
        <v>13899527.509073885</v>
      </c>
      <c r="AM19">
        <f t="shared" si="1"/>
        <v>14225803.190490868</v>
      </c>
      <c r="AN19">
        <f t="shared" si="1"/>
        <v>14552078.871907853</v>
      </c>
      <c r="AO19">
        <f t="shared" si="1"/>
        <v>14878354.553324837</v>
      </c>
      <c r="AP19">
        <f t="shared" si="1"/>
        <v>15204630.23474182</v>
      </c>
      <c r="AQ19">
        <f t="shared" si="1"/>
        <v>15530905.916158803</v>
      </c>
      <c r="AR19">
        <f t="shared" si="1"/>
        <v>15857181.597575787</v>
      </c>
      <c r="AS19">
        <f t="shared" si="1"/>
        <v>16183457.27899277</v>
      </c>
      <c r="AT19">
        <f t="shared" si="1"/>
        <v>16509732.960409753</v>
      </c>
      <c r="AU19">
        <f t="shared" si="1"/>
        <v>16836008.641826738</v>
      </c>
      <c r="AV19">
        <f t="shared" si="1"/>
        <v>17162284.323243722</v>
      </c>
      <c r="AW19">
        <f t="shared" si="1"/>
        <v>17488560.004660703</v>
      </c>
      <c r="AX19">
        <f t="shared" si="1"/>
        <v>17814835.686077688</v>
      </c>
      <c r="AY19">
        <f t="shared" si="1"/>
        <v>18141111.367494673</v>
      </c>
      <c r="AZ19">
        <f t="shared" si="1"/>
        <v>18467387.048911653</v>
      </c>
    </row>
    <row r="20" spans="1:52">
      <c r="A20" t="s">
        <v>3412</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c r="AG20">
        <f>AF20+AF20*($AF20-$AE20)/$AE20</f>
        <v>4056.3139534883721</v>
      </c>
      <c r="AH20">
        <f>AG20+AG20*($AF20-$AE20)/$AE20</f>
        <v>4020.939122498648</v>
      </c>
      <c r="AI20">
        <f t="shared" ref="AI20:AZ20" si="2">AH20+AH20*($AF20-$AE20)/$AE20</f>
        <v>3985.8727929419738</v>
      </c>
      <c r="AJ20">
        <f t="shared" si="2"/>
        <v>3951.1122743988753</v>
      </c>
      <c r="AK20">
        <f t="shared" si="2"/>
        <v>3916.6548999128386</v>
      </c>
      <c r="AL20">
        <f t="shared" si="2"/>
        <v>3882.4980257856919</v>
      </c>
      <c r="AM20">
        <f t="shared" si="2"/>
        <v>3848.6390313747702</v>
      </c>
      <c r="AN20">
        <f t="shared" si="2"/>
        <v>3815.0753188918507</v>
      </c>
      <c r="AO20">
        <f t="shared" si="2"/>
        <v>3781.8043132038401</v>
      </c>
      <c r="AP20">
        <f t="shared" si="2"/>
        <v>3748.823461635202</v>
      </c>
      <c r="AQ20">
        <f t="shared" si="2"/>
        <v>3716.1302337721045</v>
      </c>
      <c r="AR20">
        <f t="shared" si="2"/>
        <v>3683.722121268278</v>
      </c>
      <c r="AS20">
        <f t="shared" si="2"/>
        <v>3651.5966376525662</v>
      </c>
      <c r="AT20">
        <f t="shared" si="2"/>
        <v>3619.7513181381541</v>
      </c>
      <c r="AU20">
        <f t="shared" si="2"/>
        <v>3588.1837194334607</v>
      </c>
      <c r="AV20">
        <f t="shared" si="2"/>
        <v>3556.8914195546804</v>
      </c>
      <c r="AW20">
        <f t="shared" si="2"/>
        <v>3525.8720176399593</v>
      </c>
      <c r="AX20">
        <f t="shared" si="2"/>
        <v>3495.1231337651921</v>
      </c>
      <c r="AY20">
        <f t="shared" si="2"/>
        <v>3464.6424087614259</v>
      </c>
      <c r="AZ20">
        <f t="shared" si="2"/>
        <v>3434.4275040338553</v>
      </c>
    </row>
    <row r="21" spans="1:52">
      <c r="A21" t="s">
        <v>3413</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c r="AG21">
        <f t="shared" ref="AG21:AH25" si="3">_xlfn.FORECAST.ETS(AG$18,$B21:$AF21,$B$18:$AF$18)</f>
        <v>14527021.109654933</v>
      </c>
      <c r="AH21">
        <f t="shared" si="3"/>
        <v>14416657.546859302</v>
      </c>
      <c r="AI21">
        <f t="shared" si="1"/>
        <v>14306293.984063668</v>
      </c>
      <c r="AJ21">
        <f t="shared" si="1"/>
        <v>14195930.421268037</v>
      </c>
      <c r="AK21">
        <f t="shared" si="1"/>
        <v>14085566.858472405</v>
      </c>
      <c r="AL21">
        <f t="shared" si="1"/>
        <v>13975203.295676773</v>
      </c>
      <c r="AM21">
        <f t="shared" si="1"/>
        <v>13864839.73288114</v>
      </c>
      <c r="AN21">
        <f t="shared" si="1"/>
        <v>13754476.170085508</v>
      </c>
      <c r="AO21">
        <f t="shared" si="1"/>
        <v>13644112.607289877</v>
      </c>
      <c r="AP21">
        <f t="shared" si="1"/>
        <v>13533749.044494245</v>
      </c>
      <c r="AQ21">
        <f t="shared" si="1"/>
        <v>13423385.481698612</v>
      </c>
      <c r="AR21">
        <f t="shared" si="1"/>
        <v>13313021.91890298</v>
      </c>
      <c r="AS21">
        <f t="shared" si="1"/>
        <v>13202658.356107349</v>
      </c>
      <c r="AT21">
        <f t="shared" si="1"/>
        <v>13092294.793311717</v>
      </c>
      <c r="AU21">
        <f t="shared" si="1"/>
        <v>12981931.230516084</v>
      </c>
      <c r="AV21">
        <f t="shared" si="1"/>
        <v>12871567.667720452</v>
      </c>
      <c r="AW21">
        <f t="shared" si="1"/>
        <v>12761204.10492482</v>
      </c>
      <c r="AX21">
        <f t="shared" si="1"/>
        <v>12650840.542129189</v>
      </c>
      <c r="AY21">
        <f t="shared" si="1"/>
        <v>12540476.979333555</v>
      </c>
      <c r="AZ21">
        <f t="shared" si="1"/>
        <v>12430113.416537924</v>
      </c>
    </row>
    <row r="22" spans="1:52">
      <c r="A22" t="s">
        <v>3414</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c r="AG22">
        <f t="shared" si="3"/>
        <v>125829.51417100774</v>
      </c>
      <c r="AH22">
        <f t="shared" si="3"/>
        <v>128825.10486302817</v>
      </c>
      <c r="AI22">
        <f t="shared" si="1"/>
        <v>131820.69555504862</v>
      </c>
      <c r="AJ22">
        <f t="shared" si="1"/>
        <v>134816.28624706905</v>
      </c>
      <c r="AK22">
        <f t="shared" si="1"/>
        <v>137811.87693908947</v>
      </c>
      <c r="AL22">
        <f t="shared" si="1"/>
        <v>140807.4676311099</v>
      </c>
      <c r="AM22">
        <f t="shared" si="1"/>
        <v>143803.05832313033</v>
      </c>
      <c r="AN22">
        <f t="shared" si="1"/>
        <v>146798.64901515076</v>
      </c>
      <c r="AO22">
        <f t="shared" si="1"/>
        <v>149794.23970717119</v>
      </c>
      <c r="AP22">
        <f t="shared" si="1"/>
        <v>152789.83039919162</v>
      </c>
      <c r="AQ22">
        <f t="shared" si="1"/>
        <v>155785.42109121205</v>
      </c>
      <c r="AR22">
        <f t="shared" si="1"/>
        <v>158781.01178323248</v>
      </c>
      <c r="AS22">
        <f t="shared" si="1"/>
        <v>161776.6024752529</v>
      </c>
      <c r="AT22">
        <f t="shared" si="1"/>
        <v>164772.19316727336</v>
      </c>
      <c r="AU22">
        <f t="shared" si="1"/>
        <v>167767.78385929379</v>
      </c>
      <c r="AV22">
        <f t="shared" si="1"/>
        <v>170763.37455131422</v>
      </c>
      <c r="AW22">
        <f t="shared" si="1"/>
        <v>173758.96524333465</v>
      </c>
      <c r="AX22">
        <f t="shared" si="1"/>
        <v>176754.55593535508</v>
      </c>
      <c r="AY22">
        <f t="shared" si="1"/>
        <v>179750.14662737551</v>
      </c>
      <c r="AZ22">
        <f t="shared" si="1"/>
        <v>182745.73731939594</v>
      </c>
    </row>
    <row r="23" spans="1:52">
      <c r="A23" t="s">
        <v>3415</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c r="AG23">
        <f>AF23+AF23*($AF23-$AE23)/$AE23</f>
        <v>659276.88363380206</v>
      </c>
      <c r="AH23">
        <f t="shared" ref="AH23:AZ23" si="4">AG23+AG23*($AF23-$AE23)/$AE23</f>
        <v>654653.42029074894</v>
      </c>
      <c r="AI23">
        <f t="shared" si="4"/>
        <v>650062.38097743993</v>
      </c>
      <c r="AJ23">
        <f t="shared" si="4"/>
        <v>645503.53830638924</v>
      </c>
      <c r="AK23">
        <f t="shared" si="4"/>
        <v>640976.66648476408</v>
      </c>
      <c r="AL23">
        <f t="shared" si="4"/>
        <v>636481.541303201</v>
      </c>
      <c r="AM23">
        <f t="shared" si="4"/>
        <v>632017.94012470148</v>
      </c>
      <c r="AN23">
        <f t="shared" si="4"/>
        <v>627585.64187360485</v>
      </c>
      <c r="AO23">
        <f t="shared" si="4"/>
        <v>623184.42702463886</v>
      </c>
      <c r="AP23">
        <f t="shared" si="4"/>
        <v>618814.07759204681</v>
      </c>
      <c r="AQ23">
        <f t="shared" si="4"/>
        <v>614474.37711879122</v>
      </c>
      <c r="AR23">
        <f t="shared" si="4"/>
        <v>610165.11066583276</v>
      </c>
      <c r="AS23">
        <f t="shared" si="4"/>
        <v>605886.06480148481</v>
      </c>
      <c r="AT23">
        <f t="shared" si="4"/>
        <v>601637.02759084234</v>
      </c>
      <c r="AU23">
        <f t="shared" si="4"/>
        <v>597417.78858528542</v>
      </c>
      <c r="AV23">
        <f t="shared" si="4"/>
        <v>593228.13881205569</v>
      </c>
      <c r="AW23">
        <f t="shared" si="4"/>
        <v>589067.87076390628</v>
      </c>
      <c r="AX23">
        <f t="shared" si="4"/>
        <v>584936.77838882443</v>
      </c>
      <c r="AY23">
        <f t="shared" si="4"/>
        <v>580834.65707982588</v>
      </c>
      <c r="AZ23">
        <f t="shared" si="4"/>
        <v>576761.30366482108</v>
      </c>
    </row>
    <row r="24" spans="1:52">
      <c r="A24" t="s">
        <v>3416</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c r="AG24">
        <f t="shared" si="3"/>
        <v>2686.5996205357646</v>
      </c>
      <c r="AH24">
        <f t="shared" si="3"/>
        <v>2714.4657971129018</v>
      </c>
      <c r="AI24">
        <f t="shared" si="1"/>
        <v>2742.3319736900389</v>
      </c>
      <c r="AJ24">
        <f t="shared" si="1"/>
        <v>2770.1981502671761</v>
      </c>
      <c r="AK24">
        <f t="shared" si="1"/>
        <v>2798.0643268443132</v>
      </c>
      <c r="AL24">
        <f t="shared" si="1"/>
        <v>2825.9305034214503</v>
      </c>
      <c r="AM24">
        <f t="shared" si="1"/>
        <v>2853.7966799985875</v>
      </c>
      <c r="AN24">
        <f t="shared" si="1"/>
        <v>2881.6628565757246</v>
      </c>
      <c r="AO24">
        <f t="shared" si="1"/>
        <v>2909.5290331528618</v>
      </c>
      <c r="AP24">
        <f t="shared" si="1"/>
        <v>2937.3952097299989</v>
      </c>
      <c r="AQ24">
        <f t="shared" si="1"/>
        <v>2965.261386307136</v>
      </c>
      <c r="AR24">
        <f t="shared" si="1"/>
        <v>2993.1275628842732</v>
      </c>
      <c r="AS24">
        <f t="shared" si="1"/>
        <v>3020.9937394614099</v>
      </c>
      <c r="AT24">
        <f t="shared" si="1"/>
        <v>3048.8599160385475</v>
      </c>
      <c r="AU24">
        <f t="shared" si="1"/>
        <v>3076.7260926156841</v>
      </c>
      <c r="AV24">
        <f t="shared" si="1"/>
        <v>3104.5922691928213</v>
      </c>
      <c r="AW24">
        <f t="shared" si="1"/>
        <v>3132.4584457699584</v>
      </c>
      <c r="AX24">
        <f t="shared" si="1"/>
        <v>3160.3246223470956</v>
      </c>
      <c r="AY24">
        <f t="shared" si="1"/>
        <v>3188.1907989242327</v>
      </c>
      <c r="AZ24">
        <f t="shared" si="1"/>
        <v>3216.0569755013698</v>
      </c>
    </row>
    <row r="25" spans="1:52">
      <c r="A25" t="s">
        <v>3417</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c r="AG25">
        <f t="shared" si="3"/>
        <v>1071.2453584732814</v>
      </c>
      <c r="AH25">
        <f t="shared" si="3"/>
        <v>1110.4701894893074</v>
      </c>
      <c r="AI25">
        <f t="shared" si="1"/>
        <v>1149.6950205053331</v>
      </c>
      <c r="AJ25">
        <f t="shared" si="1"/>
        <v>1188.9198515213589</v>
      </c>
      <c r="AK25">
        <f t="shared" si="1"/>
        <v>1228.1446825373848</v>
      </c>
      <c r="AL25">
        <f t="shared" si="1"/>
        <v>1267.3695135534106</v>
      </c>
      <c r="AM25">
        <f t="shared" si="1"/>
        <v>1306.5943445694365</v>
      </c>
      <c r="AN25">
        <f t="shared" si="1"/>
        <v>1345.8191755854623</v>
      </c>
      <c r="AO25">
        <f t="shared" si="1"/>
        <v>1385.044006601488</v>
      </c>
      <c r="AP25">
        <f t="shared" si="1"/>
        <v>1424.2688376175138</v>
      </c>
      <c r="AQ25">
        <f t="shared" si="1"/>
        <v>1463.4936686335398</v>
      </c>
      <c r="AR25">
        <f t="shared" si="1"/>
        <v>1502.7184996495655</v>
      </c>
      <c r="AS25">
        <f t="shared" si="1"/>
        <v>1541.9433306655915</v>
      </c>
      <c r="AT25">
        <f t="shared" si="1"/>
        <v>1581.1681616816172</v>
      </c>
      <c r="AU25">
        <f t="shared" si="1"/>
        <v>1620.392992697643</v>
      </c>
      <c r="AV25">
        <f t="shared" si="1"/>
        <v>1659.6178237136687</v>
      </c>
      <c r="AW25">
        <f t="shared" si="1"/>
        <v>1698.8426547296947</v>
      </c>
      <c r="AX25">
        <f t="shared" si="1"/>
        <v>1738.0674857457204</v>
      </c>
      <c r="AY25">
        <f t="shared" si="1"/>
        <v>1777.2923167617464</v>
      </c>
      <c r="AZ25">
        <f t="shared" si="1"/>
        <v>1816.5171477777722</v>
      </c>
    </row>
    <row r="27" spans="1:52">
      <c r="A27" s="1" t="s">
        <v>3402</v>
      </c>
    </row>
    <row r="28" spans="1:52">
      <c r="A28" t="s">
        <v>3394</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c r="AG28">
        <v>2051</v>
      </c>
      <c r="AH28">
        <v>2052</v>
      </c>
      <c r="AI28">
        <v>2053</v>
      </c>
      <c r="AJ28">
        <v>2054</v>
      </c>
      <c r="AK28">
        <v>2055</v>
      </c>
      <c r="AL28">
        <v>2056</v>
      </c>
      <c r="AM28">
        <v>2057</v>
      </c>
      <c r="AN28">
        <v>2058</v>
      </c>
      <c r="AO28">
        <v>2059</v>
      </c>
      <c r="AP28">
        <v>2060</v>
      </c>
      <c r="AQ28">
        <v>2061</v>
      </c>
      <c r="AR28">
        <v>2062</v>
      </c>
      <c r="AS28">
        <v>2063</v>
      </c>
      <c r="AT28">
        <v>2064</v>
      </c>
      <c r="AU28">
        <v>2065</v>
      </c>
      <c r="AV28">
        <v>2066</v>
      </c>
      <c r="AW28">
        <v>2067</v>
      </c>
      <c r="AX28">
        <v>2068</v>
      </c>
      <c r="AY28">
        <v>2069</v>
      </c>
      <c r="AZ28">
        <v>2070</v>
      </c>
    </row>
    <row r="29" spans="1:52">
      <c r="A29" t="s">
        <v>3395</v>
      </c>
      <c r="B29" s="56">
        <f t="shared" ref="B29:AF29" si="5">B19/SUM(B$19:B$25)</f>
        <v>1.650872218881811E-2</v>
      </c>
      <c r="C29" s="56">
        <f t="shared" si="5"/>
        <v>2.5720919756939725E-2</v>
      </c>
      <c r="D29" s="56">
        <f t="shared" si="5"/>
        <v>4.2211197396420444E-2</v>
      </c>
      <c r="E29" s="56">
        <f t="shared" si="5"/>
        <v>6.1754528666172294E-2</v>
      </c>
      <c r="F29" s="56">
        <f t="shared" si="5"/>
        <v>8.6444988992676622E-2</v>
      </c>
      <c r="G29" s="56">
        <f t="shared" si="5"/>
        <v>0.11508978791314754</v>
      </c>
      <c r="H29" s="56">
        <f t="shared" si="5"/>
        <v>0.1423498985223533</v>
      </c>
      <c r="I29" s="56">
        <f t="shared" si="5"/>
        <v>0.16709202046859911</v>
      </c>
      <c r="J29" s="56">
        <f t="shared" si="5"/>
        <v>0.18869620902088391</v>
      </c>
      <c r="K29" s="56">
        <f t="shared" si="5"/>
        <v>0.20832460043328452</v>
      </c>
      <c r="L29" s="56">
        <f t="shared" si="5"/>
        <v>0.22888945668562335</v>
      </c>
      <c r="M29" s="56">
        <f t="shared" si="5"/>
        <v>0.24535227615452435</v>
      </c>
      <c r="N29" s="56">
        <f t="shared" si="5"/>
        <v>0.2593839363224501</v>
      </c>
      <c r="O29" s="56">
        <f t="shared" si="5"/>
        <v>0.27266878019393226</v>
      </c>
      <c r="P29" s="56">
        <f t="shared" si="5"/>
        <v>0.28400582223935278</v>
      </c>
      <c r="Q29" s="56">
        <f t="shared" si="5"/>
        <v>0.29456797298796633</v>
      </c>
      <c r="R29" s="56">
        <f t="shared" si="5"/>
        <v>0.30515006522046739</v>
      </c>
      <c r="S29" s="56">
        <f t="shared" si="5"/>
        <v>0.3151983205949816</v>
      </c>
      <c r="T29" s="56">
        <f t="shared" si="5"/>
        <v>0.32583197661187263</v>
      </c>
      <c r="U29" s="56">
        <f t="shared" si="5"/>
        <v>0.33487032906925285</v>
      </c>
      <c r="V29" s="56">
        <f t="shared" si="5"/>
        <v>0.34431158320656369</v>
      </c>
      <c r="W29" s="56">
        <f t="shared" si="5"/>
        <v>0.35407817932283486</v>
      </c>
      <c r="X29" s="56">
        <f t="shared" si="5"/>
        <v>0.36301598074097552</v>
      </c>
      <c r="Y29" s="56">
        <f t="shared" si="5"/>
        <v>0.37267466704282326</v>
      </c>
      <c r="Z29" s="56">
        <f t="shared" si="5"/>
        <v>0.3825754580323476</v>
      </c>
      <c r="AA29" s="56">
        <f t="shared" si="5"/>
        <v>0.3915250022640257</v>
      </c>
      <c r="AB29" s="56">
        <f t="shared" si="5"/>
        <v>0.40078009600747744</v>
      </c>
      <c r="AC29" s="56">
        <f t="shared" si="5"/>
        <v>0.41068385298473431</v>
      </c>
      <c r="AD29" s="56">
        <f t="shared" si="5"/>
        <v>0.41910462797370385</v>
      </c>
      <c r="AE29" s="56">
        <f t="shared" si="5"/>
        <v>0.42766360453590085</v>
      </c>
      <c r="AF29" s="56">
        <f t="shared" si="5"/>
        <v>0.43625192528551504</v>
      </c>
      <c r="AG29" s="56">
        <f t="shared" ref="AG29:AZ29" si="6">AG19/SUM(AG$19:AG$25)</f>
        <v>0.44469003690713993</v>
      </c>
      <c r="AH29" s="56">
        <f t="shared" si="6"/>
        <v>0.45299764532891251</v>
      </c>
      <c r="AI29" s="56">
        <f t="shared" si="6"/>
        <v>0.46117761563490628</v>
      </c>
      <c r="AJ29" s="56">
        <f t="shared" si="6"/>
        <v>0.46923283052508702</v>
      </c>
      <c r="AK29" s="56">
        <f t="shared" si="6"/>
        <v>0.47716608689442769</v>
      </c>
      <c r="AL29" s="56">
        <f t="shared" si="6"/>
        <v>0.48498009899855565</v>
      </c>
      <c r="AM29" s="56">
        <f t="shared" si="6"/>
        <v>0.49267750148030709</v>
      </c>
      <c r="AN29" s="56">
        <f t="shared" si="6"/>
        <v>0.50026085226426631</v>
      </c>
      <c r="AO29" s="56">
        <f t="shared" si="6"/>
        <v>0.50773263532595936</v>
      </c>
      <c r="AP29" s="56">
        <f t="shared" si="6"/>
        <v>0.51509526334199018</v>
      </c>
      <c r="AQ29" s="56">
        <f t="shared" si="6"/>
        <v>0.52235108022704491</v>
      </c>
      <c r="AR29" s="56">
        <f t="shared" si="6"/>
        <v>0.52950236356336444</v>
      </c>
      <c r="AS29" s="56">
        <f t="shared" si="6"/>
        <v>0.53655132692795793</v>
      </c>
      <c r="AT29" s="56">
        <f t="shared" si="6"/>
        <v>0.54350012212255006</v>
      </c>
      <c r="AU29" s="56">
        <f t="shared" si="6"/>
        <v>0.55035084131096834</v>
      </c>
      <c r="AV29" s="56">
        <f t="shared" si="6"/>
        <v>0.55710551906842121</v>
      </c>
      <c r="AW29" s="56">
        <f t="shared" si="6"/>
        <v>0.56376613434687795</v>
      </c>
      <c r="AX29" s="56">
        <f t="shared" si="6"/>
        <v>0.57033461236052807</v>
      </c>
      <c r="AY29" s="56">
        <f t="shared" si="6"/>
        <v>0.5768128263950868</v>
      </c>
      <c r="AZ29" s="56">
        <f t="shared" si="6"/>
        <v>0.58320259954451004</v>
      </c>
    </row>
    <row r="30" spans="1:52">
      <c r="A30" t="s">
        <v>3396</v>
      </c>
      <c r="B30" s="56">
        <f t="shared" ref="B30:AF30" si="7">B20/SUM(B$19:B$25)</f>
        <v>9.2797255772235368E-5</v>
      </c>
      <c r="C30" s="56">
        <f t="shared" si="7"/>
        <v>9.7242468453687464E-5</v>
      </c>
      <c r="D30" s="56">
        <f t="shared" si="7"/>
        <v>8.4351895810001311E-5</v>
      </c>
      <c r="E30" s="56">
        <f t="shared" si="7"/>
        <v>8.6069799645685949E-5</v>
      </c>
      <c r="F30" s="56">
        <f t="shared" si="7"/>
        <v>9.2559951062896778E-5</v>
      </c>
      <c r="G30" s="56">
        <f t="shared" si="7"/>
        <v>9.102366344882352E-5</v>
      </c>
      <c r="H30" s="56">
        <f t="shared" si="7"/>
        <v>8.9192941296921345E-5</v>
      </c>
      <c r="I30" s="56">
        <f t="shared" si="7"/>
        <v>8.8395577396506878E-5</v>
      </c>
      <c r="J30" s="56">
        <f t="shared" si="7"/>
        <v>8.8780832556344518E-5</v>
      </c>
      <c r="K30" s="56">
        <f t="shared" si="7"/>
        <v>9.2667212387404673E-5</v>
      </c>
      <c r="L30" s="56">
        <f t="shared" si="7"/>
        <v>9.7807035363788457E-5</v>
      </c>
      <c r="M30" s="56">
        <f t="shared" si="7"/>
        <v>1.0214036587668172E-4</v>
      </c>
      <c r="N30" s="56">
        <f t="shared" si="7"/>
        <v>1.082907284112433E-4</v>
      </c>
      <c r="O30" s="56">
        <f t="shared" si="7"/>
        <v>1.1481377799282965E-4</v>
      </c>
      <c r="P30" s="56">
        <f t="shared" si="7"/>
        <v>1.2252945169035167E-4</v>
      </c>
      <c r="Q30" s="56">
        <f t="shared" si="7"/>
        <v>1.3047648644466938E-4</v>
      </c>
      <c r="R30" s="56">
        <f t="shared" si="7"/>
        <v>1.3775690577678547E-4</v>
      </c>
      <c r="S30" s="56">
        <f t="shared" si="7"/>
        <v>1.4420102645452829E-4</v>
      </c>
      <c r="T30" s="56">
        <f t="shared" si="7"/>
        <v>1.5022112075838246E-4</v>
      </c>
      <c r="U30" s="56">
        <f t="shared" si="7"/>
        <v>1.5454377517118997E-4</v>
      </c>
      <c r="V30" s="56">
        <f t="shared" si="7"/>
        <v>1.5773209388984376E-4</v>
      </c>
      <c r="W30" s="56">
        <f t="shared" si="7"/>
        <v>1.5987456842102488E-4</v>
      </c>
      <c r="X30" s="56">
        <f t="shared" si="7"/>
        <v>1.6091058746582818E-4</v>
      </c>
      <c r="Y30" s="56">
        <f t="shared" si="7"/>
        <v>1.6136319875494423E-4</v>
      </c>
      <c r="Z30" s="56">
        <f t="shared" si="7"/>
        <v>1.6101583737606123E-4</v>
      </c>
      <c r="AA30" s="56">
        <f t="shared" si="7"/>
        <v>1.6003405579225602E-4</v>
      </c>
      <c r="AB30" s="56">
        <f t="shared" si="7"/>
        <v>1.5861235175075434E-4</v>
      </c>
      <c r="AC30" s="56">
        <f t="shared" si="7"/>
        <v>1.5663808799646926E-4</v>
      </c>
      <c r="AD30" s="56">
        <f t="shared" si="7"/>
        <v>1.5445186927006839E-4</v>
      </c>
      <c r="AE30" s="56">
        <f t="shared" si="7"/>
        <v>1.5200187351146422E-4</v>
      </c>
      <c r="AF30" s="56">
        <f t="shared" si="7"/>
        <v>1.4948566628998129E-4</v>
      </c>
      <c r="AG30" s="56">
        <f t="shared" ref="AG30:AZ30" si="8">AG20/SUM(AG$19:AG$25)</f>
        <v>1.4703133999172298E-4</v>
      </c>
      <c r="AH30" s="56">
        <f t="shared" si="8"/>
        <v>1.4462557725563734E-4</v>
      </c>
      <c r="AI30" s="56">
        <f t="shared" si="8"/>
        <v>1.4226746575215298E-4</v>
      </c>
      <c r="AJ30" s="56">
        <f t="shared" si="8"/>
        <v>1.3995583412934913E-4</v>
      </c>
      <c r="AK30" s="56">
        <f t="shared" si="8"/>
        <v>1.3768954676721088E-4</v>
      </c>
      <c r="AL30" s="56">
        <f t="shared" si="8"/>
        <v>1.3546750245129016E-4</v>
      </c>
      <c r="AM30" s="56">
        <f t="shared" si="8"/>
        <v>1.3328863310472131E-4</v>
      </c>
      <c r="AN30" s="56">
        <f t="shared" si="8"/>
        <v>1.3115190257562053E-4</v>
      </c>
      <c r="AO30" s="56">
        <f t="shared" si="8"/>
        <v>1.2905630547707135E-4</v>
      </c>
      <c r="AP30" s="56">
        <f t="shared" si="8"/>
        <v>1.2700086607705686E-4</v>
      </c>
      <c r="AQ30" s="56">
        <f t="shared" si="8"/>
        <v>1.24984637235851E-4</v>
      </c>
      <c r="AR30" s="56">
        <f t="shared" si="8"/>
        <v>1.2300669938852175E-4</v>
      </c>
      <c r="AS30" s="56">
        <f t="shared" si="8"/>
        <v>1.2106615957032981E-4</v>
      </c>
      <c r="AT30" s="56">
        <f t="shared" si="8"/>
        <v>1.1916215048293072E-4</v>
      </c>
      <c r="AU30" s="56">
        <f t="shared" si="8"/>
        <v>1.1729382959940437E-4</v>
      </c>
      <c r="AV30" s="56">
        <f t="shared" si="8"/>
        <v>1.15460378306243E-4</v>
      </c>
      <c r="AW30" s="56">
        <f t="shared" si="8"/>
        <v>1.1366100108053302E-4</v>
      </c>
      <c r="AX30" s="56">
        <f t="shared" si="8"/>
        <v>1.1189492470065953E-4</v>
      </c>
      <c r="AY30" s="56">
        <f t="shared" si="8"/>
        <v>1.1016139748895385E-4</v>
      </c>
      <c r="AZ30" s="56">
        <f t="shared" si="8"/>
        <v>1.0845968858478813E-4</v>
      </c>
    </row>
    <row r="31" spans="1:52">
      <c r="A31" t="s">
        <v>3397</v>
      </c>
      <c r="B31" s="56">
        <f t="shared" ref="B31:AF35" si="9">B21/SUM(B$19:B$25)</f>
        <v>0.97803687807133555</v>
      </c>
      <c r="C31" s="56">
        <f t="shared" si="9"/>
        <v>0.96828446931165857</v>
      </c>
      <c r="D31" s="56">
        <f t="shared" si="9"/>
        <v>0.95119221003612908</v>
      </c>
      <c r="E31" s="56">
        <f t="shared" si="9"/>
        <v>0.93137513855933651</v>
      </c>
      <c r="F31" s="56">
        <f t="shared" si="9"/>
        <v>0.90629551707396017</v>
      </c>
      <c r="G31" s="56">
        <f t="shared" si="9"/>
        <v>0.87725611333763609</v>
      </c>
      <c r="H31" s="56">
        <f t="shared" si="9"/>
        <v>0.84948748412668895</v>
      </c>
      <c r="I31" s="56">
        <f t="shared" si="9"/>
        <v>0.82418052402899056</v>
      </c>
      <c r="J31" s="56">
        <f t="shared" si="9"/>
        <v>0.80185746030720417</v>
      </c>
      <c r="K31" s="56">
        <f t="shared" si="9"/>
        <v>0.78119081970182058</v>
      </c>
      <c r="L31" s="56">
        <f t="shared" si="9"/>
        <v>0.7594000032355358</v>
      </c>
      <c r="M31" s="56">
        <f t="shared" si="9"/>
        <v>0.74143115287698835</v>
      </c>
      <c r="N31" s="56">
        <f t="shared" si="9"/>
        <v>0.72573486885033456</v>
      </c>
      <c r="O31" s="56">
        <f t="shared" si="9"/>
        <v>0.71065727675054946</v>
      </c>
      <c r="P31" s="56">
        <f t="shared" si="9"/>
        <v>0.69738875588064986</v>
      </c>
      <c r="Q31" s="56">
        <f t="shared" si="9"/>
        <v>0.68485551299565406</v>
      </c>
      <c r="R31" s="56">
        <f t="shared" si="9"/>
        <v>0.67239627599952512</v>
      </c>
      <c r="S31" s="56">
        <f t="shared" si="9"/>
        <v>0.66063011608519451</v>
      </c>
      <c r="T31" s="56">
        <f t="shared" si="9"/>
        <v>0.64842296211446993</v>
      </c>
      <c r="U31" s="56">
        <f t="shared" si="9"/>
        <v>0.63815366685097963</v>
      </c>
      <c r="V31" s="56">
        <f t="shared" si="9"/>
        <v>0.62769734255135223</v>
      </c>
      <c r="W31" s="56">
        <f t="shared" si="9"/>
        <v>0.617146840082062</v>
      </c>
      <c r="X31" s="56">
        <f t="shared" si="9"/>
        <v>0.60768407394781676</v>
      </c>
      <c r="Y31" s="56">
        <f t="shared" si="9"/>
        <v>0.59765680101059637</v>
      </c>
      <c r="Z31" s="56">
        <f t="shared" si="9"/>
        <v>0.58754210524150552</v>
      </c>
      <c r="AA31" s="56">
        <f t="shared" si="9"/>
        <v>0.57852670838531506</v>
      </c>
      <c r="AB31" s="56">
        <f t="shared" si="9"/>
        <v>0.56930477965047899</v>
      </c>
      <c r="AC31" s="56">
        <f t="shared" si="9"/>
        <v>0.55954605878738739</v>
      </c>
      <c r="AD31" s="56">
        <f t="shared" si="9"/>
        <v>0.55133085841893437</v>
      </c>
      <c r="AE31" s="56">
        <f t="shared" si="9"/>
        <v>0.54301638291510723</v>
      </c>
      <c r="AF31" s="56">
        <f t="shared" si="9"/>
        <v>0.53472177217814576</v>
      </c>
      <c r="AG31" s="56">
        <f t="shared" ref="AG31:AZ31" si="10">AG21/SUM(AG$19:AG$25)</f>
        <v>0.52656855567201455</v>
      </c>
      <c r="AH31" s="56">
        <f t="shared" si="10"/>
        <v>0.51853991226699259</v>
      </c>
      <c r="AI31" s="56">
        <f t="shared" si="10"/>
        <v>0.51063350366375837</v>
      </c>
      <c r="AJ31" s="56">
        <f t="shared" si="10"/>
        <v>0.50284657720920989</v>
      </c>
      <c r="AK31" s="56">
        <f t="shared" si="10"/>
        <v>0.49517646212472588</v>
      </c>
      <c r="AL31" s="56">
        <f t="shared" si="10"/>
        <v>0.48762056648599383</v>
      </c>
      <c r="AM31" s="56">
        <f t="shared" si="10"/>
        <v>0.4801763743355334</v>
      </c>
      <c r="AN31" s="56">
        <f t="shared" si="10"/>
        <v>0.47284144292116564</v>
      </c>
      <c r="AO31" s="56">
        <f t="shared" si="10"/>
        <v>0.46561340005406354</v>
      </c>
      <c r="AP31" s="56">
        <f t="shared" si="10"/>
        <v>0.45848994158038753</v>
      </c>
      <c r="AQ31" s="56">
        <f t="shared" si="10"/>
        <v>0.45146882896084678</v>
      </c>
      <c r="AR31" s="56">
        <f t="shared" si="10"/>
        <v>0.44454788695285447</v>
      </c>
      <c r="AS31" s="56">
        <f t="shared" si="10"/>
        <v>0.43772500139023318</v>
      </c>
      <c r="AT31" s="56">
        <f t="shared" si="10"/>
        <v>0.43099811705571894</v>
      </c>
      <c r="AU31" s="56">
        <f t="shared" si="10"/>
        <v>0.42436523564176892</v>
      </c>
      <c r="AV31" s="56">
        <f t="shared" si="10"/>
        <v>0.4178244137954244</v>
      </c>
      <c r="AW31" s="56">
        <f t="shared" si="10"/>
        <v>0.41137376124321762</v>
      </c>
      <c r="AX31" s="56">
        <f t="shared" si="10"/>
        <v>0.40501143899232256</v>
      </c>
      <c r="AY31" s="56">
        <f t="shared" si="10"/>
        <v>0.39873565760435947</v>
      </c>
      <c r="AZ31" s="56">
        <f t="shared" si="10"/>
        <v>0.39254467553845046</v>
      </c>
    </row>
    <row r="32" spans="1:52">
      <c r="A32" t="s">
        <v>3398</v>
      </c>
      <c r="B32" s="56">
        <f t="shared" si="9"/>
        <v>1.0772616493948946E-3</v>
      </c>
      <c r="C32" s="56">
        <f t="shared" si="9"/>
        <v>1.3051717742309085E-3</v>
      </c>
      <c r="D32" s="56">
        <f t="shared" si="9"/>
        <v>1.3980469495794201E-3</v>
      </c>
      <c r="E32" s="56">
        <f t="shared" si="9"/>
        <v>1.6353261932680332E-3</v>
      </c>
      <c r="F32" s="56">
        <f t="shared" si="9"/>
        <v>1.7827908204723813E-3</v>
      </c>
      <c r="G32" s="56">
        <f t="shared" si="9"/>
        <v>1.9156168153536706E-3</v>
      </c>
      <c r="H32" s="56">
        <f t="shared" si="9"/>
        <v>2.0373143738178384E-3</v>
      </c>
      <c r="I32" s="56">
        <f t="shared" si="9"/>
        <v>2.1586931375903013E-3</v>
      </c>
      <c r="J32" s="56">
        <f t="shared" si="9"/>
        <v>2.2754940609504832E-3</v>
      </c>
      <c r="K32" s="56">
        <f t="shared" si="9"/>
        <v>2.4006405356737049E-3</v>
      </c>
      <c r="L32" s="56">
        <f t="shared" si="9"/>
        <v>2.5332269146684247E-3</v>
      </c>
      <c r="M32" s="56">
        <f t="shared" si="9"/>
        <v>2.6565078351960497E-3</v>
      </c>
      <c r="N32" s="56">
        <f t="shared" si="9"/>
        <v>2.7829985507578643E-3</v>
      </c>
      <c r="O32" s="56">
        <f t="shared" si="9"/>
        <v>2.8990782041864232E-3</v>
      </c>
      <c r="P32" s="56">
        <f t="shared" si="9"/>
        <v>3.0234383404302329E-3</v>
      </c>
      <c r="Q32" s="56">
        <f t="shared" si="9"/>
        <v>3.1334762452972348E-3</v>
      </c>
      <c r="R32" s="56">
        <f t="shared" si="9"/>
        <v>3.2412897630688751E-3</v>
      </c>
      <c r="S32" s="56">
        <f t="shared" si="9"/>
        <v>3.3428960131090977E-3</v>
      </c>
      <c r="T32" s="56">
        <f t="shared" si="9"/>
        <v>3.4553223461369041E-3</v>
      </c>
      <c r="U32" s="56">
        <f t="shared" si="9"/>
        <v>3.5503903661283955E-3</v>
      </c>
      <c r="V32" s="56">
        <f t="shared" si="9"/>
        <v>3.6499370221388899E-3</v>
      </c>
      <c r="W32" s="56">
        <f t="shared" si="9"/>
        <v>3.7479249734424119E-3</v>
      </c>
      <c r="X32" s="56">
        <f t="shared" si="9"/>
        <v>3.8443989995337984E-3</v>
      </c>
      <c r="Y32" s="56">
        <f t="shared" si="9"/>
        <v>3.9342048836043418E-3</v>
      </c>
      <c r="Z32" s="56">
        <f t="shared" si="9"/>
        <v>4.0124826699419885E-3</v>
      </c>
      <c r="AA32" s="56">
        <f t="shared" si="9"/>
        <v>4.0973942957456613E-3</v>
      </c>
      <c r="AB32" s="56">
        <f t="shared" si="9"/>
        <v>4.1823572751119959E-3</v>
      </c>
      <c r="AC32" s="56">
        <f t="shared" si="9"/>
        <v>4.2573515233203449E-3</v>
      </c>
      <c r="AD32" s="56">
        <f t="shared" si="9"/>
        <v>4.3353348895978855E-3</v>
      </c>
      <c r="AE32" s="56">
        <f t="shared" si="9"/>
        <v>4.4139090551581217E-3</v>
      </c>
      <c r="AF32" s="56">
        <f t="shared" si="9"/>
        <v>4.4877482030120557E-3</v>
      </c>
      <c r="AG32" s="56">
        <f t="shared" ref="AG32:AZ32" si="11">AG22/SUM(AG$19:AG$25)</f>
        <v>4.561008415820543E-3</v>
      </c>
      <c r="AH32" s="56">
        <f t="shared" si="11"/>
        <v>4.6335954333612843E-3</v>
      </c>
      <c r="AI32" s="56">
        <f t="shared" si="11"/>
        <v>4.7050664345112429E-3</v>
      </c>
      <c r="AJ32" s="56">
        <f t="shared" si="11"/>
        <v>4.7754466301012134E-3</v>
      </c>
      <c r="AK32" s="56">
        <f t="shared" si="11"/>
        <v>4.8447604805070127E-3</v>
      </c>
      <c r="AL32" s="56">
        <f t="shared" si="11"/>
        <v>4.9130317233367334E-3</v>
      </c>
      <c r="AM32" s="56">
        <f t="shared" si="11"/>
        <v>4.9802833999014482E-3</v>
      </c>
      <c r="AN32" s="56">
        <f t="shared" si="11"/>
        <v>5.0465378805313026E-3</v>
      </c>
      <c r="AO32" s="56">
        <f t="shared" si="11"/>
        <v>5.111816888795309E-3</v>
      </c>
      <c r="AP32" s="56">
        <f t="shared" si="11"/>
        <v>5.1761415246798339E-3</v>
      </c>
      <c r="AQ32" s="56">
        <f t="shared" si="11"/>
        <v>5.239532286777625E-3</v>
      </c>
      <c r="AR32" s="56">
        <f t="shared" si="11"/>
        <v>5.3020090935363452E-3</v>
      </c>
      <c r="AS32" s="56">
        <f t="shared" si="11"/>
        <v>5.363591303612727E-3</v>
      </c>
      <c r="AT32" s="56">
        <f t="shared" si="11"/>
        <v>5.4242977353760212E-3</v>
      </c>
      <c r="AU32" s="56">
        <f t="shared" si="11"/>
        <v>5.4841466856018995E-3</v>
      </c>
      <c r="AV32" s="56">
        <f t="shared" si="11"/>
        <v>5.5431559473957418E-3</v>
      </c>
      <c r="AW32" s="56">
        <f t="shared" si="11"/>
        <v>5.6013428273821346E-3</v>
      </c>
      <c r="AX32" s="56">
        <f t="shared" si="11"/>
        <v>5.6587241621953634E-3</v>
      </c>
      <c r="AY32" s="56">
        <f t="shared" si="11"/>
        <v>5.7153163343038604E-3</v>
      </c>
      <c r="AZ32" s="56">
        <f t="shared" si="11"/>
        <v>5.7711352871997598E-3</v>
      </c>
    </row>
    <row r="33" spans="1:52">
      <c r="A33" t="s">
        <v>3399</v>
      </c>
      <c r="B33" s="56">
        <f t="shared" si="9"/>
        <v>4.1995277583808527E-3</v>
      </c>
      <c r="C33" s="56">
        <f t="shared" si="9"/>
        <v>4.5137429567935075E-3</v>
      </c>
      <c r="D33" s="56">
        <f t="shared" si="9"/>
        <v>5.0239440514220132E-3</v>
      </c>
      <c r="E33" s="56">
        <f t="shared" si="9"/>
        <v>5.0562360266431785E-3</v>
      </c>
      <c r="F33" s="56">
        <f t="shared" si="9"/>
        <v>5.2911915607605168E-3</v>
      </c>
      <c r="G33" s="56">
        <f t="shared" si="9"/>
        <v>5.5551471435499825E-3</v>
      </c>
      <c r="H33" s="56">
        <f t="shared" si="9"/>
        <v>5.9453902538962114E-3</v>
      </c>
      <c r="I33" s="56">
        <f t="shared" si="9"/>
        <v>6.3910885152455889E-3</v>
      </c>
      <c r="J33" s="56">
        <f t="shared" si="9"/>
        <v>6.9939010448089008E-3</v>
      </c>
      <c r="K33" s="56">
        <f t="shared" si="9"/>
        <v>7.9014657714060327E-3</v>
      </c>
      <c r="L33" s="56">
        <f t="shared" si="9"/>
        <v>8.9878737800208625E-3</v>
      </c>
      <c r="M33" s="56">
        <f t="shared" si="9"/>
        <v>1.036412039058901E-2</v>
      </c>
      <c r="N33" s="56">
        <f t="shared" si="9"/>
        <v>1.1893565823446113E-2</v>
      </c>
      <c r="O33" s="56">
        <f t="shared" si="9"/>
        <v>1.3561240905372715E-2</v>
      </c>
      <c r="P33" s="56">
        <f t="shared" si="9"/>
        <v>1.5357788410932908E-2</v>
      </c>
      <c r="Q33" s="56">
        <f t="shared" si="9"/>
        <v>1.7207892014923055E-2</v>
      </c>
      <c r="R33" s="56">
        <f t="shared" si="9"/>
        <v>1.8966963392944226E-2</v>
      </c>
      <c r="S33" s="56">
        <f t="shared" si="9"/>
        <v>2.0574027076982186E-2</v>
      </c>
      <c r="T33" s="56">
        <f t="shared" si="9"/>
        <v>2.2026083117937537E-2</v>
      </c>
      <c r="U33" s="56">
        <f t="shared" si="9"/>
        <v>2.315486807403172E-2</v>
      </c>
      <c r="V33" s="56">
        <f t="shared" si="9"/>
        <v>2.4064726048740114E-2</v>
      </c>
      <c r="W33" s="56">
        <f t="shared" si="9"/>
        <v>2.4746025198479918E-2</v>
      </c>
      <c r="X33" s="56">
        <f t="shared" si="9"/>
        <v>2.5171178463135119E-2</v>
      </c>
      <c r="Y33" s="56">
        <f t="shared" si="9"/>
        <v>2.5447459154078332E-2</v>
      </c>
      <c r="Z33" s="56">
        <f t="shared" si="9"/>
        <v>2.5581634001059575E-2</v>
      </c>
      <c r="AA33" s="56">
        <f t="shared" si="9"/>
        <v>2.5561607091746194E-2</v>
      </c>
      <c r="AB33" s="56">
        <f t="shared" si="9"/>
        <v>2.5443519506555393E-2</v>
      </c>
      <c r="AC33" s="56">
        <f t="shared" si="9"/>
        <v>2.5224110299208253E-2</v>
      </c>
      <c r="AD33" s="56">
        <f t="shared" si="9"/>
        <v>2.4941751355858553E-2</v>
      </c>
      <c r="AE33" s="56">
        <f t="shared" si="9"/>
        <v>2.4620105782699183E-2</v>
      </c>
      <c r="AF33" s="56">
        <f t="shared" si="9"/>
        <v>2.4254268542743439E-2</v>
      </c>
      <c r="AG33" s="56">
        <f t="shared" ref="AG33:AZ33" si="12">AG23/SUM(AG$19:AG$25)</f>
        <v>2.3897155086549198E-2</v>
      </c>
      <c r="AH33" s="56">
        <f t="shared" si="12"/>
        <v>2.3546645678408619E-2</v>
      </c>
      <c r="AI33" s="56">
        <f t="shared" si="12"/>
        <v>2.3202628966542967E-2</v>
      </c>
      <c r="AJ33" s="56">
        <f t="shared" si="12"/>
        <v>2.2864950389409441E-2</v>
      </c>
      <c r="AK33" s="56">
        <f t="shared" si="12"/>
        <v>2.2533460044848193E-2</v>
      </c>
      <c r="AL33" s="56">
        <f t="shared" si="12"/>
        <v>2.2208012517725279E-2</v>
      </c>
      <c r="AM33" s="56">
        <f t="shared" si="12"/>
        <v>2.1888466715152405E-2</v>
      </c>
      <c r="AN33" s="56">
        <f t="shared" si="12"/>
        <v>2.157468570889795E-2</v>
      </c>
      <c r="AO33" s="56">
        <f t="shared" si="12"/>
        <v>2.1266536584625895E-2</v>
      </c>
      <c r="AP33" s="56">
        <f t="shared" si="12"/>
        <v>2.0963890297620153E-2</v>
      </c>
      <c r="AQ33" s="56">
        <f t="shared" si="12"/>
        <v>2.0666621534671286E-2</v>
      </c>
      <c r="AR33" s="56">
        <f t="shared" si="12"/>
        <v>2.0374608581820913E-2</v>
      </c>
      <c r="AS33" s="56">
        <f t="shared" si="12"/>
        <v>2.0087733197676063E-2</v>
      </c>
      <c r="AT33" s="56">
        <f t="shared" si="12"/>
        <v>1.9805880492021921E-2</v>
      </c>
      <c r="AU33" s="56">
        <f t="shared" si="12"/>
        <v>1.9528938809476391E-2</v>
      </c>
      <c r="AV33" s="56">
        <f t="shared" si="12"/>
        <v>1.9256799617943868E-2</v>
      </c>
      <c r="AW33" s="56">
        <f t="shared" si="12"/>
        <v>1.8989357401639127E-2</v>
      </c>
      <c r="AX33" s="56">
        <f t="shared" si="12"/>
        <v>1.8726509558464388E-2</v>
      </c>
      <c r="AY33" s="56">
        <f t="shared" si="12"/>
        <v>1.8468156301534474E-2</v>
      </c>
      <c r="AZ33" s="56">
        <f t="shared" si="12"/>
        <v>1.8214200564655818E-2</v>
      </c>
    </row>
    <row r="34" spans="1:52">
      <c r="A34" t="s">
        <v>3400</v>
      </c>
      <c r="B34" s="56">
        <f t="shared" si="9"/>
        <v>8.4210496715388908E-5</v>
      </c>
      <c r="C34" s="56">
        <f t="shared" si="9"/>
        <v>7.7736604575071689E-5</v>
      </c>
      <c r="D34" s="56">
        <f t="shared" si="9"/>
        <v>8.9289567759855045E-5</v>
      </c>
      <c r="E34" s="56">
        <f t="shared" si="9"/>
        <v>9.1639802088087823E-5</v>
      </c>
      <c r="F34" s="56">
        <f t="shared" si="9"/>
        <v>9.1646101052402729E-5</v>
      </c>
      <c r="G34" s="56">
        <f t="shared" si="9"/>
        <v>9.076617076579997E-5</v>
      </c>
      <c r="H34" s="56">
        <f t="shared" si="9"/>
        <v>8.8811231134452358E-5</v>
      </c>
      <c r="I34" s="56">
        <f t="shared" si="9"/>
        <v>8.6882386342643708E-5</v>
      </c>
      <c r="J34" s="56">
        <f t="shared" si="9"/>
        <v>8.5149458587185161E-5</v>
      </c>
      <c r="K34" s="56">
        <f t="shared" si="9"/>
        <v>8.5950394308317621E-5</v>
      </c>
      <c r="L34" s="56">
        <f t="shared" si="9"/>
        <v>8.6569105795474368E-5</v>
      </c>
      <c r="M34" s="56">
        <f t="shared" si="9"/>
        <v>8.7548885037155754E-5</v>
      </c>
      <c r="N34" s="56">
        <f t="shared" si="9"/>
        <v>8.8534987417300271E-5</v>
      </c>
      <c r="O34" s="56">
        <f t="shared" si="9"/>
        <v>8.9353489314377465E-5</v>
      </c>
      <c r="P34" s="56">
        <f t="shared" si="9"/>
        <v>9.0208690811400638E-5</v>
      </c>
      <c r="Q34" s="56">
        <f t="shared" si="9"/>
        <v>9.1105476735514322E-5</v>
      </c>
      <c r="R34" s="56">
        <f t="shared" si="9"/>
        <v>9.1758285894684511E-5</v>
      </c>
      <c r="S34" s="56">
        <f t="shared" si="9"/>
        <v>9.225061543999502E-5</v>
      </c>
      <c r="T34" s="56">
        <f t="shared" si="9"/>
        <v>9.2971496784321743E-5</v>
      </c>
      <c r="U34" s="56">
        <f t="shared" si="9"/>
        <v>9.3502512375263338E-5</v>
      </c>
      <c r="V34" s="56">
        <f t="shared" si="9"/>
        <v>9.389093505822426E-5</v>
      </c>
      <c r="W34" s="56">
        <f t="shared" si="9"/>
        <v>9.4413199678452516E-5</v>
      </c>
      <c r="X34" s="56">
        <f t="shared" si="9"/>
        <v>9.5020476219045082E-5</v>
      </c>
      <c r="Y34" s="56">
        <f t="shared" si="9"/>
        <v>9.5392774192737693E-5</v>
      </c>
      <c r="Z34" s="56">
        <f t="shared" si="9"/>
        <v>9.5763855018551672E-5</v>
      </c>
      <c r="AA34" s="56">
        <f t="shared" si="9"/>
        <v>9.6315741172344299E-5</v>
      </c>
      <c r="AB34" s="56">
        <f t="shared" si="9"/>
        <v>9.6566268206718143E-5</v>
      </c>
      <c r="AC34" s="56">
        <f t="shared" si="9"/>
        <v>9.6806371980650527E-5</v>
      </c>
      <c r="AD34" s="56">
        <f t="shared" si="9"/>
        <v>9.6921886263854164E-5</v>
      </c>
      <c r="AE34" s="56">
        <f t="shared" si="9"/>
        <v>9.7100034023675169E-5</v>
      </c>
      <c r="AF34" s="56">
        <f t="shared" si="9"/>
        <v>9.7099926930295771E-5</v>
      </c>
      <c r="AG34" s="56">
        <f t="shared" ref="AG34:AZ34" si="13">AG24/SUM(AG$19:AG$25)</f>
        <v>9.7382585953170923E-5</v>
      </c>
      <c r="AH34" s="56">
        <f t="shared" si="13"/>
        <v>9.763420208266761E-5</v>
      </c>
      <c r="AI34" s="56">
        <f t="shared" si="13"/>
        <v>9.7881854342876765E-5</v>
      </c>
      <c r="AJ34" s="56">
        <f t="shared" si="13"/>
        <v>9.8125632960710646E-5</v>
      </c>
      <c r="AK34" s="56">
        <f t="shared" si="13"/>
        <v>9.8365625472202864E-5</v>
      </c>
      <c r="AL34" s="56">
        <f t="shared" si="13"/>
        <v>9.860191682182511E-5</v>
      </c>
      <c r="AM34" s="56">
        <f t="shared" si="13"/>
        <v>9.8834589457439615E-5</v>
      </c>
      <c r="AN34" s="56">
        <f t="shared" si="13"/>
        <v>9.9063723421109593E-5</v>
      </c>
      <c r="AO34" s="56">
        <f t="shared" si="13"/>
        <v>9.9289396435976986E-5</v>
      </c>
      <c r="AP34" s="56">
        <f t="shared" si="13"/>
        <v>9.9511683989404574E-5</v>
      </c>
      <c r="AQ34" s="56">
        <f t="shared" si="13"/>
        <v>9.9730659412568408E-5</v>
      </c>
      <c r="AR34" s="56">
        <f t="shared" si="13"/>
        <v>9.9946393956676805E-5</v>
      </c>
      <c r="AS34" s="56">
        <f t="shared" si="13"/>
        <v>1.0015895686598038E-4</v>
      </c>
      <c r="AT34" s="56">
        <f t="shared" si="13"/>
        <v>1.0036841544773066E-4</v>
      </c>
      <c r="AU34" s="56">
        <f t="shared" si="13"/>
        <v>1.0057483513923442E-4</v>
      </c>
      <c r="AV34" s="56">
        <f t="shared" si="13"/>
        <v>1.0077827957214368E-4</v>
      </c>
      <c r="AW34" s="56">
        <f t="shared" si="13"/>
        <v>1.0097881063411319E-4</v>
      </c>
      <c r="AX34" s="56">
        <f t="shared" si="13"/>
        <v>1.0117648852795055E-4</v>
      </c>
      <c r="AY34" s="56">
        <f t="shared" si="13"/>
        <v>1.0137137182837686E-4</v>
      </c>
      <c r="AZ34" s="56">
        <f t="shared" si="13"/>
        <v>1.0156351753650984E-4</v>
      </c>
    </row>
    <row r="35" spans="1:52">
      <c r="A35" t="s">
        <v>3401</v>
      </c>
      <c r="B35" s="56">
        <f t="shared" si="9"/>
        <v>6.0257958293659324E-7</v>
      </c>
      <c r="C35" s="56">
        <f t="shared" si="9"/>
        <v>7.1712734847852108E-7</v>
      </c>
      <c r="D35" s="56">
        <f t="shared" si="9"/>
        <v>9.6010287913822634E-7</v>
      </c>
      <c r="E35" s="56">
        <f t="shared" si="9"/>
        <v>1.0609528461717837E-6</v>
      </c>
      <c r="F35" s="56">
        <f t="shared" si="9"/>
        <v>1.3055000149914918E-6</v>
      </c>
      <c r="G35" s="56">
        <f t="shared" si="9"/>
        <v>1.5449560981412762E-6</v>
      </c>
      <c r="H35" s="56">
        <f t="shared" si="9"/>
        <v>1.9085508123449649E-6</v>
      </c>
      <c r="I35" s="56">
        <f t="shared" si="9"/>
        <v>2.395885835283353E-6</v>
      </c>
      <c r="J35" s="56">
        <f t="shared" si="9"/>
        <v>3.005275008959476E-6</v>
      </c>
      <c r="K35" s="56">
        <f t="shared" si="9"/>
        <v>3.8559511194758989E-6</v>
      </c>
      <c r="L35" s="56">
        <f t="shared" si="9"/>
        <v>5.0632429923173318E-6</v>
      </c>
      <c r="M35" s="56">
        <f t="shared" si="9"/>
        <v>6.2534917883682685E-6</v>
      </c>
      <c r="N35" s="56">
        <f t="shared" si="9"/>
        <v>7.8047371827923099E-6</v>
      </c>
      <c r="O35" s="56">
        <f t="shared" si="9"/>
        <v>9.4566786519965285E-6</v>
      </c>
      <c r="P35" s="56">
        <f t="shared" si="9"/>
        <v>1.1456986132463985E-5</v>
      </c>
      <c r="Q35" s="56">
        <f t="shared" si="9"/>
        <v>1.3563792979068667E-5</v>
      </c>
      <c r="R35" s="56">
        <f t="shared" si="9"/>
        <v>1.5890432322907605E-5</v>
      </c>
      <c r="S35" s="56">
        <f t="shared" si="9"/>
        <v>1.8188587838040254E-5</v>
      </c>
      <c r="T35" s="56">
        <f t="shared" si="9"/>
        <v>2.0463192040315091E-5</v>
      </c>
      <c r="U35" s="56">
        <f t="shared" si="9"/>
        <v>2.2699352060912986E-5</v>
      </c>
      <c r="V35" s="56">
        <f t="shared" si="9"/>
        <v>2.4788142256965811E-5</v>
      </c>
      <c r="W35" s="56">
        <f t="shared" si="9"/>
        <v>2.6742655081335072E-5</v>
      </c>
      <c r="X35" s="56">
        <f t="shared" si="9"/>
        <v>2.8436784853874807E-5</v>
      </c>
      <c r="Y35" s="56">
        <f t="shared" si="9"/>
        <v>3.0111935949996718E-5</v>
      </c>
      <c r="Z35" s="56">
        <f t="shared" si="9"/>
        <v>3.1540362750740171E-5</v>
      </c>
      <c r="AA35" s="56">
        <f t="shared" si="9"/>
        <v>3.2938166202806423E-5</v>
      </c>
      <c r="AB35" s="56">
        <f t="shared" si="9"/>
        <v>3.4068940418725328E-5</v>
      </c>
      <c r="AC35" s="56">
        <f t="shared" si="9"/>
        <v>3.5181945372597528E-5</v>
      </c>
      <c r="AD35" s="56">
        <f t="shared" si="9"/>
        <v>3.6053606371399254E-5</v>
      </c>
      <c r="AE35" s="56">
        <f t="shared" si="9"/>
        <v>3.6895803599439716E-5</v>
      </c>
      <c r="AF35" s="56">
        <f t="shared" si="9"/>
        <v>3.7700197363455692E-5</v>
      </c>
      <c r="AG35" s="56">
        <f t="shared" ref="AG35:AZ35" si="14">AG25/SUM(AG$19:AG$25)</f>
        <v>3.8829992530727742E-5</v>
      </c>
      <c r="AH35" s="56">
        <f t="shared" si="14"/>
        <v>3.9941512986714477E-5</v>
      </c>
      <c r="AI35" s="56">
        <f t="shared" si="14"/>
        <v>4.1035980186020067E-5</v>
      </c>
      <c r="AJ35" s="56">
        <f t="shared" si="14"/>
        <v>4.2113779102348928E-5</v>
      </c>
      <c r="AK35" s="56">
        <f t="shared" si="14"/>
        <v>4.3175283251760533E-5</v>
      </c>
      <c r="AL35" s="56">
        <f t="shared" si="14"/>
        <v>4.4220855115372046E-5</v>
      </c>
      <c r="AM35" s="56">
        <f t="shared" si="14"/>
        <v>4.5250846543488367E-5</v>
      </c>
      <c r="AN35" s="56">
        <f t="shared" si="14"/>
        <v>4.6265599142104404E-5</v>
      </c>
      <c r="AO35" s="56">
        <f t="shared" si="14"/>
        <v>4.7265444642670457E-5</v>
      </c>
      <c r="AP35" s="56">
        <f t="shared" si="14"/>
        <v>4.8250705255959868E-5</v>
      </c>
      <c r="AQ35" s="56">
        <f t="shared" si="14"/>
        <v>4.9221694010830807E-5</v>
      </c>
      <c r="AR35" s="56">
        <f t="shared" si="14"/>
        <v>5.017871507862921E-5</v>
      </c>
      <c r="AS35" s="56">
        <f t="shared" si="14"/>
        <v>5.1122064083937805E-5</v>
      </c>
      <c r="AT35" s="56">
        <f t="shared" si="14"/>
        <v>5.2052028402336949E-5</v>
      </c>
      <c r="AU35" s="56">
        <f t="shared" si="14"/>
        <v>5.2968887445806476E-5</v>
      </c>
      <c r="AV35" s="56">
        <f t="shared" si="14"/>
        <v>5.3872912936362441E-5</v>
      </c>
      <c r="AW35" s="56">
        <f t="shared" si="14"/>
        <v>5.4764369168491139E-5</v>
      </c>
      <c r="AX35" s="56">
        <f t="shared" si="14"/>
        <v>5.5643513260911497E-5</v>
      </c>
      <c r="AY35" s="56">
        <f t="shared" si="14"/>
        <v>5.6510595398168952E-5</v>
      </c>
      <c r="AZ35" s="56">
        <f t="shared" si="14"/>
        <v>5.7365859062536382E-5</v>
      </c>
    </row>
    <row r="38" spans="1:52">
      <c r="A38" t="s">
        <v>3394</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c r="AG38">
        <v>2051</v>
      </c>
      <c r="AH38">
        <v>2052</v>
      </c>
      <c r="AI38">
        <v>2053</v>
      </c>
      <c r="AJ38">
        <v>2054</v>
      </c>
      <c r="AK38">
        <v>2055</v>
      </c>
      <c r="AL38">
        <v>2056</v>
      </c>
      <c r="AM38">
        <v>2057</v>
      </c>
      <c r="AN38">
        <v>2058</v>
      </c>
      <c r="AO38">
        <v>2059</v>
      </c>
      <c r="AP38">
        <v>2060</v>
      </c>
      <c r="AQ38">
        <v>2061</v>
      </c>
      <c r="AR38">
        <v>2062</v>
      </c>
      <c r="AS38">
        <v>2063</v>
      </c>
      <c r="AT38">
        <v>2064</v>
      </c>
      <c r="AU38">
        <v>2065</v>
      </c>
      <c r="AV38">
        <v>2066</v>
      </c>
      <c r="AW38">
        <v>2067</v>
      </c>
      <c r="AX38">
        <v>2068</v>
      </c>
      <c r="AY38">
        <v>2069</v>
      </c>
      <c r="AZ38">
        <v>2070</v>
      </c>
    </row>
    <row r="39" spans="1:52">
      <c r="A39" t="s">
        <v>3403</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c r="AG39" s="4">
        <v>1.67</v>
      </c>
      <c r="AH39" s="4">
        <v>1.67</v>
      </c>
      <c r="AI39" s="4">
        <v>1.67</v>
      </c>
      <c r="AJ39" s="4">
        <v>1.67</v>
      </c>
      <c r="AK39" s="4">
        <v>1.67</v>
      </c>
      <c r="AL39" s="4">
        <v>1.67</v>
      </c>
      <c r="AM39" s="4">
        <v>1.67</v>
      </c>
      <c r="AN39" s="4">
        <v>1.67</v>
      </c>
      <c r="AO39" s="4">
        <v>1.67</v>
      </c>
      <c r="AP39" s="4">
        <v>1.67</v>
      </c>
      <c r="AQ39" s="4">
        <v>1.67</v>
      </c>
      <c r="AR39" s="4">
        <v>1.67</v>
      </c>
      <c r="AS39" s="4">
        <v>1.67</v>
      </c>
      <c r="AT39" s="4">
        <v>1.67</v>
      </c>
      <c r="AU39" s="4">
        <v>1.67</v>
      </c>
      <c r="AV39" s="4">
        <v>1.67</v>
      </c>
      <c r="AW39" s="4">
        <v>1.67</v>
      </c>
      <c r="AX39" s="4">
        <v>1.67</v>
      </c>
      <c r="AY39" s="4">
        <v>1.67</v>
      </c>
      <c r="AZ39" s="4">
        <v>1.67</v>
      </c>
    </row>
    <row r="41" spans="1:52">
      <c r="A41" s="2" t="s">
        <v>606</v>
      </c>
      <c r="B41" s="3"/>
    </row>
    <row r="42" spans="1:52">
      <c r="A42" t="s">
        <v>607</v>
      </c>
      <c r="B42">
        <v>120476</v>
      </c>
    </row>
    <row r="43" spans="1:52">
      <c r="A43" t="s">
        <v>608</v>
      </c>
      <c r="B43">
        <v>137452</v>
      </c>
    </row>
    <row r="45" spans="1:52">
      <c r="A45" t="s">
        <v>3404</v>
      </c>
      <c r="B45">
        <v>3412.14</v>
      </c>
    </row>
    <row r="47" spans="1:52">
      <c r="A47" t="s">
        <v>3405</v>
      </c>
      <c r="B47">
        <v>33.700000000000003</v>
      </c>
    </row>
    <row r="49" spans="1:52">
      <c r="A49" t="s">
        <v>3406</v>
      </c>
    </row>
    <row r="50" spans="1:52">
      <c r="A50" s="1" t="s">
        <v>3407</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c r="AG50">
        <v>2051</v>
      </c>
      <c r="AH50">
        <v>2052</v>
      </c>
      <c r="AI50">
        <v>2053</v>
      </c>
      <c r="AJ50">
        <v>2054</v>
      </c>
      <c r="AK50">
        <v>2055</v>
      </c>
      <c r="AL50">
        <v>2056</v>
      </c>
      <c r="AM50">
        <v>2057</v>
      </c>
      <c r="AN50">
        <v>2058</v>
      </c>
      <c r="AO50">
        <v>2059</v>
      </c>
      <c r="AP50">
        <v>2060</v>
      </c>
      <c r="AQ50">
        <v>2061</v>
      </c>
      <c r="AR50">
        <v>2062</v>
      </c>
      <c r="AS50">
        <v>2063</v>
      </c>
      <c r="AT50">
        <v>2064</v>
      </c>
      <c r="AU50">
        <v>2065</v>
      </c>
      <c r="AV50">
        <v>2066</v>
      </c>
      <c r="AW50">
        <v>2067</v>
      </c>
      <c r="AX50">
        <v>2068</v>
      </c>
      <c r="AY50">
        <v>2069</v>
      </c>
      <c r="AZ50">
        <v>2070</v>
      </c>
    </row>
    <row r="51" spans="1:52">
      <c r="A51" t="s">
        <v>112</v>
      </c>
      <c r="B51">
        <f t="shared" ref="B51:AF51" si="15">B9*$B$45/$B$39*$B$47</f>
        <v>89.622758331900158</v>
      </c>
      <c r="C51">
        <f t="shared" si="15"/>
        <v>89.006927288903967</v>
      </c>
      <c r="D51">
        <f t="shared" si="15"/>
        <v>88.612670767037329</v>
      </c>
      <c r="E51">
        <f t="shared" si="15"/>
        <v>88.114604438241543</v>
      </c>
      <c r="F51">
        <f t="shared" si="15"/>
        <v>87.605933074974217</v>
      </c>
      <c r="G51">
        <f t="shared" si="15"/>
        <v>87.369164072422251</v>
      </c>
      <c r="H51">
        <f t="shared" si="15"/>
        <v>87.144819549728993</v>
      </c>
      <c r="I51">
        <f t="shared" si="15"/>
        <v>86.7740384801658</v>
      </c>
      <c r="J51">
        <f t="shared" si="15"/>
        <v>86.498155300268536</v>
      </c>
      <c r="K51">
        <f t="shared" si="15"/>
        <v>86.253150720672423</v>
      </c>
      <c r="L51">
        <f t="shared" si="15"/>
        <v>86.078498055441585</v>
      </c>
      <c r="M51">
        <f t="shared" si="15"/>
        <v>85.980755975080669</v>
      </c>
      <c r="N51">
        <f t="shared" si="15"/>
        <v>85.846981260736328</v>
      </c>
      <c r="O51">
        <f t="shared" si="15"/>
        <v>85.790005400157199</v>
      </c>
      <c r="P51">
        <f t="shared" si="15"/>
        <v>85.759235782139129</v>
      </c>
      <c r="Q51">
        <f t="shared" si="15"/>
        <v>85.735232769753509</v>
      </c>
      <c r="R51">
        <f t="shared" si="15"/>
        <v>85.668119702474741</v>
      </c>
      <c r="S51">
        <f t="shared" si="15"/>
        <v>85.636670956090114</v>
      </c>
      <c r="T51">
        <f t="shared" si="15"/>
        <v>85.618503074005659</v>
      </c>
      <c r="U51">
        <f t="shared" si="15"/>
        <v>85.597688372468582</v>
      </c>
      <c r="V51">
        <f t="shared" si="15"/>
        <v>85.570458662525255</v>
      </c>
      <c r="W51">
        <f t="shared" si="15"/>
        <v>85.563022286980299</v>
      </c>
      <c r="X51">
        <f t="shared" si="15"/>
        <v>85.555143125365234</v>
      </c>
      <c r="Y51">
        <f t="shared" si="15"/>
        <v>85.544093952796516</v>
      </c>
      <c r="Z51">
        <f t="shared" si="15"/>
        <v>85.544065131823814</v>
      </c>
      <c r="AA51">
        <f t="shared" si="15"/>
        <v>85.550202215327218</v>
      </c>
      <c r="AB51">
        <f t="shared" si="15"/>
        <v>85.555375942132926</v>
      </c>
      <c r="AC51">
        <f t="shared" si="15"/>
        <v>85.547043749394561</v>
      </c>
      <c r="AD51">
        <f t="shared" si="15"/>
        <v>85.540055502922897</v>
      </c>
      <c r="AE51">
        <f t="shared" si="15"/>
        <v>85.529836722671163</v>
      </c>
      <c r="AF51">
        <f t="shared" si="15"/>
        <v>85.531572791456028</v>
      </c>
      <c r="AG51">
        <f t="shared" ref="AG51:AZ51" si="16">AG9*$B$45/$B$39*$B$47</f>
        <v>85.418289831510478</v>
      </c>
      <c r="AH51">
        <f t="shared" si="16"/>
        <v>85.366335745675016</v>
      </c>
      <c r="AI51">
        <f t="shared" si="16"/>
        <v>85.314281248441063</v>
      </c>
      <c r="AJ51">
        <f t="shared" si="16"/>
        <v>85.262135412069028</v>
      </c>
      <c r="AK51">
        <f t="shared" si="16"/>
        <v>85.209906253859899</v>
      </c>
      <c r="AL51">
        <f t="shared" si="16"/>
        <v>85.157600885102497</v>
      </c>
      <c r="AM51">
        <f t="shared" si="16"/>
        <v>85.105225635479471</v>
      </c>
      <c r="AN51">
        <f t="shared" si="16"/>
        <v>85.052786157523101</v>
      </c>
      <c r="AO51">
        <f t="shared" si="16"/>
        <v>85.000287514755925</v>
      </c>
      <c r="AP51">
        <f t="shared" si="16"/>
        <v>84.94773425641425</v>
      </c>
      <c r="AQ51">
        <f t="shared" si="16"/>
        <v>84.895130481078411</v>
      </c>
      <c r="AR51">
        <f t="shared" si="16"/>
        <v>84.842479891084167</v>
      </c>
      <c r="AS51">
        <f t="shared" si="16"/>
        <v>84.789785839237396</v>
      </c>
      <c r="AT51">
        <f t="shared" si="16"/>
        <v>84.737051369072447</v>
      </c>
      <c r="AU51">
        <f t="shared" si="16"/>
        <v>84.684279249672272</v>
      </c>
      <c r="AV51">
        <f t="shared" si="16"/>
        <v>84.631472005888014</v>
      </c>
      <c r="AW51">
        <f t="shared" si="16"/>
        <v>84.578631944652244</v>
      </c>
      <c r="AX51">
        <f t="shared" si="16"/>
        <v>84.525761177962451</v>
      </c>
      <c r="AY51">
        <f t="shared" si="16"/>
        <v>84.472861643016017</v>
      </c>
      <c r="AZ51">
        <f t="shared" si="16"/>
        <v>84.4199351199006</v>
      </c>
    </row>
    <row r="52" spans="1:52">
      <c r="A52" t="s">
        <v>113</v>
      </c>
      <c r="B52">
        <f t="shared" ref="B52:AF57" si="17">B10/$B$39*$B$42</f>
        <v>27.435003789504723</v>
      </c>
      <c r="C52">
        <f t="shared" si="17"/>
        <v>28.478964615029835</v>
      </c>
      <c r="D52">
        <f t="shared" si="17"/>
        <v>29.085727000357398</v>
      </c>
      <c r="E52">
        <f t="shared" si="17"/>
        <v>29.477804132389693</v>
      </c>
      <c r="F52">
        <f t="shared" si="17"/>
        <v>29.733389312921869</v>
      </c>
      <c r="G52">
        <f t="shared" si="17"/>
        <v>30.020746934960513</v>
      </c>
      <c r="H52">
        <f t="shared" si="17"/>
        <v>30.201755954297465</v>
      </c>
      <c r="I52">
        <f t="shared" si="17"/>
        <v>30.206995846969715</v>
      </c>
      <c r="J52">
        <f t="shared" si="17"/>
        <v>30.188250938409791</v>
      </c>
      <c r="K52">
        <f t="shared" si="17"/>
        <v>30.172798724032305</v>
      </c>
      <c r="L52">
        <f t="shared" si="17"/>
        <v>30.221613536225775</v>
      </c>
      <c r="M52">
        <f t="shared" si="17"/>
        <v>30.208491410789865</v>
      </c>
      <c r="N52">
        <f t="shared" si="17"/>
        <v>30.191501076073479</v>
      </c>
      <c r="O52">
        <f t="shared" si="17"/>
        <v>30.174174236538441</v>
      </c>
      <c r="P52">
        <f t="shared" si="17"/>
        <v>30.176118546252621</v>
      </c>
      <c r="Q52">
        <f t="shared" si="17"/>
        <v>30.127554046859441</v>
      </c>
      <c r="R52">
        <f t="shared" si="17"/>
        <v>30.074232882922772</v>
      </c>
      <c r="S52">
        <f t="shared" si="17"/>
        <v>30.040461915872523</v>
      </c>
      <c r="T52">
        <f t="shared" si="17"/>
        <v>30.020490960417355</v>
      </c>
      <c r="U52">
        <f t="shared" si="17"/>
        <v>29.975672108239571</v>
      </c>
      <c r="V52">
        <f t="shared" si="17"/>
        <v>29.941268492383692</v>
      </c>
      <c r="W52">
        <f t="shared" si="17"/>
        <v>29.911184901899237</v>
      </c>
      <c r="X52">
        <f t="shared" si="17"/>
        <v>29.875939807473397</v>
      </c>
      <c r="Y52">
        <f t="shared" si="17"/>
        <v>29.842111779055994</v>
      </c>
      <c r="Z52">
        <f t="shared" si="17"/>
        <v>29.816914430176062</v>
      </c>
      <c r="AA52">
        <f t="shared" si="17"/>
        <v>29.799039183010986</v>
      </c>
      <c r="AB52">
        <f t="shared" si="17"/>
        <v>29.76855805037939</v>
      </c>
      <c r="AC52">
        <f t="shared" si="17"/>
        <v>29.738573334914719</v>
      </c>
      <c r="AD52">
        <f t="shared" si="17"/>
        <v>29.700932956100836</v>
      </c>
      <c r="AE52">
        <f t="shared" si="17"/>
        <v>29.675002564890217</v>
      </c>
      <c r="AF52">
        <f t="shared" si="17"/>
        <v>29.650867581575177</v>
      </c>
      <c r="AG52">
        <f t="shared" ref="AG52:AZ52" si="18">AG10/$B$39*$B$42</f>
        <v>29.610189241304166</v>
      </c>
      <c r="AH52">
        <f t="shared" si="18"/>
        <v>29.569586107952407</v>
      </c>
      <c r="AI52">
        <f t="shared" si="18"/>
        <v>29.529070362799185</v>
      </c>
      <c r="AJ52">
        <f t="shared" si="18"/>
        <v>29.488642121225976</v>
      </c>
      <c r="AK52">
        <f t="shared" si="18"/>
        <v>29.448301498848441</v>
      </c>
      <c r="AL52">
        <f t="shared" si="18"/>
        <v>29.408048611516637</v>
      </c>
      <c r="AM52">
        <f t="shared" si="18"/>
        <v>29.367883575315251</v>
      </c>
      <c r="AN52">
        <f t="shared" si="18"/>
        <v>29.327806506563846</v>
      </c>
      <c r="AO52">
        <f t="shared" si="18"/>
        <v>29.287817521817118</v>
      </c>
      <c r="AP52">
        <f t="shared" si="18"/>
        <v>29.247916737865115</v>
      </c>
      <c r="AQ52">
        <f t="shared" si="18"/>
        <v>29.208104271733539</v>
      </c>
      <c r="AR52">
        <f t="shared" si="18"/>
        <v>29.168380240683948</v>
      </c>
      <c r="AS52">
        <f t="shared" si="18"/>
        <v>29.12874476221408</v>
      </c>
      <c r="AT52">
        <f t="shared" si="18"/>
        <v>29.089197954058069</v>
      </c>
      <c r="AU52">
        <f t="shared" si="18"/>
        <v>29.049739934186739</v>
      </c>
      <c r="AV52">
        <f t="shared" si="18"/>
        <v>29.010370820807889</v>
      </c>
      <c r="AW52">
        <f t="shared" si="18"/>
        <v>28.971090732366591</v>
      </c>
      <c r="AX52">
        <f t="shared" si="18"/>
        <v>28.931899787545401</v>
      </c>
      <c r="AY52">
        <f t="shared" si="18"/>
        <v>28.892798105264685</v>
      </c>
      <c r="AZ52">
        <f t="shared" si="18"/>
        <v>28.853785804683014</v>
      </c>
    </row>
    <row r="53" spans="1:52">
      <c r="A53" t="s">
        <v>114</v>
      </c>
      <c r="B53">
        <f t="shared" si="17"/>
        <v>28.931811294797296</v>
      </c>
      <c r="C53">
        <f t="shared" si="17"/>
        <v>29.97034284557957</v>
      </c>
      <c r="D53">
        <f t="shared" si="17"/>
        <v>30.533501799466755</v>
      </c>
      <c r="E53">
        <f t="shared" si="17"/>
        <v>30.90696346213522</v>
      </c>
      <c r="F53" s="35">
        <f>-((F29*EV_FE_2024+F30*NG_FE_2024+F32*Diesel_FE_2024+F33*PHEV_FE_2024+F34*LPG_FE_2024+F35*Hydg_FE_2024)-B5)/F31</f>
        <v>28.68251605946098</v>
      </c>
      <c r="G53" s="35">
        <f>-((G29*EV_FE_2024+G30*NG_FE_2024+G32*Diesel_FE_2024+G33*PHEV_FE_2024+G34*LPG_FE_2024+G35*Hydg_FE_2024)-C5)/G31</f>
        <v>30.061604554859713</v>
      </c>
      <c r="H53" s="35">
        <f>-((H29*EV_FE_2024+H30*NG_FE_2024+H32*Diesel_FE_2024+H33*PHEV_FE_2024+H34*LPG_FE_2024+H35*Hydg_FE_2024)-D5)/H31</f>
        <v>32.78813809195762</v>
      </c>
      <c r="I53">
        <f t="shared" si="17"/>
        <v>31.836276316122863</v>
      </c>
      <c r="J53">
        <f t="shared" si="17"/>
        <v>31.842694652950104</v>
      </c>
      <c r="K53">
        <f t="shared" si="17"/>
        <v>31.845961697096751</v>
      </c>
      <c r="L53">
        <f t="shared" si="17"/>
        <v>31.924177024609833</v>
      </c>
      <c r="M53">
        <f t="shared" si="17"/>
        <v>31.928377588310095</v>
      </c>
      <c r="N53">
        <f t="shared" si="17"/>
        <v>31.931654778766095</v>
      </c>
      <c r="O53">
        <f t="shared" si="17"/>
        <v>31.932290533857728</v>
      </c>
      <c r="P53">
        <f t="shared" si="17"/>
        <v>31.950725136348066</v>
      </c>
      <c r="Q53">
        <f t="shared" si="17"/>
        <v>31.911845273692272</v>
      </c>
      <c r="R53">
        <f t="shared" si="17"/>
        <v>31.872526016022036</v>
      </c>
      <c r="S53">
        <f t="shared" si="17"/>
        <v>31.851612327037738</v>
      </c>
      <c r="T53">
        <f t="shared" si="17"/>
        <v>31.844278010483585</v>
      </c>
      <c r="U53">
        <f t="shared" si="17"/>
        <v>31.810612077919561</v>
      </c>
      <c r="V53">
        <f t="shared" si="17"/>
        <v>31.789276557174567</v>
      </c>
      <c r="W53">
        <f t="shared" si="17"/>
        <v>31.775708896767821</v>
      </c>
      <c r="X53">
        <f t="shared" si="17"/>
        <v>31.754253497775348</v>
      </c>
      <c r="Y53">
        <f t="shared" si="17"/>
        <v>31.736351681845459</v>
      </c>
      <c r="Z53">
        <f t="shared" si="17"/>
        <v>31.728239978006194</v>
      </c>
      <c r="AA53">
        <f t="shared" si="17"/>
        <v>31.728568758770198</v>
      </c>
      <c r="AB53">
        <f t="shared" si="17"/>
        <v>31.713654714276398</v>
      </c>
      <c r="AC53">
        <f t="shared" si="17"/>
        <v>31.703005297146838</v>
      </c>
      <c r="AD53">
        <f t="shared" si="17"/>
        <v>31.684195715730624</v>
      </c>
      <c r="AE53">
        <f t="shared" si="17"/>
        <v>31.680010636654625</v>
      </c>
      <c r="AF53">
        <f t="shared" si="17"/>
        <v>31.677001169237776</v>
      </c>
      <c r="AG53">
        <f t="shared" ref="AG53:AZ53" si="19">AG11/$B$39*$B$42</f>
        <v>31.673991987707645</v>
      </c>
      <c r="AH53">
        <f t="shared" si="19"/>
        <v>31.670983092037066</v>
      </c>
      <c r="AI53">
        <f t="shared" si="19"/>
        <v>31.66797448219889</v>
      </c>
      <c r="AJ53">
        <f t="shared" si="19"/>
        <v>31.66496615816596</v>
      </c>
      <c r="AK53">
        <f t="shared" si="19"/>
        <v>31.66195811991113</v>
      </c>
      <c r="AL53">
        <f t="shared" si="19"/>
        <v>31.65895036740725</v>
      </c>
      <c r="AM53">
        <f t="shared" si="19"/>
        <v>31.655942900627171</v>
      </c>
      <c r="AN53">
        <f t="shared" si="19"/>
        <v>31.652935719543756</v>
      </c>
      <c r="AO53">
        <f t="shared" si="19"/>
        <v>31.649928824129859</v>
      </c>
      <c r="AP53">
        <f t="shared" si="19"/>
        <v>31.646922214358352</v>
      </c>
      <c r="AQ53">
        <f t="shared" si="19"/>
        <v>31.643915890202088</v>
      </c>
      <c r="AR53">
        <f t="shared" si="19"/>
        <v>31.640909851633946</v>
      </c>
      <c r="AS53">
        <f t="shared" si="19"/>
        <v>31.637904098626791</v>
      </c>
      <c r="AT53">
        <f t="shared" si="19"/>
        <v>31.634898631153494</v>
      </c>
      <c r="AU53">
        <f t="shared" si="19"/>
        <v>31.631893449186936</v>
      </c>
      <c r="AV53">
        <f t="shared" si="19"/>
        <v>31.628888552699991</v>
      </c>
      <c r="AW53">
        <f t="shared" si="19"/>
        <v>31.625883941665538</v>
      </c>
      <c r="AX53">
        <f t="shared" si="19"/>
        <v>31.622879616056466</v>
      </c>
      <c r="AY53">
        <f t="shared" si="19"/>
        <v>31.619875575845658</v>
      </c>
      <c r="AZ53">
        <f t="shared" si="19"/>
        <v>31.616871821006001</v>
      </c>
    </row>
    <row r="54" spans="1:52">
      <c r="A54" t="s">
        <v>115</v>
      </c>
      <c r="B54">
        <f t="shared" si="17"/>
        <v>30.41826872574363</v>
      </c>
      <c r="C54">
        <f t="shared" si="17"/>
        <v>31.048448871665705</v>
      </c>
      <c r="D54">
        <f t="shared" si="17"/>
        <v>31.324095914234988</v>
      </c>
      <c r="E54">
        <f t="shared" si="17"/>
        <v>31.565900073610877</v>
      </c>
      <c r="F54">
        <f t="shared" si="17"/>
        <v>31.719053938274374</v>
      </c>
      <c r="G54">
        <f t="shared" si="17"/>
        <v>32.074479864056769</v>
      </c>
      <c r="H54">
        <f t="shared" si="17"/>
        <v>32.100009267333938</v>
      </c>
      <c r="I54">
        <f t="shared" si="17"/>
        <v>32.02121826346086</v>
      </c>
      <c r="J54">
        <f t="shared" si="17"/>
        <v>31.985685498542964</v>
      </c>
      <c r="K54">
        <f t="shared" si="17"/>
        <v>31.937761030304781</v>
      </c>
      <c r="L54">
        <f t="shared" si="17"/>
        <v>31.889974123093452</v>
      </c>
      <c r="M54">
        <f t="shared" si="17"/>
        <v>31.839354272799198</v>
      </c>
      <c r="N54">
        <f t="shared" si="17"/>
        <v>31.795672585692035</v>
      </c>
      <c r="O54">
        <f t="shared" si="17"/>
        <v>31.745779434777692</v>
      </c>
      <c r="P54">
        <f t="shared" si="17"/>
        <v>31.713232145411244</v>
      </c>
      <c r="Q54">
        <f t="shared" si="17"/>
        <v>31.667723938484901</v>
      </c>
      <c r="R54">
        <f t="shared" si="17"/>
        <v>31.636725054803307</v>
      </c>
      <c r="S54">
        <f t="shared" si="17"/>
        <v>31.602797490668575</v>
      </c>
      <c r="T54">
        <f t="shared" si="17"/>
        <v>31.570037741573653</v>
      </c>
      <c r="U54">
        <f t="shared" si="17"/>
        <v>31.546264460189718</v>
      </c>
      <c r="V54">
        <f t="shared" si="17"/>
        <v>31.508592072843829</v>
      </c>
      <c r="W54">
        <f t="shared" si="17"/>
        <v>31.483249345117411</v>
      </c>
      <c r="X54">
        <f t="shared" si="17"/>
        <v>31.454922340144215</v>
      </c>
      <c r="Y54">
        <f t="shared" si="17"/>
        <v>31.43077535064182</v>
      </c>
      <c r="Z54">
        <f t="shared" si="17"/>
        <v>31.407411779001762</v>
      </c>
      <c r="AA54">
        <f t="shared" si="17"/>
        <v>31.388600494742629</v>
      </c>
      <c r="AB54">
        <f t="shared" si="17"/>
        <v>31.359983613235816</v>
      </c>
      <c r="AC54">
        <f t="shared" si="17"/>
        <v>31.336793067434151</v>
      </c>
      <c r="AD54">
        <f t="shared" si="17"/>
        <v>31.312554084989852</v>
      </c>
      <c r="AE54">
        <f t="shared" si="17"/>
        <v>31.287723740671371</v>
      </c>
      <c r="AF54">
        <f t="shared" si="17"/>
        <v>31.2622143800183</v>
      </c>
      <c r="AG54">
        <f t="shared" ref="AG54:AZ54" si="20">AG12/$B$39*$B$42</f>
        <v>31.23712295750742</v>
      </c>
      <c r="AH54">
        <f t="shared" si="20"/>
        <v>31.212005365307814</v>
      </c>
      <c r="AI54">
        <f t="shared" si="20"/>
        <v>31.186890916185114</v>
      </c>
      <c r="AJ54">
        <f t="shared" si="20"/>
        <v>31.161779552244877</v>
      </c>
      <c r="AK54">
        <f t="shared" si="20"/>
        <v>31.136671217056886</v>
      </c>
      <c r="AL54">
        <f t="shared" si="20"/>
        <v>31.111565855608582</v>
      </c>
      <c r="AM54">
        <f t="shared" si="20"/>
        <v>31.086463414260184</v>
      </c>
      <c r="AN54">
        <f t="shared" si="20"/>
        <v>31.061363840701574</v>
      </c>
      <c r="AO54">
        <f t="shared" si="20"/>
        <v>31.036267083910804</v>
      </c>
      <c r="AP54">
        <f t="shared" si="20"/>
        <v>31.011173094114074</v>
      </c>
      <c r="AQ54">
        <f t="shared" si="20"/>
        <v>30.986081822747394</v>
      </c>
      <c r="AR54">
        <f t="shared" si="20"/>
        <v>30.960993222419372</v>
      </c>
      <c r="AS54">
        <f t="shared" si="20"/>
        <v>30.935907246875665</v>
      </c>
      <c r="AT54">
        <f t="shared" si="20"/>
        <v>30.910823850964505</v>
      </c>
      <c r="AU54">
        <f t="shared" si="20"/>
        <v>30.885742990603575</v>
      </c>
      <c r="AV54">
        <f t="shared" si="20"/>
        <v>30.860664622748143</v>
      </c>
      <c r="AW54">
        <f t="shared" si="20"/>
        <v>30.835588705360149</v>
      </c>
      <c r="AX54">
        <f t="shared" si="20"/>
        <v>30.810515197378535</v>
      </c>
      <c r="AY54">
        <f t="shared" si="20"/>
        <v>30.785444058690651</v>
      </c>
      <c r="AZ54">
        <f t="shared" si="20"/>
        <v>30.760375250104566</v>
      </c>
    </row>
    <row r="55" spans="1:52">
      <c r="A55" t="s">
        <v>116</v>
      </c>
      <c r="B55">
        <f t="shared" si="17"/>
        <v>47.424489029200636</v>
      </c>
      <c r="C55">
        <f t="shared" si="17"/>
        <v>48.961020216069009</v>
      </c>
      <c r="D55">
        <f t="shared" si="17"/>
        <v>49.492626165831794</v>
      </c>
      <c r="E55">
        <f t="shared" si="17"/>
        <v>49.774046543179615</v>
      </c>
      <c r="F55">
        <f t="shared" si="17"/>
        <v>50.682933098137518</v>
      </c>
      <c r="G55">
        <f t="shared" si="17"/>
        <v>52.717624119186496</v>
      </c>
      <c r="H55">
        <f t="shared" si="17"/>
        <v>55.196400249212871</v>
      </c>
      <c r="I55">
        <f t="shared" si="17"/>
        <v>55.353694339967532</v>
      </c>
      <c r="J55">
        <f t="shared" si="17"/>
        <v>55.271621263689461</v>
      </c>
      <c r="K55">
        <f t="shared" si="17"/>
        <v>55.186329489283004</v>
      </c>
      <c r="L55">
        <f t="shared" si="17"/>
        <v>55.14086107000351</v>
      </c>
      <c r="M55">
        <f t="shared" si="17"/>
        <v>55.04199899493053</v>
      </c>
      <c r="N55">
        <f t="shared" si="17"/>
        <v>54.986618325145734</v>
      </c>
      <c r="O55">
        <f t="shared" si="17"/>
        <v>54.924875128922324</v>
      </c>
      <c r="P55">
        <f t="shared" si="17"/>
        <v>54.869992880918623</v>
      </c>
      <c r="Q55">
        <f t="shared" si="17"/>
        <v>54.785214385321829</v>
      </c>
      <c r="R55">
        <f t="shared" si="17"/>
        <v>54.730674878131374</v>
      </c>
      <c r="S55">
        <f t="shared" si="17"/>
        <v>54.668368469858265</v>
      </c>
      <c r="T55">
        <f t="shared" si="17"/>
        <v>54.593282001769751</v>
      </c>
      <c r="U55">
        <f t="shared" si="17"/>
        <v>54.497171739106768</v>
      </c>
      <c r="V55">
        <f t="shared" si="17"/>
        <v>54.401962620422005</v>
      </c>
      <c r="W55">
        <f t="shared" si="17"/>
        <v>54.296003783367041</v>
      </c>
      <c r="X55">
        <f t="shared" si="17"/>
        <v>54.169247752840562</v>
      </c>
      <c r="Y55">
        <f t="shared" si="17"/>
        <v>54.038354551400289</v>
      </c>
      <c r="Z55">
        <f t="shared" si="17"/>
        <v>53.890083259716775</v>
      </c>
      <c r="AA55">
        <f t="shared" si="17"/>
        <v>53.721454412492207</v>
      </c>
      <c r="AB55">
        <f t="shared" si="17"/>
        <v>53.520014929580618</v>
      </c>
      <c r="AC55">
        <f t="shared" si="17"/>
        <v>53.30313673689426</v>
      </c>
      <c r="AD55">
        <f t="shared" si="17"/>
        <v>53.044757220026256</v>
      </c>
      <c r="AE55">
        <f t="shared" si="17"/>
        <v>52.777190825227407</v>
      </c>
      <c r="AF55">
        <f t="shared" si="17"/>
        <v>52.471440576795054</v>
      </c>
      <c r="AG55">
        <f t="shared" ref="AG55:AZ55" si="21">AG13/$B$39*$B$42</f>
        <v>52.553207999674676</v>
      </c>
      <c r="AH55">
        <f t="shared" si="21"/>
        <v>52.327970554202295</v>
      </c>
      <c r="AI55">
        <f t="shared" si="21"/>
        <v>52.111221999879611</v>
      </c>
      <c r="AJ55">
        <f t="shared" si="21"/>
        <v>51.902694015182973</v>
      </c>
      <c r="AK55">
        <f t="shared" si="21"/>
        <v>51.702129468543973</v>
      </c>
      <c r="AL55">
        <f t="shared" si="21"/>
        <v>51.509281841046779</v>
      </c>
      <c r="AM55">
        <f t="shared" si="21"/>
        <v>51.32391468450033</v>
      </c>
      <c r="AN55">
        <f t="shared" si="21"/>
        <v>51.145801112383204</v>
      </c>
      <c r="AO55">
        <f t="shared" si="21"/>
        <v>50.974723321356983</v>
      </c>
      <c r="AP55">
        <f t="shared" si="21"/>
        <v>50.810472141228402</v>
      </c>
      <c r="AQ55">
        <f t="shared" si="21"/>
        <v>50.652846611406318</v>
      </c>
      <c r="AR55">
        <f t="shared" si="21"/>
        <v>50.50165358205092</v>
      </c>
      <c r="AS55">
        <f t="shared" si="21"/>
        <v>50.356707338252384</v>
      </c>
      <c r="AT55">
        <f t="shared" si="21"/>
        <v>50.217829245702283</v>
      </c>
      <c r="AU55">
        <f t="shared" si="21"/>
        <v>50.084847416437029</v>
      </c>
      <c r="AV55">
        <f t="shared" si="21"/>
        <v>49.957596393339678</v>
      </c>
      <c r="AW55">
        <f t="shared" si="21"/>
        <v>49.835916852182791</v>
      </c>
      <c r="AX55">
        <f t="shared" si="21"/>
        <v>49.719655320085558</v>
      </c>
      <c r="AY55">
        <f t="shared" si="21"/>
        <v>49.608663909339256</v>
      </c>
      <c r="AZ55">
        <f t="shared" si="21"/>
        <v>49.502800065631781</v>
      </c>
    </row>
    <row r="56" spans="1:52">
      <c r="A56" t="s">
        <v>853</v>
      </c>
      <c r="B56">
        <f t="shared" si="17"/>
        <v>26.236585997151597</v>
      </c>
      <c r="C56">
        <f t="shared" si="17"/>
        <v>27.067268144978996</v>
      </c>
      <c r="D56">
        <f t="shared" si="17"/>
        <v>27.624600135849665</v>
      </c>
      <c r="E56">
        <f t="shared" si="17"/>
        <v>27.945701319355816</v>
      </c>
      <c r="F56">
        <f t="shared" si="17"/>
        <v>28.148216544636224</v>
      </c>
      <c r="G56">
        <f t="shared" si="17"/>
        <v>28.418980148393533</v>
      </c>
      <c r="H56">
        <f t="shared" si="17"/>
        <v>28.55411959253825</v>
      </c>
      <c r="I56">
        <f t="shared" si="17"/>
        <v>28.554028754924364</v>
      </c>
      <c r="J56">
        <f t="shared" si="17"/>
        <v>28.545504143637547</v>
      </c>
      <c r="K56">
        <f t="shared" si="17"/>
        <v>28.533602475612263</v>
      </c>
      <c r="L56">
        <f t="shared" si="17"/>
        <v>28.563423668618782</v>
      </c>
      <c r="M56">
        <f t="shared" si="17"/>
        <v>28.565889427460082</v>
      </c>
      <c r="N56">
        <f t="shared" si="17"/>
        <v>28.54510104315974</v>
      </c>
      <c r="O56">
        <f t="shared" si="17"/>
        <v>28.528301087208369</v>
      </c>
      <c r="P56">
        <f t="shared" si="17"/>
        <v>28.520157871464338</v>
      </c>
      <c r="Q56">
        <f t="shared" si="17"/>
        <v>28.487055450359563</v>
      </c>
      <c r="R56">
        <f t="shared" si="17"/>
        <v>28.443963060972258</v>
      </c>
      <c r="S56">
        <f t="shared" si="17"/>
        <v>28.407975208409354</v>
      </c>
      <c r="T56">
        <f t="shared" si="17"/>
        <v>28.387355796462185</v>
      </c>
      <c r="U56">
        <f t="shared" si="17"/>
        <v>28.34967289782271</v>
      </c>
      <c r="V56">
        <f t="shared" si="17"/>
        <v>28.315963916953425</v>
      </c>
      <c r="W56">
        <f t="shared" si="17"/>
        <v>28.287465544408487</v>
      </c>
      <c r="X56">
        <f t="shared" si="17"/>
        <v>28.256860147121817</v>
      </c>
      <c r="Y56">
        <f t="shared" si="17"/>
        <v>28.223654167799623</v>
      </c>
      <c r="Z56">
        <f t="shared" si="17"/>
        <v>28.196536908506996</v>
      </c>
      <c r="AA56">
        <f t="shared" si="17"/>
        <v>28.172062301537217</v>
      </c>
      <c r="AB56">
        <f t="shared" si="17"/>
        <v>28.143404921921832</v>
      </c>
      <c r="AC56">
        <f t="shared" si="17"/>
        <v>28.112045540383214</v>
      </c>
      <c r="AD56">
        <f t="shared" si="17"/>
        <v>28.077936029799101</v>
      </c>
      <c r="AE56">
        <f t="shared" si="17"/>
        <v>28.045794210481322</v>
      </c>
      <c r="AF56">
        <f t="shared" si="17"/>
        <v>28.017636778893273</v>
      </c>
      <c r="AG56">
        <f t="shared" ref="AG56:AZ56" si="22">AG14/$B$39*$B$42</f>
        <v>27.989498167213878</v>
      </c>
      <c r="AH56">
        <f t="shared" si="22"/>
        <v>27.956751125209063</v>
      </c>
      <c r="AI56">
        <f t="shared" si="22"/>
        <v>27.924056870725178</v>
      </c>
      <c r="AJ56">
        <f t="shared" si="22"/>
        <v>27.891414537455702</v>
      </c>
      <c r="AK56">
        <f t="shared" si="22"/>
        <v>27.858823277976672</v>
      </c>
      <c r="AL56">
        <f t="shared" si="22"/>
        <v>27.826282263234685</v>
      </c>
      <c r="AM56">
        <f t="shared" si="22"/>
        <v>27.793790682051412</v>
      </c>
      <c r="AN56">
        <f t="shared" si="22"/>
        <v>27.761347740644172</v>
      </c>
      <c r="AO56">
        <f t="shared" si="22"/>
        <v>27.728952662161756</v>
      </c>
      <c r="AP56">
        <f t="shared" si="22"/>
        <v>27.696604686235066</v>
      </c>
      <c r="AQ56">
        <f t="shared" si="22"/>
        <v>27.664303068542079</v>
      </c>
      <c r="AR56">
        <f t="shared" si="22"/>
        <v>27.63204708038635</v>
      </c>
      <c r="AS56">
        <f t="shared" si="22"/>
        <v>27.599836008288943</v>
      </c>
      <c r="AT56">
        <f t="shared" si="22"/>
        <v>27.567669153592885</v>
      </c>
      <c r="AU56">
        <f t="shared" si="22"/>
        <v>27.535545832080075</v>
      </c>
      <c r="AV56">
        <f t="shared" si="22"/>
        <v>27.503465373599855</v>
      </c>
      <c r="AW56">
        <f t="shared" si="22"/>
        <v>27.471427121709151</v>
      </c>
      <c r="AX56">
        <f t="shared" si="22"/>
        <v>27.439430433323469</v>
      </c>
      <c r="AY56">
        <f t="shared" si="22"/>
        <v>27.407474678378577</v>
      </c>
      <c r="AZ56">
        <f t="shared" si="22"/>
        <v>27.375559239502458</v>
      </c>
    </row>
    <row r="57" spans="1:52">
      <c r="A57" t="s">
        <v>854</v>
      </c>
      <c r="B57">
        <f t="shared" si="17"/>
        <v>42.415065685527267</v>
      </c>
      <c r="C57">
        <f t="shared" si="17"/>
        <v>42.272626641610366</v>
      </c>
      <c r="D57">
        <f t="shared" si="17"/>
        <v>42.193808985356775</v>
      </c>
      <c r="E57">
        <f t="shared" si="17"/>
        <v>42.167116434131238</v>
      </c>
      <c r="F57">
        <f t="shared" si="17"/>
        <v>42.209787125281842</v>
      </c>
      <c r="G57">
        <f t="shared" si="17"/>
        <v>42.237182222698955</v>
      </c>
      <c r="H57">
        <f t="shared" si="17"/>
        <v>42.330627641417557</v>
      </c>
      <c r="I57">
        <f t="shared" si="17"/>
        <v>42.242485252955007</v>
      </c>
      <c r="J57">
        <f t="shared" si="17"/>
        <v>42.19275118134653</v>
      </c>
      <c r="K57">
        <f t="shared" si="17"/>
        <v>42.125024654464006</v>
      </c>
      <c r="L57">
        <f t="shared" si="17"/>
        <v>42.075400549798061</v>
      </c>
      <c r="M57">
        <f t="shared" si="17"/>
        <v>42.009942609888512</v>
      </c>
      <c r="N57">
        <f t="shared" si="17"/>
        <v>41.943305354858495</v>
      </c>
      <c r="O57">
        <f t="shared" si="17"/>
        <v>41.880498607595499</v>
      </c>
      <c r="P57">
        <f t="shared" si="17"/>
        <v>41.831863823693098</v>
      </c>
      <c r="Q57">
        <f t="shared" si="17"/>
        <v>41.774670725248377</v>
      </c>
      <c r="R57">
        <f t="shared" si="17"/>
        <v>41.719603629881341</v>
      </c>
      <c r="S57">
        <f t="shared" si="17"/>
        <v>41.678160771847551</v>
      </c>
      <c r="T57">
        <f t="shared" si="17"/>
        <v>41.646309305493766</v>
      </c>
      <c r="U57">
        <f t="shared" si="17"/>
        <v>41.616786837097671</v>
      </c>
      <c r="V57">
        <f t="shared" si="17"/>
        <v>41.594938758237681</v>
      </c>
      <c r="W57">
        <f t="shared" si="17"/>
        <v>41.581306965685251</v>
      </c>
      <c r="X57">
        <f t="shared" si="17"/>
        <v>41.56964439198547</v>
      </c>
      <c r="Y57">
        <f t="shared" si="17"/>
        <v>41.562111166255065</v>
      </c>
      <c r="Z57">
        <f t="shared" si="17"/>
        <v>41.561046746226381</v>
      </c>
      <c r="AA57">
        <f t="shared" si="17"/>
        <v>41.56545975844287</v>
      </c>
      <c r="AB57">
        <f t="shared" si="17"/>
        <v>41.567265154880374</v>
      </c>
      <c r="AC57">
        <f t="shared" si="17"/>
        <v>41.567871484832423</v>
      </c>
      <c r="AD57">
        <f t="shared" si="17"/>
        <v>41.569473358861252</v>
      </c>
      <c r="AE57">
        <f t="shared" si="17"/>
        <v>41.572121941247467</v>
      </c>
      <c r="AF57">
        <f t="shared" si="17"/>
        <v>41.579028738497485</v>
      </c>
      <c r="AG57">
        <f t="shared" ref="AG57:AZ57" si="23">AG15/$B$39*$B$42</f>
        <v>41.586980427225349</v>
      </c>
      <c r="AH57">
        <f t="shared" si="23"/>
        <v>41.595396628376427</v>
      </c>
      <c r="AI57">
        <f t="shared" si="23"/>
        <v>41.604444065461713</v>
      </c>
      <c r="AJ57">
        <f t="shared" si="23"/>
        <v>41.614097177971182</v>
      </c>
      <c r="AK57">
        <f t="shared" si="23"/>
        <v>41.624331767279934</v>
      </c>
      <c r="AL57">
        <f t="shared" si="23"/>
        <v>41.635124907134973</v>
      </c>
      <c r="AM57">
        <f t="shared" si="23"/>
        <v>41.6464548611103</v>
      </c>
      <c r="AN57">
        <f t="shared" si="23"/>
        <v>41.658301006406127</v>
      </c>
      <c r="AO57">
        <f t="shared" si="23"/>
        <v>41.670643763430071</v>
      </c>
      <c r="AP57">
        <f t="shared" si="23"/>
        <v>41.683464530655094</v>
      </c>
      <c r="AQ57">
        <f t="shared" si="23"/>
        <v>41.696745624298678</v>
      </c>
      <c r="AR57">
        <f t="shared" si="23"/>
        <v>41.710470222411658</v>
      </c>
      <c r="AS57">
        <f t="shared" si="23"/>
        <v>41.72462231300559</v>
      </c>
      <c r="AT57">
        <f t="shared" si="23"/>
        <v>41.739186645881972</v>
      </c>
      <c r="AU57">
        <f t="shared" si="23"/>
        <v>41.75414868785905</v>
      </c>
      <c r="AV57">
        <f t="shared" si="23"/>
        <v>41.769494581119652</v>
      </c>
      <c r="AW57">
        <f t="shared" si="23"/>
        <v>41.785211104429308</v>
      </c>
      <c r="AX57">
        <f t="shared" si="23"/>
        <v>41.801285636996333</v>
      </c>
      <c r="AY57">
        <f t="shared" si="23"/>
        <v>41.817706124766516</v>
      </c>
      <c r="AZ57">
        <f t="shared" si="23"/>
        <v>41.834461048962979</v>
      </c>
    </row>
    <row r="59" spans="1:52">
      <c r="A59" t="s">
        <v>3408</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Z59" si="24">SUMPRODUCT(G51:G57,G19:G25)/SUM(G19:G25)</f>
        <v>36.786698842707899</v>
      </c>
      <c r="H59">
        <f t="shared" si="24"/>
        <v>40.657041607074738</v>
      </c>
      <c r="I59">
        <f t="shared" si="24"/>
        <v>41.166234870689244</v>
      </c>
      <c r="J59">
        <f t="shared" si="24"/>
        <v>42.319761316399827</v>
      </c>
      <c r="K59">
        <f t="shared" si="24"/>
        <v>43.364560995168333</v>
      </c>
      <c r="L59">
        <f t="shared" si="24"/>
        <v>44.527706062626912</v>
      </c>
      <c r="M59">
        <f t="shared" si="24"/>
        <v>45.429160513946613</v>
      </c>
      <c r="N59">
        <f t="shared" si="24"/>
        <v>46.189841545316469</v>
      </c>
      <c r="O59">
        <f t="shared" si="24"/>
        <v>46.928463281650885</v>
      </c>
      <c r="P59">
        <f t="shared" si="24"/>
        <v>47.583512964435954</v>
      </c>
      <c r="Q59">
        <f t="shared" si="24"/>
        <v>48.158917897201412</v>
      </c>
      <c r="R59">
        <f t="shared" si="24"/>
        <v>48.720634459436091</v>
      </c>
      <c r="S59">
        <f t="shared" si="24"/>
        <v>49.272773160232092</v>
      </c>
      <c r="T59">
        <f t="shared" si="24"/>
        <v>49.865369132217261</v>
      </c>
      <c r="U59">
        <f t="shared" si="24"/>
        <v>50.346289183875932</v>
      </c>
      <c r="V59">
        <f t="shared" si="24"/>
        <v>50.84952959063213</v>
      </c>
      <c r="W59">
        <f t="shared" si="24"/>
        <v>51.376449362466502</v>
      </c>
      <c r="X59">
        <f t="shared" si="24"/>
        <v>51.847541836531391</v>
      </c>
      <c r="Y59">
        <f t="shared" si="24"/>
        <v>52.355116350250363</v>
      </c>
      <c r="Z59">
        <f t="shared" si="24"/>
        <v>52.882166948757764</v>
      </c>
      <c r="AA59">
        <f t="shared" si="24"/>
        <v>53.361537108722089</v>
      </c>
      <c r="AB59">
        <f t="shared" si="24"/>
        <v>53.845378709798958</v>
      </c>
      <c r="AC59">
        <f t="shared" si="24"/>
        <v>54.358859205224455</v>
      </c>
      <c r="AD59">
        <f t="shared" si="24"/>
        <v>54.786294974756707</v>
      </c>
      <c r="AE59">
        <f t="shared" si="24"/>
        <v>55.227011983382702</v>
      </c>
      <c r="AF59">
        <f t="shared" si="24"/>
        <v>55.67336929022531</v>
      </c>
      <c r="AG59">
        <f t="shared" si="24"/>
        <v>56.070229751264428</v>
      </c>
      <c r="AH59">
        <f t="shared" si="24"/>
        <v>56.478857300962837</v>
      </c>
      <c r="AI59">
        <f t="shared" si="24"/>
        <v>56.880260875860564</v>
      </c>
      <c r="AJ59">
        <f t="shared" si="24"/>
        <v>57.274593422089374</v>
      </c>
      <c r="AK59">
        <f t="shared" si="24"/>
        <v>57.662003736551448</v>
      </c>
      <c r="AL59">
        <f t="shared" si="24"/>
        <v>58.042636606652657</v>
      </c>
      <c r="AM59">
        <f t="shared" si="24"/>
        <v>58.416632943456783</v>
      </c>
      <c r="AN59">
        <f t="shared" si="24"/>
        <v>58.784129908856791</v>
      </c>
      <c r="AO59">
        <f t="shared" si="24"/>
        <v>59.145261037257498</v>
      </c>
      <c r="AP59">
        <f t="shared" si="24"/>
        <v>59.500156352184696</v>
      </c>
      <c r="AQ59">
        <f t="shared" si="24"/>
        <v>59.848942478173349</v>
      </c>
      <c r="AR59">
        <f t="shared" si="24"/>
        <v>60.191742748239427</v>
      </c>
      <c r="AS59">
        <f t="shared" si="24"/>
        <v>60.528677307200155</v>
      </c>
      <c r="AT59">
        <f t="shared" si="24"/>
        <v>60.859863211077247</v>
      </c>
      <c r="AU59">
        <f t="shared" si="24"/>
        <v>61.185414522792009</v>
      </c>
      <c r="AV59">
        <f t="shared" si="24"/>
        <v>61.505442404339675</v>
      </c>
      <c r="AW59">
        <f t="shared" si="24"/>
        <v>61.820055205614644</v>
      </c>
      <c r="AX59">
        <f t="shared" si="24"/>
        <v>62.129358550042333</v>
      </c>
      <c r="AY59">
        <f t="shared" si="24"/>
        <v>62.433455417161873</v>
      </c>
      <c r="AZ59">
        <f t="shared" si="24"/>
        <v>62.732446222293589</v>
      </c>
    </row>
    <row r="61" spans="1:52" ht="28.5">
      <c r="A61" s="125" t="s">
        <v>3409</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25">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c r="AG61">
        <f>$H$61*'AEO 7'!AH41/'AEO 7'!$I$41</f>
        <v>4.7725396184826929E-4</v>
      </c>
      <c r="AH61">
        <f>$H$61*'AEO 7'!AI41/'AEO 7'!$I$41</f>
        <v>4.7835602813714917E-4</v>
      </c>
      <c r="AI61">
        <f>$H$61*'AEO 7'!AJ41/'AEO 7'!$I$41</f>
        <v>4.7945809442602911E-4</v>
      </c>
      <c r="AJ61">
        <f>$H$61*'AEO 7'!AK41/'AEO 7'!$I$41</f>
        <v>4.8056016071490898E-4</v>
      </c>
      <c r="AK61">
        <f>$H$61*'AEO 7'!AL41/'AEO 7'!$I$41</f>
        <v>4.8166222700378881E-4</v>
      </c>
      <c r="AL61">
        <f>$H$61*'AEO 7'!AM41/'AEO 7'!$I$41</f>
        <v>4.827642932926688E-4</v>
      </c>
      <c r="AM61">
        <f>$H$61*'AEO 7'!AN41/'AEO 7'!$I$41</f>
        <v>4.8386635958154857E-4</v>
      </c>
      <c r="AN61">
        <f>$H$61*'AEO 7'!AO41/'AEO 7'!$I$41</f>
        <v>4.849684258704285E-4</v>
      </c>
      <c r="AO61">
        <f>$H$61*'AEO 7'!AP41/'AEO 7'!$I$41</f>
        <v>4.8607049215930844E-4</v>
      </c>
      <c r="AP61">
        <f>$H$61*'AEO 7'!AQ41/'AEO 7'!$I$41</f>
        <v>4.8717255844818826E-4</v>
      </c>
      <c r="AQ61">
        <f>$H$61*'AEO 7'!AR41/'AEO 7'!$I$41</f>
        <v>4.882746247370682E-4</v>
      </c>
      <c r="AR61">
        <f>$H$61*'AEO 7'!AS41/'AEO 7'!$I$41</f>
        <v>4.8937669102594808E-4</v>
      </c>
      <c r="AS61">
        <f>$H$61*'AEO 7'!AT41/'AEO 7'!$I$41</f>
        <v>4.9047875731482796E-4</v>
      </c>
      <c r="AT61">
        <f>$H$61*'AEO 7'!AU41/'AEO 7'!$I$41</f>
        <v>4.9158082360370784E-4</v>
      </c>
      <c r="AU61">
        <f>$H$61*'AEO 7'!AV41/'AEO 7'!$I$41</f>
        <v>4.9268288989258772E-4</v>
      </c>
      <c r="AV61">
        <f>$H$61*'AEO 7'!AW41/'AEO 7'!$I$41</f>
        <v>4.937849561814676E-4</v>
      </c>
      <c r="AW61">
        <f>$H$61*'AEO 7'!AX41/'AEO 7'!$I$41</f>
        <v>4.9488702247034758E-4</v>
      </c>
      <c r="AX61">
        <f>$H$61*'AEO 7'!AY41/'AEO 7'!$I$41</f>
        <v>4.9598908875922746E-4</v>
      </c>
      <c r="AY61">
        <f>$H$61*'AEO 7'!AZ41/'AEO 7'!$I$41</f>
        <v>4.9709115504810724E-4</v>
      </c>
      <c r="AZ61">
        <f>$H$61*'AEO 7'!BA41/'AEO 7'!$I$41</f>
        <v>4.9819322133698722E-4</v>
      </c>
    </row>
    <row r="62" spans="1:52">
      <c r="A62" t="s">
        <v>3410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104"/>
  <sheetViews>
    <sheetView tabSelected="1" zoomScale="71" workbookViewId="0">
      <selection activeCell="H16" sqref="H16"/>
    </sheetView>
  </sheetViews>
  <sheetFormatPr defaultRowHeight="14.25"/>
  <cols>
    <col min="1" max="1" width="50.33203125" customWidth="1"/>
    <col min="2" max="2" width="20.06640625" bestFit="1" customWidth="1"/>
    <col min="3" max="3" width="11.73046875" bestFit="1" customWidth="1"/>
    <col min="4" max="4" width="21.265625" customWidth="1"/>
    <col min="5" max="5" width="17.796875" customWidth="1"/>
    <col min="6" max="33" width="11.73046875" bestFit="1" customWidth="1"/>
    <col min="34" max="52" width="12.19921875" bestFit="1" customWidth="1"/>
    <col min="53" max="55" width="10.3984375" bestFit="1" customWidth="1"/>
  </cols>
  <sheetData>
    <row r="1" spans="1:53">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53">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c r="AG2">
        <f>'AEO 7'!AH$1</f>
        <v>2051</v>
      </c>
      <c r="AH2">
        <f>'AEO 7'!AI$1</f>
        <v>2052</v>
      </c>
      <c r="AI2">
        <f>'AEO 7'!AJ$1</f>
        <v>2053</v>
      </c>
      <c r="AJ2">
        <f>'AEO 7'!AK$1</f>
        <v>2054</v>
      </c>
      <c r="AK2">
        <f>'AEO 7'!AL$1</f>
        <v>2055</v>
      </c>
      <c r="AL2">
        <f>'AEO 7'!AM$1</f>
        <v>2056</v>
      </c>
      <c r="AM2">
        <f>'AEO 7'!AN$1</f>
        <v>2057</v>
      </c>
      <c r="AN2">
        <f>'AEO 7'!AO$1</f>
        <v>2058</v>
      </c>
      <c r="AO2">
        <f>'AEO 7'!AP$1</f>
        <v>2059</v>
      </c>
      <c r="AP2">
        <f>'AEO 7'!AQ$1</f>
        <v>2060</v>
      </c>
      <c r="AQ2">
        <f>'AEO 7'!AR$1</f>
        <v>2061</v>
      </c>
      <c r="AR2">
        <f>'AEO 7'!AS$1</f>
        <v>2062</v>
      </c>
      <c r="AS2">
        <f>'AEO 7'!AT$1</f>
        <v>2063</v>
      </c>
      <c r="AT2">
        <f>'AEO 7'!AU$1</f>
        <v>2064</v>
      </c>
      <c r="AU2">
        <f>'AEO 7'!AV$1</f>
        <v>2065</v>
      </c>
      <c r="AV2">
        <f>'AEO 7'!AW$1</f>
        <v>2066</v>
      </c>
      <c r="AW2">
        <f>'AEO 7'!AX$1</f>
        <v>2067</v>
      </c>
      <c r="AX2">
        <f>'AEO 7'!AY$1</f>
        <v>2068</v>
      </c>
      <c r="AY2">
        <f>'AEO 7'!AZ$1</f>
        <v>2069</v>
      </c>
      <c r="AZ2">
        <f>'AEO 7'!BA$1</f>
        <v>2070</v>
      </c>
    </row>
    <row r="3" spans="1:53">
      <c r="A3" t="s">
        <v>469</v>
      </c>
      <c r="B3" s="56">
        <f>(INDEX('AEO 48'!$E$70:$BG$70,MATCH('Calculations Etc'!B$2,'AEO 48'!$E$1:$BG$1,0))-INDEX('AEO 48'!$E$178:$BG$178,MATCH('Calculations Etc'!B$2,'AEO 48'!$E$1:$BG$1,0)))/INDEX('AEO 48'!$E$70:$BG$70,MATCH('Calculations Etc'!B$2,'AEO 48'!$E$1:$BG$1,0))</f>
        <v>0.45646238062495437</v>
      </c>
      <c r="C3" s="56">
        <f>(INDEX('AEO 48'!$E$70:$AL$70,MATCH('Calculations Etc'!C$2,'AEO 48'!$E$1:$AL$1,0))-INDEX('AEO 48'!$E$178:$AL$178,MATCH('Calculations Etc'!C$2,'AEO 48'!$E$1:$AL$1,0)))/INDEX('AEO 48'!$E$70:$AL$70,MATCH('Calculations Etc'!C$2,'AEO 48'!$E$1:$AL$1,0))</f>
        <v>0.80451859019570515</v>
      </c>
      <c r="D3">
        <f>(INDEX('AEO 48'!$E$70:$BG$70,MATCH('Calculations Etc'!D$2,'AEO 48'!$E$1:$BG$1,0))-INDEX('AEO 48'!$E$178:$BG$178,MATCH('Calculations Etc'!D$2,'AEO 48'!$E$1:$BG$1,0)))/INDEX('AEO 48'!$E$70:$BG$70,MATCH('Calculations Etc'!D$2,'AEO 48'!$E$1:$BG$1,0))</f>
        <v>0.82350819166817801</v>
      </c>
      <c r="E3">
        <f>(INDEX('AEO 48'!$E$70:$BG$70,MATCH('Calculations Etc'!E$2,'AEO 48'!$E$1:$BG$1,0))-INDEX('AEO 48'!$E$178:$BG$178,MATCH('Calculations Etc'!E$2,'AEO 48'!$E$1:$BG$1,0)))/INDEX('AEO 48'!$E$70:$BG$70,MATCH('Calculations Etc'!E$2,'AEO 48'!$E$1:$BG$1,0))</f>
        <v>0.83051191176702843</v>
      </c>
      <c r="F3">
        <f>(INDEX('AEO 48'!$E$70:$BG$70,MATCH('Calculations Etc'!F$2,'AEO 48'!$E$1:$BG$1,0))-INDEX('AEO 48'!$E$178:$BG$178,MATCH('Calculations Etc'!F$2,'AEO 48'!$E$1:$BG$1,0)))/INDEX('AEO 48'!$E$70:$BG$70,MATCH('Calculations Etc'!F$2,'AEO 48'!$E$1:$BG$1,0))</f>
        <v>0.82964599858463339</v>
      </c>
      <c r="G3">
        <f>(INDEX('AEO 48'!$E$70:$BG$70,MATCH('Calculations Etc'!G$2,'AEO 48'!$E$1:$BG$1,0))-INDEX('AEO 48'!$E$178:$BG$178,MATCH('Calculations Etc'!G$2,'AEO 48'!$E$1:$BG$1,0)))/INDEX('AEO 48'!$E$70:$BG$70,MATCH('Calculations Etc'!G$2,'AEO 48'!$E$1:$BG$1,0))</f>
        <v>0.83066130200264388</v>
      </c>
      <c r="H3">
        <f>(INDEX('AEO 48'!$E$70:$BG$70,MATCH('Calculations Etc'!H$2,'AEO 48'!$E$1:$BG$1,0))-INDEX('AEO 48'!$E$178:$BG$178,MATCH('Calculations Etc'!H$2,'AEO 48'!$E$1:$BG$1,0)))/INDEX('AEO 48'!$E$70:$BG$70,MATCH('Calculations Etc'!H$2,'AEO 48'!$E$1:$BG$1,0))</f>
        <v>0.83024458343973562</v>
      </c>
      <c r="I3">
        <f>(INDEX('AEO 48'!$E$70:$BG$70,MATCH('Calculations Etc'!I$2,'AEO 48'!$E$1:$BG$1,0))-INDEX('AEO 48'!$E$178:$BG$178,MATCH('Calculations Etc'!I$2,'AEO 48'!$E$1:$BG$1,0)))/INDEX('AEO 48'!$E$70:$BG$70,MATCH('Calculations Etc'!I$2,'AEO 48'!$E$1:$BG$1,0))</f>
        <v>0.82717388968807581</v>
      </c>
      <c r="J3">
        <f>(INDEX('AEO 48'!$E$70:$BG$70,MATCH('Calculations Etc'!J$2,'AEO 48'!$E$1:$BG$1,0))-INDEX('AEO 48'!$E$178:$BG$178,MATCH('Calculations Etc'!J$2,'AEO 48'!$E$1:$BG$1,0)))/INDEX('AEO 48'!$E$70:$BG$70,MATCH('Calculations Etc'!J$2,'AEO 48'!$E$1:$BG$1,0))</f>
        <v>0.82558588600548399</v>
      </c>
      <c r="K3">
        <f>(INDEX('AEO 48'!$E$70:$BG$70,MATCH('Calculations Etc'!K$2,'AEO 48'!$E$1:$BG$1,0))-INDEX('AEO 48'!$E$178:$BG$178,MATCH('Calculations Etc'!K$2,'AEO 48'!$E$1:$BG$1,0)))/INDEX('AEO 48'!$E$70:$BG$70,MATCH('Calculations Etc'!K$2,'AEO 48'!$E$1:$BG$1,0))</f>
        <v>0.82280853108035013</v>
      </c>
      <c r="L3">
        <f>(INDEX('AEO 48'!$E$70:$BG$70,MATCH('Calculations Etc'!L$2,'AEO 48'!$E$1:$BG$1,0))-INDEX('AEO 48'!$E$178:$BG$178,MATCH('Calculations Etc'!L$2,'AEO 48'!$E$1:$BG$1,0)))/INDEX('AEO 48'!$E$70:$BG$70,MATCH('Calculations Etc'!L$2,'AEO 48'!$E$1:$BG$1,0))</f>
        <v>0.82068082397903597</v>
      </c>
      <c r="M3">
        <f>(INDEX('AEO 48'!$E$70:$BG$70,MATCH('Calculations Etc'!M$2,'AEO 48'!$E$1:$BG$1,0))-INDEX('AEO 48'!$E$178:$BG$178,MATCH('Calculations Etc'!M$2,'AEO 48'!$E$1:$BG$1,0)))/INDEX('AEO 48'!$E$70:$BG$70,MATCH('Calculations Etc'!M$2,'AEO 48'!$E$1:$BG$1,0))</f>
        <v>0.81877068858058866</v>
      </c>
      <c r="N3">
        <f>(INDEX('AEO 48'!$E$70:$BG$70,MATCH('Calculations Etc'!N$2,'AEO 48'!$E$1:$BG$1,0))-INDEX('AEO 48'!$E$178:$BG$178,MATCH('Calculations Etc'!N$2,'AEO 48'!$E$1:$BG$1,0)))/INDEX('AEO 48'!$E$70:$BG$70,MATCH('Calculations Etc'!N$2,'AEO 48'!$E$1:$BG$1,0))</f>
        <v>0.81724414176213445</v>
      </c>
      <c r="O3">
        <f>(INDEX('AEO 48'!$E$70:$BG$70,MATCH('Calculations Etc'!O$2,'AEO 48'!$E$1:$BG$1,0))-INDEX('AEO 48'!$E$178:$BG$178,MATCH('Calculations Etc'!O$2,'AEO 48'!$E$1:$BG$1,0)))/INDEX('AEO 48'!$E$70:$BG$70,MATCH('Calculations Etc'!O$2,'AEO 48'!$E$1:$BG$1,0))</f>
        <v>0.81577368537994743</v>
      </c>
      <c r="P3">
        <f>(INDEX('AEO 48'!$E$70:$BG$70,MATCH('Calculations Etc'!P$2,'AEO 48'!$E$1:$BG$1,0))-INDEX('AEO 48'!$E$178:$BG$178,MATCH('Calculations Etc'!P$2,'AEO 48'!$E$1:$BG$1,0)))/INDEX('AEO 48'!$E$70:$BG$70,MATCH('Calculations Etc'!P$2,'AEO 48'!$E$1:$BG$1,0))</f>
        <v>0.81453005123984989</v>
      </c>
      <c r="Q3">
        <f>(INDEX('AEO 48'!$E$70:$BG$70,MATCH('Calculations Etc'!Q$2,'AEO 48'!$E$1:$BG$1,0))-INDEX('AEO 48'!$E$178:$BG$178,MATCH('Calculations Etc'!Q$2,'AEO 48'!$E$1:$BG$1,0)))/INDEX('AEO 48'!$E$70:$BG$70,MATCH('Calculations Etc'!Q$2,'AEO 48'!$E$1:$BG$1,0))</f>
        <v>0.81347784679670865</v>
      </c>
      <c r="R3">
        <f>(INDEX('AEO 48'!$E$70:$BG$70,MATCH('Calculations Etc'!R$2,'AEO 48'!$E$1:$BG$1,0))-INDEX('AEO 48'!$E$178:$BG$178,MATCH('Calculations Etc'!R$2,'AEO 48'!$E$1:$BG$1,0)))/INDEX('AEO 48'!$E$70:$BG$70,MATCH('Calculations Etc'!R$2,'AEO 48'!$E$1:$BG$1,0))</f>
        <v>0.81226134880511536</v>
      </c>
      <c r="S3">
        <f>(INDEX('AEO 48'!$E$70:$BG$70,MATCH('Calculations Etc'!S$2,'AEO 48'!$E$1:$BG$1,0))-INDEX('AEO 48'!$E$178:$BG$178,MATCH('Calculations Etc'!S$2,'AEO 48'!$E$1:$BG$1,0)))/INDEX('AEO 48'!$E$70:$BG$70,MATCH('Calculations Etc'!S$2,'AEO 48'!$E$1:$BG$1,0))</f>
        <v>0.81089861828833454</v>
      </c>
      <c r="T3">
        <f>(INDEX('AEO 48'!$E$70:$BG$70,MATCH('Calculations Etc'!T$2,'AEO 48'!$E$1:$BG$1,0))-INDEX('AEO 48'!$E$178:$BG$178,MATCH('Calculations Etc'!T$2,'AEO 48'!$E$1:$BG$1,0)))/INDEX('AEO 48'!$E$70:$BG$70,MATCH('Calculations Etc'!T$2,'AEO 48'!$E$1:$BG$1,0))</f>
        <v>0.80960928872549065</v>
      </c>
      <c r="U3">
        <f>(INDEX('AEO 48'!$E$70:$BG$70,MATCH('Calculations Etc'!U$2,'AEO 48'!$E$1:$BG$1,0))-INDEX('AEO 48'!$E$178:$BG$178,MATCH('Calculations Etc'!U$2,'AEO 48'!$E$1:$BG$1,0)))/INDEX('AEO 48'!$E$70:$BG$70,MATCH('Calculations Etc'!U$2,'AEO 48'!$E$1:$BG$1,0))</f>
        <v>0.80854339979797762</v>
      </c>
      <c r="V3">
        <f>(INDEX('AEO 48'!$E$70:$BG$70,MATCH('Calculations Etc'!V$2,'AEO 48'!$E$1:$BG$1,0))-INDEX('AEO 48'!$E$178:$BG$178,MATCH('Calculations Etc'!V$2,'AEO 48'!$E$1:$BG$1,0)))/INDEX('AEO 48'!$E$70:$BG$70,MATCH('Calculations Etc'!V$2,'AEO 48'!$E$1:$BG$1,0))</f>
        <v>0.80769921912658138</v>
      </c>
      <c r="W3">
        <f>(INDEX('AEO 48'!$E$70:$BG$70,MATCH('Calculations Etc'!W$2,'AEO 48'!$E$1:$BG$1,0))-INDEX('AEO 48'!$E$178:$BG$178,MATCH('Calculations Etc'!W$2,'AEO 48'!$E$1:$BG$1,0)))/INDEX('AEO 48'!$E$70:$BG$70,MATCH('Calculations Etc'!W$2,'AEO 48'!$E$1:$BG$1,0))</f>
        <v>0.80683145066899897</v>
      </c>
      <c r="X3">
        <f>(INDEX('AEO 48'!$E$70:$BG$70,MATCH('Calculations Etc'!X$2,'AEO 48'!$E$1:$BG$1,0))-INDEX('AEO 48'!$E$178:$BG$178,MATCH('Calculations Etc'!X$2,'AEO 48'!$E$1:$BG$1,0)))/INDEX('AEO 48'!$E$70:$BG$70,MATCH('Calculations Etc'!X$2,'AEO 48'!$E$1:$BG$1,0))</f>
        <v>0.80595770656789423</v>
      </c>
      <c r="Y3">
        <f>(INDEX('AEO 48'!$E$70:$BG$70,MATCH('Calculations Etc'!Y$2,'AEO 48'!$E$1:$BG$1,0))-INDEX('AEO 48'!$E$178:$BG$178,MATCH('Calculations Etc'!Y$2,'AEO 48'!$E$1:$BG$1,0)))/INDEX('AEO 48'!$E$70:$BG$70,MATCH('Calculations Etc'!Y$2,'AEO 48'!$E$1:$BG$1,0))</f>
        <v>0.80506417041865486</v>
      </c>
      <c r="Z3">
        <f>(INDEX('AEO 48'!$E$70:$BG$70,MATCH('Calculations Etc'!Z$2,'AEO 48'!$E$1:$BG$1,0))-INDEX('AEO 48'!$E$178:$BG$178,MATCH('Calculations Etc'!Z$2,'AEO 48'!$E$1:$BG$1,0)))/INDEX('AEO 48'!$E$70:$BG$70,MATCH('Calculations Etc'!Z$2,'AEO 48'!$E$1:$BG$1,0))</f>
        <v>0.80411986046228401</v>
      </c>
      <c r="AA3">
        <f>(INDEX('AEO 48'!$E$70:$BG$70,MATCH('Calculations Etc'!AA$2,'AEO 48'!$E$1:$BG$1,0))-INDEX('AEO 48'!$E$178:$BG$178,MATCH('Calculations Etc'!AA$2,'AEO 48'!$E$1:$BG$1,0)))/INDEX('AEO 48'!$E$70:$BG$70,MATCH('Calculations Etc'!AA$2,'AEO 48'!$E$1:$BG$1,0))</f>
        <v>0.80330423223188197</v>
      </c>
      <c r="AB3">
        <f>(INDEX('AEO 48'!$E$70:$BG$70,MATCH('Calculations Etc'!AB$2,'AEO 48'!$E$1:$BG$1,0))-INDEX('AEO 48'!$E$178:$BG$178,MATCH('Calculations Etc'!AB$2,'AEO 48'!$E$1:$BG$1,0)))/INDEX('AEO 48'!$E$70:$BG$70,MATCH('Calculations Etc'!AB$2,'AEO 48'!$E$1:$BG$1,0))</f>
        <v>0.80236267284546015</v>
      </c>
      <c r="AC3">
        <f>(INDEX('AEO 48'!$E$70:$BG$70,MATCH('Calculations Etc'!AC$2,'AEO 48'!$E$1:$BG$1,0))-INDEX('AEO 48'!$E$178:$BG$178,MATCH('Calculations Etc'!AC$2,'AEO 48'!$E$1:$BG$1,0)))/INDEX('AEO 48'!$E$70:$BG$70,MATCH('Calculations Etc'!AC$2,'AEO 48'!$E$1:$BG$1,0))</f>
        <v>0.80128033440027124</v>
      </c>
      <c r="AD3">
        <f>(INDEX('AEO 48'!$E$70:$BG$70,MATCH('Calculations Etc'!AD$2,'AEO 48'!$E$1:$BG$1,0))-INDEX('AEO 48'!$E$178:$BG$178,MATCH('Calculations Etc'!AD$2,'AEO 48'!$E$1:$BG$1,0)))/INDEX('AEO 48'!$E$70:$BG$70,MATCH('Calculations Etc'!AD$2,'AEO 48'!$E$1:$BG$1,0))</f>
        <v>0.80042119195248607</v>
      </c>
      <c r="AE3">
        <f>(INDEX('AEO 48'!$E$70:$BG$70,MATCH('Calculations Etc'!AE$2,'AEO 48'!$E$1:$BG$1,0))-INDEX('AEO 48'!$E$178:$BG$178,MATCH('Calculations Etc'!AE$2,'AEO 48'!$E$1:$BG$1,0)))/INDEX('AEO 48'!$E$70:$BG$70,MATCH('Calculations Etc'!AE$2,'AEO 48'!$E$1:$BG$1,0))</f>
        <v>0.79956023935946874</v>
      </c>
      <c r="AF3">
        <f>(INDEX('AEO 48'!$E$70:$BG$70,MATCH('Calculations Etc'!AF$2,'AEO 48'!$E$1:$BG$1,0))-INDEX('AEO 48'!$E$178:$BG$178,MATCH('Calculations Etc'!AF$2,'AEO 48'!$E$1:$BG$1,0)))/INDEX('AEO 48'!$E$70:$BG$70,MATCH('Calculations Etc'!AF$2,'AEO 48'!$E$1:$BG$1,0))</f>
        <v>0.79872579413914413</v>
      </c>
      <c r="AG3">
        <f>(INDEX('AEO 48'!$E$70:$BG$70,MATCH('Calculations Etc'!AG$2,'AEO 48'!$E$1:$BG$1,0))-INDEX('AEO 48'!$E$178:$BG$178,MATCH('Calculations Etc'!AG$2,'AEO 48'!$E$1:$BG$1,0)))/INDEX('AEO 48'!$E$70:$BG$70,MATCH('Calculations Etc'!AG$2,'AEO 48'!$E$1:$BG$1,0))</f>
        <v>0.79760691446054877</v>
      </c>
      <c r="AH3">
        <f>(INDEX('AEO 48'!$E$70:$BG$70,MATCH('Calculations Etc'!AH$2,'AEO 48'!$E$1:$BG$1,0))-INDEX('AEO 48'!$E$178:$BG$178,MATCH('Calculations Etc'!AH$2,'AEO 48'!$E$1:$BG$1,0)))/INDEX('AEO 48'!$E$70:$BG$70,MATCH('Calculations Etc'!AH$2,'AEO 48'!$E$1:$BG$1,0))</f>
        <v>0.79654245248107003</v>
      </c>
      <c r="AI3">
        <f>(INDEX('AEO 48'!$E$70:$BG$70,MATCH('Calculations Etc'!AI$2,'AEO 48'!$E$1:$BG$1,0))-INDEX('AEO 48'!$E$178:$BG$178,MATCH('Calculations Etc'!AI$2,'AEO 48'!$E$1:$BG$1,0)))/INDEX('AEO 48'!$E$70:$BG$70,MATCH('Calculations Etc'!AI$2,'AEO 48'!$E$1:$BG$1,0))</f>
        <v>0.79550856675306281</v>
      </c>
      <c r="AJ3">
        <f>(INDEX('AEO 48'!$E$70:$BG$70,MATCH('Calculations Etc'!AJ$2,'AEO 48'!$E$1:$BG$1,0))-INDEX('AEO 48'!$E$178:$BG$178,MATCH('Calculations Etc'!AJ$2,'AEO 48'!$E$1:$BG$1,0)))/INDEX('AEO 48'!$E$70:$BG$70,MATCH('Calculations Etc'!AJ$2,'AEO 48'!$E$1:$BG$1,0))</f>
        <v>0.79450395849385091</v>
      </c>
      <c r="AK3">
        <f>(INDEX('AEO 48'!$E$70:$BG$70,MATCH('Calculations Etc'!AK$2,'AEO 48'!$E$1:$BG$1,0))-INDEX('AEO 48'!$E$178:$BG$178,MATCH('Calculations Etc'!AK$2,'AEO 48'!$E$1:$BG$1,0)))/INDEX('AEO 48'!$E$70:$BG$70,MATCH('Calculations Etc'!AK$2,'AEO 48'!$E$1:$BG$1,0))</f>
        <v>0.79352740145138734</v>
      </c>
      <c r="AL3">
        <f>(INDEX('AEO 48'!$E$70:$BG$70,MATCH('Calculations Etc'!AL$2,'AEO 48'!$E$1:$BG$1,0))-INDEX('AEO 48'!$E$178:$BG$178,MATCH('Calculations Etc'!AL$2,'AEO 48'!$E$1:$BG$1,0)))/INDEX('AEO 48'!$E$70:$BG$70,MATCH('Calculations Etc'!AL$2,'AEO 48'!$E$1:$BG$1,0))</f>
        <v>0.79257773691086864</v>
      </c>
      <c r="AM3">
        <f>(INDEX('AEO 48'!$E$70:$BG$70,MATCH('Calculations Etc'!AM$2,'AEO 48'!$E$1:$BG$1,0))-INDEX('AEO 48'!$E$178:$BG$178,MATCH('Calculations Etc'!AM$2,'AEO 48'!$E$1:$BG$1,0)))/INDEX('AEO 48'!$E$70:$BG$70,MATCH('Calculations Etc'!AM$2,'AEO 48'!$E$1:$BG$1,0))</f>
        <v>0.79165386910827196</v>
      </c>
      <c r="AN3">
        <f>(INDEX('AEO 48'!$E$70:$BG$70,MATCH('Calculations Etc'!AN$2,'AEO 48'!$E$1:$BG$1,0))-INDEX('AEO 48'!$E$178:$BG$178,MATCH('Calculations Etc'!AN$2,'AEO 48'!$E$1:$BG$1,0)))/INDEX('AEO 48'!$E$70:$BG$70,MATCH('Calculations Etc'!AN$2,'AEO 48'!$E$1:$BG$1,0))</f>
        <v>0.79075476101264475</v>
      </c>
      <c r="AO3">
        <f>(INDEX('AEO 48'!$E$70:$BG$70,MATCH('Calculations Etc'!AO$2,'AEO 48'!$E$1:$BG$1,0))-INDEX('AEO 48'!$E$178:$BG$178,MATCH('Calculations Etc'!AO$2,'AEO 48'!$E$1:$BG$1,0)))/INDEX('AEO 48'!$E$70:$BG$70,MATCH('Calculations Etc'!AO$2,'AEO 48'!$E$1:$BG$1,0))</f>
        <v>0.7898794304430139</v>
      </c>
      <c r="AP3">
        <f>(INDEX('AEO 48'!$E$70:$BG$70,MATCH('Calculations Etc'!AP$2,'AEO 48'!$E$1:$BG$1,0))-INDEX('AEO 48'!$E$178:$BG$178,MATCH('Calculations Etc'!AP$2,'AEO 48'!$E$1:$BG$1,0)))/INDEX('AEO 48'!$E$70:$BG$70,MATCH('Calculations Etc'!AP$2,'AEO 48'!$E$1:$BG$1,0))</f>
        <v>0.78902694648934846</v>
      </c>
      <c r="AQ3">
        <f>(INDEX('AEO 48'!$E$70:$BG$70,MATCH('Calculations Etc'!AQ$2,'AEO 48'!$E$1:$BG$1,0))-INDEX('AEO 48'!$E$178:$BG$178,MATCH('Calculations Etc'!AQ$2,'AEO 48'!$E$1:$BG$1,0)))/INDEX('AEO 48'!$E$70:$BG$70,MATCH('Calculations Etc'!AQ$2,'AEO 48'!$E$1:$BG$1,0))</f>
        <v>0.78819642621015684</v>
      </c>
      <c r="AR3">
        <f>(INDEX('AEO 48'!$E$70:$BG$70,MATCH('Calculations Etc'!AR$2,'AEO 48'!$E$1:$BG$1,0))-INDEX('AEO 48'!$E$178:$BG$178,MATCH('Calculations Etc'!AR$2,'AEO 48'!$E$1:$BG$1,0)))/INDEX('AEO 48'!$E$70:$BG$70,MATCH('Calculations Etc'!AR$2,'AEO 48'!$E$1:$BG$1,0))</f>
        <v>0.787387031582089</v>
      </c>
      <c r="AS3">
        <f>(INDEX('AEO 48'!$E$70:$BG$70,MATCH('Calculations Etc'!AS$2,'AEO 48'!$E$1:$BG$1,0))-INDEX('AEO 48'!$E$178:$BG$178,MATCH('Calculations Etc'!AS$2,'AEO 48'!$E$1:$BG$1,0)))/INDEX('AEO 48'!$E$70:$BG$70,MATCH('Calculations Etc'!AS$2,'AEO 48'!$E$1:$BG$1,0))</f>
        <v>0.7865979666793923</v>
      </c>
      <c r="AT3">
        <f>(INDEX('AEO 48'!$E$70:$BG$70,MATCH('Calculations Etc'!AT$2,'AEO 48'!$E$1:$BG$1,0))-INDEX('AEO 48'!$E$178:$BG$178,MATCH('Calculations Etc'!AT$2,'AEO 48'!$E$1:$BG$1,0)))/INDEX('AEO 48'!$E$70:$BG$70,MATCH('Calculations Etc'!AT$2,'AEO 48'!$E$1:$BG$1,0))</f>
        <v>0.78582847506326359</v>
      </c>
      <c r="AU3">
        <f>(INDEX('AEO 48'!$E$70:$BG$70,MATCH('Calculations Etc'!AU$2,'AEO 48'!$E$1:$BG$1,0))-INDEX('AEO 48'!$E$178:$BG$178,MATCH('Calculations Etc'!AU$2,'AEO 48'!$E$1:$BG$1,0)))/INDEX('AEO 48'!$E$70:$BG$70,MATCH('Calculations Etc'!AU$2,'AEO 48'!$E$1:$BG$1,0))</f>
        <v>0.78507783736309689</v>
      </c>
      <c r="AV3">
        <f>(INDEX('AEO 48'!$E$70:$BG$70,MATCH('Calculations Etc'!AV$2,'AEO 48'!$E$1:$BG$1,0))-INDEX('AEO 48'!$E$178:$BG$178,MATCH('Calculations Etc'!AV$2,'AEO 48'!$E$1:$BG$1,0)))/INDEX('AEO 48'!$E$70:$BG$70,MATCH('Calculations Etc'!AV$2,'AEO 48'!$E$1:$BG$1,0))</f>
        <v>0.78434536903337182</v>
      </c>
      <c r="AW3">
        <f>(INDEX('AEO 48'!$E$70:$BG$70,MATCH('Calculations Etc'!AW$2,'AEO 48'!$E$1:$BG$1,0))-INDEX('AEO 48'!$E$178:$BG$178,MATCH('Calculations Etc'!AW$2,'AEO 48'!$E$1:$BG$1,0)))/INDEX('AEO 48'!$E$70:$BG$70,MATCH('Calculations Etc'!AW$2,'AEO 48'!$E$1:$BG$1,0))</f>
        <v>0.78363041827147872</v>
      </c>
      <c r="AX3">
        <f>(INDEX('AEO 48'!$E$70:$BG$70,MATCH('Calculations Etc'!AX$2,'AEO 48'!$E$1:$BG$1,0))-INDEX('AEO 48'!$E$178:$BG$178,MATCH('Calculations Etc'!AX$2,'AEO 48'!$E$1:$BG$1,0)))/INDEX('AEO 48'!$E$70:$BG$70,MATCH('Calculations Etc'!AX$2,'AEO 48'!$E$1:$BG$1,0))</f>
        <v>0.78293236408316957</v>
      </c>
      <c r="AY3">
        <f>(INDEX('AEO 48'!$E$70:$BG$70,MATCH('Calculations Etc'!AY$2,'AEO 48'!$E$1:$BG$1,0))-INDEX('AEO 48'!$E$178:$BG$178,MATCH('Calculations Etc'!AY$2,'AEO 48'!$E$1:$BG$1,0)))/INDEX('AEO 48'!$E$70:$BG$70,MATCH('Calculations Etc'!AY$2,'AEO 48'!$E$1:$BG$1,0))</f>
        <v>0.78225061448356537</v>
      </c>
      <c r="AZ3">
        <f>(INDEX('AEO 48'!$E$70:$BG$70,MATCH('Calculations Etc'!AZ$2,'AEO 48'!$E$1:$BG$1,0))-INDEX('AEO 48'!$E$178:$BG$178,MATCH('Calculations Etc'!AZ$2,'AEO 48'!$E$1:$BG$1,0)))/INDEX('AEO 48'!$E$70:$BG$70,MATCH('Calculations Etc'!AZ$2,'AEO 48'!$E$1:$BG$1,0))</f>
        <v>0.78158460482276682</v>
      </c>
    </row>
    <row r="4" spans="1:53">
      <c r="A4" t="s">
        <v>470</v>
      </c>
      <c r="B4" s="113">
        <f>INDEX('AEO 48'!$178:$178,MATCH(B$2,'AEO 48'!$1:$1,0))/INDEX('AEO 48'!$70:$70,MATCH(B$2,'AEO 48'!$1:$1,0))</f>
        <v>0.54353761937504563</v>
      </c>
      <c r="C4" s="113">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c r="AG4">
        <f>INDEX('AEO 48'!$178:$178,MATCH(AG$2,'AEO 48'!$1:$1,0))/INDEX('AEO 48'!$70:$70,MATCH(AG$2,'AEO 48'!$1:$1,0))</f>
        <v>0.20239308553945126</v>
      </c>
      <c r="AH4">
        <f>INDEX('AEO 48'!$178:$178,MATCH(AH$2,'AEO 48'!$1:$1,0))/INDEX('AEO 48'!$70:$70,MATCH(AH$2,'AEO 48'!$1:$1,0))</f>
        <v>0.20345754751892997</v>
      </c>
      <c r="AI4">
        <f>INDEX('AEO 48'!$178:$178,MATCH(AI$2,'AEO 48'!$1:$1,0))/INDEX('AEO 48'!$70:$70,MATCH(AI$2,'AEO 48'!$1:$1,0))</f>
        <v>0.20449143324693719</v>
      </c>
      <c r="AJ4">
        <f>INDEX('AEO 48'!$178:$178,MATCH(AJ$2,'AEO 48'!$1:$1,0))/INDEX('AEO 48'!$70:$70,MATCH(AJ$2,'AEO 48'!$1:$1,0))</f>
        <v>0.205496041506149</v>
      </c>
      <c r="AK4">
        <f>INDEX('AEO 48'!$178:$178,MATCH(AK$2,'AEO 48'!$1:$1,0))/INDEX('AEO 48'!$70:$70,MATCH(AK$2,'AEO 48'!$1:$1,0))</f>
        <v>0.20647259854861258</v>
      </c>
      <c r="AL4">
        <f>INDEX('AEO 48'!$178:$178,MATCH(AL$2,'AEO 48'!$1:$1,0))/INDEX('AEO 48'!$70:$70,MATCH(AL$2,'AEO 48'!$1:$1,0))</f>
        <v>0.20742226308913134</v>
      </c>
      <c r="AM4">
        <f>INDEX('AEO 48'!$178:$178,MATCH(AM$2,'AEO 48'!$1:$1,0))/INDEX('AEO 48'!$70:$70,MATCH(AM$2,'AEO 48'!$1:$1,0))</f>
        <v>0.20834613089172799</v>
      </c>
      <c r="AN4">
        <f>INDEX('AEO 48'!$178:$178,MATCH(AN$2,'AEO 48'!$1:$1,0))/INDEX('AEO 48'!$70:$70,MATCH(AN$2,'AEO 48'!$1:$1,0))</f>
        <v>0.20924523898735523</v>
      </c>
      <c r="AO4">
        <f>INDEX('AEO 48'!$178:$178,MATCH(AO$2,'AEO 48'!$1:$1,0))/INDEX('AEO 48'!$70:$70,MATCH(AO$2,'AEO 48'!$1:$1,0))</f>
        <v>0.2101205695569861</v>
      </c>
      <c r="AP4">
        <f>INDEX('AEO 48'!$178:$178,MATCH(AP$2,'AEO 48'!$1:$1,0))/INDEX('AEO 48'!$70:$70,MATCH(AP$2,'AEO 48'!$1:$1,0))</f>
        <v>0.21097305351065146</v>
      </c>
      <c r="AQ4">
        <f>INDEX('AEO 48'!$178:$178,MATCH(AQ$2,'AEO 48'!$1:$1,0))/INDEX('AEO 48'!$70:$70,MATCH(AQ$2,'AEO 48'!$1:$1,0))</f>
        <v>0.21180357378984316</v>
      </c>
      <c r="AR4">
        <f>INDEX('AEO 48'!$178:$178,MATCH(AR$2,'AEO 48'!$1:$1,0))/INDEX('AEO 48'!$70:$70,MATCH(AR$2,'AEO 48'!$1:$1,0))</f>
        <v>0.212612968417911</v>
      </c>
      <c r="AS4">
        <f>INDEX('AEO 48'!$178:$178,MATCH(AS$2,'AEO 48'!$1:$1,0))/INDEX('AEO 48'!$70:$70,MATCH(AS$2,'AEO 48'!$1:$1,0))</f>
        <v>0.21340203332060764</v>
      </c>
      <c r="AT4">
        <f>INDEX('AEO 48'!$178:$178,MATCH(AT$2,'AEO 48'!$1:$1,0))/INDEX('AEO 48'!$70:$70,MATCH(AT$2,'AEO 48'!$1:$1,0))</f>
        <v>0.21417152493673636</v>
      </c>
      <c r="AU4">
        <f>INDEX('AEO 48'!$178:$178,MATCH(AU$2,'AEO 48'!$1:$1,0))/INDEX('AEO 48'!$70:$70,MATCH(AU$2,'AEO 48'!$1:$1,0))</f>
        <v>0.21492216263690309</v>
      </c>
      <c r="AV4">
        <f>INDEX('AEO 48'!$178:$178,MATCH(AV$2,'AEO 48'!$1:$1,0))/INDEX('AEO 48'!$70:$70,MATCH(AV$2,'AEO 48'!$1:$1,0))</f>
        <v>0.21565463096662821</v>
      </c>
      <c r="AW4">
        <f>INDEX('AEO 48'!$178:$178,MATCH(AW$2,'AEO 48'!$1:$1,0))/INDEX('AEO 48'!$70:$70,MATCH(AW$2,'AEO 48'!$1:$1,0))</f>
        <v>0.21636958172852125</v>
      </c>
      <c r="AX4">
        <f>INDEX('AEO 48'!$178:$178,MATCH(AX$2,'AEO 48'!$1:$1,0))/INDEX('AEO 48'!$70:$70,MATCH(AX$2,'AEO 48'!$1:$1,0))</f>
        <v>0.2170676359168304</v>
      </c>
      <c r="AY4">
        <f>INDEX('AEO 48'!$178:$178,MATCH(AY$2,'AEO 48'!$1:$1,0))/INDEX('AEO 48'!$70:$70,MATCH(AY$2,'AEO 48'!$1:$1,0))</f>
        <v>0.21774938551643466</v>
      </c>
      <c r="AZ4">
        <f>INDEX('AEO 48'!$178:$178,MATCH(AZ$2,'AEO 48'!$1:$1,0))/INDEX('AEO 48'!$70:$70,MATCH(AZ$2,'AEO 48'!$1:$1,0))</f>
        <v>0.21841539517723321</v>
      </c>
    </row>
    <row r="5" spans="1:53">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c r="AG5">
        <f t="shared" ref="AG5:AZ5" si="1">SUM(AG3:AG4)</f>
        <v>1</v>
      </c>
      <c r="AH5">
        <f t="shared" si="1"/>
        <v>1</v>
      </c>
      <c r="AI5">
        <f t="shared" si="1"/>
        <v>1</v>
      </c>
      <c r="AJ5">
        <f t="shared" si="1"/>
        <v>0.99999999999999989</v>
      </c>
      <c r="AK5">
        <f t="shared" si="1"/>
        <v>0.99999999999999989</v>
      </c>
      <c r="AL5">
        <f t="shared" si="1"/>
        <v>1</v>
      </c>
      <c r="AM5">
        <f t="shared" si="1"/>
        <v>1</v>
      </c>
      <c r="AN5">
        <f t="shared" si="1"/>
        <v>1</v>
      </c>
      <c r="AO5">
        <f t="shared" si="1"/>
        <v>1</v>
      </c>
      <c r="AP5">
        <f t="shared" si="1"/>
        <v>0.99999999999999989</v>
      </c>
      <c r="AQ5">
        <f t="shared" si="1"/>
        <v>1</v>
      </c>
      <c r="AR5">
        <f t="shared" si="1"/>
        <v>1</v>
      </c>
      <c r="AS5">
        <f t="shared" si="1"/>
        <v>1</v>
      </c>
      <c r="AT5">
        <f t="shared" si="1"/>
        <v>1</v>
      </c>
      <c r="AU5">
        <f t="shared" si="1"/>
        <v>1</v>
      </c>
      <c r="AV5">
        <f t="shared" si="1"/>
        <v>1</v>
      </c>
      <c r="AW5">
        <f t="shared" si="1"/>
        <v>1</v>
      </c>
      <c r="AX5">
        <f t="shared" si="1"/>
        <v>1</v>
      </c>
      <c r="AY5">
        <f t="shared" si="1"/>
        <v>1</v>
      </c>
      <c r="AZ5">
        <f t="shared" si="1"/>
        <v>1</v>
      </c>
    </row>
    <row r="6" spans="1:53">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row>
    <row r="7" spans="1:53">
      <c r="B7">
        <f>B2</f>
        <v>2020</v>
      </c>
      <c r="C7">
        <f t="shared" ref="C7:AF7" si="2">C2</f>
        <v>2021</v>
      </c>
      <c r="D7">
        <f t="shared" si="2"/>
        <v>2022</v>
      </c>
      <c r="E7">
        <f t="shared" si="2"/>
        <v>2023</v>
      </c>
      <c r="F7">
        <f t="shared" si="2"/>
        <v>2024</v>
      </c>
      <c r="G7">
        <f t="shared" si="2"/>
        <v>2025</v>
      </c>
      <c r="H7">
        <f t="shared" si="2"/>
        <v>2026</v>
      </c>
      <c r="I7">
        <f t="shared" si="2"/>
        <v>2027</v>
      </c>
      <c r="J7">
        <f t="shared" si="2"/>
        <v>2028</v>
      </c>
      <c r="K7">
        <f t="shared" si="2"/>
        <v>2029</v>
      </c>
      <c r="L7">
        <f t="shared" si="2"/>
        <v>2030</v>
      </c>
      <c r="M7">
        <f t="shared" si="2"/>
        <v>2031</v>
      </c>
      <c r="N7">
        <f t="shared" si="2"/>
        <v>2032</v>
      </c>
      <c r="O7">
        <f t="shared" si="2"/>
        <v>2033</v>
      </c>
      <c r="P7">
        <f t="shared" si="2"/>
        <v>2034</v>
      </c>
      <c r="Q7">
        <f t="shared" si="2"/>
        <v>2035</v>
      </c>
      <c r="R7">
        <f t="shared" si="2"/>
        <v>2036</v>
      </c>
      <c r="S7">
        <f t="shared" si="2"/>
        <v>2037</v>
      </c>
      <c r="T7">
        <f t="shared" si="2"/>
        <v>2038</v>
      </c>
      <c r="U7">
        <f t="shared" si="2"/>
        <v>2039</v>
      </c>
      <c r="V7">
        <f t="shared" si="2"/>
        <v>2040</v>
      </c>
      <c r="W7">
        <f t="shared" si="2"/>
        <v>2041</v>
      </c>
      <c r="X7">
        <f t="shared" si="2"/>
        <v>2042</v>
      </c>
      <c r="Y7">
        <f t="shared" si="2"/>
        <v>2043</v>
      </c>
      <c r="Z7">
        <f t="shared" si="2"/>
        <v>2044</v>
      </c>
      <c r="AA7">
        <f t="shared" si="2"/>
        <v>2045</v>
      </c>
      <c r="AB7">
        <f t="shared" si="2"/>
        <v>2046</v>
      </c>
      <c r="AC7">
        <f t="shared" si="2"/>
        <v>2047</v>
      </c>
      <c r="AD7">
        <f t="shared" si="2"/>
        <v>2048</v>
      </c>
      <c r="AE7">
        <f t="shared" si="2"/>
        <v>2049</v>
      </c>
      <c r="AF7">
        <f t="shared" si="2"/>
        <v>2050</v>
      </c>
      <c r="AG7">
        <f t="shared" ref="AG7:AZ7" si="3">AG2</f>
        <v>2051</v>
      </c>
      <c r="AH7">
        <f t="shared" si="3"/>
        <v>2052</v>
      </c>
      <c r="AI7">
        <f t="shared" si="3"/>
        <v>2053</v>
      </c>
      <c r="AJ7">
        <f t="shared" si="3"/>
        <v>2054</v>
      </c>
      <c r="AK7">
        <f t="shared" si="3"/>
        <v>2055</v>
      </c>
      <c r="AL7">
        <f t="shared" si="3"/>
        <v>2056</v>
      </c>
      <c r="AM7">
        <f t="shared" si="3"/>
        <v>2057</v>
      </c>
      <c r="AN7">
        <f t="shared" si="3"/>
        <v>2058</v>
      </c>
      <c r="AO7">
        <f t="shared" si="3"/>
        <v>2059</v>
      </c>
      <c r="AP7">
        <f t="shared" si="3"/>
        <v>2060</v>
      </c>
      <c r="AQ7">
        <f t="shared" si="3"/>
        <v>2061</v>
      </c>
      <c r="AR7">
        <f t="shared" si="3"/>
        <v>2062</v>
      </c>
      <c r="AS7">
        <f t="shared" si="3"/>
        <v>2063</v>
      </c>
      <c r="AT7">
        <f t="shared" si="3"/>
        <v>2064</v>
      </c>
      <c r="AU7">
        <f t="shared" si="3"/>
        <v>2065</v>
      </c>
      <c r="AV7">
        <f t="shared" si="3"/>
        <v>2066</v>
      </c>
      <c r="AW7">
        <f t="shared" si="3"/>
        <v>2067</v>
      </c>
      <c r="AX7">
        <f t="shared" si="3"/>
        <v>2068</v>
      </c>
      <c r="AY7">
        <f t="shared" si="3"/>
        <v>2069</v>
      </c>
      <c r="AZ7">
        <f t="shared" si="3"/>
        <v>2070</v>
      </c>
    </row>
    <row r="8" spans="1:53">
      <c r="A8" t="s">
        <v>472</v>
      </c>
      <c r="B8" s="35">
        <f>INDEX('AEO 47'!$E$170:$BG$170,MATCH('Calculations Etc'!B$2,'AEO 47'!$E$1:$BG$1,0))/INDEX('AEO 47'!$E$175:$BG$175,MATCH('Calculations Etc'!B$2,'AEO 47'!$E$1:$BG$1,0))</f>
        <v>1.0267589376257868</v>
      </c>
      <c r="C8">
        <f>INDEX('AEO 47'!$E$170:$BG$170,MATCH('Calculations Etc'!C$2,'AEO 47'!$E$1:$BG$1,0))/INDEX('AEO 47'!$E$175:$BG$175,MATCH('Calculations Etc'!C$2,'AEO 47'!$E$1:$BG$1,0))</f>
        <v>1.0566226518577373</v>
      </c>
      <c r="D8">
        <f>INDEX('AEO 47'!$E$170:$BG$170,MATCH('Calculations Etc'!D$2,'AEO 47'!$E$1:$BG$1,0))/INDEX('AEO 47'!$E$175:$BG$175,MATCH('Calculations Etc'!D$2,'AEO 47'!$E$1:$BG$1,0))</f>
        <v>1.0726760422544461</v>
      </c>
      <c r="E8">
        <f>INDEX('AEO 47'!$E$170:$BG$170,MATCH('Calculations Etc'!E$2,'AEO 47'!$E$1:$BG$1,0))/INDEX('AEO 47'!$E$175:$BG$175,MATCH('Calculations Etc'!E$2,'AEO 47'!$E$1:$BG$1,0))</f>
        <v>1.080032575194942</v>
      </c>
      <c r="F8">
        <f>INDEX('AEO 47'!$E$170:$BG$170,MATCH('Calculations Etc'!F$2,'AEO 47'!$E$1:$BG$1,0))/INDEX('AEO 47'!$E$175:$BG$175,MATCH('Calculations Etc'!F$2,'AEO 47'!$E$1:$BG$1,0))</f>
        <v>1.0807966841291061</v>
      </c>
      <c r="G8">
        <f>INDEX('AEO 47'!$E$170:$BG$170,MATCH('Calculations Etc'!G$2,'AEO 47'!$E$1:$BG$1,0))/INDEX('AEO 47'!$E$175:$BG$175,MATCH('Calculations Etc'!G$2,'AEO 47'!$E$1:$BG$1,0))</f>
        <v>1.0803786226963543</v>
      </c>
      <c r="H8">
        <f>INDEX('AEO 47'!$E$170:$BG$170,MATCH('Calculations Etc'!H$2,'AEO 47'!$E$1:$BG$1,0))/INDEX('AEO 47'!$E$175:$BG$175,MATCH('Calculations Etc'!H$2,'AEO 47'!$E$1:$BG$1,0))</f>
        <v>1.0801477744476284</v>
      </c>
      <c r="I8">
        <f>INDEX('AEO 47'!$E$170:$BG$170,MATCH('Calculations Etc'!I$2,'AEO 47'!$E$1:$BG$1,0))/INDEX('AEO 47'!$E$175:$BG$175,MATCH('Calculations Etc'!I$2,'AEO 47'!$E$1:$BG$1,0))</f>
        <v>1.0801863726728571</v>
      </c>
      <c r="J8">
        <f>INDEX('AEO 47'!$E$170:$BG$170,MATCH('Calculations Etc'!J$2,'AEO 47'!$E$1:$BG$1,0))/INDEX('AEO 47'!$E$175:$BG$175,MATCH('Calculations Etc'!J$2,'AEO 47'!$E$1:$BG$1,0))</f>
        <v>1.0801703043350759</v>
      </c>
      <c r="K8">
        <f>INDEX('AEO 47'!$E$170:$BG$170,MATCH('Calculations Etc'!K$2,'AEO 47'!$E$1:$BG$1,0))/INDEX('AEO 47'!$E$175:$BG$175,MATCH('Calculations Etc'!K$2,'AEO 47'!$E$1:$BG$1,0))</f>
        <v>1.0803006689634698</v>
      </c>
      <c r="L8">
        <f>INDEX('AEO 47'!$E$170:$BG$170,MATCH('Calculations Etc'!L$2,'AEO 47'!$E$1:$BG$1,0))/INDEX('AEO 47'!$E$175:$BG$175,MATCH('Calculations Etc'!L$2,'AEO 47'!$E$1:$BG$1,0))</f>
        <v>1.0800974058005088</v>
      </c>
      <c r="M8">
        <f>INDEX('AEO 47'!$E$170:$BG$170,MATCH('Calculations Etc'!M$2,'AEO 47'!$E$1:$BG$1,0))/INDEX('AEO 47'!$E$175:$BG$175,MATCH('Calculations Etc'!M$2,'AEO 47'!$E$1:$BG$1,0))</f>
        <v>1.0796479552201315</v>
      </c>
      <c r="N8">
        <f>INDEX('AEO 47'!$E$170:$BG$170,MATCH('Calculations Etc'!N$2,'AEO 47'!$E$1:$BG$1,0))/INDEX('AEO 47'!$E$175:$BG$175,MATCH('Calculations Etc'!N$2,'AEO 47'!$E$1:$BG$1,0))</f>
        <v>1.0788233839061232</v>
      </c>
      <c r="O8">
        <f>INDEX('AEO 47'!$E$170:$BG$170,MATCH('Calculations Etc'!O$2,'AEO 47'!$E$1:$BG$1,0))/INDEX('AEO 47'!$E$175:$BG$175,MATCH('Calculations Etc'!O$2,'AEO 47'!$E$1:$BG$1,0))</f>
        <v>1.0776572777055966</v>
      </c>
      <c r="P8">
        <f>INDEX('AEO 47'!$E$170:$BG$170,MATCH('Calculations Etc'!P$2,'AEO 47'!$E$1:$BG$1,0))/INDEX('AEO 47'!$E$175:$BG$175,MATCH('Calculations Etc'!P$2,'AEO 47'!$E$1:$BG$1,0))</f>
        <v>1.076380949111378</v>
      </c>
      <c r="Q8">
        <f>INDEX('AEO 47'!$E$170:$BG$170,MATCH('Calculations Etc'!Q$2,'AEO 47'!$E$1:$BG$1,0))/INDEX('AEO 47'!$E$175:$BG$175,MATCH('Calculations Etc'!Q$2,'AEO 47'!$E$1:$BG$1,0))</f>
        <v>1.0748618309569336</v>
      </c>
      <c r="R8">
        <f>INDEX('AEO 47'!$E$170:$BG$170,MATCH('Calculations Etc'!R$2,'AEO 47'!$E$1:$BG$1,0))/INDEX('AEO 47'!$E$175:$BG$175,MATCH('Calculations Etc'!R$2,'AEO 47'!$E$1:$BG$1,0))</f>
        <v>1.0734124867562602</v>
      </c>
      <c r="S8">
        <f>INDEX('AEO 47'!$E$170:$BG$170,MATCH('Calculations Etc'!S$2,'AEO 47'!$E$1:$BG$1,0))/INDEX('AEO 47'!$E$175:$BG$175,MATCH('Calculations Etc'!S$2,'AEO 47'!$E$1:$BG$1,0))</f>
        <v>1.0720164120332718</v>
      </c>
      <c r="T8">
        <f>INDEX('AEO 47'!$E$170:$BG$170,MATCH('Calculations Etc'!T$2,'AEO 47'!$E$1:$BG$1,0))/INDEX('AEO 47'!$E$175:$BG$175,MATCH('Calculations Etc'!T$2,'AEO 47'!$E$1:$BG$1,0))</f>
        <v>1.0707930711041553</v>
      </c>
      <c r="U8">
        <f>INDEX('AEO 47'!$E$170:$BG$170,MATCH('Calculations Etc'!U$2,'AEO 47'!$E$1:$BG$1,0))/INDEX('AEO 47'!$E$175:$BG$175,MATCH('Calculations Etc'!U$2,'AEO 47'!$E$1:$BG$1,0))</f>
        <v>1.069887456744699</v>
      </c>
      <c r="V8">
        <f>INDEX('AEO 47'!$E$170:$BG$170,MATCH('Calculations Etc'!V$2,'AEO 47'!$E$1:$BG$1,0))/INDEX('AEO 47'!$E$175:$BG$175,MATCH('Calculations Etc'!V$2,'AEO 47'!$E$1:$BG$1,0))</f>
        <v>1.0691757565982958</v>
      </c>
      <c r="W8">
        <f>INDEX('AEO 47'!$E$170:$BG$170,MATCH('Calculations Etc'!W$2,'AEO 47'!$E$1:$BG$1,0))/INDEX('AEO 47'!$E$175:$BG$175,MATCH('Calculations Etc'!W$2,'AEO 47'!$E$1:$BG$1,0))</f>
        <v>1.0685676746579558</v>
      </c>
      <c r="X8">
        <f>INDEX('AEO 47'!$E$170:$BG$170,MATCH('Calculations Etc'!X$2,'AEO 47'!$E$1:$BG$1,0))/INDEX('AEO 47'!$E$175:$BG$175,MATCH('Calculations Etc'!X$2,'AEO 47'!$E$1:$BG$1,0))</f>
        <v>1.0680013267815363</v>
      </c>
      <c r="Y8">
        <f>INDEX('AEO 47'!$E$170:$BG$170,MATCH('Calculations Etc'!Y$2,'AEO 47'!$E$1:$BG$1,0))/INDEX('AEO 47'!$E$175:$BG$175,MATCH('Calculations Etc'!Y$2,'AEO 47'!$E$1:$BG$1,0))</f>
        <v>1.0673990407710821</v>
      </c>
      <c r="Z8">
        <f>INDEX('AEO 47'!$E$170:$BG$170,MATCH('Calculations Etc'!Z$2,'AEO 47'!$E$1:$BG$1,0))/INDEX('AEO 47'!$E$175:$BG$175,MATCH('Calculations Etc'!Z$2,'AEO 47'!$E$1:$BG$1,0))</f>
        <v>1.0670790658864524</v>
      </c>
      <c r="AA8">
        <f>INDEX('AEO 47'!$E$170:$BG$170,MATCH('Calculations Etc'!AA$2,'AEO 47'!$E$1:$BG$1,0))/INDEX('AEO 47'!$E$175:$BG$175,MATCH('Calculations Etc'!AA$2,'AEO 47'!$E$1:$BG$1,0))</f>
        <v>1.0670327238047188</v>
      </c>
      <c r="AB8">
        <f>INDEX('AEO 47'!$E$170:$BG$170,MATCH('Calculations Etc'!AB$2,'AEO 47'!$E$1:$BG$1,0))/INDEX('AEO 47'!$E$175:$BG$175,MATCH('Calculations Etc'!AB$2,'AEO 47'!$E$1:$BG$1,0))</f>
        <v>1.06715660210925</v>
      </c>
      <c r="AC8">
        <f>INDEX('AEO 47'!$E$170:$BG$170,MATCH('Calculations Etc'!AC$2,'AEO 47'!$E$1:$BG$1,0))/INDEX('AEO 47'!$E$175:$BG$175,MATCH('Calculations Etc'!AC$2,'AEO 47'!$E$1:$BG$1,0))</f>
        <v>1.0674450504798578</v>
      </c>
      <c r="AD8">
        <f>INDEX('AEO 47'!$E$170:$BG$170,MATCH('Calculations Etc'!AD$2,'AEO 47'!$E$1:$BG$1,0))/INDEX('AEO 47'!$E$175:$BG$175,MATCH('Calculations Etc'!AD$2,'AEO 47'!$E$1:$BG$1,0))</f>
        <v>1.0675325681941918</v>
      </c>
      <c r="AE8">
        <f>INDEX('AEO 47'!$E$170:$BG$170,MATCH('Calculations Etc'!AE$2,'AEO 47'!$E$1:$BG$1,0))/INDEX('AEO 47'!$E$175:$BG$175,MATCH('Calculations Etc'!AE$2,'AEO 47'!$E$1:$BG$1,0))</f>
        <v>1.0677374953366006</v>
      </c>
      <c r="AF8">
        <f>INDEX('AEO 47'!$E$170:$BG$170,MATCH('Calculations Etc'!AF$2,'AEO 47'!$E$1:$BG$1,0))/INDEX('AEO 47'!$E$175:$BG$175,MATCH('Calculations Etc'!AF$2,'AEO 47'!$E$1:$BG$1,0))</f>
        <v>1.0680294218651734</v>
      </c>
      <c r="AG8">
        <f>INDEX('AEO 47'!$E$170:$BG$170,MATCH('Calculations Etc'!AG$2,'AEO 47'!$E$1:$BG$1,0))/INDEX('AEO 47'!$E$175:$BG$175,MATCH('Calculations Etc'!AG$2,'AEO 47'!$E$1:$BG$1,0))</f>
        <v>1.0677867018728104</v>
      </c>
      <c r="AH8">
        <f>INDEX('AEO 47'!$E$170:$BG$170,MATCH('Calculations Etc'!AH$2,'AEO 47'!$E$1:$BG$1,0))/INDEX('AEO 47'!$E$175:$BG$175,MATCH('Calculations Etc'!AH$2,'AEO 47'!$E$1:$BG$1,0))</f>
        <v>1.0676396065021057</v>
      </c>
      <c r="AI8">
        <f>INDEX('AEO 47'!$E$170:$BG$170,MATCH('Calculations Etc'!AI$2,'AEO 47'!$E$1:$BG$1,0))/INDEX('AEO 47'!$E$175:$BG$175,MATCH('Calculations Etc'!AI$2,'AEO 47'!$E$1:$BG$1,0))</f>
        <v>1.0674943785233579</v>
      </c>
      <c r="AJ8">
        <f>INDEX('AEO 47'!$E$170:$BG$170,MATCH('Calculations Etc'!AJ$2,'AEO 47'!$E$1:$BG$1,0))/INDEX('AEO 47'!$E$175:$BG$175,MATCH('Calculations Etc'!AJ$2,'AEO 47'!$E$1:$BG$1,0))</f>
        <v>1.0673509826007437</v>
      </c>
      <c r="AK8">
        <f>INDEX('AEO 47'!$E$170:$BG$170,MATCH('Calculations Etc'!AK$2,'AEO 47'!$E$1:$BG$1,0))/INDEX('AEO 47'!$E$175:$BG$175,MATCH('Calculations Etc'!AK$2,'AEO 47'!$E$1:$BG$1,0))</f>
        <v>1.0672093842843757</v>
      </c>
      <c r="AL8">
        <f>INDEX('AEO 47'!$E$170:$BG$170,MATCH('Calculations Etc'!AL$2,'AEO 47'!$E$1:$BG$1,0))/INDEX('AEO 47'!$E$175:$BG$175,MATCH('Calculations Etc'!AL$2,'AEO 47'!$E$1:$BG$1,0))</f>
        <v>1.0670695499827123</v>
      </c>
      <c r="AM8">
        <f>INDEX('AEO 47'!$E$170:$BG$170,MATCH('Calculations Etc'!AM$2,'AEO 47'!$E$1:$BG$1,0))/INDEX('AEO 47'!$E$175:$BG$175,MATCH('Calculations Etc'!AM$2,'AEO 47'!$E$1:$BG$1,0))</f>
        <v>1.066931446935989</v>
      </c>
      <c r="AN8">
        <f>INDEX('AEO 47'!$E$170:$BG$170,MATCH('Calculations Etc'!AN$2,'AEO 47'!$E$1:$BG$1,0))/INDEX('AEO 47'!$E$175:$BG$175,MATCH('Calculations Etc'!AN$2,'AEO 47'!$E$1:$BG$1,0))</f>
        <v>1.0667950431906326</v>
      </c>
      <c r="AO8">
        <f>INDEX('AEO 47'!$E$170:$BG$170,MATCH('Calculations Etc'!AO$2,'AEO 47'!$E$1:$BG$1,0))/INDEX('AEO 47'!$E$175:$BG$175,MATCH('Calculations Etc'!AO$2,'AEO 47'!$E$1:$BG$1,0))</f>
        <v>1.0666603075746126</v>
      </c>
      <c r="AP8">
        <f>INDEX('AEO 47'!$E$170:$BG$170,MATCH('Calculations Etc'!AP$2,'AEO 47'!$E$1:$BG$1,0))/INDEX('AEO 47'!$E$175:$BG$175,MATCH('Calculations Etc'!AP$2,'AEO 47'!$E$1:$BG$1,0))</f>
        <v>1.0665272096736924</v>
      </c>
      <c r="AQ8">
        <f>INDEX('AEO 47'!$E$170:$BG$170,MATCH('Calculations Etc'!AQ$2,'AEO 47'!$E$1:$BG$1,0))/INDEX('AEO 47'!$E$175:$BG$175,MATCH('Calculations Etc'!AQ$2,'AEO 47'!$E$1:$BG$1,0))</f>
        <v>1.0663957198085412</v>
      </c>
      <c r="AR8">
        <f>INDEX('AEO 47'!$E$170:$BG$170,MATCH('Calculations Etc'!AR$2,'AEO 47'!$E$1:$BG$1,0))/INDEX('AEO 47'!$E$175:$BG$175,MATCH('Calculations Etc'!AR$2,'AEO 47'!$E$1:$BG$1,0))</f>
        <v>1.0662658090126689</v>
      </c>
      <c r="AS8">
        <f>INDEX('AEO 47'!$E$170:$BG$170,MATCH('Calculations Etc'!AS$2,'AEO 47'!$E$1:$BG$1,0))/INDEX('AEO 47'!$E$175:$BG$175,MATCH('Calculations Etc'!AS$2,'AEO 47'!$E$1:$BG$1,0))</f>
        <v>1.0661374490111537</v>
      </c>
      <c r="AT8">
        <f>INDEX('AEO 47'!$E$170:$BG$170,MATCH('Calculations Etc'!AT$2,'AEO 47'!$E$1:$BG$1,0))/INDEX('AEO 47'!$E$175:$BG$175,MATCH('Calculations Etc'!AT$2,'AEO 47'!$E$1:$BG$1,0))</f>
        <v>1.0660106122001254</v>
      </c>
      <c r="AU8">
        <f>INDEX('AEO 47'!$E$170:$BG$170,MATCH('Calculations Etc'!AU$2,'AEO 47'!$E$1:$BG$1,0))/INDEX('AEO 47'!$E$175:$BG$175,MATCH('Calculations Etc'!AU$2,'AEO 47'!$E$1:$BG$1,0))</f>
        <v>1.0658852716269753</v>
      </c>
      <c r="AV8">
        <f>INDEX('AEO 47'!$E$170:$BG$170,MATCH('Calculations Etc'!AV$2,'AEO 47'!$E$1:$BG$1,0))/INDEX('AEO 47'!$E$175:$BG$175,MATCH('Calculations Etc'!AV$2,'AEO 47'!$E$1:$BG$1,0))</f>
        <v>1.0657614009712622</v>
      </c>
      <c r="AW8">
        <f>INDEX('AEO 47'!$E$170:$BG$170,MATCH('Calculations Etc'!AW$2,'AEO 47'!$E$1:$BG$1,0))/INDEX('AEO 47'!$E$175:$BG$175,MATCH('Calculations Etc'!AW$2,'AEO 47'!$E$1:$BG$1,0))</f>
        <v>1.0656389745262851</v>
      </c>
      <c r="AX8">
        <f>INDEX('AEO 47'!$E$170:$BG$170,MATCH('Calculations Etc'!AX$2,'AEO 47'!$E$1:$BG$1,0))/INDEX('AEO 47'!$E$175:$BG$175,MATCH('Calculations Etc'!AX$2,'AEO 47'!$E$1:$BG$1,0))</f>
        <v>1.0655179671813004</v>
      </c>
      <c r="AY8">
        <f>INDEX('AEO 47'!$E$170:$BG$170,MATCH('Calculations Etc'!AY$2,'AEO 47'!$E$1:$BG$1,0))/INDEX('AEO 47'!$E$175:$BG$175,MATCH('Calculations Etc'!AY$2,'AEO 47'!$E$1:$BG$1,0))</f>
        <v>1.0653983544043486</v>
      </c>
      <c r="AZ8">
        <f>INDEX('AEO 47'!$E$170:$BG$170,MATCH('Calculations Etc'!AZ$2,'AEO 47'!$E$1:$BG$1,0))/INDEX('AEO 47'!$E$175:$BG$175,MATCH('Calculations Etc'!AZ$2,'AEO 47'!$E$1:$BG$1,0))</f>
        <v>1.0652801122256761</v>
      </c>
    </row>
    <row r="9" spans="1:53">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c r="AG9">
        <f>INDEX('AEO 49'!$202:$202,MATCH('Calculations Etc'!AG$2,'AEO 49'!$1:$1,0))/INDEX('AEO 49'!$131:$131,MATCH('Calculations Etc'!AG$2,'AEO 49'!$1:$1,0))</f>
        <v>1.0005748036429818</v>
      </c>
      <c r="AH9">
        <f>INDEX('AEO 49'!$202:$202,MATCH('Calculations Etc'!AH$2,'AEO 49'!$1:$1,0))/INDEX('AEO 49'!$131:$131,MATCH('Calculations Etc'!AH$2,'AEO 49'!$1:$1,0))</f>
        <v>0.99909272701834473</v>
      </c>
      <c r="AI9">
        <f>INDEX('AEO 49'!$202:$202,MATCH('Calculations Etc'!AI$2,'AEO 49'!$1:$1,0))/INDEX('AEO 49'!$131:$131,MATCH('Calculations Etc'!AI$2,'AEO 49'!$1:$1,0))</f>
        <v>0.99762101224712996</v>
      </c>
      <c r="AJ9">
        <f>INDEX('AEO 49'!$202:$202,MATCH('Calculations Etc'!AJ$2,'AEO 49'!$1:$1,0))/INDEX('AEO 49'!$131:$131,MATCH('Calculations Etc'!AJ$2,'AEO 49'!$1:$1,0))</f>
        <v>0.99615955104142917</v>
      </c>
      <c r="AK9">
        <f>INDEX('AEO 49'!$202:$202,MATCH('Calculations Etc'!AK$2,'AEO 49'!$1:$1,0))/INDEX('AEO 49'!$131:$131,MATCH('Calculations Etc'!AK$2,'AEO 49'!$1:$1,0))</f>
        <v>0.99470823661699859</v>
      </c>
      <c r="AL9">
        <f>INDEX('AEO 49'!$202:$202,MATCH('Calculations Etc'!AL$2,'AEO 49'!$1:$1,0))/INDEX('AEO 49'!$131:$131,MATCH('Calculations Etc'!AL$2,'AEO 49'!$1:$1,0))</f>
        <v>0.99326696366724976</v>
      </c>
      <c r="AM9">
        <f>INDEX('AEO 49'!$202:$202,MATCH('Calculations Etc'!AM$2,'AEO 49'!$1:$1,0))/INDEX('AEO 49'!$131:$131,MATCH('Calculations Etc'!AM$2,'AEO 49'!$1:$1,0))</f>
        <v>0.9918356283377785</v>
      </c>
      <c r="AN9">
        <f>INDEX('AEO 49'!$202:$202,MATCH('Calculations Etc'!AN$2,'AEO 49'!$1:$1,0))/INDEX('AEO 49'!$131:$131,MATCH('Calculations Etc'!AN$2,'AEO 49'!$1:$1,0))</f>
        <v>0.99041412820141828</v>
      </c>
      <c r="AO9">
        <f>INDEX('AEO 49'!$202:$202,MATCH('Calculations Etc'!AO$2,'AEO 49'!$1:$1,0))/INDEX('AEO 49'!$131:$131,MATCH('Calculations Etc'!AO$2,'AEO 49'!$1:$1,0))</f>
        <v>0.98900236223380755</v>
      </c>
      <c r="AP9">
        <f>INDEX('AEO 49'!$202:$202,MATCH('Calculations Etc'!AP$2,'AEO 49'!$1:$1,0))/INDEX('AEO 49'!$131:$131,MATCH('Calculations Etc'!AP$2,'AEO 49'!$1:$1,0))</f>
        <v>0.98760023078945547</v>
      </c>
      <c r="AQ9">
        <f>INDEX('AEO 49'!$202:$202,MATCH('Calculations Etc'!AQ$2,'AEO 49'!$1:$1,0))/INDEX('AEO 49'!$131:$131,MATCH('Calculations Etc'!AQ$2,'AEO 49'!$1:$1,0))</f>
        <v>0.98620763557829672</v>
      </c>
      <c r="AR9">
        <f>INDEX('AEO 49'!$202:$202,MATCH('Calculations Etc'!AR$2,'AEO 49'!$1:$1,0))/INDEX('AEO 49'!$131:$131,MATCH('Calculations Etc'!AR$2,'AEO 49'!$1:$1,0))</f>
        <v>0.98482447964272402</v>
      </c>
      <c r="AS9">
        <f>INDEX('AEO 49'!$202:$202,MATCH('Calculations Etc'!AS$2,'AEO 49'!$1:$1,0))/INDEX('AEO 49'!$131:$131,MATCH('Calculations Etc'!AS$2,'AEO 49'!$1:$1,0))</f>
        <v>0.98345066733508502</v>
      </c>
      <c r="AT9">
        <f>INDEX('AEO 49'!$202:$202,MATCH('Calculations Etc'!AT$2,'AEO 49'!$1:$1,0))/INDEX('AEO 49'!$131:$131,MATCH('Calculations Etc'!AT$2,'AEO 49'!$1:$1,0))</f>
        <v>0.98208610429563292</v>
      </c>
      <c r="AU9">
        <f>INDEX('AEO 49'!$202:$202,MATCH('Calculations Etc'!AU$2,'AEO 49'!$1:$1,0))/INDEX('AEO 49'!$131:$131,MATCH('Calculations Etc'!AU$2,'AEO 49'!$1:$1,0))</f>
        <v>0.98073069743092334</v>
      </c>
      <c r="AV9">
        <f>INDEX('AEO 49'!$202:$202,MATCH('Calculations Etc'!AV$2,'AEO 49'!$1:$1,0))/INDEX('AEO 49'!$131:$131,MATCH('Calculations Etc'!AV$2,'AEO 49'!$1:$1,0))</f>
        <v>0.97938435489264231</v>
      </c>
      <c r="AW9">
        <f>INDEX('AEO 49'!$202:$202,MATCH('Calculations Etc'!AW$2,'AEO 49'!$1:$1,0))/INDEX('AEO 49'!$131:$131,MATCH('Calculations Etc'!AW$2,'AEO 49'!$1:$1,0))</f>
        <v>0.97804698605685947</v>
      </c>
      <c r="AX9">
        <f>INDEX('AEO 49'!$202:$202,MATCH('Calculations Etc'!AX$2,'AEO 49'!$1:$1,0))/INDEX('AEO 49'!$131:$131,MATCH('Calculations Etc'!AX$2,'AEO 49'!$1:$1,0))</f>
        <v>0.97671850150369222</v>
      </c>
      <c r="AY9">
        <f>INDEX('AEO 49'!$202:$202,MATCH('Calculations Etc'!AY$2,'AEO 49'!$1:$1,0))/INDEX('AEO 49'!$131:$131,MATCH('Calculations Etc'!AY$2,'AEO 49'!$1:$1,0))</f>
        <v>0.97539881299737696</v>
      </c>
      <c r="AZ9">
        <f>INDEX('AEO 49'!$202:$202,MATCH('Calculations Etc'!AZ$2,'AEO 49'!$1:$1,0))/INDEX('AEO 49'!$131:$131,MATCH('Calculations Etc'!AZ$2,'AEO 49'!$1:$1,0))</f>
        <v>0.97408783346673256</v>
      </c>
    </row>
    <row r="11" spans="1:53">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53">
      <c r="B12" s="49">
        <f>B2</f>
        <v>2020</v>
      </c>
      <c r="C12" s="49">
        <v>2021</v>
      </c>
      <c r="D12" s="49">
        <f t="shared" ref="D12" si="4">D2</f>
        <v>2022</v>
      </c>
      <c r="E12" s="49">
        <v>2022</v>
      </c>
      <c r="F12" s="49">
        <f t="shared" ref="F12" si="5">F2</f>
        <v>2024</v>
      </c>
      <c r="G12" s="49">
        <v>2023</v>
      </c>
      <c r="H12" s="49">
        <f t="shared" ref="H12" si="6">H2</f>
        <v>2026</v>
      </c>
      <c r="I12" s="49">
        <v>2024</v>
      </c>
      <c r="J12" s="49">
        <f t="shared" ref="J12" si="7">J2</f>
        <v>2028</v>
      </c>
      <c r="K12" s="49">
        <v>2025</v>
      </c>
      <c r="L12" s="49">
        <f t="shared" ref="L12" si="8">L2</f>
        <v>2030</v>
      </c>
      <c r="M12" s="49">
        <v>2026</v>
      </c>
      <c r="N12" s="49">
        <f t="shared" ref="N12" si="9">N2</f>
        <v>2032</v>
      </c>
      <c r="O12" s="49">
        <v>2027</v>
      </c>
      <c r="P12" s="49">
        <f t="shared" ref="P12" si="10">P2</f>
        <v>2034</v>
      </c>
      <c r="Q12" s="49">
        <v>2028</v>
      </c>
      <c r="R12" s="49">
        <f t="shared" ref="R12" si="11">R2</f>
        <v>2036</v>
      </c>
      <c r="S12" s="49">
        <v>2029</v>
      </c>
      <c r="T12" s="49">
        <f t="shared" ref="T12" si="12">T2</f>
        <v>2038</v>
      </c>
      <c r="U12" s="49">
        <v>2030</v>
      </c>
      <c r="V12" s="49">
        <f t="shared" ref="V12" si="13">V2</f>
        <v>2040</v>
      </c>
      <c r="W12" s="49">
        <v>2031</v>
      </c>
      <c r="X12" s="49">
        <f t="shared" ref="X12" si="14">X2</f>
        <v>2042</v>
      </c>
      <c r="Y12" s="49">
        <v>2032</v>
      </c>
      <c r="Z12" s="49">
        <f t="shared" ref="Z12" si="15">Z2</f>
        <v>2044</v>
      </c>
      <c r="AA12" s="49">
        <v>2033</v>
      </c>
      <c r="AB12" s="49">
        <f t="shared" ref="AB12" si="16">AB2</f>
        <v>2046</v>
      </c>
      <c r="AC12" s="49">
        <v>2034</v>
      </c>
      <c r="AD12" s="49">
        <f t="shared" ref="AD12" si="17">AD2</f>
        <v>2048</v>
      </c>
      <c r="AE12" s="49">
        <v>2035</v>
      </c>
      <c r="AF12" s="49">
        <f t="shared" ref="AF12" si="18">AF2</f>
        <v>2050</v>
      </c>
    </row>
    <row r="13" spans="1:53">
      <c r="A13" t="s">
        <v>858</v>
      </c>
      <c r="B13" s="49" cm="1">
        <f t="array" ref="B13">(INDEX('AEO 7'!$22:$22,MATCH(B2,'AEO 7'!$1:$1,0))*10^9)/(INDEX('AEO 7'!$58:$58,,MATCH(B2,'AEO 7'!$1:$1,0))*10^15)</f>
        <v>8.7638862145128277E-4</v>
      </c>
      <c r="C13" s="49" cm="1">
        <f t="array" ref="C13">(INDEX('AEO 7'!$22:$22,MATCH(C2,'AEO 7'!$1:$1,0))*10^9)/(INDEX('AEO 7'!$58:$58,,MATCH(C2,'AEO 7'!$1:$1,0))*10^15)</f>
        <v>8.6858289366033401E-4</v>
      </c>
      <c r="D13" s="49" cm="1">
        <f t="array" ref="D13">(INDEX('AEO 7'!$22:$22,MATCH(D2,'AEO 7'!$1:$1,0))*10^9)/(INDEX('AEO 7'!$58:$58,,MATCH(D2,'AEO 7'!$1:$1,0))*10^15)</f>
        <v>8.6877437432266249E-4</v>
      </c>
      <c r="E13" s="49" cm="1">
        <f t="array" ref="E13">(INDEX('AEO 7'!$22:$22,MATCH(E2,'AEO 7'!$1:$1,0))*10^9)/(INDEX('AEO 7'!$58:$58,,MATCH(E2,'AEO 7'!$1:$1,0))*10^15)</f>
        <v>8.7093458730761733E-4</v>
      </c>
      <c r="F13" s="49" cm="1">
        <f t="array" ref="F13">(INDEX('AEO 7'!$22:$22,MATCH(F2,'AEO 7'!$1:$1,0))*10^9)/(INDEX('AEO 7'!$58:$58,,MATCH(F2,'AEO 7'!$1:$1,0))*10^15)</f>
        <v>8.736463756778552E-4</v>
      </c>
      <c r="G13" s="49" cm="1">
        <f t="array" ref="G13">(INDEX('AEO 7'!$22:$22,MATCH(G2,'AEO 7'!$1:$1,0))*10^9)/(INDEX('AEO 7'!$58:$58,,MATCH(G2,'AEO 7'!$1:$1,0))*10^15)</f>
        <v>8.7735221110251792E-4</v>
      </c>
      <c r="H13" s="49" cm="1">
        <f t="array" ref="H13">(INDEX('AEO 7'!$22:$22,MATCH(H2,'AEO 7'!$1:$1,0))*10^9)/(INDEX('AEO 7'!$58:$58,,MATCH(H2,'AEO 7'!$1:$1,0))*10^15)</f>
        <v>8.8073902997118413E-4</v>
      </c>
      <c r="I13" s="49" cm="1">
        <f t="array" ref="I13">(INDEX('AEO 7'!$22:$22,MATCH(I2,'AEO 7'!$1:$1,0))*10^9)/(INDEX('AEO 7'!$58:$58,,MATCH(I2,'AEO 7'!$1:$1,0))*10^15)</f>
        <v>8.8339079190982771E-4</v>
      </c>
      <c r="J13" s="49" cm="1">
        <f t="array" ref="J13">(INDEX('AEO 7'!$22:$22,MATCH(J2,'AEO 7'!$1:$1,0))*10^9)/(INDEX('AEO 7'!$58:$58,,MATCH(J2,'AEO 7'!$1:$1,0))*10^15)</f>
        <v>8.8949252263659186E-4</v>
      </c>
      <c r="K13" s="49" cm="1">
        <f t="array" ref="K13">(INDEX('AEO 7'!$22:$22,MATCH(K2,'AEO 7'!$1:$1,0))*10^9)/(INDEX('AEO 7'!$58:$58,,MATCH(K2,'AEO 7'!$1:$1,0))*10^15)</f>
        <v>8.9464835150599158E-4</v>
      </c>
      <c r="L13" s="49" cm="1">
        <f t="array" ref="L13">(INDEX('AEO 7'!$22:$22,MATCH(L2,'AEO 7'!$1:$1,0))*10^9)/(INDEX('AEO 7'!$58:$58,,MATCH(L2,'AEO 7'!$1:$1,0))*10^15)</f>
        <v>8.973424598838829E-4</v>
      </c>
      <c r="M13" s="49" cm="1">
        <f t="array" ref="M13">(INDEX('AEO 7'!$22:$22,MATCH(M2,'AEO 7'!$1:$1,0))*10^9)/(INDEX('AEO 7'!$58:$58,,MATCH(M2,'AEO 7'!$1:$1,0))*10^15)</f>
        <v>9.0212622002573651E-4</v>
      </c>
      <c r="N13" s="49" cm="1">
        <f t="array" ref="N13">(INDEX('AEO 7'!$22:$22,MATCH(N2,'AEO 7'!$1:$1,0))*10^9)/(INDEX('AEO 7'!$58:$58,,MATCH(N2,'AEO 7'!$1:$1,0))*10^15)</f>
        <v>9.0526711058628933E-4</v>
      </c>
      <c r="O13" s="49" cm="1">
        <f t="array" ref="O13">(INDEX('AEO 7'!$22:$22,MATCH(O2,'AEO 7'!$1:$1,0))*10^9)/(INDEX('AEO 7'!$58:$58,,MATCH(O2,'AEO 7'!$1:$1,0))*10^15)</f>
        <v>9.0834532435354919E-4</v>
      </c>
      <c r="P13" s="49" cm="1">
        <f t="array" ref="P13">(INDEX('AEO 7'!$22:$22,MATCH(P2,'AEO 7'!$1:$1,0))*10^9)/(INDEX('AEO 7'!$58:$58,,MATCH(P2,'AEO 7'!$1:$1,0))*10^15)</f>
        <v>9.1088507423963392E-4</v>
      </c>
      <c r="Q13" s="49" cm="1">
        <f t="array" ref="Q13">(INDEX('AEO 7'!$22:$22,MATCH(Q2,'AEO 7'!$1:$1,0))*10^9)/(INDEX('AEO 7'!$58:$58,,MATCH(Q2,'AEO 7'!$1:$1,0))*10^15)</f>
        <v>9.1469488608285192E-4</v>
      </c>
      <c r="R13" s="49" cm="1">
        <f t="array" ref="R13">(INDEX('AEO 7'!$22:$22,MATCH(R2,'AEO 7'!$1:$1,0))*10^9)/(INDEX('AEO 7'!$58:$58,,MATCH(R2,'AEO 7'!$1:$1,0))*10^15)</f>
        <v>9.1742988466540179E-4</v>
      </c>
      <c r="S13" s="49" cm="1">
        <f t="array" ref="S13">(INDEX('AEO 7'!$22:$22,MATCH(S2,'AEO 7'!$1:$1,0))*10^9)/(INDEX('AEO 7'!$58:$58,,MATCH(S2,'AEO 7'!$1:$1,0))*10^15)</f>
        <v>9.1979706310358516E-4</v>
      </c>
      <c r="T13" s="49" cm="1">
        <f t="array" ref="T13">(INDEX('AEO 7'!$22:$22,MATCH(T2,'AEO 7'!$1:$1,0))*10^9)/(INDEX('AEO 7'!$58:$58,,MATCH(T2,'AEO 7'!$1:$1,0))*10^15)</f>
        <v>9.2232841836233169E-4</v>
      </c>
      <c r="U13" s="49" cm="1">
        <f t="array" ref="U13">(INDEX('AEO 7'!$22:$22,MATCH(U2,'AEO 7'!$1:$1,0))*10^9)/(INDEX('AEO 7'!$58:$58,,MATCH(U2,'AEO 7'!$1:$1,0))*10^15)</f>
        <v>9.2542898153305628E-4</v>
      </c>
      <c r="V13" s="49" cm="1">
        <f t="array" ref="V13">(INDEX('AEO 7'!$22:$22,MATCH(V2,'AEO 7'!$1:$1,0))*10^9)/(INDEX('AEO 7'!$58:$58,,MATCH(V2,'AEO 7'!$1:$1,0))*10^15)</f>
        <v>9.280444612359502E-4</v>
      </c>
      <c r="W13" s="49" cm="1">
        <f t="array" ref="W13">(INDEX('AEO 7'!$22:$22,MATCH(W2,'AEO 7'!$1:$1,0))*10^9)/(INDEX('AEO 7'!$58:$58,,MATCH(W2,'AEO 7'!$1:$1,0))*10^15)</f>
        <v>9.311671890877151E-4</v>
      </c>
      <c r="X13" s="49" cm="1">
        <f t="array" ref="X13">(INDEX('AEO 7'!$22:$22,MATCH(X2,'AEO 7'!$1:$1,0))*10^9)/(INDEX('AEO 7'!$58:$58,,MATCH(X2,'AEO 7'!$1:$1,0))*10^15)</f>
        <v>9.3441961609233137E-4</v>
      </c>
      <c r="Y13" s="49" cm="1">
        <f t="array" ref="Y13">(INDEX('AEO 7'!$22:$22,MATCH(Y2,'AEO 7'!$1:$1,0))*10^9)/(INDEX('AEO 7'!$58:$58,,MATCH(Y2,'AEO 7'!$1:$1,0))*10^15)</f>
        <v>9.376490052737177E-4</v>
      </c>
      <c r="Z13" s="49" cm="1">
        <f t="array" ref="Z13">(INDEX('AEO 7'!$22:$22,MATCH(Z2,'AEO 7'!$1:$1,0))*10^9)/(INDEX('AEO 7'!$58:$58,,MATCH(Z2,'AEO 7'!$1:$1,0))*10^15)</f>
        <v>9.408107292685578E-4</v>
      </c>
      <c r="AA13" s="49" cm="1">
        <f t="array" ref="AA13">(INDEX('AEO 7'!$22:$22,MATCH(AA2,'AEO 7'!$1:$1,0))*10^9)/(INDEX('AEO 7'!$58:$58,,MATCH(AA2,'AEO 7'!$1:$1,0))*10^15)</f>
        <v>9.4402193862419092E-4</v>
      </c>
      <c r="AB13" s="49" cm="1">
        <f t="array" ref="AB13">(INDEX('AEO 7'!$22:$22,MATCH(AB2,'AEO 7'!$1:$1,0))*10^9)/(INDEX('AEO 7'!$58:$58,,MATCH(AB2,'AEO 7'!$1:$1,0))*10^15)</f>
        <v>9.4751187609984149E-4</v>
      </c>
      <c r="AC13" s="49" cm="1">
        <f t="array" ref="AC13">(INDEX('AEO 7'!$22:$22,MATCH(AC2,'AEO 7'!$1:$1,0))*10^9)/(INDEX('AEO 7'!$58:$58,,MATCH(AC2,'AEO 7'!$1:$1,0))*10^15)</f>
        <v>9.5068608282059051E-4</v>
      </c>
      <c r="AD13" s="49" cm="1">
        <f t="array" ref="AD13">(INDEX('AEO 7'!$22:$22,MATCH(AD2,'AEO 7'!$1:$1,0))*10^9)/(INDEX('AEO 7'!$58:$58,,MATCH(AD2,'AEO 7'!$1:$1,0))*10^15)</f>
        <v>9.5426655440848456E-4</v>
      </c>
      <c r="AE13" s="49" cm="1">
        <f t="array" ref="AE13">(INDEX('AEO 7'!$22:$22,MATCH(AE2,'AEO 7'!$1:$1,0))*10^9)/(INDEX('AEO 7'!$58:$58,,MATCH(AE2,'AEO 7'!$1:$1,0))*10^15)</f>
        <v>9.5698177977524121E-4</v>
      </c>
      <c r="AF13" s="49" cm="1">
        <f t="array" ref="AF13">(INDEX('AEO 7'!$22:$22,MATCH(AF2,'AEO 7'!$1:$1,0))*10^9)/(INDEX('AEO 7'!$58:$58,,MATCH(AF2,'AEO 7'!$1:$1,0))*10^15)</f>
        <v>9.5946977568148097E-4</v>
      </c>
    </row>
    <row r="15" spans="1:53">
      <c r="A15" s="2" t="s">
        <v>599</v>
      </c>
      <c r="B15" s="3"/>
      <c r="D15" s="2" t="s">
        <v>610</v>
      </c>
    </row>
    <row r="16" spans="1:53">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52">
      <c r="A33" t="s">
        <v>843</v>
      </c>
      <c r="B33" s="17">
        <v>0.2</v>
      </c>
      <c r="D33" s="8" t="s">
        <v>844</v>
      </c>
    </row>
    <row r="34" spans="1:52">
      <c r="A34" t="s">
        <v>845</v>
      </c>
      <c r="B34" s="17">
        <v>0.6</v>
      </c>
      <c r="D34" s="8" t="s">
        <v>846</v>
      </c>
    </row>
    <row r="35" spans="1:52">
      <c r="A35" t="s">
        <v>847</v>
      </c>
      <c r="B35">
        <f>B34/B33</f>
        <v>2.9999999999999996</v>
      </c>
    </row>
    <row r="37" spans="1:52">
      <c r="A37" s="2" t="s">
        <v>848</v>
      </c>
      <c r="B37" s="2"/>
      <c r="D37" s="2" t="s">
        <v>610</v>
      </c>
    </row>
    <row r="38" spans="1:52">
      <c r="A38" t="s">
        <v>849</v>
      </c>
      <c r="B38" s="18">
        <v>0.22500000000000001</v>
      </c>
      <c r="D38" s="19" t="s">
        <v>850</v>
      </c>
    </row>
    <row r="39" spans="1:52">
      <c r="A39" t="s">
        <v>851</v>
      </c>
      <c r="B39">
        <f>1-B38</f>
        <v>0.77500000000000002</v>
      </c>
      <c r="D39" s="19" t="s">
        <v>852</v>
      </c>
    </row>
    <row r="41" spans="1:52">
      <c r="A41" s="2" t="s">
        <v>980</v>
      </c>
    </row>
    <row r="42" spans="1:52" s="1" customFormat="1">
      <c r="A42" s="36"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c r="AG42" s="1">
        <v>2051</v>
      </c>
      <c r="AH42" s="1">
        <v>2052</v>
      </c>
      <c r="AI42" s="1">
        <v>2053</v>
      </c>
      <c r="AJ42" s="1">
        <v>2054</v>
      </c>
      <c r="AK42" s="1">
        <v>2055</v>
      </c>
      <c r="AL42" s="1">
        <v>2056</v>
      </c>
      <c r="AM42" s="1">
        <v>2057</v>
      </c>
      <c r="AN42" s="1">
        <v>2058</v>
      </c>
      <c r="AO42" s="1">
        <v>2059</v>
      </c>
      <c r="AP42" s="1">
        <v>2060</v>
      </c>
      <c r="AQ42" s="1">
        <v>2061</v>
      </c>
      <c r="AR42" s="1">
        <v>2062</v>
      </c>
      <c r="AS42" s="1">
        <v>2063</v>
      </c>
      <c r="AT42" s="1">
        <v>2064</v>
      </c>
      <c r="AU42" s="1">
        <v>2065</v>
      </c>
      <c r="AV42" s="1">
        <v>2066</v>
      </c>
      <c r="AW42" s="1">
        <v>2067</v>
      </c>
      <c r="AX42" s="1">
        <v>2068</v>
      </c>
      <c r="AY42" s="1">
        <v>2069</v>
      </c>
      <c r="AZ42" s="1">
        <v>2070</v>
      </c>
    </row>
    <row r="43" spans="1:52" s="1" customFormat="1">
      <c r="A43" s="43" t="s">
        <v>983</v>
      </c>
    </row>
    <row r="44" spans="1:52">
      <c r="A44" t="s">
        <v>916</v>
      </c>
      <c r="B44" s="40">
        <f>INDEX('AEO 38'!$F$17:$BE$76,MATCH($A44,'AEO 38'!$B$17:$B$76,0),MATCH(B$42,'AEO 38'!$F$1:$BE$1,0))</f>
        <v>4430.5400390000004</v>
      </c>
      <c r="C44" s="40">
        <f>INDEX('AEO 38'!$F$17:$BE$76,MATCH($A44,'AEO 38'!$B$17:$B$76,0),MATCH(C$42,'AEO 38'!$F$1:$BE$1,0))</f>
        <v>4768.9262699999999</v>
      </c>
      <c r="D44" s="40">
        <f>INDEX('AEO 38'!$F$17:$BE$76,MATCH($A44,'AEO 38'!$B$17:$B$76,0),MATCH(D$42,'AEO 38'!$F$1:$BE$1,0))</f>
        <v>5242.6860349999997</v>
      </c>
      <c r="E44" s="40">
        <f>INDEX('AEO 38'!$F$17:$BE$76,MATCH($A44,'AEO 38'!$B$17:$B$76,0),MATCH(E$42,'AEO 38'!$F$1:$BE$1,0))</f>
        <v>5277.4257809999999</v>
      </c>
      <c r="F44" s="40">
        <f>INDEX('AEO 38'!$F$17:$BE$76,MATCH($A44,'AEO 38'!$B$17:$B$76,0),MATCH(F$42,'AEO 38'!$F$1:$BE$1,0))</f>
        <v>5332.482422</v>
      </c>
      <c r="G44" s="40">
        <f>INDEX('AEO 38'!$F$17:$BE$76,MATCH($A44,'AEO 38'!$B$17:$B$76,0),MATCH(G$42,'AEO 38'!$F$1:$BE$1,0))</f>
        <v>5366.3647460000002</v>
      </c>
      <c r="H44" s="40">
        <f>INDEX('AEO 38'!$F$17:$BE$76,MATCH($A44,'AEO 38'!$B$17:$B$76,0),MATCH(H$42,'AEO 38'!$F$1:$BE$1,0))</f>
        <v>5276.0283200000003</v>
      </c>
      <c r="I44" s="40">
        <f>INDEX('AEO 38'!$F$17:$BE$76,MATCH($A44,'AEO 38'!$B$17:$B$76,0),MATCH(I$42,'AEO 38'!$F$1:$BE$1,0))</f>
        <v>5157.7226559999999</v>
      </c>
      <c r="J44" s="40">
        <f>INDEX('AEO 38'!$F$17:$BE$76,MATCH($A44,'AEO 38'!$B$17:$B$76,0),MATCH(J$42,'AEO 38'!$F$1:$BE$1,0))</f>
        <v>5160.4291990000002</v>
      </c>
      <c r="K44" s="40">
        <f>INDEX('AEO 38'!$F$17:$BE$76,MATCH($A44,'AEO 38'!$B$17:$B$76,0),MATCH(K$42,'AEO 38'!$F$1:$BE$1,0))</f>
        <v>5150.4785160000001</v>
      </c>
      <c r="L44" s="40">
        <f>INDEX('AEO 38'!$F$17:$BE$76,MATCH($A44,'AEO 38'!$B$17:$B$76,0),MATCH(L$42,'AEO 38'!$F$1:$BE$1,0))</f>
        <v>5149.1210940000001</v>
      </c>
      <c r="M44" s="40">
        <f>INDEX('AEO 38'!$F$17:$BE$76,MATCH($A44,'AEO 38'!$B$17:$B$76,0),MATCH(M$42,'AEO 38'!$F$1:$BE$1,0))</f>
        <v>5129.0278319999998</v>
      </c>
      <c r="N44" s="40">
        <f>INDEX('AEO 38'!$F$17:$BE$76,MATCH($A44,'AEO 38'!$B$17:$B$76,0),MATCH(N$42,'AEO 38'!$F$1:$BE$1,0))</f>
        <v>5123.6499020000001</v>
      </c>
      <c r="O44" s="40">
        <f>INDEX('AEO 38'!$F$17:$BE$76,MATCH($A44,'AEO 38'!$B$17:$B$76,0),MATCH(O$42,'AEO 38'!$F$1:$BE$1,0))</f>
        <v>5107.1650390000004</v>
      </c>
      <c r="P44" s="40">
        <f>INDEX('AEO 38'!$F$17:$BE$76,MATCH($A44,'AEO 38'!$B$17:$B$76,0),MATCH(P$42,'AEO 38'!$F$1:$BE$1,0))</f>
        <v>5106.6157229999999</v>
      </c>
      <c r="Q44" s="40">
        <f>INDEX('AEO 38'!$F$17:$BE$76,MATCH($A44,'AEO 38'!$B$17:$B$76,0),MATCH(Q$42,'AEO 38'!$F$1:$BE$1,0))</f>
        <v>5067.029297</v>
      </c>
      <c r="R44" s="40">
        <f>INDEX('AEO 38'!$F$17:$BE$76,MATCH($A44,'AEO 38'!$B$17:$B$76,0),MATCH(R$42,'AEO 38'!$F$1:$BE$1,0))</f>
        <v>4988.6606449999999</v>
      </c>
      <c r="S44" s="40">
        <f>INDEX('AEO 38'!$F$17:$BE$76,MATCH($A44,'AEO 38'!$B$17:$B$76,0),MATCH(S$42,'AEO 38'!$F$1:$BE$1,0))</f>
        <v>4915.4423829999996</v>
      </c>
      <c r="T44" s="40">
        <f>INDEX('AEO 38'!$F$17:$BE$76,MATCH($A44,'AEO 38'!$B$17:$B$76,0),MATCH(T$42,'AEO 38'!$F$1:$BE$1,0))</f>
        <v>4879.7421880000002</v>
      </c>
      <c r="U44" s="40">
        <f>INDEX('AEO 38'!$F$17:$BE$76,MATCH($A44,'AEO 38'!$B$17:$B$76,0),MATCH(U$42,'AEO 38'!$F$1:$BE$1,0))</f>
        <v>4824.8183589999999</v>
      </c>
      <c r="V44" s="40">
        <f>INDEX('AEO 38'!$F$17:$BE$76,MATCH($A44,'AEO 38'!$B$17:$B$76,0),MATCH(V$42,'AEO 38'!$F$1:$BE$1,0))</f>
        <v>4767.015625</v>
      </c>
      <c r="W44" s="40">
        <f>INDEX('AEO 38'!$F$17:$BE$76,MATCH($A44,'AEO 38'!$B$17:$B$76,0),MATCH(W$42,'AEO 38'!$F$1:$BE$1,0))</f>
        <v>4718.7866210000002</v>
      </c>
      <c r="X44" s="40">
        <f>INDEX('AEO 38'!$F$17:$BE$76,MATCH($A44,'AEO 38'!$B$17:$B$76,0),MATCH(X$42,'AEO 38'!$F$1:$BE$1,0))</f>
        <v>4672.1494140000004</v>
      </c>
      <c r="Y44" s="40">
        <f>INDEX('AEO 38'!$F$17:$BE$76,MATCH($A44,'AEO 38'!$B$17:$B$76,0),MATCH(Y$42,'AEO 38'!$F$1:$BE$1,0))</f>
        <v>4616.1040039999998</v>
      </c>
      <c r="Z44" s="40">
        <f>INDEX('AEO 38'!$F$17:$BE$76,MATCH($A44,'AEO 38'!$B$17:$B$76,0),MATCH(Z$42,'AEO 38'!$F$1:$BE$1,0))</f>
        <v>4570.1870120000003</v>
      </c>
      <c r="AA44" s="40">
        <f>INDEX('AEO 38'!$F$17:$BE$76,MATCH($A44,'AEO 38'!$B$17:$B$76,0),MATCH(AA$42,'AEO 38'!$F$1:$BE$1,0))</f>
        <v>4571.701172</v>
      </c>
      <c r="AB44" s="40">
        <f>INDEX('AEO 38'!$F$17:$BE$76,MATCH($A44,'AEO 38'!$B$17:$B$76,0),MATCH(AB$42,'AEO 38'!$F$1:$BE$1,0))</f>
        <v>4505.4287109999996</v>
      </c>
      <c r="AC44" s="40">
        <f>INDEX('AEO 38'!$F$17:$BE$76,MATCH($A44,'AEO 38'!$B$17:$B$76,0),MATCH(AC$42,'AEO 38'!$F$1:$BE$1,0))</f>
        <v>4434.6743159999996</v>
      </c>
      <c r="AD44" s="40">
        <f>INDEX('AEO 38'!$F$17:$BE$76,MATCH($A44,'AEO 38'!$B$17:$B$76,0),MATCH(AD$42,'AEO 38'!$F$1:$BE$1,0))</f>
        <v>4405.3608400000003</v>
      </c>
      <c r="AE44" s="40">
        <f>INDEX('AEO 38'!$F$17:$BE$76,MATCH($A44,'AEO 38'!$B$17:$B$76,0),MATCH(AE$42,'AEO 38'!$F$1:$BE$1,0))</f>
        <v>4332.6879879999997</v>
      </c>
      <c r="AF44" s="40">
        <f>INDEX('AEO 38'!$F$17:$BE$76,MATCH($A44,'AEO 38'!$B$17:$B$76,0),MATCH(AF$42,'AEO 38'!$F$1:$BE$1,0))</f>
        <v>4252.9243159999996</v>
      </c>
      <c r="AG44" s="40">
        <f>INDEX('AEO 38'!$F$17:$BE$76,MATCH($A44,'AEO 38'!$B$17:$B$76,0),MATCH(AG$42,'AEO 38'!$F$1:$BE$1,0))</f>
        <v>4194.0743896053273</v>
      </c>
      <c r="AH44" s="40">
        <f>INDEX('AEO 38'!$F$17:$BE$76,MATCH($A44,'AEO 38'!$B$17:$B$76,0),MATCH(AH$42,'AEO 38'!$F$1:$BE$1,0))</f>
        <v>4135.1687692840396</v>
      </c>
      <c r="AI44" s="40">
        <f>INDEX('AEO 38'!$F$17:$BE$76,MATCH($A44,'AEO 38'!$B$17:$B$76,0),MATCH(AI$42,'AEO 38'!$F$1:$BE$1,0))</f>
        <v>4076.2631489627529</v>
      </c>
      <c r="AJ44" s="40">
        <f>INDEX('AEO 38'!$F$17:$BE$76,MATCH($A44,'AEO 38'!$B$17:$B$76,0),MATCH(AJ$42,'AEO 38'!$F$1:$BE$1,0))</f>
        <v>4017.3575286414657</v>
      </c>
      <c r="AK44" s="40">
        <f>INDEX('AEO 38'!$F$17:$BE$76,MATCH($A44,'AEO 38'!$B$17:$B$76,0),MATCH(AK$42,'AEO 38'!$F$1:$BE$1,0))</f>
        <v>3958.4519083201785</v>
      </c>
      <c r="AL44" s="40">
        <f>INDEX('AEO 38'!$F$17:$BE$76,MATCH($A44,'AEO 38'!$B$17:$B$76,0),MATCH(AL$42,'AEO 38'!$F$1:$BE$1,0))</f>
        <v>3899.5462879988913</v>
      </c>
      <c r="AM44" s="40">
        <f>INDEX('AEO 38'!$F$17:$BE$76,MATCH($A44,'AEO 38'!$B$17:$B$76,0),MATCH(AM$42,'AEO 38'!$F$1:$BE$1,0))</f>
        <v>3840.6406676776041</v>
      </c>
      <c r="AN44" s="40">
        <f>INDEX('AEO 38'!$F$17:$BE$76,MATCH($A44,'AEO 38'!$B$17:$B$76,0),MATCH(AN$42,'AEO 38'!$F$1:$BE$1,0))</f>
        <v>3781.7350473563174</v>
      </c>
      <c r="AO44" s="40">
        <f>INDEX('AEO 38'!$F$17:$BE$76,MATCH($A44,'AEO 38'!$B$17:$B$76,0),MATCH(AO$42,'AEO 38'!$F$1:$BE$1,0))</f>
        <v>3722.8294270350302</v>
      </c>
      <c r="AP44" s="40">
        <f>INDEX('AEO 38'!$F$17:$BE$76,MATCH($A44,'AEO 38'!$B$17:$B$76,0),MATCH(AP$42,'AEO 38'!$F$1:$BE$1,0))</f>
        <v>3663.923806713743</v>
      </c>
      <c r="AQ44" s="40">
        <f>INDEX('AEO 38'!$F$17:$BE$76,MATCH($A44,'AEO 38'!$B$17:$B$76,0),MATCH(AQ$42,'AEO 38'!$F$1:$BE$1,0))</f>
        <v>3605.0181863924563</v>
      </c>
      <c r="AR44" s="40">
        <f>INDEX('AEO 38'!$F$17:$BE$76,MATCH($A44,'AEO 38'!$B$17:$B$76,0),MATCH(AR$42,'AEO 38'!$F$1:$BE$1,0))</f>
        <v>3546.1125660711687</v>
      </c>
      <c r="AS44" s="40">
        <f>INDEX('AEO 38'!$F$17:$BE$76,MATCH($A44,'AEO 38'!$B$17:$B$76,0),MATCH(AS$42,'AEO 38'!$F$1:$BE$1,0))</f>
        <v>3487.2069457498819</v>
      </c>
      <c r="AT44" s="40">
        <f>INDEX('AEO 38'!$F$17:$BE$76,MATCH($A44,'AEO 38'!$B$17:$B$76,0),MATCH(AT$42,'AEO 38'!$F$1:$BE$1,0))</f>
        <v>3428.3013254285947</v>
      </c>
      <c r="AU44" s="40">
        <f>INDEX('AEO 38'!$F$17:$BE$76,MATCH($A44,'AEO 38'!$B$17:$B$76,0),MATCH(AU$42,'AEO 38'!$F$1:$BE$1,0))</f>
        <v>3369.3957051073075</v>
      </c>
      <c r="AV44" s="40">
        <f>INDEX('AEO 38'!$F$17:$BE$76,MATCH($A44,'AEO 38'!$B$17:$B$76,0),MATCH(AV$42,'AEO 38'!$F$1:$BE$1,0))</f>
        <v>3310.4900847860208</v>
      </c>
      <c r="AW44" s="40">
        <f>INDEX('AEO 38'!$F$17:$BE$76,MATCH($A44,'AEO 38'!$B$17:$B$76,0),MATCH(AW$42,'AEO 38'!$F$1:$BE$1,0))</f>
        <v>3251.5844644647336</v>
      </c>
      <c r="AX44" s="40">
        <f>INDEX('AEO 38'!$F$17:$BE$76,MATCH($A44,'AEO 38'!$B$17:$B$76,0),MATCH(AX$42,'AEO 38'!$F$1:$BE$1,0))</f>
        <v>3192.6788441434464</v>
      </c>
      <c r="AY44" s="40">
        <f>INDEX('AEO 38'!$F$17:$BE$76,MATCH($A44,'AEO 38'!$B$17:$B$76,0),MATCH(AY$42,'AEO 38'!$F$1:$BE$1,0))</f>
        <v>3133.7732238221593</v>
      </c>
      <c r="AZ44" s="40">
        <f>INDEX('AEO 38'!$F$17:$BE$76,MATCH($A44,'AEO 38'!$B$17:$B$76,0),MATCH(AZ$42,'AEO 38'!$F$1:$BE$1,0))</f>
        <v>3074.8676035008721</v>
      </c>
    </row>
    <row r="45" spans="1:52">
      <c r="A45" t="s">
        <v>938</v>
      </c>
      <c r="B45" s="40">
        <f>INDEX('AEO 38'!$F$17:$BE$76,MATCH($A45,'AEO 38'!$B$17:$B$76,0),MATCH(B$42,'AEO 38'!$F$1:$BE$1,0))</f>
        <v>6511.5112300000001</v>
      </c>
      <c r="C45" s="40">
        <f>INDEX('AEO 38'!$F$17:$BE$76,MATCH($A45,'AEO 38'!$B$17:$B$76,0),MATCH(C$42,'AEO 38'!$F$1:$BE$1,0))</f>
        <v>7292.9345700000003</v>
      </c>
      <c r="D45" s="40">
        <f>INDEX('AEO 38'!$F$17:$BE$76,MATCH($A45,'AEO 38'!$B$17:$B$76,0),MATCH(D$42,'AEO 38'!$F$1:$BE$1,0))</f>
        <v>7525.9262699999999</v>
      </c>
      <c r="E45" s="40">
        <f>INDEX('AEO 38'!$F$17:$BE$76,MATCH($A45,'AEO 38'!$B$17:$B$76,0),MATCH(E$42,'AEO 38'!$F$1:$BE$1,0))</f>
        <v>7716.5991210000002</v>
      </c>
      <c r="F45" s="40">
        <f>INDEX('AEO 38'!$F$17:$BE$76,MATCH($A45,'AEO 38'!$B$17:$B$76,0),MATCH(F$42,'AEO 38'!$F$1:$BE$1,0))</f>
        <v>8010.6342770000001</v>
      </c>
      <c r="G45" s="40">
        <f>INDEX('AEO 38'!$F$17:$BE$76,MATCH($A45,'AEO 38'!$B$17:$B$76,0),MATCH(G$42,'AEO 38'!$F$1:$BE$1,0))</f>
        <v>8217.6806639999995</v>
      </c>
      <c r="H45" s="40">
        <f>INDEX('AEO 38'!$F$17:$BE$76,MATCH($A45,'AEO 38'!$B$17:$B$76,0),MATCH(H$42,'AEO 38'!$F$1:$BE$1,0))</f>
        <v>8112.4086909999996</v>
      </c>
      <c r="I45" s="40">
        <f>INDEX('AEO 38'!$F$17:$BE$76,MATCH($A45,'AEO 38'!$B$17:$B$76,0),MATCH(I$42,'AEO 38'!$F$1:$BE$1,0))</f>
        <v>7927.6225590000004</v>
      </c>
      <c r="J45" s="40">
        <f>INDEX('AEO 38'!$F$17:$BE$76,MATCH($A45,'AEO 38'!$B$17:$B$76,0),MATCH(J$42,'AEO 38'!$F$1:$BE$1,0))</f>
        <v>7939.861328</v>
      </c>
      <c r="K45" s="40">
        <f>INDEX('AEO 38'!$F$17:$BE$76,MATCH($A45,'AEO 38'!$B$17:$B$76,0),MATCH(K$42,'AEO 38'!$F$1:$BE$1,0))</f>
        <v>7908.939453</v>
      </c>
      <c r="L45" s="40">
        <f>INDEX('AEO 38'!$F$17:$BE$76,MATCH($A45,'AEO 38'!$B$17:$B$76,0),MATCH(L$42,'AEO 38'!$F$1:$BE$1,0))</f>
        <v>7718.6572269999997</v>
      </c>
      <c r="M45" s="40">
        <f>INDEX('AEO 38'!$F$17:$BE$76,MATCH($A45,'AEO 38'!$B$17:$B$76,0),MATCH(M$42,'AEO 38'!$F$1:$BE$1,0))</f>
        <v>7683.6752930000002</v>
      </c>
      <c r="N45" s="40">
        <f>INDEX('AEO 38'!$F$17:$BE$76,MATCH($A45,'AEO 38'!$B$17:$B$76,0),MATCH(N$42,'AEO 38'!$F$1:$BE$1,0))</f>
        <v>7655.0903319999998</v>
      </c>
      <c r="O45" s="40">
        <f>INDEX('AEO 38'!$F$17:$BE$76,MATCH($A45,'AEO 38'!$B$17:$B$76,0),MATCH(O$42,'AEO 38'!$F$1:$BE$1,0))</f>
        <v>7618.3012699999999</v>
      </c>
      <c r="P45" s="40">
        <f>INDEX('AEO 38'!$F$17:$BE$76,MATCH($A45,'AEO 38'!$B$17:$B$76,0),MATCH(P$42,'AEO 38'!$F$1:$BE$1,0))</f>
        <v>7564.6049800000001</v>
      </c>
      <c r="Q45" s="40">
        <f>INDEX('AEO 38'!$F$17:$BE$76,MATCH($A45,'AEO 38'!$B$17:$B$76,0),MATCH(Q$42,'AEO 38'!$F$1:$BE$1,0))</f>
        <v>7588.0214839999999</v>
      </c>
      <c r="R45" s="40">
        <f>INDEX('AEO 38'!$F$17:$BE$76,MATCH($A45,'AEO 38'!$B$17:$B$76,0),MATCH(R$42,'AEO 38'!$F$1:$BE$1,0))</f>
        <v>7548.6801759999998</v>
      </c>
      <c r="S45" s="40">
        <f>INDEX('AEO 38'!$F$17:$BE$76,MATCH($A45,'AEO 38'!$B$17:$B$76,0),MATCH(S$42,'AEO 38'!$F$1:$BE$1,0))</f>
        <v>7479.4257809999999</v>
      </c>
      <c r="T45" s="40">
        <f>INDEX('AEO 38'!$F$17:$BE$76,MATCH($A45,'AEO 38'!$B$17:$B$76,0),MATCH(T$42,'AEO 38'!$F$1:$BE$1,0))</f>
        <v>7456.2070309999999</v>
      </c>
      <c r="U45" s="40">
        <f>INDEX('AEO 38'!$F$17:$BE$76,MATCH($A45,'AEO 38'!$B$17:$B$76,0),MATCH(U$42,'AEO 38'!$F$1:$BE$1,0))</f>
        <v>7444.9130859999996</v>
      </c>
      <c r="V45" s="40">
        <f>INDEX('AEO 38'!$F$17:$BE$76,MATCH($A45,'AEO 38'!$B$17:$B$76,0),MATCH(V$42,'AEO 38'!$F$1:$BE$1,0))</f>
        <v>7408.1596680000002</v>
      </c>
      <c r="W45" s="40">
        <f>INDEX('AEO 38'!$F$17:$BE$76,MATCH($A45,'AEO 38'!$B$17:$B$76,0),MATCH(W$42,'AEO 38'!$F$1:$BE$1,0))</f>
        <v>7379.0336909999996</v>
      </c>
      <c r="X45" s="40">
        <f>INDEX('AEO 38'!$F$17:$BE$76,MATCH($A45,'AEO 38'!$B$17:$B$76,0),MATCH(X$42,'AEO 38'!$F$1:$BE$1,0))</f>
        <v>7367.5815430000002</v>
      </c>
      <c r="Y45" s="40">
        <f>INDEX('AEO 38'!$F$17:$BE$76,MATCH($A45,'AEO 38'!$B$17:$B$76,0),MATCH(Y$42,'AEO 38'!$F$1:$BE$1,0))</f>
        <v>7330.8530270000001</v>
      </c>
      <c r="Z45" s="40">
        <f>INDEX('AEO 38'!$F$17:$BE$76,MATCH($A45,'AEO 38'!$B$17:$B$76,0),MATCH(Z$42,'AEO 38'!$F$1:$BE$1,0))</f>
        <v>7297.3505859999996</v>
      </c>
      <c r="AA45" s="40">
        <f>INDEX('AEO 38'!$F$17:$BE$76,MATCH($A45,'AEO 38'!$B$17:$B$76,0),MATCH(AA$42,'AEO 38'!$F$1:$BE$1,0))</f>
        <v>7318.8364259999998</v>
      </c>
      <c r="AB45" s="40">
        <f>INDEX('AEO 38'!$F$17:$BE$76,MATCH($A45,'AEO 38'!$B$17:$B$76,0),MATCH(AB$42,'AEO 38'!$F$1:$BE$1,0))</f>
        <v>7272.265625</v>
      </c>
      <c r="AC45" s="40">
        <f>INDEX('AEO 38'!$F$17:$BE$76,MATCH($A45,'AEO 38'!$B$17:$B$76,0),MATCH(AC$42,'AEO 38'!$F$1:$BE$1,0))</f>
        <v>7213.9648440000001</v>
      </c>
      <c r="AD45" s="40">
        <f>INDEX('AEO 38'!$F$17:$BE$76,MATCH($A45,'AEO 38'!$B$17:$B$76,0),MATCH(AD$42,'AEO 38'!$F$1:$BE$1,0))</f>
        <v>7236.2163090000004</v>
      </c>
      <c r="AE45" s="40">
        <f>INDEX('AEO 38'!$F$17:$BE$76,MATCH($A45,'AEO 38'!$B$17:$B$76,0),MATCH(AE$42,'AEO 38'!$F$1:$BE$1,0))</f>
        <v>7160.7158200000003</v>
      </c>
      <c r="AF45" s="40">
        <f>INDEX('AEO 38'!$F$17:$BE$76,MATCH($A45,'AEO 38'!$B$17:$B$76,0),MATCH(AF$42,'AEO 38'!$F$1:$BE$1,0))</f>
        <v>7073.6337890000004</v>
      </c>
      <c r="AG45" s="40">
        <f>INDEX('AEO 38'!$F$17:$BE$76,MATCH($A45,'AEO 38'!$B$17:$B$76,0),MATCH(AG$42,'AEO 38'!$F$1:$BE$1,0))</f>
        <v>7008.8622832803021</v>
      </c>
      <c r="AH45" s="40">
        <f>INDEX('AEO 38'!$F$17:$BE$76,MATCH($A45,'AEO 38'!$B$17:$B$76,0),MATCH(AH$42,'AEO 38'!$F$1:$BE$1,0))</f>
        <v>6944.001547496955</v>
      </c>
      <c r="AI45" s="40">
        <f>INDEX('AEO 38'!$F$17:$BE$76,MATCH($A45,'AEO 38'!$B$17:$B$76,0),MATCH(AI$42,'AEO 38'!$F$1:$BE$1,0))</f>
        <v>6879.140811713607</v>
      </c>
      <c r="AJ45" s="40">
        <f>INDEX('AEO 38'!$F$17:$BE$76,MATCH($A45,'AEO 38'!$B$17:$B$76,0),MATCH(AJ$42,'AEO 38'!$F$1:$BE$1,0))</f>
        <v>6814.28007593026</v>
      </c>
      <c r="AK45" s="40">
        <f>INDEX('AEO 38'!$F$17:$BE$76,MATCH($A45,'AEO 38'!$B$17:$B$76,0),MATCH(AK$42,'AEO 38'!$F$1:$BE$1,0))</f>
        <v>6749.419340146912</v>
      </c>
      <c r="AL45" s="40">
        <f>INDEX('AEO 38'!$F$17:$BE$76,MATCH($A45,'AEO 38'!$B$17:$B$76,0),MATCH(AL$42,'AEO 38'!$F$1:$BE$1,0))</f>
        <v>6684.5586043635649</v>
      </c>
      <c r="AM45" s="40">
        <f>INDEX('AEO 38'!$F$17:$BE$76,MATCH($A45,'AEO 38'!$B$17:$B$76,0),MATCH(AM$42,'AEO 38'!$F$1:$BE$1,0))</f>
        <v>6619.6978685802169</v>
      </c>
      <c r="AN45" s="40">
        <f>INDEX('AEO 38'!$F$17:$BE$76,MATCH($A45,'AEO 38'!$B$17:$B$76,0),MATCH(AN$42,'AEO 38'!$F$1:$BE$1,0))</f>
        <v>6554.8371327968689</v>
      </c>
      <c r="AO45" s="40">
        <f>INDEX('AEO 38'!$F$17:$BE$76,MATCH($A45,'AEO 38'!$B$17:$B$76,0),MATCH(AO$42,'AEO 38'!$F$1:$BE$1,0))</f>
        <v>6489.9763970135218</v>
      </c>
      <c r="AP45" s="40">
        <f>INDEX('AEO 38'!$F$17:$BE$76,MATCH($A45,'AEO 38'!$B$17:$B$76,0),MATCH(AP$42,'AEO 38'!$F$1:$BE$1,0))</f>
        <v>6425.1156612301738</v>
      </c>
      <c r="AQ45" s="40">
        <f>INDEX('AEO 38'!$F$17:$BE$76,MATCH($A45,'AEO 38'!$B$17:$B$76,0),MATCH(AQ$42,'AEO 38'!$F$1:$BE$1,0))</f>
        <v>6360.2549254468267</v>
      </c>
      <c r="AR45" s="40">
        <f>INDEX('AEO 38'!$F$17:$BE$76,MATCH($A45,'AEO 38'!$B$17:$B$76,0),MATCH(AR$42,'AEO 38'!$F$1:$BE$1,0))</f>
        <v>6295.3941896634788</v>
      </c>
      <c r="AS45" s="40">
        <f>INDEX('AEO 38'!$F$17:$BE$76,MATCH($A45,'AEO 38'!$B$17:$B$76,0),MATCH(AS$42,'AEO 38'!$F$1:$BE$1,0))</f>
        <v>6230.5334538801308</v>
      </c>
      <c r="AT45" s="40">
        <f>INDEX('AEO 38'!$F$17:$BE$76,MATCH($A45,'AEO 38'!$B$17:$B$76,0),MATCH(AT$42,'AEO 38'!$F$1:$BE$1,0))</f>
        <v>6165.6727180967837</v>
      </c>
      <c r="AU45" s="40">
        <f>INDEX('AEO 38'!$F$17:$BE$76,MATCH($A45,'AEO 38'!$B$17:$B$76,0),MATCH(AU$42,'AEO 38'!$F$1:$BE$1,0))</f>
        <v>6100.8119823134357</v>
      </c>
      <c r="AV45" s="40">
        <f>INDEX('AEO 38'!$F$17:$BE$76,MATCH($A45,'AEO 38'!$B$17:$B$76,0),MATCH(AV$42,'AEO 38'!$F$1:$BE$1,0))</f>
        <v>6035.9512465300886</v>
      </c>
      <c r="AW45" s="40">
        <f>INDEX('AEO 38'!$F$17:$BE$76,MATCH($A45,'AEO 38'!$B$17:$B$76,0),MATCH(AW$42,'AEO 38'!$F$1:$BE$1,0))</f>
        <v>5971.0905107467406</v>
      </c>
      <c r="AX45" s="40">
        <f>INDEX('AEO 38'!$F$17:$BE$76,MATCH($A45,'AEO 38'!$B$17:$B$76,0),MATCH(AX$42,'AEO 38'!$F$1:$BE$1,0))</f>
        <v>5906.2297749633926</v>
      </c>
      <c r="AY45" s="40">
        <f>INDEX('AEO 38'!$F$17:$BE$76,MATCH($A45,'AEO 38'!$B$17:$B$76,0),MATCH(AY$42,'AEO 38'!$F$1:$BE$1,0))</f>
        <v>5841.3690391800455</v>
      </c>
      <c r="AZ45" s="40">
        <f>INDEX('AEO 38'!$F$17:$BE$76,MATCH($A45,'AEO 38'!$B$17:$B$76,0),MATCH(AZ$42,'AEO 38'!$F$1:$BE$1,0))</f>
        <v>5776.5083033966985</v>
      </c>
    </row>
    <row r="46" spans="1:52" s="39" customFormat="1">
      <c r="A46" s="38" t="s">
        <v>577</v>
      </c>
      <c r="B46" s="41">
        <f>SUM(B44:B45)</f>
        <v>10942.051269</v>
      </c>
      <c r="C46" s="41">
        <f t="shared" ref="C46:AF46" si="19">SUM(C44:C45)</f>
        <v>12061.860840000001</v>
      </c>
      <c r="D46" s="41">
        <f t="shared" si="19"/>
        <v>12768.612304999999</v>
      </c>
      <c r="E46" s="41">
        <f t="shared" si="19"/>
        <v>12994.024902000001</v>
      </c>
      <c r="F46" s="41">
        <f t="shared" si="19"/>
        <v>13343.116699</v>
      </c>
      <c r="G46" s="41">
        <f t="shared" si="19"/>
        <v>13584.045409999999</v>
      </c>
      <c r="H46" s="41">
        <f t="shared" si="19"/>
        <v>13388.437011</v>
      </c>
      <c r="I46" s="41">
        <f t="shared" si="19"/>
        <v>13085.345215000001</v>
      </c>
      <c r="J46" s="41">
        <f t="shared" si="19"/>
        <v>13100.290527000001</v>
      </c>
      <c r="K46" s="41">
        <f t="shared" si="19"/>
        <v>13059.417969</v>
      </c>
      <c r="L46" s="41">
        <f t="shared" si="19"/>
        <v>12867.778321</v>
      </c>
      <c r="M46" s="41">
        <f t="shared" si="19"/>
        <v>12812.703125</v>
      </c>
      <c r="N46" s="41">
        <f t="shared" si="19"/>
        <v>12778.740234000001</v>
      </c>
      <c r="O46" s="41">
        <f t="shared" si="19"/>
        <v>12725.466308999999</v>
      </c>
      <c r="P46" s="41">
        <f t="shared" si="19"/>
        <v>12671.220702999999</v>
      </c>
      <c r="Q46" s="41">
        <f t="shared" si="19"/>
        <v>12655.050781</v>
      </c>
      <c r="R46" s="41">
        <f t="shared" si="19"/>
        <v>12537.340821</v>
      </c>
      <c r="S46" s="41">
        <f t="shared" si="19"/>
        <v>12394.868164</v>
      </c>
      <c r="T46" s="41">
        <f t="shared" si="19"/>
        <v>12335.949219</v>
      </c>
      <c r="U46" s="41">
        <f t="shared" si="19"/>
        <v>12269.731444999999</v>
      </c>
      <c r="V46" s="41">
        <f t="shared" si="19"/>
        <v>12175.175293</v>
      </c>
      <c r="W46" s="41">
        <f t="shared" si="19"/>
        <v>12097.820312</v>
      </c>
      <c r="X46" s="41">
        <f t="shared" si="19"/>
        <v>12039.730957</v>
      </c>
      <c r="Y46" s="41">
        <f t="shared" si="19"/>
        <v>11946.957031</v>
      </c>
      <c r="Z46" s="41">
        <f t="shared" si="19"/>
        <v>11867.537597999999</v>
      </c>
      <c r="AA46" s="41">
        <f t="shared" si="19"/>
        <v>11890.537597999999</v>
      </c>
      <c r="AB46" s="41">
        <f t="shared" si="19"/>
        <v>11777.694336</v>
      </c>
      <c r="AC46" s="41">
        <f t="shared" si="19"/>
        <v>11648.639159999999</v>
      </c>
      <c r="AD46" s="41">
        <f t="shared" si="19"/>
        <v>11641.577149000001</v>
      </c>
      <c r="AE46" s="41">
        <f t="shared" si="19"/>
        <v>11493.403807999999</v>
      </c>
      <c r="AF46" s="41">
        <f t="shared" si="19"/>
        <v>11326.558105</v>
      </c>
      <c r="AG46" s="41">
        <f t="shared" ref="AG46:AZ46" si="20">SUM(AG44:AG45)</f>
        <v>11202.936672885629</v>
      </c>
      <c r="AH46" s="41">
        <f t="shared" si="20"/>
        <v>11079.170316780994</v>
      </c>
      <c r="AI46" s="41">
        <f t="shared" si="20"/>
        <v>10955.40396067636</v>
      </c>
      <c r="AJ46" s="41">
        <f t="shared" si="20"/>
        <v>10831.637604571726</v>
      </c>
      <c r="AK46" s="41">
        <f t="shared" si="20"/>
        <v>10707.87124846709</v>
      </c>
      <c r="AL46" s="41">
        <f t="shared" si="20"/>
        <v>10584.104892362457</v>
      </c>
      <c r="AM46" s="41">
        <f t="shared" si="20"/>
        <v>10460.338536257821</v>
      </c>
      <c r="AN46" s="41">
        <f t="shared" si="20"/>
        <v>10336.572180153187</v>
      </c>
      <c r="AO46" s="41">
        <f t="shared" si="20"/>
        <v>10212.805824048552</v>
      </c>
      <c r="AP46" s="41">
        <f t="shared" si="20"/>
        <v>10089.039467943916</v>
      </c>
      <c r="AQ46" s="41">
        <f t="shared" si="20"/>
        <v>9965.273111839284</v>
      </c>
      <c r="AR46" s="41">
        <f t="shared" si="20"/>
        <v>9841.5067557346483</v>
      </c>
      <c r="AS46" s="41">
        <f t="shared" si="20"/>
        <v>9717.7403996300127</v>
      </c>
      <c r="AT46" s="41">
        <f t="shared" si="20"/>
        <v>9593.9740435253789</v>
      </c>
      <c r="AU46" s="41">
        <f t="shared" si="20"/>
        <v>9470.2076874207432</v>
      </c>
      <c r="AV46" s="41">
        <f t="shared" si="20"/>
        <v>9346.4413313161094</v>
      </c>
      <c r="AW46" s="41">
        <f t="shared" si="20"/>
        <v>9222.6749752114738</v>
      </c>
      <c r="AX46" s="41">
        <f t="shared" si="20"/>
        <v>9098.9086191068382</v>
      </c>
      <c r="AY46" s="41">
        <f t="shared" si="20"/>
        <v>8975.1422630022043</v>
      </c>
      <c r="AZ46" s="41">
        <f t="shared" si="20"/>
        <v>8851.3759068975705</v>
      </c>
    </row>
    <row r="47" spans="1:52">
      <c r="A47" s="36" t="s">
        <v>982</v>
      </c>
      <c r="B47" s="1">
        <f>B42</f>
        <v>2020</v>
      </c>
      <c r="C47" s="1">
        <f t="shared" ref="C47:AF47" si="21">C42</f>
        <v>2021</v>
      </c>
      <c r="D47" s="1">
        <f t="shared" si="21"/>
        <v>2022</v>
      </c>
      <c r="E47" s="1">
        <f t="shared" si="21"/>
        <v>2023</v>
      </c>
      <c r="F47" s="1">
        <f t="shared" si="21"/>
        <v>2024</v>
      </c>
      <c r="G47" s="1">
        <f t="shared" si="21"/>
        <v>2025</v>
      </c>
      <c r="H47" s="1">
        <f t="shared" si="21"/>
        <v>2026</v>
      </c>
      <c r="I47" s="1">
        <f t="shared" si="21"/>
        <v>2027</v>
      </c>
      <c r="J47" s="1">
        <f t="shared" si="21"/>
        <v>2028</v>
      </c>
      <c r="K47" s="1">
        <f t="shared" si="21"/>
        <v>2029</v>
      </c>
      <c r="L47" s="1">
        <f t="shared" si="21"/>
        <v>2030</v>
      </c>
      <c r="M47" s="1">
        <f t="shared" si="21"/>
        <v>2031</v>
      </c>
      <c r="N47" s="1">
        <f t="shared" si="21"/>
        <v>2032</v>
      </c>
      <c r="O47" s="1">
        <f t="shared" si="21"/>
        <v>2033</v>
      </c>
      <c r="P47" s="1">
        <f t="shared" si="21"/>
        <v>2034</v>
      </c>
      <c r="Q47" s="1">
        <f t="shared" si="21"/>
        <v>2035</v>
      </c>
      <c r="R47" s="1">
        <f t="shared" si="21"/>
        <v>2036</v>
      </c>
      <c r="S47" s="1">
        <f t="shared" si="21"/>
        <v>2037</v>
      </c>
      <c r="T47" s="1">
        <f t="shared" si="21"/>
        <v>2038</v>
      </c>
      <c r="U47" s="1">
        <f t="shared" si="21"/>
        <v>2039</v>
      </c>
      <c r="V47" s="1">
        <f t="shared" si="21"/>
        <v>2040</v>
      </c>
      <c r="W47" s="1">
        <f t="shared" si="21"/>
        <v>2041</v>
      </c>
      <c r="X47" s="1">
        <f t="shared" si="21"/>
        <v>2042</v>
      </c>
      <c r="Y47" s="1">
        <f t="shared" si="21"/>
        <v>2043</v>
      </c>
      <c r="Z47" s="1">
        <f t="shared" si="21"/>
        <v>2044</v>
      </c>
      <c r="AA47" s="1">
        <f t="shared" si="21"/>
        <v>2045</v>
      </c>
      <c r="AB47" s="1">
        <f t="shared" si="21"/>
        <v>2046</v>
      </c>
      <c r="AC47" s="1">
        <f t="shared" si="21"/>
        <v>2047</v>
      </c>
      <c r="AD47" s="1">
        <f t="shared" si="21"/>
        <v>2048</v>
      </c>
      <c r="AE47" s="1">
        <f t="shared" si="21"/>
        <v>2049</v>
      </c>
      <c r="AF47" s="1">
        <f t="shared" si="21"/>
        <v>2050</v>
      </c>
      <c r="AG47" s="1">
        <f t="shared" ref="AG47:AZ47" si="22">AG42</f>
        <v>2051</v>
      </c>
      <c r="AH47" s="1">
        <f t="shared" si="22"/>
        <v>2052</v>
      </c>
      <c r="AI47" s="1">
        <f t="shared" si="22"/>
        <v>2053</v>
      </c>
      <c r="AJ47" s="1">
        <f t="shared" si="22"/>
        <v>2054</v>
      </c>
      <c r="AK47" s="1">
        <f t="shared" si="22"/>
        <v>2055</v>
      </c>
      <c r="AL47" s="1">
        <f t="shared" si="22"/>
        <v>2056</v>
      </c>
      <c r="AM47" s="1">
        <f t="shared" si="22"/>
        <v>2057</v>
      </c>
      <c r="AN47" s="1">
        <f t="shared" si="22"/>
        <v>2058</v>
      </c>
      <c r="AO47" s="1">
        <f t="shared" si="22"/>
        <v>2059</v>
      </c>
      <c r="AP47" s="1">
        <f t="shared" si="22"/>
        <v>2060</v>
      </c>
      <c r="AQ47" s="1">
        <f t="shared" si="22"/>
        <v>2061</v>
      </c>
      <c r="AR47" s="1">
        <f t="shared" si="22"/>
        <v>2062</v>
      </c>
      <c r="AS47" s="1">
        <f t="shared" si="22"/>
        <v>2063</v>
      </c>
      <c r="AT47" s="1">
        <f t="shared" si="22"/>
        <v>2064</v>
      </c>
      <c r="AU47" s="1">
        <f t="shared" si="22"/>
        <v>2065</v>
      </c>
      <c r="AV47" s="1">
        <f t="shared" si="22"/>
        <v>2066</v>
      </c>
      <c r="AW47" s="1">
        <f t="shared" si="22"/>
        <v>2067</v>
      </c>
      <c r="AX47" s="1">
        <f t="shared" si="22"/>
        <v>2068</v>
      </c>
      <c r="AY47" s="1">
        <f t="shared" si="22"/>
        <v>2069</v>
      </c>
      <c r="AZ47" s="1">
        <f t="shared" si="22"/>
        <v>2070</v>
      </c>
    </row>
    <row r="48" spans="1:52">
      <c r="A48" s="43"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55">
      <c r="A49" t="s">
        <v>874</v>
      </c>
      <c r="B49" s="42">
        <f>INDEX('AEO 40'!$F$17:$BE$60,MATCH($A49,'AEO 40'!$B$17:$B$60,0),MATCH(B$42,'AEO 40'!$F$1:$BE$1,0))</f>
        <v>41.799618000000002</v>
      </c>
      <c r="C49" s="42">
        <f>INDEX('AEO 40'!$F$17:$BE$60,MATCH($A49,'AEO 40'!$B$17:$B$60,0),MATCH(C$42,'AEO 40'!$F$1:$BE$1,0))</f>
        <v>43.725628</v>
      </c>
      <c r="D49" s="42">
        <f>INDEX('AEO 40'!$F$17:$BE$60,MATCH($A49,'AEO 40'!$B$17:$B$60,0),MATCH(D$42,'AEO 40'!$F$1:$BE$1,0))</f>
        <v>44.206856000000002</v>
      </c>
      <c r="E49" s="42">
        <f>INDEX('AEO 40'!$F$17:$BE$60,MATCH($A49,'AEO 40'!$B$17:$B$60,0),MATCH(E$42,'AEO 40'!$F$1:$BE$1,0))</f>
        <v>44.834556999999997</v>
      </c>
      <c r="F49" s="42">
        <f>INDEX('AEO 40'!$F$17:$BE$60,MATCH($A49,'AEO 40'!$B$17:$B$60,0),MATCH(F$42,'AEO 40'!$F$1:$BE$1,0))</f>
        <v>45.396872999999999</v>
      </c>
      <c r="G49" s="42">
        <f>INDEX('AEO 40'!$F$17:$BE$60,MATCH($A49,'AEO 40'!$B$17:$B$60,0),MATCH(G$42,'AEO 40'!$F$1:$BE$1,0))</f>
        <v>45.904418999999997</v>
      </c>
      <c r="H49" s="42">
        <f>INDEX('AEO 40'!$F$17:$BE$60,MATCH($A49,'AEO 40'!$B$17:$B$60,0),MATCH(H$42,'AEO 40'!$F$1:$BE$1,0))</f>
        <v>46.549140999999999</v>
      </c>
      <c r="I49" s="42">
        <f>INDEX('AEO 40'!$F$17:$BE$60,MATCH($A49,'AEO 40'!$B$17:$B$60,0),MATCH(I$42,'AEO 40'!$F$1:$BE$1,0))</f>
        <v>46.557521999999999</v>
      </c>
      <c r="J49" s="42">
        <f>INDEX('AEO 40'!$F$17:$BE$60,MATCH($A49,'AEO 40'!$B$17:$B$60,0),MATCH(J$42,'AEO 40'!$F$1:$BE$1,0))</f>
        <v>46.492728999999997</v>
      </c>
      <c r="K49" s="42">
        <f>INDEX('AEO 40'!$F$17:$BE$60,MATCH($A49,'AEO 40'!$B$17:$B$60,0),MATCH(K$42,'AEO 40'!$F$1:$BE$1,0))</f>
        <v>46.427345000000003</v>
      </c>
      <c r="L49" s="42">
        <f>INDEX('AEO 40'!$F$17:$BE$60,MATCH($A49,'AEO 40'!$B$17:$B$60,0),MATCH(L$42,'AEO 40'!$F$1:$BE$1,0))</f>
        <v>46.381999999999998</v>
      </c>
      <c r="M49" s="42">
        <f>INDEX('AEO 40'!$F$17:$BE$60,MATCH($A49,'AEO 40'!$B$17:$B$60,0),MATCH(M$42,'AEO 40'!$F$1:$BE$1,0))</f>
        <v>46.339816999999996</v>
      </c>
      <c r="N49" s="42">
        <f>INDEX('AEO 40'!$F$17:$BE$60,MATCH($A49,'AEO 40'!$B$17:$B$60,0),MATCH(N$42,'AEO 40'!$F$1:$BE$1,0))</f>
        <v>46.277225000000001</v>
      </c>
      <c r="O49" s="42">
        <f>INDEX('AEO 40'!$F$17:$BE$60,MATCH($A49,'AEO 40'!$B$17:$B$60,0),MATCH(O$42,'AEO 40'!$F$1:$BE$1,0))</f>
        <v>46.229134000000002</v>
      </c>
      <c r="P49" s="42">
        <f>INDEX('AEO 40'!$F$17:$BE$60,MATCH($A49,'AEO 40'!$B$17:$B$60,0),MATCH(P$42,'AEO 40'!$F$1:$BE$1,0))</f>
        <v>46.176754000000003</v>
      </c>
      <c r="Q49" s="42">
        <f>INDEX('AEO 40'!$F$17:$BE$60,MATCH($A49,'AEO 40'!$B$17:$B$60,0),MATCH(Q$42,'AEO 40'!$F$1:$BE$1,0))</f>
        <v>46.111888999999998</v>
      </c>
      <c r="R49" s="42">
        <f>INDEX('AEO 40'!$F$17:$BE$60,MATCH($A49,'AEO 40'!$B$17:$B$60,0),MATCH(R$42,'AEO 40'!$F$1:$BE$1,0))</f>
        <v>46.038218999999998</v>
      </c>
      <c r="S49" s="42">
        <f>INDEX('AEO 40'!$F$17:$BE$60,MATCH($A49,'AEO 40'!$B$17:$B$60,0),MATCH(S$42,'AEO 40'!$F$1:$BE$1,0))</f>
        <v>45.977187999999998</v>
      </c>
      <c r="T49" s="42">
        <f>INDEX('AEO 40'!$F$17:$BE$60,MATCH($A49,'AEO 40'!$B$17:$B$60,0),MATCH(T$42,'AEO 40'!$F$1:$BE$1,0))</f>
        <v>45.919724000000002</v>
      </c>
      <c r="U49" s="42">
        <f>INDEX('AEO 40'!$F$17:$BE$60,MATCH($A49,'AEO 40'!$B$17:$B$60,0),MATCH(U$42,'AEO 40'!$F$1:$BE$1,0))</f>
        <v>45.853873999999998</v>
      </c>
      <c r="V49" s="42">
        <f>INDEX('AEO 40'!$F$17:$BE$60,MATCH($A49,'AEO 40'!$B$17:$B$60,0),MATCH(V$42,'AEO 40'!$F$1:$BE$1,0))</f>
        <v>45.786766</v>
      </c>
      <c r="W49" s="42">
        <f>INDEX('AEO 40'!$F$17:$BE$60,MATCH($A49,'AEO 40'!$B$17:$B$60,0),MATCH(W$42,'AEO 40'!$F$1:$BE$1,0))</f>
        <v>45.726635000000002</v>
      </c>
      <c r="X49" s="42">
        <f>INDEX('AEO 40'!$F$17:$BE$60,MATCH($A49,'AEO 40'!$B$17:$B$60,0),MATCH(X$42,'AEO 40'!$F$1:$BE$1,0))</f>
        <v>45.664349000000001</v>
      </c>
      <c r="Y49" s="42">
        <f>INDEX('AEO 40'!$F$17:$BE$60,MATCH($A49,'AEO 40'!$B$17:$B$60,0),MATCH(Y$42,'AEO 40'!$F$1:$BE$1,0))</f>
        <v>45.600501999999999</v>
      </c>
      <c r="Z49" s="42">
        <f>INDEX('AEO 40'!$F$17:$BE$60,MATCH($A49,'AEO 40'!$B$17:$B$60,0),MATCH(Z$42,'AEO 40'!$F$1:$BE$1,0))</f>
        <v>45.544719999999998</v>
      </c>
      <c r="AA49" s="42">
        <f>INDEX('AEO 40'!$F$17:$BE$60,MATCH($A49,'AEO 40'!$B$17:$B$60,0),MATCH(AA$42,'AEO 40'!$F$1:$BE$1,0))</f>
        <v>45.488106000000002</v>
      </c>
      <c r="AB49" s="42">
        <f>INDEX('AEO 40'!$F$17:$BE$60,MATCH($A49,'AEO 40'!$B$17:$B$60,0),MATCH(AB$42,'AEO 40'!$F$1:$BE$1,0))</f>
        <v>45.432502999999997</v>
      </c>
      <c r="AC49" s="42">
        <f>INDEX('AEO 40'!$F$17:$BE$60,MATCH($A49,'AEO 40'!$B$17:$B$60,0),MATCH(AC$42,'AEO 40'!$F$1:$BE$1,0))</f>
        <v>45.378571000000001</v>
      </c>
      <c r="AD49" s="42">
        <f>INDEX('AEO 40'!$F$17:$BE$60,MATCH($A49,'AEO 40'!$B$17:$B$60,0),MATCH(AD$42,'AEO 40'!$F$1:$BE$1,0))</f>
        <v>45.317413000000002</v>
      </c>
      <c r="AE49" s="42">
        <f>INDEX('AEO 40'!$F$17:$BE$60,MATCH($A49,'AEO 40'!$B$17:$B$60,0),MATCH(AE$42,'AEO 40'!$F$1:$BE$1,0))</f>
        <v>45.261752999999999</v>
      </c>
      <c r="AF49" s="42">
        <f>INDEX('AEO 40'!$F$17:$BE$60,MATCH($A49,'AEO 40'!$B$17:$B$60,0),MATCH(AF$42,'AEO 40'!$F$1:$BE$1,0))</f>
        <v>45.207706000000002</v>
      </c>
      <c r="AG49" s="42">
        <f>INDEX('AEO 40'!$F$17:$BE$60,MATCH($A49,'AEO 40'!$B$17:$B$60,0),MATCH(AG$42,'AEO 40'!$F$1:$BE$1,0))</f>
        <v>45.152192450709457</v>
      </c>
      <c r="AH49" s="42">
        <f>INDEX('AEO 40'!$F$17:$BE$60,MATCH($A49,'AEO 40'!$B$17:$B$60,0),MATCH(AH$42,'AEO 40'!$F$1:$BE$1,0))</f>
        <v>45.096684753202645</v>
      </c>
      <c r="AI49" s="42">
        <f>INDEX('AEO 40'!$F$17:$BE$60,MATCH($A49,'AEO 40'!$B$17:$B$60,0),MATCH(AI$42,'AEO 40'!$F$1:$BE$1,0))</f>
        <v>45.041177055695833</v>
      </c>
      <c r="AJ49" s="42">
        <f>INDEX('AEO 40'!$F$17:$BE$60,MATCH($A49,'AEO 40'!$B$17:$B$60,0),MATCH(AJ$42,'AEO 40'!$F$1:$BE$1,0))</f>
        <v>44.985669358189021</v>
      </c>
      <c r="AK49" s="42">
        <f>INDEX('AEO 40'!$F$17:$BE$60,MATCH($A49,'AEO 40'!$B$17:$B$60,0),MATCH(AK$42,'AEO 40'!$F$1:$BE$1,0))</f>
        <v>44.930161660682209</v>
      </c>
      <c r="AL49" s="42">
        <f>INDEX('AEO 40'!$F$17:$BE$60,MATCH($A49,'AEO 40'!$B$17:$B$60,0),MATCH(AL$42,'AEO 40'!$F$1:$BE$1,0))</f>
        <v>44.874653963175398</v>
      </c>
      <c r="AM49" s="42">
        <f>INDEX('AEO 40'!$F$17:$BE$60,MATCH($A49,'AEO 40'!$B$17:$B$60,0),MATCH(AM$42,'AEO 40'!$F$1:$BE$1,0))</f>
        <v>44.819146265668586</v>
      </c>
      <c r="AN49" s="42">
        <f>INDEX('AEO 40'!$F$17:$BE$60,MATCH($A49,'AEO 40'!$B$17:$B$60,0),MATCH(AN$42,'AEO 40'!$F$1:$BE$1,0))</f>
        <v>44.763638568161774</v>
      </c>
      <c r="AO49" s="42">
        <f>INDEX('AEO 40'!$F$17:$BE$60,MATCH($A49,'AEO 40'!$B$17:$B$60,0),MATCH(AO$42,'AEO 40'!$F$1:$BE$1,0))</f>
        <v>44.708130870654969</v>
      </c>
      <c r="AP49" s="42">
        <f>INDEX('AEO 40'!$F$17:$BE$60,MATCH($A49,'AEO 40'!$B$17:$B$60,0),MATCH(AP$42,'AEO 40'!$F$1:$BE$1,0))</f>
        <v>44.652623173148157</v>
      </c>
      <c r="AQ49" s="42">
        <f>INDEX('AEO 40'!$F$17:$BE$60,MATCH($A49,'AEO 40'!$B$17:$B$60,0),MATCH(AQ$42,'AEO 40'!$F$1:$BE$1,0))</f>
        <v>44.597115475641345</v>
      </c>
      <c r="AR49" s="42">
        <f>INDEX('AEO 40'!$F$17:$BE$60,MATCH($A49,'AEO 40'!$B$17:$B$60,0),MATCH(AR$42,'AEO 40'!$F$1:$BE$1,0))</f>
        <v>44.541607778134534</v>
      </c>
      <c r="AS49" s="42">
        <f>INDEX('AEO 40'!$F$17:$BE$60,MATCH($A49,'AEO 40'!$B$17:$B$60,0),MATCH(AS$42,'AEO 40'!$F$1:$BE$1,0))</f>
        <v>44.486100080627722</v>
      </c>
      <c r="AT49" s="42">
        <f>INDEX('AEO 40'!$F$17:$BE$60,MATCH($A49,'AEO 40'!$B$17:$B$60,0),MATCH(AT$42,'AEO 40'!$F$1:$BE$1,0))</f>
        <v>44.43059238312091</v>
      </c>
      <c r="AU49" s="42">
        <f>INDEX('AEO 40'!$F$17:$BE$60,MATCH($A49,'AEO 40'!$B$17:$B$60,0),MATCH(AU$42,'AEO 40'!$F$1:$BE$1,0))</f>
        <v>44.375084685614098</v>
      </c>
      <c r="AV49" s="42">
        <f>INDEX('AEO 40'!$F$17:$BE$60,MATCH($A49,'AEO 40'!$B$17:$B$60,0),MATCH(AV$42,'AEO 40'!$F$1:$BE$1,0))</f>
        <v>44.319576988107286</v>
      </c>
      <c r="AW49" s="42">
        <f>INDEX('AEO 40'!$F$17:$BE$60,MATCH($A49,'AEO 40'!$B$17:$B$60,0),MATCH(AW$42,'AEO 40'!$F$1:$BE$1,0))</f>
        <v>44.264069290600474</v>
      </c>
      <c r="AX49" s="42">
        <f>INDEX('AEO 40'!$F$17:$BE$60,MATCH($A49,'AEO 40'!$B$17:$B$60,0),MATCH(AX$42,'AEO 40'!$F$1:$BE$1,0))</f>
        <v>44.208561593093663</v>
      </c>
      <c r="AY49" s="42">
        <f>INDEX('AEO 40'!$F$17:$BE$60,MATCH($A49,'AEO 40'!$B$17:$B$60,0),MATCH(AY$42,'AEO 40'!$F$1:$BE$1,0))</f>
        <v>44.153053895586851</v>
      </c>
      <c r="AZ49" s="42">
        <f>INDEX('AEO 40'!$F$17:$BE$60,MATCH($A49,'AEO 40'!$B$17:$B$60,0),MATCH(AZ$42,'AEO 40'!$F$1:$BE$1,0))</f>
        <v>44.097546198080039</v>
      </c>
    </row>
    <row r="50" spans="1:55">
      <c r="A50" t="s">
        <v>891</v>
      </c>
      <c r="B50" s="42">
        <f>INDEX('AEO 40'!$F$17:$BE$60,MATCH($A50,'AEO 40'!$B$17:$B$60,0),MATCH(B$42,'AEO 40'!$F$1:$BE$1,0))</f>
        <v>30.781351000000001</v>
      </c>
      <c r="C50" s="42">
        <f>INDEX('AEO 40'!$F$17:$BE$60,MATCH($A50,'AEO 40'!$B$17:$B$60,0),MATCH(C$42,'AEO 40'!$F$1:$BE$1,0))</f>
        <v>31.734869</v>
      </c>
      <c r="D50" s="42">
        <f>INDEX('AEO 40'!$F$17:$BE$60,MATCH($A50,'AEO 40'!$B$17:$B$60,0),MATCH(D$42,'AEO 40'!$F$1:$BE$1,0))</f>
        <v>32.215733</v>
      </c>
      <c r="E50" s="42">
        <f>INDEX('AEO 40'!$F$17:$BE$60,MATCH($A50,'AEO 40'!$B$17:$B$60,0),MATCH(E$42,'AEO 40'!$F$1:$BE$1,0))</f>
        <v>32.607708000000002</v>
      </c>
      <c r="F50" s="42">
        <f>INDEX('AEO 40'!$F$17:$BE$60,MATCH($A50,'AEO 40'!$B$17:$B$60,0),MATCH(F$42,'AEO 40'!$F$1:$BE$1,0))</f>
        <v>32.887383</v>
      </c>
      <c r="G50" s="42">
        <f>INDEX('AEO 40'!$F$17:$BE$60,MATCH($A50,'AEO 40'!$B$17:$B$60,0),MATCH(G$42,'AEO 40'!$F$1:$BE$1,0))</f>
        <v>33.219242000000001</v>
      </c>
      <c r="H50" s="42">
        <f>INDEX('AEO 40'!$F$17:$BE$60,MATCH($A50,'AEO 40'!$B$17:$B$60,0),MATCH(H$42,'AEO 40'!$F$1:$BE$1,0))</f>
        <v>33.306679000000003</v>
      </c>
      <c r="I50" s="42">
        <f>INDEX('AEO 40'!$F$17:$BE$60,MATCH($A50,'AEO 40'!$B$17:$B$60,0),MATCH(I$42,'AEO 40'!$F$1:$BE$1,0))</f>
        <v>33.296996999999998</v>
      </c>
      <c r="J50" s="42">
        <f>INDEX('AEO 40'!$F$17:$BE$60,MATCH($A50,'AEO 40'!$B$17:$B$60,0),MATCH(J$42,'AEO 40'!$F$1:$BE$1,0))</f>
        <v>33.293453</v>
      </c>
      <c r="K50" s="42">
        <f>INDEX('AEO 40'!$F$17:$BE$60,MATCH($A50,'AEO 40'!$B$17:$B$60,0),MATCH(K$42,'AEO 40'!$F$1:$BE$1,0))</f>
        <v>33.279564000000001</v>
      </c>
      <c r="L50" s="42">
        <f>INDEX('AEO 40'!$F$17:$BE$60,MATCH($A50,'AEO 40'!$B$17:$B$60,0),MATCH(L$42,'AEO 40'!$F$1:$BE$1,0))</f>
        <v>33.274303000000003</v>
      </c>
      <c r="M50" s="42">
        <f>INDEX('AEO 40'!$F$17:$BE$60,MATCH($A50,'AEO 40'!$B$17:$B$60,0),MATCH(M$42,'AEO 40'!$F$1:$BE$1,0))</f>
        <v>33.249251999999998</v>
      </c>
      <c r="N50" s="42">
        <f>INDEX('AEO 40'!$F$17:$BE$60,MATCH($A50,'AEO 40'!$B$17:$B$60,0),MATCH(N$42,'AEO 40'!$F$1:$BE$1,0))</f>
        <v>33.221687000000003</v>
      </c>
      <c r="O50" s="42">
        <f>INDEX('AEO 40'!$F$17:$BE$60,MATCH($A50,'AEO 40'!$B$17:$B$60,0),MATCH(O$42,'AEO 40'!$F$1:$BE$1,0))</f>
        <v>33.185428999999999</v>
      </c>
      <c r="P50" s="42">
        <f>INDEX('AEO 40'!$F$17:$BE$60,MATCH($A50,'AEO 40'!$B$17:$B$60,0),MATCH(P$42,'AEO 40'!$F$1:$BE$1,0))</f>
        <v>33.157100999999997</v>
      </c>
      <c r="Q50" s="42">
        <f>INDEX('AEO 40'!$F$17:$BE$60,MATCH($A50,'AEO 40'!$B$17:$B$60,0),MATCH(Q$42,'AEO 40'!$F$1:$BE$1,0))</f>
        <v>33.122115999999998</v>
      </c>
      <c r="R50" s="42">
        <f>INDEX('AEO 40'!$F$17:$BE$60,MATCH($A50,'AEO 40'!$B$17:$B$60,0),MATCH(R$42,'AEO 40'!$F$1:$BE$1,0))</f>
        <v>33.086300000000001</v>
      </c>
      <c r="S50" s="42">
        <f>INDEX('AEO 40'!$F$17:$BE$60,MATCH($A50,'AEO 40'!$B$17:$B$60,0),MATCH(S$42,'AEO 40'!$F$1:$BE$1,0))</f>
        <v>33.052925000000002</v>
      </c>
      <c r="T50" s="42">
        <f>INDEX('AEO 40'!$F$17:$BE$60,MATCH($A50,'AEO 40'!$B$17:$B$60,0),MATCH(T$42,'AEO 40'!$F$1:$BE$1,0))</f>
        <v>33.036205000000002</v>
      </c>
      <c r="U50" s="42">
        <f>INDEX('AEO 40'!$F$17:$BE$60,MATCH($A50,'AEO 40'!$B$17:$B$60,0),MATCH(U$42,'AEO 40'!$F$1:$BE$1,0))</f>
        <v>33.002163000000003</v>
      </c>
      <c r="V50" s="42">
        <f>INDEX('AEO 40'!$F$17:$BE$60,MATCH($A50,'AEO 40'!$B$17:$B$60,0),MATCH(V$42,'AEO 40'!$F$1:$BE$1,0))</f>
        <v>32.977539</v>
      </c>
      <c r="W50" s="42">
        <f>INDEX('AEO 40'!$F$17:$BE$60,MATCH($A50,'AEO 40'!$B$17:$B$60,0),MATCH(W$42,'AEO 40'!$F$1:$BE$1,0))</f>
        <v>32.955719000000002</v>
      </c>
      <c r="X50" s="42">
        <f>INDEX('AEO 40'!$F$17:$BE$60,MATCH($A50,'AEO 40'!$B$17:$B$60,0),MATCH(X$42,'AEO 40'!$F$1:$BE$1,0))</f>
        <v>32.935600000000001</v>
      </c>
      <c r="Y50" s="42">
        <f>INDEX('AEO 40'!$F$17:$BE$60,MATCH($A50,'AEO 40'!$B$17:$B$60,0),MATCH(Y$42,'AEO 40'!$F$1:$BE$1,0))</f>
        <v>32.913573999999997</v>
      </c>
      <c r="Z50" s="42">
        <f>INDEX('AEO 40'!$F$17:$BE$60,MATCH($A50,'AEO 40'!$B$17:$B$60,0),MATCH(Z$42,'AEO 40'!$F$1:$BE$1,0))</f>
        <v>32.894779</v>
      </c>
      <c r="AA50" s="42">
        <f>INDEX('AEO 40'!$F$17:$BE$60,MATCH($A50,'AEO 40'!$B$17:$B$60,0),MATCH(AA$42,'AEO 40'!$F$1:$BE$1,0))</f>
        <v>32.875202000000002</v>
      </c>
      <c r="AB50" s="42">
        <f>INDEX('AEO 40'!$F$17:$BE$60,MATCH($A50,'AEO 40'!$B$17:$B$60,0),MATCH(AB$42,'AEO 40'!$F$1:$BE$1,0))</f>
        <v>32.853752</v>
      </c>
      <c r="AC50" s="42">
        <f>INDEX('AEO 40'!$F$17:$BE$60,MATCH($A50,'AEO 40'!$B$17:$B$60,0),MATCH(AC$42,'AEO 40'!$F$1:$BE$1,0))</f>
        <v>32.834758999999998</v>
      </c>
      <c r="AD50" s="42">
        <f>INDEX('AEO 40'!$F$17:$BE$60,MATCH($A50,'AEO 40'!$B$17:$B$60,0),MATCH(AD$42,'AEO 40'!$F$1:$BE$1,0))</f>
        <v>32.812449999999998</v>
      </c>
      <c r="AE50" s="42">
        <f>INDEX('AEO 40'!$F$17:$BE$60,MATCH($A50,'AEO 40'!$B$17:$B$60,0),MATCH(AE$42,'AEO 40'!$F$1:$BE$1,0))</f>
        <v>32.792171000000003</v>
      </c>
      <c r="AF50" s="42">
        <f>INDEX('AEO 40'!$F$17:$BE$60,MATCH($A50,'AEO 40'!$B$17:$B$60,0),MATCH(AF$42,'AEO 40'!$F$1:$BE$1,0))</f>
        <v>32.77158</v>
      </c>
      <c r="AG50" s="42">
        <f>INDEX('AEO 40'!$F$17:$BE$60,MATCH($A50,'AEO 40'!$B$17:$B$60,0),MATCH(AG$42,'AEO 40'!$F$1:$BE$1,0))</f>
        <v>32.75094266366284</v>
      </c>
      <c r="AH50" s="42">
        <f>INDEX('AEO 40'!$F$17:$BE$60,MATCH($A50,'AEO 40'!$B$17:$B$60,0),MATCH(AH$42,'AEO 40'!$F$1:$BE$1,0))</f>
        <v>32.730305517927818</v>
      </c>
      <c r="AI50" s="42">
        <f>INDEX('AEO 40'!$F$17:$BE$60,MATCH($A50,'AEO 40'!$B$17:$B$60,0),MATCH(AI$42,'AEO 40'!$F$1:$BE$1,0))</f>
        <v>32.709668372192787</v>
      </c>
      <c r="AJ50" s="42">
        <f>INDEX('AEO 40'!$F$17:$BE$60,MATCH($A50,'AEO 40'!$B$17:$B$60,0),MATCH(AJ$42,'AEO 40'!$F$1:$BE$1,0))</f>
        <v>32.689031226457764</v>
      </c>
      <c r="AK50" s="42">
        <f>INDEX('AEO 40'!$F$17:$BE$60,MATCH($A50,'AEO 40'!$B$17:$B$60,0),MATCH(AK$42,'AEO 40'!$F$1:$BE$1,0))</f>
        <v>32.668394080722734</v>
      </c>
      <c r="AL50" s="42">
        <f>INDEX('AEO 40'!$F$17:$BE$60,MATCH($A50,'AEO 40'!$B$17:$B$60,0),MATCH(AL$42,'AEO 40'!$F$1:$BE$1,0))</f>
        <v>32.647756934987711</v>
      </c>
      <c r="AM50" s="42">
        <f>INDEX('AEO 40'!$F$17:$BE$60,MATCH($A50,'AEO 40'!$B$17:$B$60,0),MATCH(AM$42,'AEO 40'!$F$1:$BE$1,0))</f>
        <v>32.627119789252681</v>
      </c>
      <c r="AN50" s="42">
        <f>INDEX('AEO 40'!$F$17:$BE$60,MATCH($A50,'AEO 40'!$B$17:$B$60,0),MATCH(AN$42,'AEO 40'!$F$1:$BE$1,0))</f>
        <v>32.606482643517658</v>
      </c>
      <c r="AO50" s="42">
        <f>INDEX('AEO 40'!$F$17:$BE$60,MATCH($A50,'AEO 40'!$B$17:$B$60,0),MATCH(AO$42,'AEO 40'!$F$1:$BE$1,0))</f>
        <v>32.585845497782628</v>
      </c>
      <c r="AP50" s="42">
        <f>INDEX('AEO 40'!$F$17:$BE$60,MATCH($A50,'AEO 40'!$B$17:$B$60,0),MATCH(AP$42,'AEO 40'!$F$1:$BE$1,0))</f>
        <v>32.565208352047605</v>
      </c>
      <c r="AQ50" s="42">
        <f>INDEX('AEO 40'!$F$17:$BE$60,MATCH($A50,'AEO 40'!$B$17:$B$60,0),MATCH(AQ$42,'AEO 40'!$F$1:$BE$1,0))</f>
        <v>32.544571206312575</v>
      </c>
      <c r="AR50" s="42">
        <f>INDEX('AEO 40'!$F$17:$BE$60,MATCH($A50,'AEO 40'!$B$17:$B$60,0),MATCH(AR$42,'AEO 40'!$F$1:$BE$1,0))</f>
        <v>32.523934060577552</v>
      </c>
      <c r="AS50" s="42">
        <f>INDEX('AEO 40'!$F$17:$BE$60,MATCH($A50,'AEO 40'!$B$17:$B$60,0),MATCH(AS$42,'AEO 40'!$F$1:$BE$1,0))</f>
        <v>32.503296914842522</v>
      </c>
      <c r="AT50" s="42">
        <f>INDEX('AEO 40'!$F$17:$BE$60,MATCH($A50,'AEO 40'!$B$17:$B$60,0),MATCH(AT$42,'AEO 40'!$F$1:$BE$1,0))</f>
        <v>32.482659769107499</v>
      </c>
      <c r="AU50" s="42">
        <f>INDEX('AEO 40'!$F$17:$BE$60,MATCH($A50,'AEO 40'!$B$17:$B$60,0),MATCH(AU$42,'AEO 40'!$F$1:$BE$1,0))</f>
        <v>32.462022623372469</v>
      </c>
      <c r="AV50" s="42">
        <f>INDEX('AEO 40'!$F$17:$BE$60,MATCH($A50,'AEO 40'!$B$17:$B$60,0),MATCH(AV$42,'AEO 40'!$F$1:$BE$1,0))</f>
        <v>32.441385477637446</v>
      </c>
      <c r="AW50" s="42">
        <f>INDEX('AEO 40'!$F$17:$BE$60,MATCH($A50,'AEO 40'!$B$17:$B$60,0),MATCH(AW$42,'AEO 40'!$F$1:$BE$1,0))</f>
        <v>32.420748331902416</v>
      </c>
      <c r="AX50" s="42">
        <f>INDEX('AEO 40'!$F$17:$BE$60,MATCH($A50,'AEO 40'!$B$17:$B$60,0),MATCH(AX$42,'AEO 40'!$F$1:$BE$1,0))</f>
        <v>32.400111186167393</v>
      </c>
      <c r="AY50" s="42">
        <f>INDEX('AEO 40'!$F$17:$BE$60,MATCH($A50,'AEO 40'!$B$17:$B$60,0),MATCH(AY$42,'AEO 40'!$F$1:$BE$1,0))</f>
        <v>32.379474040432363</v>
      </c>
      <c r="AZ50" s="42">
        <f>INDEX('AEO 40'!$F$17:$BE$60,MATCH($A50,'AEO 40'!$B$17:$B$60,0),MATCH(AZ$42,'AEO 40'!$F$1:$BE$1,0))</f>
        <v>32.35883689469734</v>
      </c>
    </row>
    <row r="51" spans="1:55">
      <c r="A51" s="44" t="s">
        <v>988</v>
      </c>
      <c r="B51" s="45">
        <f>SUM(B44/B46*B49,B45/B46*B50)</f>
        <v>35.242751509262455</v>
      </c>
      <c r="C51" s="45">
        <f t="shared" ref="C51:AF51" si="23">SUM(C44/C46*C49,C45/C46*C50)</f>
        <v>36.475683568404435</v>
      </c>
      <c r="D51" s="45">
        <f t="shared" si="23"/>
        <v>37.139188391581598</v>
      </c>
      <c r="E51" s="45">
        <f t="shared" si="23"/>
        <v>37.573551040908924</v>
      </c>
      <c r="F51" s="45">
        <f t="shared" si="23"/>
        <v>37.886712394921958</v>
      </c>
      <c r="G51" s="45">
        <f t="shared" si="23"/>
        <v>38.230509600699961</v>
      </c>
      <c r="H51" s="45">
        <f t="shared" si="23"/>
        <v>38.525182435548174</v>
      </c>
      <c r="I51" s="45">
        <f t="shared" si="23"/>
        <v>38.523768560031357</v>
      </c>
      <c r="J51" s="45">
        <f t="shared" si="23"/>
        <v>38.492874275098863</v>
      </c>
      <c r="K51" s="45">
        <f t="shared" si="23"/>
        <v>38.464891840361503</v>
      </c>
      <c r="L51" s="45">
        <f t="shared" si="23"/>
        <v>38.519429037515962</v>
      </c>
      <c r="M51" s="45">
        <f t="shared" si="23"/>
        <v>38.48951016930063</v>
      </c>
      <c r="N51" s="45">
        <f t="shared" si="23"/>
        <v>38.456319269641085</v>
      </c>
      <c r="O51" s="45">
        <f t="shared" si="23"/>
        <v>38.420314114419391</v>
      </c>
      <c r="P51" s="45">
        <f t="shared" si="23"/>
        <v>38.404138067396595</v>
      </c>
      <c r="Q51" s="45">
        <f t="shared" si="23"/>
        <v>38.323166670709242</v>
      </c>
      <c r="R51" s="45">
        <f t="shared" si="23"/>
        <v>38.239923046148803</v>
      </c>
      <c r="S51" s="45">
        <f t="shared" si="23"/>
        <v>38.17830989951451</v>
      </c>
      <c r="T51" s="45">
        <f t="shared" si="23"/>
        <v>38.132549843684103</v>
      </c>
      <c r="U51" s="45">
        <f t="shared" si="23"/>
        <v>38.055832793451806</v>
      </c>
      <c r="V51" s="45">
        <f>SUM(V44/V46*V49,V45/V46*V50)</f>
        <v>37.99280849581406</v>
      </c>
      <c r="W51" s="45">
        <f t="shared" si="23"/>
        <v>37.937048363847381</v>
      </c>
      <c r="X51" s="45">
        <f t="shared" si="23"/>
        <v>37.875130409251085</v>
      </c>
      <c r="Y51" s="45">
        <f t="shared" si="23"/>
        <v>37.81559038687552</v>
      </c>
      <c r="Z51" s="45">
        <f t="shared" si="23"/>
        <v>37.766269448912446</v>
      </c>
      <c r="AA51" s="45">
        <f t="shared" si="23"/>
        <v>37.724640263314726</v>
      </c>
      <c r="AB51" s="45">
        <f t="shared" si="23"/>
        <v>37.665616214432262</v>
      </c>
      <c r="AC51" s="45">
        <f t="shared" si="23"/>
        <v>37.610228489359017</v>
      </c>
      <c r="AD51" s="45">
        <f t="shared" si="23"/>
        <v>37.544529992321401</v>
      </c>
      <c r="AE51" s="45">
        <f t="shared" si="23"/>
        <v>37.492850541875626</v>
      </c>
      <c r="AF51" s="45">
        <f t="shared" si="23"/>
        <v>37.441127639445035</v>
      </c>
      <c r="AG51" s="45">
        <f t="shared" ref="AG51:AZ51" si="24">SUM(AG44/AG46*AG49,AG45/AG46*AG50)</f>
        <v>37.393632848356503</v>
      </c>
      <c r="AH51" s="45">
        <f t="shared" si="24"/>
        <v>37.345909732024673</v>
      </c>
      <c r="AI51" s="45">
        <f t="shared" si="24"/>
        <v>37.297949607472248</v>
      </c>
      <c r="AJ51" s="45">
        <f t="shared" si="24"/>
        <v>37.249744350264635</v>
      </c>
      <c r="AK51" s="45">
        <f t="shared" si="24"/>
        <v>37.201285460343833</v>
      </c>
      <c r="AL51" s="45">
        <f t="shared" si="24"/>
        <v>37.152564040066537</v>
      </c>
      <c r="AM51" s="45">
        <f t="shared" si="24"/>
        <v>37.103570770683035</v>
      </c>
      <c r="AN51" s="45">
        <f t="shared" si="24"/>
        <v>37.054295887126315</v>
      </c>
      <c r="AO51" s="45">
        <f t="shared" si="24"/>
        <v>37.004729150968089</v>
      </c>
      <c r="AP51" s="45">
        <f t="shared" si="24"/>
        <v>36.954859821384197</v>
      </c>
      <c r="AQ51" s="45">
        <f t="shared" si="24"/>
        <v>36.904676623956355</v>
      </c>
      <c r="AR51" s="45">
        <f t="shared" si="24"/>
        <v>36.854167717119992</v>
      </c>
      <c r="AS51" s="45">
        <f t="shared" si="24"/>
        <v>36.803320656047909</v>
      </c>
      <c r="AT51" s="45">
        <f t="shared" si="24"/>
        <v>36.752122353738613</v>
      </c>
      <c r="AU51" s="45">
        <f t="shared" si="24"/>
        <v>36.700559039053338</v>
      </c>
      <c r="AV51" s="45">
        <f t="shared" si="24"/>
        <v>36.648616211419068</v>
      </c>
      <c r="AW51" s="45">
        <f t="shared" si="24"/>
        <v>36.5962785918842</v>
      </c>
      <c r="AX51" s="45">
        <f t="shared" si="24"/>
        <v>36.543530070179806</v>
      </c>
      <c r="AY51" s="45">
        <f t="shared" si="24"/>
        <v>36.490353647400667</v>
      </c>
      <c r="AZ51" s="45">
        <f t="shared" si="24"/>
        <v>36.436731373877485</v>
      </c>
    </row>
    <row r="52" spans="1:55">
      <c r="A52" s="36" t="s">
        <v>984</v>
      </c>
      <c r="B52" s="1">
        <f>B47</f>
        <v>2020</v>
      </c>
      <c r="C52" s="1">
        <f t="shared" ref="C52:AF52" si="25">C47</f>
        <v>2021</v>
      </c>
      <c r="D52" s="1">
        <f t="shared" si="25"/>
        <v>2022</v>
      </c>
      <c r="E52" s="1">
        <f t="shared" si="25"/>
        <v>2023</v>
      </c>
      <c r="F52" s="1">
        <f t="shared" si="25"/>
        <v>2024</v>
      </c>
      <c r="G52" s="1">
        <f t="shared" si="25"/>
        <v>2025</v>
      </c>
      <c r="H52" s="1">
        <f t="shared" si="25"/>
        <v>2026</v>
      </c>
      <c r="I52" s="1">
        <f t="shared" si="25"/>
        <v>2027</v>
      </c>
      <c r="J52" s="1">
        <f t="shared" si="25"/>
        <v>2028</v>
      </c>
      <c r="K52" s="1">
        <f t="shared" si="25"/>
        <v>2029</v>
      </c>
      <c r="L52" s="1">
        <f t="shared" si="25"/>
        <v>2030</v>
      </c>
      <c r="M52" s="1">
        <f t="shared" si="25"/>
        <v>2031</v>
      </c>
      <c r="N52" s="1">
        <f t="shared" si="25"/>
        <v>2032</v>
      </c>
      <c r="O52" s="1">
        <f t="shared" si="25"/>
        <v>2033</v>
      </c>
      <c r="P52" s="1">
        <f t="shared" si="25"/>
        <v>2034</v>
      </c>
      <c r="Q52" s="1">
        <f t="shared" si="25"/>
        <v>2035</v>
      </c>
      <c r="R52" s="1">
        <f t="shared" si="25"/>
        <v>2036</v>
      </c>
      <c r="S52" s="1">
        <f t="shared" si="25"/>
        <v>2037</v>
      </c>
      <c r="T52" s="1">
        <f t="shared" si="25"/>
        <v>2038</v>
      </c>
      <c r="U52" s="1">
        <f t="shared" si="25"/>
        <v>2039</v>
      </c>
      <c r="V52" s="1">
        <f t="shared" si="25"/>
        <v>2040</v>
      </c>
      <c r="W52" s="1">
        <f t="shared" si="25"/>
        <v>2041</v>
      </c>
      <c r="X52" s="1">
        <f t="shared" si="25"/>
        <v>2042</v>
      </c>
      <c r="Y52" s="1">
        <f t="shared" si="25"/>
        <v>2043</v>
      </c>
      <c r="Z52" s="1">
        <f t="shared" si="25"/>
        <v>2044</v>
      </c>
      <c r="AA52" s="1">
        <f t="shared" si="25"/>
        <v>2045</v>
      </c>
      <c r="AB52" s="1">
        <f t="shared" si="25"/>
        <v>2046</v>
      </c>
      <c r="AC52" s="1">
        <f t="shared" si="25"/>
        <v>2047</v>
      </c>
      <c r="AD52" s="1">
        <f t="shared" si="25"/>
        <v>2048</v>
      </c>
      <c r="AE52" s="1">
        <f t="shared" si="25"/>
        <v>2049</v>
      </c>
      <c r="AF52" s="1">
        <f t="shared" si="25"/>
        <v>2050</v>
      </c>
      <c r="AG52" s="1">
        <f t="shared" ref="AG52:AZ52" si="26">AG47</f>
        <v>2051</v>
      </c>
      <c r="AH52" s="1">
        <f t="shared" si="26"/>
        <v>2052</v>
      </c>
      <c r="AI52" s="1">
        <f t="shared" si="26"/>
        <v>2053</v>
      </c>
      <c r="AJ52" s="1">
        <f t="shared" si="26"/>
        <v>2054</v>
      </c>
      <c r="AK52" s="1">
        <f t="shared" si="26"/>
        <v>2055</v>
      </c>
      <c r="AL52" s="1">
        <f t="shared" si="26"/>
        <v>2056</v>
      </c>
      <c r="AM52" s="1">
        <f t="shared" si="26"/>
        <v>2057</v>
      </c>
      <c r="AN52" s="1">
        <f t="shared" si="26"/>
        <v>2058</v>
      </c>
      <c r="AO52" s="1">
        <f t="shared" si="26"/>
        <v>2059</v>
      </c>
      <c r="AP52" s="1">
        <f t="shared" si="26"/>
        <v>2060</v>
      </c>
      <c r="AQ52" s="1">
        <f t="shared" si="26"/>
        <v>2061</v>
      </c>
      <c r="AR52" s="1">
        <f t="shared" si="26"/>
        <v>2062</v>
      </c>
      <c r="AS52" s="1">
        <f t="shared" si="26"/>
        <v>2063</v>
      </c>
      <c r="AT52" s="1">
        <f t="shared" si="26"/>
        <v>2064</v>
      </c>
      <c r="AU52" s="1">
        <f t="shared" si="26"/>
        <v>2065</v>
      </c>
      <c r="AV52" s="1">
        <f t="shared" si="26"/>
        <v>2066</v>
      </c>
      <c r="AW52" s="1">
        <f t="shared" si="26"/>
        <v>2067</v>
      </c>
      <c r="AX52" s="1">
        <f t="shared" si="26"/>
        <v>2068</v>
      </c>
      <c r="AY52" s="1">
        <f t="shared" si="26"/>
        <v>2069</v>
      </c>
      <c r="AZ52" s="1">
        <f t="shared" si="26"/>
        <v>2070</v>
      </c>
    </row>
    <row r="53" spans="1:55">
      <c r="A53" s="43" t="s">
        <v>985</v>
      </c>
    </row>
    <row r="54" spans="1:55">
      <c r="A54" s="23" t="s">
        <v>73</v>
      </c>
      <c r="B54" s="42">
        <f>INDEX('AEO 7'!$C$18:$BD$85,MATCH($A54,'AEO 7'!$A$18:$A$85,0),MATCH(B$42,'AEO 7'!$C$1:$BD$1,0))</f>
        <v>35.306621999999997</v>
      </c>
      <c r="C54" s="42">
        <f>INDEX('AEO 7'!$C$18:$BD$85,MATCH($A54,'AEO 7'!$A$18:$A$85,0),MATCH(C$42,'AEO 7'!$C$1:$BD$1,0))</f>
        <v>36.467899000000003</v>
      </c>
      <c r="D54" s="42">
        <f>INDEX('AEO 7'!$C$18:$BD$85,MATCH($A54,'AEO 7'!$A$18:$A$85,0),MATCH(D$42,'AEO 7'!$C$1:$BD$1,0))</f>
        <v>37.145805000000003</v>
      </c>
      <c r="E54" s="42">
        <f>INDEX('AEO 7'!$C$18:$BD$85,MATCH($A54,'AEO 7'!$A$18:$A$85,0),MATCH(E$42,'AEO 7'!$C$1:$BD$1,0))</f>
        <v>37.564754000000001</v>
      </c>
      <c r="F54" s="42">
        <f>INDEX('AEO 7'!$C$18:$BD$85,MATCH($A54,'AEO 7'!$A$18:$A$85,0),MATCH(F$42,'AEO 7'!$C$1:$BD$1,0))</f>
        <v>37.869587000000003</v>
      </c>
      <c r="G54" s="42">
        <f>INDEX('AEO 7'!$C$18:$BD$85,MATCH($A54,'AEO 7'!$A$18:$A$85,0),MATCH(G$42,'AEO 7'!$C$1:$BD$1,0))</f>
        <v>38.261166000000003</v>
      </c>
      <c r="H54" s="42">
        <f>INDEX('AEO 7'!$C$18:$BD$85,MATCH($A54,'AEO 7'!$A$18:$A$85,0),MATCH(H$42,'AEO 7'!$C$1:$BD$1,0))</f>
        <v>38.678328999999998</v>
      </c>
      <c r="I54" s="42">
        <f>INDEX('AEO 7'!$C$18:$BD$85,MATCH($A54,'AEO 7'!$A$18:$A$85,0),MATCH(I$42,'AEO 7'!$C$1:$BD$1,0))</f>
        <v>38.782119999999999</v>
      </c>
      <c r="J54" s="42">
        <f>INDEX('AEO 7'!$C$18:$BD$85,MATCH($A54,'AEO 7'!$A$18:$A$85,0),MATCH(J$42,'AEO 7'!$C$1:$BD$1,0))</f>
        <v>38.833714000000001</v>
      </c>
      <c r="K54" s="42">
        <f>INDEX('AEO 7'!$C$18:$BD$85,MATCH($A54,'AEO 7'!$A$18:$A$85,0),MATCH(K$42,'AEO 7'!$C$1:$BD$1,0))</f>
        <v>38.876083000000001</v>
      </c>
      <c r="L54" s="42">
        <f>INDEX('AEO 7'!$C$18:$BD$85,MATCH($A54,'AEO 7'!$A$18:$A$85,0),MATCH(L$42,'AEO 7'!$C$1:$BD$1,0))</f>
        <v>39.031016999999999</v>
      </c>
      <c r="M54" s="42">
        <f>INDEX('AEO 7'!$C$18:$BD$85,MATCH($A54,'AEO 7'!$A$18:$A$85,0),MATCH(M$42,'AEO 7'!$C$1:$BD$1,0))</f>
        <v>39.097121999999999</v>
      </c>
      <c r="N54" s="42">
        <f>INDEX('AEO 7'!$C$18:$BD$85,MATCH($A54,'AEO 7'!$A$18:$A$85,0),MATCH(N$42,'AEO 7'!$C$1:$BD$1,0))</f>
        <v>39.178814000000003</v>
      </c>
      <c r="O54" s="42">
        <f>INDEX('AEO 7'!$C$18:$BD$85,MATCH($A54,'AEO 7'!$A$18:$A$85,0),MATCH(O$42,'AEO 7'!$C$1:$BD$1,0))</f>
        <v>39.263396999999998</v>
      </c>
      <c r="P54" s="42">
        <f>INDEX('AEO 7'!$C$18:$BD$85,MATCH($A54,'AEO 7'!$A$18:$A$85,0),MATCH(P$42,'AEO 7'!$C$1:$BD$1,0))</f>
        <v>39.380603999999998</v>
      </c>
      <c r="Q54" s="42">
        <f>INDEX('AEO 7'!$C$18:$BD$85,MATCH($A54,'AEO 7'!$A$18:$A$85,0),MATCH(Q$42,'AEO 7'!$C$1:$BD$1,0))</f>
        <v>39.428646000000001</v>
      </c>
      <c r="R54" s="42">
        <f>INDEX('AEO 7'!$C$18:$BD$85,MATCH($A54,'AEO 7'!$A$18:$A$85,0),MATCH(R$42,'AEO 7'!$C$1:$BD$1,0))</f>
        <v>39.476784000000002</v>
      </c>
      <c r="S54" s="42">
        <f>INDEX('AEO 7'!$C$18:$BD$85,MATCH($A54,'AEO 7'!$A$18:$A$85,0),MATCH(S$42,'AEO 7'!$C$1:$BD$1,0))</f>
        <v>39.553840999999998</v>
      </c>
      <c r="T54" s="42">
        <f>INDEX('AEO 7'!$C$18:$BD$85,MATCH($A54,'AEO 7'!$A$18:$A$85,0),MATCH(T$42,'AEO 7'!$C$1:$BD$1,0))</f>
        <v>39.655147999999997</v>
      </c>
      <c r="U54" s="42">
        <f>INDEX('AEO 7'!$C$18:$BD$85,MATCH($A54,'AEO 7'!$A$18:$A$85,0),MATCH(U$42,'AEO 7'!$C$1:$BD$1,0))</f>
        <v>39.718604999999997</v>
      </c>
      <c r="V54" s="42">
        <f>INDEX('AEO 7'!$C$18:$BD$85,MATCH($A54,'AEO 7'!$A$18:$A$85,0),MATCH(V$42,'AEO 7'!$C$1:$BD$1,0))</f>
        <v>39.800255</v>
      </c>
      <c r="W54" s="42">
        <f>INDEX('AEO 7'!$C$18:$BD$85,MATCH($A54,'AEO 7'!$A$18:$A$85,0),MATCH(W$42,'AEO 7'!$C$1:$BD$1,0))</f>
        <v>39.857684999999996</v>
      </c>
      <c r="X54" s="42">
        <f>INDEX('AEO 7'!$C$18:$BD$85,MATCH($A54,'AEO 7'!$A$18:$A$85,0),MATCH(X$42,'AEO 7'!$C$1:$BD$1,0))</f>
        <v>39.902507999999997</v>
      </c>
      <c r="Y54" s="42">
        <f>INDEX('AEO 7'!$C$18:$BD$85,MATCH($A54,'AEO 7'!$A$18:$A$85,0),MATCH(Y$42,'AEO 7'!$C$1:$BD$1,0))</f>
        <v>39.954895</v>
      </c>
      <c r="Z54" s="42">
        <f>INDEX('AEO 7'!$C$18:$BD$85,MATCH($A54,'AEO 7'!$A$18:$A$85,0),MATCH(Z$42,'AEO 7'!$C$1:$BD$1,0))</f>
        <v>40.024872000000002</v>
      </c>
      <c r="AA54" s="42">
        <f>INDEX('AEO 7'!$C$18:$BD$85,MATCH($A54,'AEO 7'!$A$18:$A$85,0),MATCH(AA$42,'AEO 7'!$C$1:$BD$1,0))</f>
        <v>40.112934000000003</v>
      </c>
      <c r="AB54" s="42">
        <f>INDEX('AEO 7'!$C$18:$BD$85,MATCH($A54,'AEO 7'!$A$18:$A$85,0),MATCH(AB$42,'AEO 7'!$C$1:$BD$1,0))</f>
        <v>40.181061</v>
      </c>
      <c r="AC54" s="42">
        <f>INDEX('AEO 7'!$C$18:$BD$85,MATCH($A54,'AEO 7'!$A$18:$A$85,0),MATCH(AC$42,'AEO 7'!$C$1:$BD$1,0))</f>
        <v>40.254047</v>
      </c>
      <c r="AD54" s="42">
        <f>INDEX('AEO 7'!$C$18:$BD$85,MATCH($A54,'AEO 7'!$A$18:$A$85,0),MATCH(AD$42,'AEO 7'!$C$1:$BD$1,0))</f>
        <v>40.320404000000003</v>
      </c>
      <c r="AE54" s="42">
        <f>INDEX('AEO 7'!$C$18:$BD$85,MATCH($A54,'AEO 7'!$A$18:$A$85,0),MATCH(AE$42,'AEO 7'!$C$1:$BD$1,0))</f>
        <v>40.416508</v>
      </c>
      <c r="AF54" s="42">
        <f>INDEX('AEO 7'!$C$18:$BD$85,MATCH($A54,'AEO 7'!$A$18:$A$85,0),MATCH(AF$42,'AEO 7'!$C$1:$BD$1,0))</f>
        <v>40.521500000000003</v>
      </c>
      <c r="AG54" s="42">
        <f>INDEX('AEO 7'!$C$18:$BD$85,MATCH($A54,'AEO 7'!$A$18:$A$85,0),MATCH(AG$42,'AEO 7'!$C$1:$BD$1,0))</f>
        <v>40.615299790014475</v>
      </c>
      <c r="AH54" s="42">
        <f>INDEX('AEO 7'!$C$18:$BD$85,MATCH($A54,'AEO 7'!$A$18:$A$85,0),MATCH(AH$42,'AEO 7'!$C$1:$BD$1,0))</f>
        <v>40.709144294615633</v>
      </c>
      <c r="AI54" s="42">
        <f>INDEX('AEO 7'!$C$18:$BD$85,MATCH($A54,'AEO 7'!$A$18:$A$85,0),MATCH(AI$42,'AEO 7'!$C$1:$BD$1,0))</f>
        <v>40.802988799216799</v>
      </c>
      <c r="AJ54" s="42">
        <f>INDEX('AEO 7'!$C$18:$BD$85,MATCH($A54,'AEO 7'!$A$18:$A$85,0),MATCH(AJ$42,'AEO 7'!$C$1:$BD$1,0))</f>
        <v>40.896833303817957</v>
      </c>
      <c r="AK54" s="42">
        <f>INDEX('AEO 7'!$C$18:$BD$85,MATCH($A54,'AEO 7'!$A$18:$A$85,0),MATCH(AK$42,'AEO 7'!$C$1:$BD$1,0))</f>
        <v>40.990677808419122</v>
      </c>
      <c r="AL54" s="42">
        <f>INDEX('AEO 7'!$C$18:$BD$85,MATCH($A54,'AEO 7'!$A$18:$A$85,0),MATCH(AL$42,'AEO 7'!$C$1:$BD$1,0))</f>
        <v>41.08452231302028</v>
      </c>
      <c r="AM54" s="42">
        <f>INDEX('AEO 7'!$C$18:$BD$85,MATCH($A54,'AEO 7'!$A$18:$A$85,0),MATCH(AM$42,'AEO 7'!$C$1:$BD$1,0))</f>
        <v>41.178366817621445</v>
      </c>
      <c r="AN54" s="42">
        <f>INDEX('AEO 7'!$C$18:$BD$85,MATCH($A54,'AEO 7'!$A$18:$A$85,0),MATCH(AN$42,'AEO 7'!$C$1:$BD$1,0))</f>
        <v>41.27221132222261</v>
      </c>
      <c r="AO54" s="42">
        <f>INDEX('AEO 7'!$C$18:$BD$85,MATCH($A54,'AEO 7'!$A$18:$A$85,0),MATCH(AO$42,'AEO 7'!$C$1:$BD$1,0))</f>
        <v>41.366055826823768</v>
      </c>
      <c r="AP54" s="42">
        <f>INDEX('AEO 7'!$C$18:$BD$85,MATCH($A54,'AEO 7'!$A$18:$A$85,0),MATCH(AP$42,'AEO 7'!$C$1:$BD$1,0))</f>
        <v>41.459900331424933</v>
      </c>
      <c r="AQ54" s="42">
        <f>INDEX('AEO 7'!$C$18:$BD$85,MATCH($A54,'AEO 7'!$A$18:$A$85,0),MATCH(AQ$42,'AEO 7'!$C$1:$BD$1,0))</f>
        <v>41.553744836026091</v>
      </c>
      <c r="AR54" s="42">
        <f>INDEX('AEO 7'!$C$18:$BD$85,MATCH($A54,'AEO 7'!$A$18:$A$85,0),MATCH(AR$42,'AEO 7'!$C$1:$BD$1,0))</f>
        <v>41.647589340627256</v>
      </c>
      <c r="AS54" s="42">
        <f>INDEX('AEO 7'!$C$18:$BD$85,MATCH($A54,'AEO 7'!$A$18:$A$85,0),MATCH(AS$42,'AEO 7'!$C$1:$BD$1,0))</f>
        <v>41.741433845228414</v>
      </c>
      <c r="AT54" s="42">
        <f>INDEX('AEO 7'!$C$18:$BD$85,MATCH($A54,'AEO 7'!$A$18:$A$85,0),MATCH(AT$42,'AEO 7'!$C$1:$BD$1,0))</f>
        <v>41.835278349829579</v>
      </c>
      <c r="AU54" s="42">
        <f>INDEX('AEO 7'!$C$18:$BD$85,MATCH($A54,'AEO 7'!$A$18:$A$85,0),MATCH(AU$42,'AEO 7'!$C$1:$BD$1,0))</f>
        <v>41.929122854430744</v>
      </c>
      <c r="AV54" s="42">
        <f>INDEX('AEO 7'!$C$18:$BD$85,MATCH($A54,'AEO 7'!$A$18:$A$85,0),MATCH(AV$42,'AEO 7'!$C$1:$BD$1,0))</f>
        <v>42.022967359031902</v>
      </c>
      <c r="AW54" s="42">
        <f>INDEX('AEO 7'!$C$18:$BD$85,MATCH($A54,'AEO 7'!$A$18:$A$85,0),MATCH(AW$42,'AEO 7'!$C$1:$BD$1,0))</f>
        <v>42.116811863633068</v>
      </c>
      <c r="AX54" s="42">
        <f>INDEX('AEO 7'!$C$18:$BD$85,MATCH($A54,'AEO 7'!$A$18:$A$85,0),MATCH(AX$42,'AEO 7'!$C$1:$BD$1,0))</f>
        <v>42.210656368234226</v>
      </c>
      <c r="AY54" s="42">
        <f>INDEX('AEO 7'!$C$18:$BD$85,MATCH($A54,'AEO 7'!$A$18:$A$85,0),MATCH(AY$42,'AEO 7'!$C$1:$BD$1,0))</f>
        <v>42.304500872835391</v>
      </c>
      <c r="AZ54" s="42">
        <f>INDEX('AEO 7'!$C$18:$BD$85,MATCH($A54,'AEO 7'!$A$18:$A$85,0),MATCH(AZ$42,'AEO 7'!$C$1:$BD$1,0))</f>
        <v>42.398345377436549</v>
      </c>
    </row>
    <row r="55" spans="1:55">
      <c r="A55" s="23" t="s">
        <v>67</v>
      </c>
      <c r="B55" s="42">
        <f>INDEX('AEO 7'!$C$18:$BD$85,MATCH($A55,'AEO 7'!$A$18:$A$85,0),MATCH(B$42,'AEO 7'!$C$1:$BD$1,0))</f>
        <v>28.801698999999999</v>
      </c>
      <c r="C55" s="42">
        <f>INDEX('AEO 7'!$C$18:$BD$85,MATCH($A55,'AEO 7'!$A$18:$A$85,0),MATCH(C$42,'AEO 7'!$C$1:$BD$1,0))</f>
        <v>29.748508000000001</v>
      </c>
      <c r="D55" s="42">
        <f>INDEX('AEO 7'!$C$18:$BD$85,MATCH($A55,'AEO 7'!$A$18:$A$85,0),MATCH(D$42,'AEO 7'!$C$1:$BD$1,0))</f>
        <v>30.302168000000002</v>
      </c>
      <c r="E55" s="42">
        <f>INDEX('AEO 7'!$C$18:$BD$85,MATCH($A55,'AEO 7'!$A$18:$A$85,0),MATCH(E$42,'AEO 7'!$C$1:$BD$1,0))</f>
        <v>30.643736000000001</v>
      </c>
      <c r="F55" s="42">
        <f>INDEX('AEO 7'!$C$18:$BD$85,MATCH($A55,'AEO 7'!$A$18:$A$85,0),MATCH(F$42,'AEO 7'!$C$1:$BD$1,0))</f>
        <v>30.892097</v>
      </c>
      <c r="G55" s="42">
        <f>INDEX('AEO 7'!$C$18:$BD$85,MATCH($A55,'AEO 7'!$A$18:$A$85,0),MATCH(G$42,'AEO 7'!$C$1:$BD$1,0))</f>
        <v>31.211321000000002</v>
      </c>
      <c r="H55" s="42">
        <f>INDEX('AEO 7'!$C$18:$BD$85,MATCH($A55,'AEO 7'!$A$18:$A$85,0),MATCH(H$42,'AEO 7'!$C$1:$BD$1,0))</f>
        <v>31.551421999999999</v>
      </c>
      <c r="I55" s="42">
        <f>INDEX('AEO 7'!$C$18:$BD$85,MATCH($A55,'AEO 7'!$A$18:$A$85,0),MATCH(I$42,'AEO 7'!$C$1:$BD$1,0))</f>
        <v>31.636091</v>
      </c>
      <c r="J55" s="42">
        <f>INDEX('AEO 7'!$C$18:$BD$85,MATCH($A55,'AEO 7'!$A$18:$A$85,0),MATCH(J$42,'AEO 7'!$C$1:$BD$1,0))</f>
        <v>31.678196</v>
      </c>
      <c r="K55" s="42">
        <f>INDEX('AEO 7'!$C$18:$BD$85,MATCH($A55,'AEO 7'!$A$18:$A$85,0),MATCH(K$42,'AEO 7'!$C$1:$BD$1,0))</f>
        <v>31.712803000000001</v>
      </c>
      <c r="L55" s="42">
        <f>INDEX('AEO 7'!$C$18:$BD$85,MATCH($A55,'AEO 7'!$A$18:$A$85,0),MATCH(L$42,'AEO 7'!$C$1:$BD$1,0))</f>
        <v>31.839462000000001</v>
      </c>
      <c r="M55" s="42">
        <f>INDEX('AEO 7'!$C$18:$BD$85,MATCH($A55,'AEO 7'!$A$18:$A$85,0),MATCH(M$42,'AEO 7'!$C$1:$BD$1,0))</f>
        <v>31.893412000000001</v>
      </c>
      <c r="N55" s="42">
        <f>INDEX('AEO 7'!$C$18:$BD$85,MATCH($A55,'AEO 7'!$A$18:$A$85,0),MATCH(N$42,'AEO 7'!$C$1:$BD$1,0))</f>
        <v>31.960094000000002</v>
      </c>
      <c r="O55" s="42">
        <f>INDEX('AEO 7'!$C$18:$BD$85,MATCH($A55,'AEO 7'!$A$18:$A$85,0),MATCH(O$42,'AEO 7'!$C$1:$BD$1,0))</f>
        <v>32.029114</v>
      </c>
      <c r="P55" s="42">
        <f>INDEX('AEO 7'!$C$18:$BD$85,MATCH($A55,'AEO 7'!$A$18:$A$85,0),MATCH(P$42,'AEO 7'!$C$1:$BD$1,0))</f>
        <v>32.124813000000003</v>
      </c>
      <c r="Q55" s="42">
        <f>INDEX('AEO 7'!$C$18:$BD$85,MATCH($A55,'AEO 7'!$A$18:$A$85,0),MATCH(Q$42,'AEO 7'!$C$1:$BD$1,0))</f>
        <v>32.163910000000001</v>
      </c>
      <c r="R55" s="42">
        <f>INDEX('AEO 7'!$C$18:$BD$85,MATCH($A55,'AEO 7'!$A$18:$A$85,0),MATCH(R$42,'AEO 7'!$C$1:$BD$1,0))</f>
        <v>32.203082999999999</v>
      </c>
      <c r="S55" s="42">
        <f>INDEX('AEO 7'!$C$18:$BD$85,MATCH($A55,'AEO 7'!$A$18:$A$85,0),MATCH(S$42,'AEO 7'!$C$1:$BD$1,0))</f>
        <v>32.265900000000002</v>
      </c>
      <c r="T55" s="42">
        <f>INDEX('AEO 7'!$C$18:$BD$85,MATCH($A55,'AEO 7'!$A$18:$A$85,0),MATCH(T$42,'AEO 7'!$C$1:$BD$1,0))</f>
        <v>32.348514999999999</v>
      </c>
      <c r="U55" s="42">
        <f>INDEX('AEO 7'!$C$18:$BD$85,MATCH($A55,'AEO 7'!$A$18:$A$85,0),MATCH(U$42,'AEO 7'!$C$1:$BD$1,0))</f>
        <v>32.400196000000001</v>
      </c>
      <c r="V55" s="42">
        <f>INDEX('AEO 7'!$C$18:$BD$85,MATCH($A55,'AEO 7'!$A$18:$A$85,0),MATCH(V$42,'AEO 7'!$C$1:$BD$1,0))</f>
        <v>32.466754999999999</v>
      </c>
      <c r="W55" s="42">
        <f>INDEX('AEO 7'!$C$18:$BD$85,MATCH($A55,'AEO 7'!$A$18:$A$85,0),MATCH(W$42,'AEO 7'!$C$1:$BD$1,0))</f>
        <v>32.513561000000003</v>
      </c>
      <c r="X55" s="42">
        <f>INDEX('AEO 7'!$C$18:$BD$85,MATCH($A55,'AEO 7'!$A$18:$A$85,0),MATCH(X$42,'AEO 7'!$C$1:$BD$1,0))</f>
        <v>32.550055999999998</v>
      </c>
      <c r="Y55" s="42">
        <f>INDEX('AEO 7'!$C$18:$BD$85,MATCH($A55,'AEO 7'!$A$18:$A$85,0),MATCH(Y$42,'AEO 7'!$C$1:$BD$1,0))</f>
        <v>32.592742999999999</v>
      </c>
      <c r="Z55" s="42">
        <f>INDEX('AEO 7'!$C$18:$BD$85,MATCH($A55,'AEO 7'!$A$18:$A$85,0),MATCH(Z$42,'AEO 7'!$C$1:$BD$1,0))</f>
        <v>32.649788000000001</v>
      </c>
      <c r="AA55" s="42">
        <f>INDEX('AEO 7'!$C$18:$BD$85,MATCH($A55,'AEO 7'!$A$18:$A$85,0),MATCH(AA$42,'AEO 7'!$C$1:$BD$1,0))</f>
        <v>32.721618999999997</v>
      </c>
      <c r="AB55" s="42">
        <f>INDEX('AEO 7'!$C$18:$BD$85,MATCH($A55,'AEO 7'!$A$18:$A$85,0),MATCH(AB$42,'AEO 7'!$C$1:$BD$1,0))</f>
        <v>32.77713</v>
      </c>
      <c r="AC55" s="42">
        <f>INDEX('AEO 7'!$C$18:$BD$85,MATCH($A55,'AEO 7'!$A$18:$A$85,0),MATCH(AC$42,'AEO 7'!$C$1:$BD$1,0))</f>
        <v>32.836616999999997</v>
      </c>
      <c r="AD55" s="42">
        <f>INDEX('AEO 7'!$C$18:$BD$85,MATCH($A55,'AEO 7'!$A$18:$A$85,0),MATCH(AD$42,'AEO 7'!$C$1:$BD$1,0))</f>
        <v>32.890667000000001</v>
      </c>
      <c r="AE55" s="42">
        <f>INDEX('AEO 7'!$C$18:$BD$85,MATCH($A55,'AEO 7'!$A$18:$A$85,0),MATCH(AE$42,'AEO 7'!$C$1:$BD$1,0))</f>
        <v>32.969020999999998</v>
      </c>
      <c r="AF55" s="42">
        <f>INDEX('AEO 7'!$C$18:$BD$85,MATCH($A55,'AEO 7'!$A$18:$A$85,0),MATCH(AF$42,'AEO 7'!$C$1:$BD$1,0))</f>
        <v>33.054625999999999</v>
      </c>
      <c r="AG55" s="42">
        <f>INDEX('AEO 7'!$C$18:$BD$85,MATCH($A55,'AEO 7'!$A$18:$A$85,0),MATCH(AG$42,'AEO 7'!$C$1:$BD$1,0))</f>
        <v>33.131095232036152</v>
      </c>
      <c r="AH55" s="42">
        <f>INDEX('AEO 7'!$C$18:$BD$85,MATCH($A55,'AEO 7'!$A$18:$A$85,0),MATCH(AH$42,'AEO 7'!$C$1:$BD$1,0))</f>
        <v>33.207600962921006</v>
      </c>
      <c r="AI55" s="42">
        <f>INDEX('AEO 7'!$C$18:$BD$85,MATCH($A55,'AEO 7'!$A$18:$A$85,0),MATCH(AI$42,'AEO 7'!$C$1:$BD$1,0))</f>
        <v>33.284106693805867</v>
      </c>
      <c r="AJ55" s="42">
        <f>INDEX('AEO 7'!$C$18:$BD$85,MATCH($A55,'AEO 7'!$A$18:$A$85,0),MATCH(AJ$42,'AEO 7'!$C$1:$BD$1,0))</f>
        <v>33.360612424690729</v>
      </c>
      <c r="AK55" s="42">
        <f>INDEX('AEO 7'!$C$18:$BD$85,MATCH($A55,'AEO 7'!$A$18:$A$85,0),MATCH(AK$42,'AEO 7'!$C$1:$BD$1,0))</f>
        <v>33.437118155575583</v>
      </c>
      <c r="AL55" s="42">
        <f>INDEX('AEO 7'!$C$18:$BD$85,MATCH($A55,'AEO 7'!$A$18:$A$85,0),MATCH(AL$42,'AEO 7'!$C$1:$BD$1,0))</f>
        <v>33.513623886460444</v>
      </c>
      <c r="AM55" s="42">
        <f>INDEX('AEO 7'!$C$18:$BD$85,MATCH($A55,'AEO 7'!$A$18:$A$85,0),MATCH(AM$42,'AEO 7'!$C$1:$BD$1,0))</f>
        <v>33.590129617345298</v>
      </c>
      <c r="AN55" s="42">
        <f>INDEX('AEO 7'!$C$18:$BD$85,MATCH($A55,'AEO 7'!$A$18:$A$85,0),MATCH(AN$42,'AEO 7'!$C$1:$BD$1,0))</f>
        <v>33.666635348230159</v>
      </c>
      <c r="AO55" s="42">
        <f>INDEX('AEO 7'!$C$18:$BD$85,MATCH($A55,'AEO 7'!$A$18:$A$85,0),MATCH(AO$42,'AEO 7'!$C$1:$BD$1,0))</f>
        <v>33.74314107911502</v>
      </c>
      <c r="AP55" s="42">
        <f>INDEX('AEO 7'!$C$18:$BD$85,MATCH($A55,'AEO 7'!$A$18:$A$85,0),MATCH(AP$42,'AEO 7'!$C$1:$BD$1,0))</f>
        <v>33.819646809999874</v>
      </c>
      <c r="AQ55" s="42">
        <f>INDEX('AEO 7'!$C$18:$BD$85,MATCH($A55,'AEO 7'!$A$18:$A$85,0),MATCH(AQ$42,'AEO 7'!$C$1:$BD$1,0))</f>
        <v>33.896152540884735</v>
      </c>
      <c r="AR55" s="42">
        <f>INDEX('AEO 7'!$C$18:$BD$85,MATCH($A55,'AEO 7'!$A$18:$A$85,0),MATCH(AR$42,'AEO 7'!$C$1:$BD$1,0))</f>
        <v>33.972658271769596</v>
      </c>
      <c r="AS55" s="42">
        <f>INDEX('AEO 7'!$C$18:$BD$85,MATCH($A55,'AEO 7'!$A$18:$A$85,0),MATCH(AS$42,'AEO 7'!$C$1:$BD$1,0))</f>
        <v>34.04916400265445</v>
      </c>
      <c r="AT55" s="42">
        <f>INDEX('AEO 7'!$C$18:$BD$85,MATCH($A55,'AEO 7'!$A$18:$A$85,0),MATCH(AT$42,'AEO 7'!$C$1:$BD$1,0))</f>
        <v>34.125669733539311</v>
      </c>
      <c r="AU55" s="42">
        <f>INDEX('AEO 7'!$C$18:$BD$85,MATCH($A55,'AEO 7'!$A$18:$A$85,0),MATCH(AU$42,'AEO 7'!$C$1:$BD$1,0))</f>
        <v>34.202175464424172</v>
      </c>
      <c r="AV55" s="42">
        <f>INDEX('AEO 7'!$C$18:$BD$85,MATCH($A55,'AEO 7'!$A$18:$A$85,0),MATCH(AV$42,'AEO 7'!$C$1:$BD$1,0))</f>
        <v>34.278681195309026</v>
      </c>
      <c r="AW55" s="42">
        <f>INDEX('AEO 7'!$C$18:$BD$85,MATCH($A55,'AEO 7'!$A$18:$A$85,0),MATCH(AW$42,'AEO 7'!$C$1:$BD$1,0))</f>
        <v>34.355186926193888</v>
      </c>
      <c r="AX55" s="42">
        <f>INDEX('AEO 7'!$C$18:$BD$85,MATCH($A55,'AEO 7'!$A$18:$A$85,0),MATCH(AX$42,'AEO 7'!$C$1:$BD$1,0))</f>
        <v>34.431692657078749</v>
      </c>
      <c r="AY55" s="42">
        <f>INDEX('AEO 7'!$C$18:$BD$85,MATCH($A55,'AEO 7'!$A$18:$A$85,0),MATCH(AY$42,'AEO 7'!$C$1:$BD$1,0))</f>
        <v>34.508198387963603</v>
      </c>
      <c r="AZ55" s="42">
        <f>INDEX('AEO 7'!$C$18:$BD$85,MATCH($A55,'AEO 7'!$A$18:$A$85,0),MATCH(AZ$42,'AEO 7'!$C$1:$BD$1,0))</f>
        <v>34.584704118848464</v>
      </c>
    </row>
    <row r="56" spans="1:55">
      <c r="A56" s="44" t="s">
        <v>986</v>
      </c>
      <c r="B56" s="48">
        <f>B55/B54</f>
        <v>0.81575912303363374</v>
      </c>
      <c r="C56" s="48">
        <f t="shared" ref="C56:AZ56" si="27">C55/C54</f>
        <v>0.81574504744570009</v>
      </c>
      <c r="D56" s="48">
        <f t="shared" si="27"/>
        <v>0.81576285666712567</v>
      </c>
      <c r="E56" s="48">
        <f t="shared" si="27"/>
        <v>0.81575766475137834</v>
      </c>
      <c r="F56" s="48">
        <f t="shared" si="27"/>
        <v>0.81574950896612619</v>
      </c>
      <c r="G56" s="48">
        <f t="shared" si="27"/>
        <v>0.81574411506434485</v>
      </c>
      <c r="H56" s="48">
        <f t="shared" si="27"/>
        <v>0.81573901499209034</v>
      </c>
      <c r="I56" s="48">
        <f t="shared" si="27"/>
        <v>0.81573908285570773</v>
      </c>
      <c r="J56" s="48">
        <f t="shared" si="27"/>
        <v>0.81573954013257655</v>
      </c>
      <c r="K56" s="48">
        <f t="shared" si="27"/>
        <v>0.8157406958926392</v>
      </c>
      <c r="L56" s="48">
        <f t="shared" si="27"/>
        <v>0.81574769112472789</v>
      </c>
      <c r="M56" s="48">
        <f t="shared" si="27"/>
        <v>0.81574833052929063</v>
      </c>
      <c r="N56" s="48">
        <f t="shared" si="27"/>
        <v>0.81574939966278714</v>
      </c>
      <c r="O56" s="48">
        <f t="shared" si="27"/>
        <v>0.81574994644503129</v>
      </c>
      <c r="P56" s="48">
        <f t="shared" si="27"/>
        <v>0.81575216571081555</v>
      </c>
      <c r="Q56" s="48">
        <f t="shared" si="27"/>
        <v>0.81574979774857093</v>
      </c>
      <c r="R56" s="48">
        <f t="shared" si="27"/>
        <v>0.81574737698997968</v>
      </c>
      <c r="S56" s="48">
        <f t="shared" si="27"/>
        <v>0.81574631399261588</v>
      </c>
      <c r="T56" s="48">
        <f t="shared" si="27"/>
        <v>0.81574566308515606</v>
      </c>
      <c r="U56" s="48">
        <f t="shared" si="27"/>
        <v>0.81574355393398146</v>
      </c>
      <c r="V56" s="48">
        <f t="shared" si="27"/>
        <v>0.8157423865751614</v>
      </c>
      <c r="W56" s="48">
        <f t="shared" si="27"/>
        <v>0.8157413306869179</v>
      </c>
      <c r="X56" s="48">
        <f t="shared" si="27"/>
        <v>0.81573960213227703</v>
      </c>
      <c r="Y56" s="48">
        <f t="shared" si="27"/>
        <v>0.81573842203815072</v>
      </c>
      <c r="Z56" s="48">
        <f t="shared" si="27"/>
        <v>0.81573747443839417</v>
      </c>
      <c r="AA56" s="48">
        <f t="shared" si="27"/>
        <v>0.81573736291640986</v>
      </c>
      <c r="AB56" s="48">
        <f t="shared" si="27"/>
        <v>0.81573580150111014</v>
      </c>
      <c r="AC56" s="48">
        <f t="shared" si="27"/>
        <v>0.81573455210602797</v>
      </c>
      <c r="AD56" s="48">
        <f t="shared" si="27"/>
        <v>0.81573257549701128</v>
      </c>
      <c r="AE56" s="48">
        <f t="shared" si="27"/>
        <v>0.81573155701625677</v>
      </c>
      <c r="AF56" s="48">
        <f t="shared" si="27"/>
        <v>0.81573056278765588</v>
      </c>
      <c r="AG56" s="48">
        <f t="shared" si="27"/>
        <v>0.81572942716974939</v>
      </c>
      <c r="AH56" s="48">
        <f t="shared" si="27"/>
        <v>0.81572829737207686</v>
      </c>
      <c r="AI56" s="48">
        <f t="shared" si="27"/>
        <v>0.81572717277134232</v>
      </c>
      <c r="AJ56" s="48">
        <f t="shared" si="27"/>
        <v>0.8157260533317704</v>
      </c>
      <c r="AK56" s="48">
        <f t="shared" si="27"/>
        <v>0.81572493901791243</v>
      </c>
      <c r="AL56" s="48">
        <f t="shared" si="27"/>
        <v>0.81572382979464486</v>
      </c>
      <c r="AM56" s="48">
        <f t="shared" si="27"/>
        <v>0.81572272562716319</v>
      </c>
      <c r="AN56" s="48">
        <f t="shared" si="27"/>
        <v>0.81572162648098034</v>
      </c>
      <c r="AO56" s="48">
        <f t="shared" si="27"/>
        <v>0.81572053232192188</v>
      </c>
      <c r="AP56" s="48">
        <f t="shared" si="27"/>
        <v>0.8157194431161221</v>
      </c>
      <c r="AQ56" s="48">
        <f t="shared" si="27"/>
        <v>0.81571835883002275</v>
      </c>
      <c r="AR56" s="48">
        <f t="shared" si="27"/>
        <v>0.81571727943036654</v>
      </c>
      <c r="AS56" s="48">
        <f t="shared" si="27"/>
        <v>0.81571620488419594</v>
      </c>
      <c r="AT56" s="48">
        <f t="shared" si="27"/>
        <v>0.81571513515884919</v>
      </c>
      <c r="AU56" s="48">
        <f t="shared" si="27"/>
        <v>0.81571407022195674</v>
      </c>
      <c r="AV56" s="48">
        <f t="shared" si="27"/>
        <v>0.81571301004143837</v>
      </c>
      <c r="AW56" s="48">
        <f t="shared" si="27"/>
        <v>0.81571195458549961</v>
      </c>
      <c r="AX56" s="48">
        <f t="shared" si="27"/>
        <v>0.81571090382262901</v>
      </c>
      <c r="AY56" s="48">
        <f t="shared" si="27"/>
        <v>0.81570985772159388</v>
      </c>
      <c r="AZ56" s="48">
        <f t="shared" si="27"/>
        <v>0.81570881625143965</v>
      </c>
    </row>
    <row r="57" spans="1:55">
      <c r="B57" s="46"/>
    </row>
    <row r="58" spans="1:55">
      <c r="A58" s="49" t="s">
        <v>987</v>
      </c>
      <c r="B58" s="50">
        <f>B51*B56</f>
        <v>28.749596064488212</v>
      </c>
      <c r="C58" s="50">
        <f t="shared" ref="C58:AZ58" si="28">C51*C56</f>
        <v>29.754858223122419</v>
      </c>
      <c r="D58" s="50">
        <f>D51*D56</f>
        <v>30.296770416615157</v>
      </c>
      <c r="E58" s="50">
        <f t="shared" si="28"/>
        <v>30.650912253548587</v>
      </c>
      <c r="F58" s="50">
        <f>F51*F56</f>
        <v>30.906067032498434</v>
      </c>
      <c r="G58" s="50">
        <f t="shared" si="28"/>
        <v>31.186313222681928</v>
      </c>
      <c r="H58" s="50">
        <f t="shared" si="28"/>
        <v>31.426494372364647</v>
      </c>
      <c r="I58" s="50">
        <f t="shared" si="28"/>
        <v>31.425343633305527</v>
      </c>
      <c r="J58" s="50">
        <f t="shared" si="28"/>
        <v>31.400159559550232</v>
      </c>
      <c r="K58" s="50">
        <f t="shared" si="28"/>
        <v>31.377377637291591</v>
      </c>
      <c r="L58" s="50">
        <f t="shared" si="28"/>
        <v>31.422135300796445</v>
      </c>
      <c r="M58" s="50">
        <f t="shared" si="28"/>
        <v>31.397753663497141</v>
      </c>
      <c r="N58" s="50">
        <f t="shared" si="28"/>
        <v>31.370719357450188</v>
      </c>
      <c r="O58" s="50">
        <f t="shared" si="28"/>
        <v>31.341369181238896</v>
      </c>
      <c r="P58" s="50">
        <f t="shared" si="28"/>
        <v>31.328258800735945</v>
      </c>
      <c r="Q58" s="50">
        <f t="shared" si="28"/>
        <v>31.262115460715837</v>
      </c>
      <c r="R58" s="50">
        <f t="shared" si="28"/>
        <v>31.19411692119456</v>
      </c>
      <c r="S58" s="50">
        <f t="shared" si="28"/>
        <v>31.143815574996758</v>
      </c>
      <c r="T58" s="50">
        <f t="shared" si="28"/>
        <v>31.106462157363854</v>
      </c>
      <c r="U58" s="50">
        <f t="shared" si="28"/>
        <v>31.043800290847734</v>
      </c>
      <c r="V58" s="50">
        <f t="shared" si="28"/>
        <v>30.992344275068429</v>
      </c>
      <c r="W58" s="50">
        <f t="shared" si="28"/>
        <v>30.946818314658824</v>
      </c>
      <c r="X58" s="50">
        <f t="shared" si="28"/>
        <v>30.896243810750587</v>
      </c>
      <c r="Y58" s="50">
        <f t="shared" si="28"/>
        <v>30.847630030630899</v>
      </c>
      <c r="Z58" s="50">
        <f t="shared" si="28"/>
        <v>30.807361259215725</v>
      </c>
      <c r="AA58" s="50">
        <f t="shared" si="28"/>
        <v>30.773398565366573</v>
      </c>
      <c r="AB58" s="50">
        <f t="shared" si="28"/>
        <v>30.725191631713113</v>
      </c>
      <c r="AC58" s="50">
        <f t="shared" si="28"/>
        <v>30.67996289137265</v>
      </c>
      <c r="AD58" s="50">
        <f t="shared" si="28"/>
        <v>30.626296146461122</v>
      </c>
      <c r="AE58" s="50">
        <f t="shared" si="28"/>
        <v>30.58410134950201</v>
      </c>
      <c r="AF58" s="50">
        <f t="shared" si="28"/>
        <v>30.541872120728957</v>
      </c>
      <c r="AG58" s="50">
        <f t="shared" si="28"/>
        <v>30.503086703185776</v>
      </c>
      <c r="AH58" s="50">
        <f t="shared" si="28"/>
        <v>30.464115359515763</v>
      </c>
      <c r="AI58" s="50">
        <f t="shared" si="28"/>
        <v>30.424950983471334</v>
      </c>
      <c r="AJ58" s="50">
        <f t="shared" si="28"/>
        <v>30.385586946458783</v>
      </c>
      <c r="AK58" s="50">
        <f t="shared" si="28"/>
        <v>30.346016313526924</v>
      </c>
      <c r="AL58" s="50">
        <f t="shared" si="28"/>
        <v>30.306231825453878</v>
      </c>
      <c r="AM58" s="50">
        <f t="shared" si="28"/>
        <v>30.266225879561908</v>
      </c>
      <c r="AN58" s="50">
        <f t="shared" si="28"/>
        <v>30.22599050915418</v>
      </c>
      <c r="AO58" s="50">
        <f t="shared" si="28"/>
        <v>30.185517361456231</v>
      </c>
      <c r="AP58" s="50">
        <f t="shared" si="28"/>
        <v>30.144797673933873</v>
      </c>
      <c r="AQ58" s="50">
        <f t="shared" si="28"/>
        <v>30.103822248846384</v>
      </c>
      <c r="AR58" s="50">
        <f t="shared" si="28"/>
        <v>30.062581425879561</v>
      </c>
      <c r="AS58" s="50">
        <f t="shared" si="28"/>
        <v>30.021065052687536</v>
      </c>
      <c r="AT58" s="50">
        <f t="shared" si="28"/>
        <v>29.979262453154455</v>
      </c>
      <c r="AU58" s="50">
        <f t="shared" si="28"/>
        <v>29.937162393167423</v>
      </c>
      <c r="AV58" s="50">
        <f t="shared" si="28"/>
        <v>29.894753043670104</v>
      </c>
      <c r="AW58" s="50">
        <f t="shared" si="28"/>
        <v>29.852021940741338</v>
      </c>
      <c r="AX58" s="50">
        <f t="shared" si="28"/>
        <v>29.808955942415789</v>
      </c>
      <c r="AY58" s="50">
        <f t="shared" si="28"/>
        <v>29.765541181931841</v>
      </c>
      <c r="AZ58" s="50">
        <f t="shared" si="28"/>
        <v>29.721763017057295</v>
      </c>
    </row>
    <row r="61" spans="1:55">
      <c r="A61" s="2" t="s">
        <v>1098</v>
      </c>
    </row>
    <row r="62" spans="1:55">
      <c r="D62" s="36"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v>2051</v>
      </c>
      <c r="AK62" s="1">
        <v>2052</v>
      </c>
      <c r="AL62" s="1">
        <v>2053</v>
      </c>
      <c r="AM62" s="1">
        <v>2054</v>
      </c>
      <c r="AN62" s="1">
        <v>2055</v>
      </c>
      <c r="AO62" s="1">
        <v>2056</v>
      </c>
      <c r="AP62" s="1">
        <v>2057</v>
      </c>
      <c r="AQ62" s="1">
        <v>2058</v>
      </c>
      <c r="AR62" s="1">
        <v>2059</v>
      </c>
      <c r="AS62" s="1">
        <v>2060</v>
      </c>
      <c r="AT62" s="1">
        <v>2061</v>
      </c>
      <c r="AU62" s="1">
        <v>2062</v>
      </c>
      <c r="AV62" s="1">
        <v>2063</v>
      </c>
      <c r="AW62" s="1">
        <v>2064</v>
      </c>
      <c r="AX62" s="1">
        <v>2065</v>
      </c>
      <c r="AY62" s="1">
        <v>2066</v>
      </c>
      <c r="AZ62" s="1">
        <v>2067</v>
      </c>
      <c r="BA62" s="1">
        <v>2068</v>
      </c>
      <c r="BB62" s="1">
        <v>2069</v>
      </c>
      <c r="BC62" s="1">
        <v>2070</v>
      </c>
    </row>
    <row r="63" spans="1:55">
      <c r="C63" s="53" t="s">
        <v>836</v>
      </c>
      <c r="D63" t="s">
        <v>989</v>
      </c>
      <c r="E63" s="57">
        <f>INDEX('AEO 7'!$C$18:$BD$28,MATCH($C$63,'AEO 7'!$A$18:$A$28,0),MATCH(E$62,'AEO 7'!$C$13:$BD$13,0))*10^9</f>
        <v>24970692000</v>
      </c>
      <c r="F63" s="57">
        <f>INDEX('AEO 7'!$C$18:$BD$28,MATCH($C$63,'AEO 7'!$A$18:$A$28,0),MATCH(F$62,'AEO 7'!$C$13:$BD$13,0))*10^9</f>
        <v>29653244000</v>
      </c>
      <c r="G63" s="57">
        <f>INDEX('AEO 7'!$C$18:$BD$28,MATCH($C$63,'AEO 7'!$A$18:$A$28,0),MATCH(G$62,'AEO 7'!$C$13:$BD$13,0))*10^9</f>
        <v>33486446000</v>
      </c>
      <c r="H63" s="57">
        <f>INDEX('AEO 7'!$C$18:$BD$28,MATCH($C$63,'AEO 7'!$A$18:$A$28,0),MATCH(H$62,'AEO 7'!$C$13:$BD$13,0))*10^9</f>
        <v>36386101000</v>
      </c>
      <c r="I63" s="57">
        <f>INDEX('AEO 7'!$C$18:$BD$28,MATCH($C$63,'AEO 7'!$A$18:$A$28,0),MATCH(I$62,'AEO 7'!$C$13:$BD$13,0))*10^9</f>
        <v>38577961000</v>
      </c>
      <c r="J63" s="57">
        <f>INDEX('AEO 7'!$C$18:$BD$28,MATCH($C$63,'AEO 7'!$A$18:$A$28,0),MATCH(J$62,'AEO 7'!$C$13:$BD$13,0))*10^9</f>
        <v>40222988000</v>
      </c>
      <c r="K63" s="57">
        <f>INDEX('AEO 7'!$C$18:$BD$28,MATCH($C$63,'AEO 7'!$A$18:$A$28,0),MATCH(K$62,'AEO 7'!$C$13:$BD$13,0))*10^9</f>
        <v>41396164000</v>
      </c>
      <c r="L63" s="57">
        <f>INDEX('AEO 7'!$C$18:$BD$28,MATCH($C$63,'AEO 7'!$A$18:$A$28,0),MATCH(L$62,'AEO 7'!$C$13:$BD$13,0))*10^9</f>
        <v>42264778000</v>
      </c>
      <c r="M63" s="57">
        <f>INDEX('AEO 7'!$C$18:$BD$28,MATCH($C$63,'AEO 7'!$A$18:$A$28,0),MATCH(M$62,'AEO 7'!$C$13:$BD$13,0))*10^9</f>
        <v>42515728000</v>
      </c>
      <c r="N63" s="57">
        <f>INDEX('AEO 7'!$C$18:$BD$28,MATCH($C$63,'AEO 7'!$A$18:$A$28,0),MATCH(N$62,'AEO 7'!$C$13:$BD$13,0))*10^9</f>
        <v>42713291000</v>
      </c>
      <c r="O63" s="57">
        <f>INDEX('AEO 7'!$C$18:$BD$28,MATCH($C$63,'AEO 7'!$A$18:$A$28,0),MATCH(O$62,'AEO 7'!$C$13:$BD$13,0))*10^9</f>
        <v>43137005000</v>
      </c>
      <c r="P63" s="57">
        <f>INDEX('AEO 7'!$C$18:$BD$28,MATCH($C$63,'AEO 7'!$A$18:$A$28,0),MATCH(P$62,'AEO 7'!$C$13:$BD$13,0))*10^9</f>
        <v>43343742000</v>
      </c>
      <c r="Q63" s="57">
        <f>INDEX('AEO 7'!$C$18:$BD$28,MATCH($C$63,'AEO 7'!$A$18:$A$28,0),MATCH(Q$62,'AEO 7'!$C$13:$BD$13,0))*10^9</f>
        <v>43818241000</v>
      </c>
      <c r="R63" s="57">
        <f>INDEX('AEO 7'!$C$18:$BD$28,MATCH($C$63,'AEO 7'!$A$18:$A$28,0),MATCH(R$62,'AEO 7'!$C$13:$BD$13,0))*10^9</f>
        <v>44274139000</v>
      </c>
      <c r="S63" s="57">
        <f>INDEX('AEO 7'!$C$18:$BD$28,MATCH($C$63,'AEO 7'!$A$18:$A$28,0),MATCH(S$62,'AEO 7'!$C$13:$BD$13,0))*10^9</f>
        <v>44835865000</v>
      </c>
      <c r="T63" s="57">
        <f>INDEX('AEO 7'!$C$18:$BD$28,MATCH($C$63,'AEO 7'!$A$18:$A$28,0),MATCH(T$62,'AEO 7'!$C$13:$BD$13,0))*10^9</f>
        <v>45310886000</v>
      </c>
      <c r="U63" s="57">
        <f>INDEX('AEO 7'!$C$18:$BD$28,MATCH($C$63,'AEO 7'!$A$18:$A$28,0),MATCH(U$62,'AEO 7'!$C$13:$BD$13,0))*10^9</f>
        <v>45831734000</v>
      </c>
      <c r="V63" s="57">
        <f>INDEX('AEO 7'!$C$18:$BD$28,MATCH($C$63,'AEO 7'!$A$18:$A$28,0),MATCH(V$62,'AEO 7'!$C$13:$BD$13,0))*10^9</f>
        <v>46327930000</v>
      </c>
      <c r="W63" s="57">
        <f>INDEX('AEO 7'!$C$18:$BD$28,MATCH($C$63,'AEO 7'!$A$18:$A$28,0),MATCH(W$62,'AEO 7'!$C$13:$BD$13,0))*10^9</f>
        <v>46816154000</v>
      </c>
      <c r="X63" s="57">
        <f>INDEX('AEO 7'!$C$18:$BD$28,MATCH($C$63,'AEO 7'!$A$18:$A$28,0),MATCH(X$62,'AEO 7'!$C$13:$BD$13,0))*10^9</f>
        <v>47317448000</v>
      </c>
      <c r="Y63" s="57">
        <f>INDEX('AEO 7'!$C$18:$BD$28,MATCH($C$63,'AEO 7'!$A$18:$A$28,0),MATCH(Y$62,'AEO 7'!$C$13:$BD$13,0))*10^9</f>
        <v>47980492000</v>
      </c>
      <c r="Z63" s="57">
        <f>INDEX('AEO 7'!$C$18:$BD$28,MATCH($C$63,'AEO 7'!$A$18:$A$28,0),MATCH(Z$62,'AEO 7'!$C$13:$BD$13,0))*10^9</f>
        <v>48582150000</v>
      </c>
      <c r="AA63" s="57">
        <f>INDEX('AEO 7'!$C$18:$BD$28,MATCH($C$63,'AEO 7'!$A$18:$A$28,0),MATCH(AA$62,'AEO 7'!$C$13:$BD$13,0))*10^9</f>
        <v>49164021000</v>
      </c>
      <c r="AB63" s="57">
        <f>INDEX('AEO 7'!$C$18:$BD$28,MATCH($C$63,'AEO 7'!$A$18:$A$28,0),MATCH(AB$62,'AEO 7'!$C$13:$BD$13,0))*10^9</f>
        <v>49763081000</v>
      </c>
      <c r="AC63" s="57">
        <f>INDEX('AEO 7'!$C$18:$BD$28,MATCH($C$63,'AEO 7'!$A$18:$A$28,0),MATCH(AC$62,'AEO 7'!$C$13:$BD$13,0))*10^9</f>
        <v>50334721000</v>
      </c>
      <c r="AD63" s="57">
        <f>INDEX('AEO 7'!$C$18:$BD$28,MATCH($C$63,'AEO 7'!$A$18:$A$28,0),MATCH(AD$62,'AEO 7'!$C$13:$BD$13,0))*10^9</f>
        <v>50978020000</v>
      </c>
      <c r="AE63" s="57">
        <f>INDEX('AEO 7'!$C$18:$BD$28,MATCH($C$63,'AEO 7'!$A$18:$A$28,0),MATCH(AE$62,'AEO 7'!$C$13:$BD$13,0))*10^9</f>
        <v>51558666000</v>
      </c>
      <c r="AF63" s="57">
        <f>INDEX('AEO 7'!$C$18:$BD$28,MATCH($C$63,'AEO 7'!$A$18:$A$28,0),MATCH(AF$62,'AEO 7'!$C$13:$BD$13,0))*10^9</f>
        <v>52079247000</v>
      </c>
      <c r="AG63" s="57">
        <f>INDEX('AEO 7'!$C$18:$BD$28,MATCH($C$63,'AEO 7'!$A$18:$A$28,0),MATCH(AG$62,'AEO 7'!$C$13:$BD$13,0))*10^9</f>
        <v>52647175000</v>
      </c>
      <c r="AH63" s="57">
        <f>INDEX('AEO 7'!$C$18:$BD$28,MATCH($C$63,'AEO 7'!$A$18:$A$28,0),MATCH(AH$62,'AEO 7'!$C$13:$BD$13,0))*10^9</f>
        <v>53282265000</v>
      </c>
      <c r="AI63" s="57">
        <f>INDEX('AEO 7'!$C$18:$BD$28,MATCH($C$63,'AEO 7'!$A$18:$A$28,0),MATCH(AI$62,'AEO 7'!$C$13:$BD$13,0))*10^9</f>
        <v>53912506000</v>
      </c>
      <c r="AJ63" s="57">
        <f>INDEX('AEO 7'!$C$18:$BD$28,MATCH($C$63,'AEO 7'!$A$18:$A$28,0),MATCH(AJ$62,'AEO 7'!$C$13:$BD$13,0))*10^9</f>
        <v>54539355980.278526</v>
      </c>
      <c r="AK63" s="57">
        <f>INDEX('AEO 7'!$C$18:$BD$28,MATCH($C$63,'AEO 7'!$A$18:$A$28,0),MATCH(AK$62,'AEO 7'!$C$13:$BD$13,0))*10^9</f>
        <v>55166233948.20517</v>
      </c>
      <c r="AL63" s="57">
        <f>INDEX('AEO 7'!$C$18:$BD$28,MATCH($C$63,'AEO 7'!$A$18:$A$28,0),MATCH(AL$62,'AEO 7'!$C$13:$BD$13,0))*10^9</f>
        <v>55793111916.131813</v>
      </c>
      <c r="AM63" s="57">
        <f>INDEX('AEO 7'!$C$18:$BD$28,MATCH($C$63,'AEO 7'!$A$18:$A$28,0),MATCH(AM$62,'AEO 7'!$C$13:$BD$13,0))*10^9</f>
        <v>56419989884.058456</v>
      </c>
      <c r="AN63" s="57">
        <f>INDEX('AEO 7'!$C$18:$BD$28,MATCH($C$63,'AEO 7'!$A$18:$A$28,0),MATCH(AN$62,'AEO 7'!$C$13:$BD$13,0))*10^9</f>
        <v>57046867851.9851</v>
      </c>
      <c r="AO63" s="57">
        <f>INDEX('AEO 7'!$C$18:$BD$28,MATCH($C$63,'AEO 7'!$A$18:$A$28,0),MATCH(AO$62,'AEO 7'!$C$13:$BD$13,0))*10^9</f>
        <v>57673745819.911743</v>
      </c>
      <c r="AP63" s="57">
        <f>INDEX('AEO 7'!$C$18:$BD$28,MATCH($C$63,'AEO 7'!$A$18:$A$28,0),MATCH(AP$62,'AEO 7'!$C$13:$BD$13,0))*10^9</f>
        <v>58300623787.838387</v>
      </c>
      <c r="AQ63" s="57">
        <f>INDEX('AEO 7'!$C$18:$BD$28,MATCH($C$63,'AEO 7'!$A$18:$A$28,0),MATCH(AQ$62,'AEO 7'!$C$13:$BD$13,0))*10^9</f>
        <v>58927501755.76503</v>
      </c>
      <c r="AR63" s="57">
        <f>INDEX('AEO 7'!$C$18:$BD$28,MATCH($C$63,'AEO 7'!$A$18:$A$28,0),MATCH(AR$62,'AEO 7'!$C$13:$BD$13,0))*10^9</f>
        <v>59554379723.691673</v>
      </c>
      <c r="AS63" s="57">
        <f>INDEX('AEO 7'!$C$18:$BD$28,MATCH($C$63,'AEO 7'!$A$18:$A$28,0),MATCH(AS$62,'AEO 7'!$C$13:$BD$13,0))*10^9</f>
        <v>60181257691.618317</v>
      </c>
      <c r="AT63" s="57">
        <f>INDEX('AEO 7'!$C$18:$BD$28,MATCH($C$63,'AEO 7'!$A$18:$A$28,0),MATCH(AT$62,'AEO 7'!$C$13:$BD$13,0))*10^9</f>
        <v>60808135659.54496</v>
      </c>
      <c r="AU63" s="57">
        <f>INDEX('AEO 7'!$C$18:$BD$28,MATCH($C$63,'AEO 7'!$A$18:$A$28,0),MATCH(AU$62,'AEO 7'!$C$13:$BD$13,0))*10^9</f>
        <v>61435013627.471603</v>
      </c>
      <c r="AV63" s="57">
        <f>INDEX('AEO 7'!$C$18:$BD$28,MATCH($C$63,'AEO 7'!$A$18:$A$28,0),MATCH(AV$62,'AEO 7'!$C$13:$BD$13,0))*10^9</f>
        <v>62061891595.398254</v>
      </c>
      <c r="AW63" s="57">
        <f>INDEX('AEO 7'!$C$18:$BD$28,MATCH($C$63,'AEO 7'!$A$18:$A$28,0),MATCH(AW$62,'AEO 7'!$C$13:$BD$13,0))*10^9</f>
        <v>62688769563.32489</v>
      </c>
      <c r="AX63" s="57">
        <f>INDEX('AEO 7'!$C$18:$BD$28,MATCH($C$63,'AEO 7'!$A$18:$A$28,0),MATCH(AX$62,'AEO 7'!$C$13:$BD$13,0))*10^9</f>
        <v>63315647531.251534</v>
      </c>
      <c r="AY63" s="57">
        <f>INDEX('AEO 7'!$C$18:$BD$28,MATCH($C$63,'AEO 7'!$A$18:$A$28,0),MATCH(AY$62,'AEO 7'!$C$13:$BD$13,0))*10^9</f>
        <v>63942525499.178177</v>
      </c>
      <c r="AZ63" s="57">
        <f>INDEX('AEO 7'!$C$18:$BD$28,MATCH($C$63,'AEO 7'!$A$18:$A$28,0),MATCH(AZ$62,'AEO 7'!$C$13:$BD$13,0))*10^9</f>
        <v>64569403467.10482</v>
      </c>
      <c r="BA63" s="57">
        <f>INDEX('AEO 7'!$C$18:$BD$28,MATCH($C$63,'AEO 7'!$A$18:$A$28,0),MATCH(BA$62,'AEO 7'!$C$13:$BD$13,0))*10^9</f>
        <v>65196281435.031464</v>
      </c>
      <c r="BB63" s="57">
        <f>INDEX('AEO 7'!$C$18:$BD$28,MATCH($C$63,'AEO 7'!$A$18:$A$28,0),MATCH(BB$62,'AEO 7'!$C$13:$BD$13,0))*10^9</f>
        <v>65823159402.958115</v>
      </c>
      <c r="BC63" s="57">
        <f>INDEX('AEO 7'!$C$18:$BD$28,MATCH($C$63,'AEO 7'!$A$18:$A$28,0),MATCH(BC$62,'AEO 7'!$C$13:$BD$13,0))*10^9</f>
        <v>66450037370.884758</v>
      </c>
    </row>
    <row r="64" spans="1:55">
      <c r="A64" s="15" t="s">
        <v>1077</v>
      </c>
      <c r="B64" s="15" t="s">
        <v>1075</v>
      </c>
      <c r="C64" s="15" t="s">
        <v>1070</v>
      </c>
      <c r="D64" t="s">
        <v>1092</v>
      </c>
      <c r="E64" s="47">
        <f>SUM(INDEX('AEO 36'!$F$15:$BE$103,MATCH($C$64,'AEO 36'!$B$15:$B$103,0),MATCH(E$62,'AEO 36'!$F$1:$BE$1,0)),INDEX('AEO 36'!$F$15:$BE$103,MATCH($B$64,'AEO 36'!$B$15:$B$103,0),MATCH(E$62,'AEO 36'!$F$1:$BE$1,0)),INDEX('AEO 36'!$F$15:$BE$103,MATCH($A$64,'AEO 36'!$B$15:$B$103,0),MATCH(E$62,'AEO 36'!$F$1:$BE$1,0)))*10^12</f>
        <v>15724651999999.998</v>
      </c>
      <c r="F64" s="47">
        <f>SUM(INDEX('AEO 36'!$F$15:$BE$103,MATCH($C$64,'AEO 36'!$B$15:$B$103,0),MATCH(F$62,'AEO 36'!$F$1:$BE$1,0)),INDEX('AEO 36'!$F$15:$BE$103,MATCH($B$64,'AEO 36'!$B$15:$B$103,0),MATCH(F$62,'AEO 36'!$F$1:$BE$1,0)),INDEX('AEO 36'!$F$15:$BE$103,MATCH($A$64,'AEO 36'!$B$15:$B$103,0),MATCH(F$62,'AEO 36'!$F$1:$BE$1,0)))*10^12</f>
        <v>18570040000000</v>
      </c>
      <c r="G64" s="47">
        <f>SUM(INDEX('AEO 36'!$F$15:$BE$103,MATCH($C$64,'AEO 36'!$B$15:$B$103,0),MATCH(G$62,'AEO 36'!$F$1:$BE$1,0)),INDEX('AEO 36'!$F$15:$BE$103,MATCH($B$64,'AEO 36'!$B$15:$B$103,0),MATCH(G$62,'AEO 36'!$F$1:$BE$1,0)),INDEX('AEO 36'!$F$15:$BE$103,MATCH($A$64,'AEO 36'!$B$15:$B$103,0),MATCH(G$62,'AEO 36'!$F$1:$BE$1,0)))*10^12</f>
        <v>20939007000000</v>
      </c>
      <c r="H64" s="47">
        <f>SUM(INDEX('AEO 36'!$F$15:$BE$103,MATCH($C$64,'AEO 36'!$B$15:$B$103,0),MATCH(H$62,'AEO 36'!$F$1:$BE$1,0)),INDEX('AEO 36'!$F$15:$BE$103,MATCH($B$64,'AEO 36'!$B$15:$B$103,0),MATCH(H$62,'AEO 36'!$F$1:$BE$1,0)),INDEX('AEO 36'!$F$15:$BE$103,MATCH($A$64,'AEO 36'!$B$15:$B$103,0),MATCH(H$62,'AEO 36'!$F$1:$BE$1,0)))*10^12</f>
        <v>22730788000000</v>
      </c>
      <c r="I64" s="47">
        <f>SUM(INDEX('AEO 36'!$F$15:$BE$103,MATCH($C$64,'AEO 36'!$B$15:$B$103,0),MATCH(I$62,'AEO 36'!$F$1:$BE$1,0)),INDEX('AEO 36'!$F$15:$BE$103,MATCH($B$64,'AEO 36'!$B$15:$B$103,0),MATCH(I$62,'AEO 36'!$F$1:$BE$1,0)),INDEX('AEO 36'!$F$15:$BE$103,MATCH($A$64,'AEO 36'!$B$15:$B$103,0),MATCH(I$62,'AEO 36'!$F$1:$BE$1,0)))*10^12</f>
        <v>24090370000000</v>
      </c>
      <c r="J64" s="47">
        <f>SUM(INDEX('AEO 36'!$F$15:$BE$103,MATCH($C$64,'AEO 36'!$B$15:$B$103,0),MATCH(J$62,'AEO 36'!$F$1:$BE$1,0)),INDEX('AEO 36'!$F$15:$BE$103,MATCH($B$64,'AEO 36'!$B$15:$B$103,0),MATCH(J$62,'AEO 36'!$F$1:$BE$1,0)),INDEX('AEO 36'!$F$15:$BE$103,MATCH($A$64,'AEO 36'!$B$15:$B$103,0),MATCH(J$62,'AEO 36'!$F$1:$BE$1,0)))*10^12</f>
        <v>25112246000000</v>
      </c>
      <c r="K64" s="47">
        <f>SUM(INDEX('AEO 36'!$F$15:$BE$103,MATCH($C$64,'AEO 36'!$B$15:$B$103,0),MATCH(K$62,'AEO 36'!$F$1:$BE$1,0)),INDEX('AEO 36'!$F$15:$BE$103,MATCH($B$64,'AEO 36'!$B$15:$B$103,0),MATCH(K$62,'AEO 36'!$F$1:$BE$1,0)),INDEX('AEO 36'!$F$15:$BE$103,MATCH($A$64,'AEO 36'!$B$15:$B$103,0),MATCH(K$62,'AEO 36'!$F$1:$BE$1,0)))*10^12</f>
        <v>25840006000000</v>
      </c>
      <c r="L64" s="47">
        <f>SUM(INDEX('AEO 36'!$F$15:$BE$103,MATCH($C$64,'AEO 36'!$B$15:$B$103,0),MATCH(L$62,'AEO 36'!$F$1:$BE$1,0)),INDEX('AEO 36'!$F$15:$BE$103,MATCH($B$64,'AEO 36'!$B$15:$B$103,0),MATCH(L$62,'AEO 36'!$F$1:$BE$1,0)),INDEX('AEO 36'!$F$15:$BE$103,MATCH($A$64,'AEO 36'!$B$15:$B$103,0),MATCH(L$62,'AEO 36'!$F$1:$BE$1,0)))*10^12</f>
        <v>26380896000000</v>
      </c>
      <c r="M64" s="47">
        <f>SUM(INDEX('AEO 36'!$F$15:$BE$103,MATCH($C$64,'AEO 36'!$B$15:$B$103,0),MATCH(M$62,'AEO 36'!$F$1:$BE$1,0)),INDEX('AEO 36'!$F$15:$BE$103,MATCH($B$64,'AEO 36'!$B$15:$B$103,0),MATCH(M$62,'AEO 36'!$F$1:$BE$1,0)),INDEX('AEO 36'!$F$15:$BE$103,MATCH($A$64,'AEO 36'!$B$15:$B$103,0),MATCH(M$62,'AEO 36'!$F$1:$BE$1,0)))*10^12</f>
        <v>26537698000000</v>
      </c>
      <c r="N64" s="47">
        <f>SUM(INDEX('AEO 36'!$F$15:$BE$103,MATCH($C$64,'AEO 36'!$B$15:$B$103,0),MATCH(N$62,'AEO 36'!$F$1:$BE$1,0)),INDEX('AEO 36'!$F$15:$BE$103,MATCH($B$64,'AEO 36'!$B$15:$B$103,0),MATCH(N$62,'AEO 36'!$F$1:$BE$1,0)),INDEX('AEO 36'!$F$15:$BE$103,MATCH($A$64,'AEO 36'!$B$15:$B$103,0),MATCH(N$62,'AEO 36'!$F$1:$BE$1,0)))*10^12</f>
        <v>26659430000000</v>
      </c>
      <c r="O64" s="47">
        <f>SUM(INDEX('AEO 36'!$F$15:$BE$103,MATCH($C$64,'AEO 36'!$B$15:$B$103,0),MATCH(O$62,'AEO 36'!$F$1:$BE$1,0)),INDEX('AEO 36'!$F$15:$BE$103,MATCH($B$64,'AEO 36'!$B$15:$B$103,0),MATCH(O$62,'AEO 36'!$F$1:$BE$1,0)),INDEX('AEO 36'!$F$15:$BE$103,MATCH($A$64,'AEO 36'!$B$15:$B$103,0),MATCH(O$62,'AEO 36'!$F$1:$BE$1,0)))*10^12</f>
        <v>26941779000000</v>
      </c>
      <c r="P64" s="47">
        <f>SUM(INDEX('AEO 36'!$F$15:$BE$103,MATCH($C$64,'AEO 36'!$B$15:$B$103,0),MATCH(P$62,'AEO 36'!$F$1:$BE$1,0)),INDEX('AEO 36'!$F$15:$BE$103,MATCH($B$64,'AEO 36'!$B$15:$B$103,0),MATCH(P$62,'AEO 36'!$F$1:$BE$1,0)),INDEX('AEO 36'!$F$15:$BE$103,MATCH($A$64,'AEO 36'!$B$15:$B$103,0),MATCH(P$62,'AEO 36'!$F$1:$BE$1,0)))*10^12</f>
        <v>27061387000000.004</v>
      </c>
      <c r="Q64" s="47">
        <f>SUM(INDEX('AEO 36'!$F$15:$BE$103,MATCH($C$64,'AEO 36'!$B$15:$B$103,0),MATCH(Q$62,'AEO 36'!$F$1:$BE$1,0)),INDEX('AEO 36'!$F$15:$BE$103,MATCH($B$64,'AEO 36'!$B$15:$B$103,0),MATCH(Q$62,'AEO 36'!$F$1:$BE$1,0)),INDEX('AEO 36'!$F$15:$BE$103,MATCH($A$64,'AEO 36'!$B$15:$B$103,0),MATCH(Q$62,'AEO 36'!$F$1:$BE$1,0)))*10^12</f>
        <v>27370438999999.996</v>
      </c>
      <c r="R64" s="47">
        <f>SUM(INDEX('AEO 36'!$F$15:$BE$103,MATCH($C$64,'AEO 36'!$B$15:$B$103,0),MATCH(R$62,'AEO 36'!$F$1:$BE$1,0)),INDEX('AEO 36'!$F$15:$BE$103,MATCH($B$64,'AEO 36'!$B$15:$B$103,0),MATCH(R$62,'AEO 36'!$F$1:$BE$1,0)),INDEX('AEO 36'!$F$15:$BE$103,MATCH($A$64,'AEO 36'!$B$15:$B$103,0),MATCH(R$62,'AEO 36'!$F$1:$BE$1,0)))*10^12</f>
        <v>27664516000000</v>
      </c>
      <c r="S64" s="47">
        <f>SUM(INDEX('AEO 36'!$F$15:$BE$103,MATCH($C$64,'AEO 36'!$B$15:$B$103,0),MATCH(S$62,'AEO 36'!$F$1:$BE$1,0)),INDEX('AEO 36'!$F$15:$BE$103,MATCH($B$64,'AEO 36'!$B$15:$B$103,0),MATCH(S$62,'AEO 36'!$F$1:$BE$1,0)),INDEX('AEO 36'!$F$15:$BE$103,MATCH($A$64,'AEO 36'!$B$15:$B$103,0),MATCH(S$62,'AEO 36'!$F$1:$BE$1,0)))*10^12</f>
        <v>28033673999999.996</v>
      </c>
      <c r="T64" s="47">
        <f>SUM(INDEX('AEO 36'!$F$15:$BE$103,MATCH($C$64,'AEO 36'!$B$15:$B$103,0),MATCH(T$62,'AEO 36'!$F$1:$BE$1,0)),INDEX('AEO 36'!$F$15:$BE$103,MATCH($B$64,'AEO 36'!$B$15:$B$103,0),MATCH(T$62,'AEO 36'!$F$1:$BE$1,0)),INDEX('AEO 36'!$F$15:$BE$103,MATCH($A$64,'AEO 36'!$B$15:$B$103,0),MATCH(T$62,'AEO 36'!$F$1:$BE$1,0)))*10^12</f>
        <v>28336389000000</v>
      </c>
      <c r="U64" s="47">
        <f>SUM(INDEX('AEO 36'!$F$15:$BE$103,MATCH($C$64,'AEO 36'!$B$15:$B$103,0),MATCH(U$62,'AEO 36'!$F$1:$BE$1,0)),INDEX('AEO 36'!$F$15:$BE$103,MATCH($B$64,'AEO 36'!$B$15:$B$103,0),MATCH(U$62,'AEO 36'!$F$1:$BE$1,0)),INDEX('AEO 36'!$F$15:$BE$103,MATCH($A$64,'AEO 36'!$B$15:$B$103,0),MATCH(U$62,'AEO 36'!$F$1:$BE$1,0)))*10^12</f>
        <v>28674376000000.004</v>
      </c>
      <c r="V64" s="47">
        <f>SUM(INDEX('AEO 36'!$F$15:$BE$103,MATCH($C$64,'AEO 36'!$B$15:$B$103,0),MATCH(V$62,'AEO 36'!$F$1:$BE$1,0)),INDEX('AEO 36'!$F$15:$BE$103,MATCH($B$64,'AEO 36'!$B$15:$B$103,0),MATCH(V$62,'AEO 36'!$F$1:$BE$1,0)),INDEX('AEO 36'!$F$15:$BE$103,MATCH($A$64,'AEO 36'!$B$15:$B$103,0),MATCH(V$62,'AEO 36'!$F$1:$BE$1,0)))*10^12</f>
        <v>28995555000000</v>
      </c>
      <c r="W64" s="47">
        <f>SUM(INDEX('AEO 36'!$F$15:$BE$103,MATCH($C$64,'AEO 36'!$B$15:$B$103,0),MATCH(W$62,'AEO 36'!$F$1:$BE$1,0)),INDEX('AEO 36'!$F$15:$BE$103,MATCH($B$64,'AEO 36'!$B$15:$B$103,0),MATCH(W$62,'AEO 36'!$F$1:$BE$1,0)),INDEX('AEO 36'!$F$15:$BE$103,MATCH($A$64,'AEO 36'!$B$15:$B$103,0),MATCH(W$62,'AEO 36'!$F$1:$BE$1,0)))*10^12</f>
        <v>29311184000000</v>
      </c>
      <c r="X64" s="47">
        <f>SUM(INDEX('AEO 36'!$F$15:$BE$103,MATCH($C$64,'AEO 36'!$B$15:$B$103,0),MATCH(X$62,'AEO 36'!$F$1:$BE$1,0)),INDEX('AEO 36'!$F$15:$BE$103,MATCH($B$64,'AEO 36'!$B$15:$B$103,0),MATCH(X$62,'AEO 36'!$F$1:$BE$1,0)),INDEX('AEO 36'!$F$15:$BE$103,MATCH($A$64,'AEO 36'!$B$15:$B$103,0),MATCH(X$62,'AEO 36'!$F$1:$BE$1,0)))*10^12</f>
        <v>29633765000000</v>
      </c>
      <c r="Y64" s="47">
        <f>SUM(INDEX('AEO 36'!$F$15:$BE$103,MATCH($C$64,'AEO 36'!$B$15:$B$103,0),MATCH(Y$62,'AEO 36'!$F$1:$BE$1,0)),INDEX('AEO 36'!$F$15:$BE$103,MATCH($B$64,'AEO 36'!$B$15:$B$103,0),MATCH(Y$62,'AEO 36'!$F$1:$BE$1,0)),INDEX('AEO 36'!$F$15:$BE$103,MATCH($A$64,'AEO 36'!$B$15:$B$103,0),MATCH(Y$62,'AEO 36'!$F$1:$BE$1,0)))*10^12</f>
        <v>30069786000000</v>
      </c>
      <c r="Z64" s="47">
        <f>SUM(INDEX('AEO 36'!$F$15:$BE$103,MATCH($C$64,'AEO 36'!$B$15:$B$103,0),MATCH(Z$62,'AEO 36'!$F$1:$BE$1,0)),INDEX('AEO 36'!$F$15:$BE$103,MATCH($B$64,'AEO 36'!$B$15:$B$103,0),MATCH(Z$62,'AEO 36'!$F$1:$BE$1,0)),INDEX('AEO 36'!$F$15:$BE$103,MATCH($A$64,'AEO 36'!$B$15:$B$103,0),MATCH(Z$62,'AEO 36'!$F$1:$BE$1,0)))*10^12</f>
        <v>30462376000000</v>
      </c>
      <c r="AA64" s="47">
        <f>SUM(INDEX('AEO 36'!$F$15:$BE$103,MATCH($C$64,'AEO 36'!$B$15:$B$103,0),MATCH(AA$62,'AEO 36'!$F$1:$BE$1,0)),INDEX('AEO 36'!$F$15:$BE$103,MATCH($B$64,'AEO 36'!$B$15:$B$103,0),MATCH(AA$62,'AEO 36'!$F$1:$BE$1,0)),INDEX('AEO 36'!$F$15:$BE$103,MATCH($A$64,'AEO 36'!$B$15:$B$103,0),MATCH(AA$62,'AEO 36'!$F$1:$BE$1,0)))*10^12</f>
        <v>30840115000000</v>
      </c>
      <c r="AB64" s="47">
        <f>SUM(INDEX('AEO 36'!$F$15:$BE$103,MATCH($C$64,'AEO 36'!$B$15:$B$103,0),MATCH(AB$62,'AEO 36'!$F$1:$BE$1,0)),INDEX('AEO 36'!$F$15:$BE$103,MATCH($B$64,'AEO 36'!$B$15:$B$103,0),MATCH(AB$62,'AEO 36'!$F$1:$BE$1,0)),INDEX('AEO 36'!$F$15:$BE$103,MATCH($A$64,'AEO 36'!$B$15:$B$103,0),MATCH(AB$62,'AEO 36'!$F$1:$BE$1,0)))*10^12</f>
        <v>31230839000000.004</v>
      </c>
      <c r="AC64" s="47">
        <f>SUM(INDEX('AEO 36'!$F$15:$BE$103,MATCH($C$64,'AEO 36'!$B$15:$B$103,0),MATCH(AC$62,'AEO 36'!$F$1:$BE$1,0)),INDEX('AEO 36'!$F$15:$BE$103,MATCH($B$64,'AEO 36'!$B$15:$B$103,0),MATCH(AC$62,'AEO 36'!$F$1:$BE$1,0)),INDEX('AEO 36'!$F$15:$BE$103,MATCH($A$64,'AEO 36'!$B$15:$B$103,0),MATCH(AC$62,'AEO 36'!$F$1:$BE$1,0)))*10^12</f>
        <v>31603850000000</v>
      </c>
      <c r="AD64" s="47">
        <f>SUM(INDEX('AEO 36'!$F$15:$BE$103,MATCH($C$64,'AEO 36'!$B$15:$B$103,0),MATCH(AD$62,'AEO 36'!$F$1:$BE$1,0)),INDEX('AEO 36'!$F$15:$BE$103,MATCH($B$64,'AEO 36'!$B$15:$B$103,0),MATCH(AD$62,'AEO 36'!$F$1:$BE$1,0)),INDEX('AEO 36'!$F$15:$BE$103,MATCH($A$64,'AEO 36'!$B$15:$B$103,0),MATCH(AD$62,'AEO 36'!$F$1:$BE$1,0)))*10^12</f>
        <v>32029404000000</v>
      </c>
      <c r="AE64" s="47">
        <f>SUM(INDEX('AEO 36'!$F$15:$BE$103,MATCH($C$64,'AEO 36'!$B$15:$B$103,0),MATCH(AE$62,'AEO 36'!$F$1:$BE$1,0)),INDEX('AEO 36'!$F$15:$BE$103,MATCH($B$64,'AEO 36'!$B$15:$B$103,0),MATCH(AE$62,'AEO 36'!$F$1:$BE$1,0)),INDEX('AEO 36'!$F$15:$BE$103,MATCH($A$64,'AEO 36'!$B$15:$B$103,0),MATCH(AE$62,'AEO 36'!$F$1:$BE$1,0)))*10^12</f>
        <v>32413029000000</v>
      </c>
      <c r="AF64" s="47">
        <f>SUM(INDEX('AEO 36'!$F$15:$BE$103,MATCH($C$64,'AEO 36'!$B$15:$B$103,0),MATCH(AF$62,'AEO 36'!$F$1:$BE$1,0)),INDEX('AEO 36'!$F$15:$BE$103,MATCH($B$64,'AEO 36'!$B$15:$B$103,0),MATCH(AF$62,'AEO 36'!$F$1:$BE$1,0)),INDEX('AEO 36'!$F$15:$BE$103,MATCH($A$64,'AEO 36'!$B$15:$B$103,0),MATCH(AF$62,'AEO 36'!$F$1:$BE$1,0)))*10^12</f>
        <v>32759529999999.996</v>
      </c>
      <c r="AG64" s="47">
        <f>SUM(INDEX('AEO 36'!$F$15:$BE$103,MATCH($C$64,'AEO 36'!$B$15:$B$103,0),MATCH(AG$62,'AEO 36'!$F$1:$BE$1,0)),INDEX('AEO 36'!$F$15:$BE$103,MATCH($B$64,'AEO 36'!$B$15:$B$103,0),MATCH(AG$62,'AEO 36'!$F$1:$BE$1,0)),INDEX('AEO 36'!$F$15:$BE$103,MATCH($A$64,'AEO 36'!$B$15:$B$103,0),MATCH(AG$62,'AEO 36'!$F$1:$BE$1,0)))*10^12</f>
        <v>33144264999999.996</v>
      </c>
      <c r="AH64" s="47">
        <f>SUM(INDEX('AEO 36'!$F$15:$BE$103,MATCH($C$64,'AEO 36'!$B$15:$B$103,0),MATCH(AH$62,'AEO 36'!$F$1:$BE$1,0)),INDEX('AEO 36'!$F$15:$BE$103,MATCH($B$64,'AEO 36'!$B$15:$B$103,0),MATCH(AH$62,'AEO 36'!$F$1:$BE$1,0)),INDEX('AEO 36'!$F$15:$BE$103,MATCH($A$64,'AEO 36'!$B$15:$B$103,0),MATCH(AH$62,'AEO 36'!$F$1:$BE$1,0)))*10^12</f>
        <v>33584294000000</v>
      </c>
      <c r="AI64" s="47">
        <f>SUM(INDEX('AEO 36'!$F$15:$BE$103,MATCH($C$64,'AEO 36'!$B$15:$B$103,0),MATCH(AI$62,'AEO 36'!$F$1:$BE$1,0)),INDEX('AEO 36'!$F$15:$BE$103,MATCH($B$64,'AEO 36'!$B$15:$B$103,0),MATCH(AI$62,'AEO 36'!$F$1:$BE$1,0)),INDEX('AEO 36'!$F$15:$BE$103,MATCH($A$64,'AEO 36'!$B$15:$B$103,0),MATCH(AI$62,'AEO 36'!$F$1:$BE$1,0)))*10^12</f>
        <v>34028448999999.996</v>
      </c>
      <c r="AJ64" s="47">
        <f>SUM(INDEX('AEO 36'!$F$15:$BE$103,MATCH($C$64,'AEO 36'!$B$15:$B$103,0),MATCH(AJ$62,'AEO 36'!$F$1:$BE$1,0)),INDEX('AEO 36'!$F$15:$BE$103,MATCH($B$64,'AEO 36'!$B$15:$B$103,0),MATCH(AJ$62,'AEO 36'!$F$1:$BE$1,0)),INDEX('AEO 36'!$F$15:$BE$103,MATCH($A$64,'AEO 36'!$B$15:$B$103,0),MATCH(AJ$62,'AEO 36'!$F$1:$BE$1,0)))*10^12</f>
        <v>34467716215207.324</v>
      </c>
      <c r="AK64" s="47">
        <f>SUM(INDEX('AEO 36'!$F$15:$BE$103,MATCH($C$64,'AEO 36'!$B$15:$B$103,0),MATCH(AK$62,'AEO 36'!$F$1:$BE$1,0)),INDEX('AEO 36'!$F$15:$BE$103,MATCH($B$64,'AEO 36'!$B$15:$B$103,0),MATCH(AK$62,'AEO 36'!$F$1:$BE$1,0)),INDEX('AEO 36'!$F$15:$BE$103,MATCH($A$64,'AEO 36'!$B$15:$B$103,0),MATCH(AK$62,'AEO 36'!$F$1:$BE$1,0)))*10^12</f>
        <v>34907023052581.68</v>
      </c>
      <c r="AL64" s="47">
        <f>SUM(INDEX('AEO 36'!$F$15:$BE$103,MATCH($C$64,'AEO 36'!$B$15:$B$103,0),MATCH(AL$62,'AEO 36'!$F$1:$BE$1,0)),INDEX('AEO 36'!$F$15:$BE$103,MATCH($B$64,'AEO 36'!$B$15:$B$103,0),MATCH(AL$62,'AEO 36'!$F$1:$BE$1,0)),INDEX('AEO 36'!$F$15:$BE$103,MATCH($A$64,'AEO 36'!$B$15:$B$103,0),MATCH(AL$62,'AEO 36'!$F$1:$BE$1,0)))*10^12</f>
        <v>35346329889956.023</v>
      </c>
      <c r="AM64" s="47">
        <f>SUM(INDEX('AEO 36'!$F$15:$BE$103,MATCH($C$64,'AEO 36'!$B$15:$B$103,0),MATCH(AM$62,'AEO 36'!$F$1:$BE$1,0)),INDEX('AEO 36'!$F$15:$BE$103,MATCH($B$64,'AEO 36'!$B$15:$B$103,0),MATCH(AM$62,'AEO 36'!$F$1:$BE$1,0)),INDEX('AEO 36'!$F$15:$BE$103,MATCH($A$64,'AEO 36'!$B$15:$B$103,0),MATCH(AM$62,'AEO 36'!$F$1:$BE$1,0)))*10^12</f>
        <v>35785636727330.367</v>
      </c>
      <c r="AN64" s="47">
        <f>SUM(INDEX('AEO 36'!$F$15:$BE$103,MATCH($C$64,'AEO 36'!$B$15:$B$103,0),MATCH(AN$62,'AEO 36'!$F$1:$BE$1,0)),INDEX('AEO 36'!$F$15:$BE$103,MATCH($B$64,'AEO 36'!$B$15:$B$103,0),MATCH(AN$62,'AEO 36'!$F$1:$BE$1,0)),INDEX('AEO 36'!$F$15:$BE$103,MATCH($A$64,'AEO 36'!$B$15:$B$103,0),MATCH(AN$62,'AEO 36'!$F$1:$BE$1,0)))*10^12</f>
        <v>36224943564704.719</v>
      </c>
      <c r="AO64" s="47">
        <f>SUM(INDEX('AEO 36'!$F$15:$BE$103,MATCH($C$64,'AEO 36'!$B$15:$B$103,0),MATCH(AO$62,'AEO 36'!$F$1:$BE$1,0)),INDEX('AEO 36'!$F$15:$BE$103,MATCH($B$64,'AEO 36'!$B$15:$B$103,0),MATCH(AO$62,'AEO 36'!$F$1:$BE$1,0)),INDEX('AEO 36'!$F$15:$BE$103,MATCH($A$64,'AEO 36'!$B$15:$B$103,0),MATCH(AO$62,'AEO 36'!$F$1:$BE$1,0)))*10^12</f>
        <v>36664250402079.063</v>
      </c>
      <c r="AP64" s="47">
        <f>SUM(INDEX('AEO 36'!$F$15:$BE$103,MATCH($C$64,'AEO 36'!$B$15:$B$103,0),MATCH(AP$62,'AEO 36'!$F$1:$BE$1,0)),INDEX('AEO 36'!$F$15:$BE$103,MATCH($B$64,'AEO 36'!$B$15:$B$103,0),MATCH(AP$62,'AEO 36'!$F$1:$BE$1,0)),INDEX('AEO 36'!$F$15:$BE$103,MATCH($A$64,'AEO 36'!$B$15:$B$103,0),MATCH(AP$62,'AEO 36'!$F$1:$BE$1,0)))*10^12</f>
        <v>37103557239453.414</v>
      </c>
      <c r="AQ64" s="47">
        <f>SUM(INDEX('AEO 36'!$F$15:$BE$103,MATCH($C$64,'AEO 36'!$B$15:$B$103,0),MATCH(AQ$62,'AEO 36'!$F$1:$BE$1,0)),INDEX('AEO 36'!$F$15:$BE$103,MATCH($B$64,'AEO 36'!$B$15:$B$103,0),MATCH(AQ$62,'AEO 36'!$F$1:$BE$1,0)),INDEX('AEO 36'!$F$15:$BE$103,MATCH($A$64,'AEO 36'!$B$15:$B$103,0),MATCH(AQ$62,'AEO 36'!$F$1:$BE$1,0)))*10^12</f>
        <v>37542864076827.766</v>
      </c>
      <c r="AR64" s="47">
        <f>SUM(INDEX('AEO 36'!$F$15:$BE$103,MATCH($C$64,'AEO 36'!$B$15:$B$103,0),MATCH(AR$62,'AEO 36'!$F$1:$BE$1,0)),INDEX('AEO 36'!$F$15:$BE$103,MATCH($B$64,'AEO 36'!$B$15:$B$103,0),MATCH(AR$62,'AEO 36'!$F$1:$BE$1,0)),INDEX('AEO 36'!$F$15:$BE$103,MATCH($A$64,'AEO 36'!$B$15:$B$103,0),MATCH(AR$62,'AEO 36'!$F$1:$BE$1,0)))*10^12</f>
        <v>37982170914202.109</v>
      </c>
      <c r="AS64" s="47">
        <f>SUM(INDEX('AEO 36'!$F$15:$BE$103,MATCH($C$64,'AEO 36'!$B$15:$B$103,0),MATCH(AS$62,'AEO 36'!$F$1:$BE$1,0)),INDEX('AEO 36'!$F$15:$BE$103,MATCH($B$64,'AEO 36'!$B$15:$B$103,0),MATCH(AS$62,'AEO 36'!$F$1:$BE$1,0)),INDEX('AEO 36'!$F$15:$BE$103,MATCH($A$64,'AEO 36'!$B$15:$B$103,0),MATCH(AS$62,'AEO 36'!$F$1:$BE$1,0)))*10^12</f>
        <v>38421477751576.461</v>
      </c>
      <c r="AT64" s="47">
        <f>SUM(INDEX('AEO 36'!$F$15:$BE$103,MATCH($C$64,'AEO 36'!$B$15:$B$103,0),MATCH(AT$62,'AEO 36'!$F$1:$BE$1,0)),INDEX('AEO 36'!$F$15:$BE$103,MATCH($B$64,'AEO 36'!$B$15:$B$103,0),MATCH(AT$62,'AEO 36'!$F$1:$BE$1,0)),INDEX('AEO 36'!$F$15:$BE$103,MATCH($A$64,'AEO 36'!$B$15:$B$103,0),MATCH(AT$62,'AEO 36'!$F$1:$BE$1,0)))*10^12</f>
        <v>38860784588950.805</v>
      </c>
      <c r="AU64" s="47">
        <f>SUM(INDEX('AEO 36'!$F$15:$BE$103,MATCH($C$64,'AEO 36'!$B$15:$B$103,0),MATCH(AU$62,'AEO 36'!$F$1:$BE$1,0)),INDEX('AEO 36'!$F$15:$BE$103,MATCH($B$64,'AEO 36'!$B$15:$B$103,0),MATCH(AU$62,'AEO 36'!$F$1:$BE$1,0)),INDEX('AEO 36'!$F$15:$BE$103,MATCH($A$64,'AEO 36'!$B$15:$B$103,0),MATCH(AU$62,'AEO 36'!$F$1:$BE$1,0)))*10^12</f>
        <v>39300091426325.156</v>
      </c>
      <c r="AV64" s="47">
        <f>SUM(INDEX('AEO 36'!$F$15:$BE$103,MATCH($C$64,'AEO 36'!$B$15:$B$103,0),MATCH(AV$62,'AEO 36'!$F$1:$BE$1,0)),INDEX('AEO 36'!$F$15:$BE$103,MATCH($B$64,'AEO 36'!$B$15:$B$103,0),MATCH(AV$62,'AEO 36'!$F$1:$BE$1,0)),INDEX('AEO 36'!$F$15:$BE$103,MATCH($A$64,'AEO 36'!$B$15:$B$103,0),MATCH(AV$62,'AEO 36'!$F$1:$BE$1,0)))*10^12</f>
        <v>39739398263699.5</v>
      </c>
      <c r="AW64" s="47">
        <f>SUM(INDEX('AEO 36'!$F$15:$BE$103,MATCH($C$64,'AEO 36'!$B$15:$B$103,0),MATCH(AW$62,'AEO 36'!$F$1:$BE$1,0)),INDEX('AEO 36'!$F$15:$BE$103,MATCH($B$64,'AEO 36'!$B$15:$B$103,0),MATCH(AW$62,'AEO 36'!$F$1:$BE$1,0)),INDEX('AEO 36'!$F$15:$BE$103,MATCH($A$64,'AEO 36'!$B$15:$B$103,0),MATCH(AW$62,'AEO 36'!$F$1:$BE$1,0)))*10^12</f>
        <v>40178705101073.844</v>
      </c>
      <c r="AX64" s="47">
        <f>SUM(INDEX('AEO 36'!$F$15:$BE$103,MATCH($C$64,'AEO 36'!$B$15:$B$103,0),MATCH(AX$62,'AEO 36'!$F$1:$BE$1,0)),INDEX('AEO 36'!$F$15:$BE$103,MATCH($B$64,'AEO 36'!$B$15:$B$103,0),MATCH(AX$62,'AEO 36'!$F$1:$BE$1,0)),INDEX('AEO 36'!$F$15:$BE$103,MATCH($A$64,'AEO 36'!$B$15:$B$103,0),MATCH(AX$62,'AEO 36'!$F$1:$BE$1,0)))*10^12</f>
        <v>40618011938448.188</v>
      </c>
      <c r="AY64" s="47">
        <f>SUM(INDEX('AEO 36'!$F$15:$BE$103,MATCH($C$64,'AEO 36'!$B$15:$B$103,0),MATCH(AY$62,'AEO 36'!$F$1:$BE$1,0)),INDEX('AEO 36'!$F$15:$BE$103,MATCH($B$64,'AEO 36'!$B$15:$B$103,0),MATCH(AY$62,'AEO 36'!$F$1:$BE$1,0)),INDEX('AEO 36'!$F$15:$BE$103,MATCH($A$64,'AEO 36'!$B$15:$B$103,0),MATCH(AY$62,'AEO 36'!$F$1:$BE$1,0)))*10^12</f>
        <v>41057318775822.547</v>
      </c>
      <c r="AZ64" s="47">
        <f>SUM(INDEX('AEO 36'!$F$15:$BE$103,MATCH($C$64,'AEO 36'!$B$15:$B$103,0),MATCH(AZ$62,'AEO 36'!$F$1:$BE$1,0)),INDEX('AEO 36'!$F$15:$BE$103,MATCH($B$64,'AEO 36'!$B$15:$B$103,0),MATCH(AZ$62,'AEO 36'!$F$1:$BE$1,0)),INDEX('AEO 36'!$F$15:$BE$103,MATCH($A$64,'AEO 36'!$B$15:$B$103,0),MATCH(AZ$62,'AEO 36'!$F$1:$BE$1,0)))*10^12</f>
        <v>41496625613196.898</v>
      </c>
      <c r="BA64" s="47">
        <f>SUM(INDEX('AEO 36'!$F$15:$BE$103,MATCH($C$64,'AEO 36'!$B$15:$B$103,0),MATCH(BA$62,'AEO 36'!$F$1:$BE$1,0)),INDEX('AEO 36'!$F$15:$BE$103,MATCH($B$64,'AEO 36'!$B$15:$B$103,0),MATCH(BA$62,'AEO 36'!$F$1:$BE$1,0)),INDEX('AEO 36'!$F$15:$BE$103,MATCH($A$64,'AEO 36'!$B$15:$B$103,0),MATCH(BA$62,'AEO 36'!$F$1:$BE$1,0)))*10^12</f>
        <v>41935932450571.234</v>
      </c>
      <c r="BB64" s="47">
        <f>SUM(INDEX('AEO 36'!$F$15:$BE$103,MATCH($C$64,'AEO 36'!$B$15:$B$103,0),MATCH(BB$62,'AEO 36'!$F$1:$BE$1,0)),INDEX('AEO 36'!$F$15:$BE$103,MATCH($B$64,'AEO 36'!$B$15:$B$103,0),MATCH(BB$62,'AEO 36'!$F$1:$BE$1,0)),INDEX('AEO 36'!$F$15:$BE$103,MATCH($A$64,'AEO 36'!$B$15:$B$103,0),MATCH(BB$62,'AEO 36'!$F$1:$BE$1,0)))*10^12</f>
        <v>42375239287945.586</v>
      </c>
      <c r="BC64" s="47">
        <f>SUM(INDEX('AEO 36'!$F$15:$BE$103,MATCH($C$64,'AEO 36'!$B$15:$B$103,0),MATCH(BC$62,'AEO 36'!$F$1:$BE$1,0)),INDEX('AEO 36'!$F$15:$BE$103,MATCH($B$64,'AEO 36'!$B$15:$B$103,0),MATCH(BC$62,'AEO 36'!$F$1:$BE$1,0)),INDEX('AEO 36'!$F$15:$BE$103,MATCH($A$64,'AEO 36'!$B$15:$B$103,0),MATCH(BC$62,'AEO 36'!$F$1:$BE$1,0)))*10^12</f>
        <v>42814546125319.938</v>
      </c>
    </row>
    <row r="65" spans="1:56">
      <c r="B65" s="15" t="s">
        <v>1078</v>
      </c>
      <c r="C65" s="15" t="s">
        <v>1071</v>
      </c>
      <c r="D65" t="s">
        <v>1093</v>
      </c>
      <c r="E65" s="47">
        <f>SUM(INDEX('AEO 36'!$F$15:$BE$103,MATCH($C$65,'AEO 36'!$B$15:$B$103,0),MATCH(E$62,'AEO 36'!$F$1:$BE$1,0)),INDEX('AEO 36'!$F$15:$BE$103,MATCH($B$65,'AEO 36'!$B$15:$B$103,0),MATCH(E$62,'AEO 36'!$F$1:$BE$1,0)))*10^12</f>
        <v>13712565000000</v>
      </c>
      <c r="F65" s="47">
        <f>SUM(INDEX('AEO 36'!$F$15:$BE$103,MATCH($C$65,'AEO 36'!$B$15:$B$103,0),MATCH(F$62,'AEO 36'!$F$1:$BE$1,0)),INDEX('AEO 36'!$F$15:$BE$103,MATCH($B$65,'AEO 36'!$B$15:$B$103,0),MATCH(F$62,'AEO 36'!$F$1:$BE$1,0)))*10^12</f>
        <v>16680758000000</v>
      </c>
      <c r="G65" s="47">
        <f>SUM(INDEX('AEO 36'!$F$15:$BE$103,MATCH($C$65,'AEO 36'!$B$15:$B$103,0),MATCH(G$62,'AEO 36'!$F$1:$BE$1,0)),INDEX('AEO 36'!$F$15:$BE$103,MATCH($B$65,'AEO 36'!$B$15:$B$103,0),MATCH(G$62,'AEO 36'!$F$1:$BE$1,0)))*10^12</f>
        <v>18994887000000</v>
      </c>
      <c r="H65" s="47">
        <f>SUM(INDEX('AEO 36'!$F$15:$BE$103,MATCH($C$65,'AEO 36'!$B$15:$B$103,0),MATCH(H$62,'AEO 36'!$F$1:$BE$1,0)),INDEX('AEO 36'!$F$15:$BE$103,MATCH($B$65,'AEO 36'!$B$15:$B$103,0),MATCH(H$62,'AEO 36'!$F$1:$BE$1,0)))*10^12</f>
        <v>20747469000000</v>
      </c>
      <c r="I65" s="47">
        <f>SUM(INDEX('AEO 36'!$F$15:$BE$103,MATCH($C$65,'AEO 36'!$B$15:$B$103,0),MATCH(I$62,'AEO 36'!$F$1:$BE$1,0)),INDEX('AEO 36'!$F$15:$BE$103,MATCH($B$65,'AEO 36'!$B$15:$B$103,0),MATCH(I$62,'AEO 36'!$F$1:$BE$1,0)))*10^12</f>
        <v>22065845000000</v>
      </c>
      <c r="J65" s="47">
        <f>SUM(INDEX('AEO 36'!$F$15:$BE$103,MATCH($C$65,'AEO 36'!$B$15:$B$103,0),MATCH(J$62,'AEO 36'!$F$1:$BE$1,0)),INDEX('AEO 36'!$F$15:$BE$103,MATCH($B$65,'AEO 36'!$B$15:$B$103,0),MATCH(J$62,'AEO 36'!$F$1:$BE$1,0)))*10^12</f>
        <v>23053733000000</v>
      </c>
      <c r="K65" s="47">
        <f>SUM(INDEX('AEO 36'!$F$15:$BE$103,MATCH($C$65,'AEO 36'!$B$15:$B$103,0),MATCH(K$62,'AEO 36'!$F$1:$BE$1,0)),INDEX('AEO 36'!$F$15:$BE$103,MATCH($B$65,'AEO 36'!$B$15:$B$103,0),MATCH(K$62,'AEO 36'!$F$1:$BE$1,0)))*10^12</f>
        <v>23775042000000</v>
      </c>
      <c r="L65" s="47">
        <f>SUM(INDEX('AEO 36'!$F$15:$BE$103,MATCH($C$65,'AEO 36'!$B$15:$B$103,0),MATCH(L$62,'AEO 36'!$F$1:$BE$1,0)),INDEX('AEO 36'!$F$15:$BE$103,MATCH($B$65,'AEO 36'!$B$15:$B$103,0),MATCH(L$62,'AEO 36'!$F$1:$BE$1,0)))*10^12</f>
        <v>24314597000000</v>
      </c>
      <c r="M65" s="47">
        <f>SUM(INDEX('AEO 36'!$F$15:$BE$103,MATCH($C$65,'AEO 36'!$B$15:$B$103,0),MATCH(M$62,'AEO 36'!$F$1:$BE$1,0)),INDEX('AEO 36'!$F$15:$BE$103,MATCH($B$65,'AEO 36'!$B$15:$B$103,0),MATCH(M$62,'AEO 36'!$F$1:$BE$1,0)))*10^12</f>
        <v>24463506000000</v>
      </c>
      <c r="N65" s="47">
        <f>SUM(INDEX('AEO 36'!$F$15:$BE$103,MATCH($C$65,'AEO 36'!$B$15:$B$103,0),MATCH(N$62,'AEO 36'!$F$1:$BE$1,0)),INDEX('AEO 36'!$F$15:$BE$103,MATCH($B$65,'AEO 36'!$B$15:$B$103,0),MATCH(N$62,'AEO 36'!$F$1:$BE$1,0)))*10^12</f>
        <v>24590615000000</v>
      </c>
      <c r="O65" s="47">
        <f>SUM(INDEX('AEO 36'!$F$15:$BE$103,MATCH($C$65,'AEO 36'!$B$15:$B$103,0),MATCH(O$62,'AEO 36'!$F$1:$BE$1,0)),INDEX('AEO 36'!$F$15:$BE$103,MATCH($B$65,'AEO 36'!$B$15:$B$103,0),MATCH(O$62,'AEO 36'!$F$1:$BE$1,0)))*10^12</f>
        <v>24809764000000</v>
      </c>
      <c r="P65" s="47">
        <f>SUM(INDEX('AEO 36'!$F$15:$BE$103,MATCH($C$65,'AEO 36'!$B$15:$B$103,0),MATCH(P$62,'AEO 36'!$F$1:$BE$1,0)),INDEX('AEO 36'!$F$15:$BE$103,MATCH($B$65,'AEO 36'!$B$15:$B$103,0),MATCH(P$62,'AEO 36'!$F$1:$BE$1,0)))*10^12</f>
        <v>24957225000000</v>
      </c>
      <c r="Q65" s="47">
        <f>SUM(INDEX('AEO 36'!$F$15:$BE$103,MATCH($C$65,'AEO 36'!$B$15:$B$103,0),MATCH(Q$62,'AEO 36'!$F$1:$BE$1,0)),INDEX('AEO 36'!$F$15:$BE$103,MATCH($B$65,'AEO 36'!$B$15:$B$103,0),MATCH(Q$62,'AEO 36'!$F$1:$BE$1,0)))*10^12</f>
        <v>25203131000000</v>
      </c>
      <c r="R65" s="47">
        <f>SUM(INDEX('AEO 36'!$F$15:$BE$103,MATCH($C$65,'AEO 36'!$B$15:$B$103,0),MATCH(R$62,'AEO 36'!$F$1:$BE$1,0)),INDEX('AEO 36'!$F$15:$BE$103,MATCH($B$65,'AEO 36'!$B$15:$B$103,0),MATCH(R$62,'AEO 36'!$F$1:$BE$1,0)))*10^12</f>
        <v>25446168000000</v>
      </c>
      <c r="S65" s="47">
        <f>SUM(INDEX('AEO 36'!$F$15:$BE$103,MATCH($C$65,'AEO 36'!$B$15:$B$103,0),MATCH(S$62,'AEO 36'!$F$1:$BE$1,0)),INDEX('AEO 36'!$F$15:$BE$103,MATCH($B$65,'AEO 36'!$B$15:$B$103,0),MATCH(S$62,'AEO 36'!$F$1:$BE$1,0)))*10^12</f>
        <v>25731031000000</v>
      </c>
      <c r="T65" s="47">
        <f>SUM(INDEX('AEO 36'!$F$15:$BE$103,MATCH($C$65,'AEO 36'!$B$15:$B$103,0),MATCH(T$62,'AEO 36'!$F$1:$BE$1,0)),INDEX('AEO 36'!$F$15:$BE$103,MATCH($B$65,'AEO 36'!$B$15:$B$103,0),MATCH(T$62,'AEO 36'!$F$1:$BE$1,0)))*10^12</f>
        <v>25993352000000</v>
      </c>
      <c r="U65" s="47">
        <f>SUM(INDEX('AEO 36'!$F$15:$BE$103,MATCH($C$65,'AEO 36'!$B$15:$B$103,0),MATCH(U$62,'AEO 36'!$F$1:$BE$1,0)),INDEX('AEO 36'!$F$15:$BE$103,MATCH($B$65,'AEO 36'!$B$15:$B$103,0),MATCH(U$62,'AEO 36'!$F$1:$BE$1,0)))*10^12</f>
        <v>26277877000000</v>
      </c>
      <c r="V65" s="47">
        <f>SUM(INDEX('AEO 36'!$F$15:$BE$103,MATCH($C$65,'AEO 36'!$B$15:$B$103,0),MATCH(V$62,'AEO 36'!$F$1:$BE$1,0)),INDEX('AEO 36'!$F$15:$BE$103,MATCH($B$65,'AEO 36'!$B$15:$B$103,0),MATCH(V$62,'AEO 36'!$F$1:$BE$1,0)))*10^12</f>
        <v>26554169000000</v>
      </c>
      <c r="W65" s="47">
        <f>SUM(INDEX('AEO 36'!$F$15:$BE$103,MATCH($C$65,'AEO 36'!$B$15:$B$103,0),MATCH(W$62,'AEO 36'!$F$1:$BE$1,0)),INDEX('AEO 36'!$F$15:$BE$103,MATCH($B$65,'AEO 36'!$B$15:$B$103,0),MATCH(W$62,'AEO 36'!$F$1:$BE$1,0)))*10^12</f>
        <v>26830280000000</v>
      </c>
      <c r="X65" s="47">
        <f>SUM(INDEX('AEO 36'!$F$15:$BE$103,MATCH($C$65,'AEO 36'!$B$15:$B$103,0),MATCH(X$62,'AEO 36'!$F$1:$BE$1,0)),INDEX('AEO 36'!$F$15:$BE$103,MATCH($B$65,'AEO 36'!$B$15:$B$103,0),MATCH(X$62,'AEO 36'!$F$1:$BE$1,0)))*10^12</f>
        <v>27118281000000</v>
      </c>
      <c r="Y65" s="47">
        <f>SUM(INDEX('AEO 36'!$F$15:$BE$103,MATCH($C$65,'AEO 36'!$B$15:$B$103,0),MATCH(Y$62,'AEO 36'!$F$1:$BE$1,0)),INDEX('AEO 36'!$F$15:$BE$103,MATCH($B$65,'AEO 36'!$B$15:$B$103,0),MATCH(Y$62,'AEO 36'!$F$1:$BE$1,0)))*10^12</f>
        <v>27471909000000</v>
      </c>
      <c r="Z65" s="47">
        <f>SUM(INDEX('AEO 36'!$F$15:$BE$103,MATCH($C$65,'AEO 36'!$B$15:$B$103,0),MATCH(Z$62,'AEO 36'!$F$1:$BE$1,0)),INDEX('AEO 36'!$F$15:$BE$103,MATCH($B$65,'AEO 36'!$B$15:$B$103,0),MATCH(Z$62,'AEO 36'!$F$1:$BE$1,0)))*10^12</f>
        <v>27805148000000</v>
      </c>
      <c r="AA65" s="47">
        <f>SUM(INDEX('AEO 36'!$F$15:$BE$103,MATCH($C$65,'AEO 36'!$B$15:$B$103,0),MATCH(AA$62,'AEO 36'!$F$1:$BE$1,0)),INDEX('AEO 36'!$F$15:$BE$103,MATCH($B$65,'AEO 36'!$B$15:$B$103,0),MATCH(AA$62,'AEO 36'!$F$1:$BE$1,0)))*10^12</f>
        <v>28138944000000.004</v>
      </c>
      <c r="AB65" s="47">
        <f>SUM(INDEX('AEO 36'!$F$15:$BE$103,MATCH($C$65,'AEO 36'!$B$15:$B$103,0),MATCH(AB$62,'AEO 36'!$F$1:$BE$1,0)),INDEX('AEO 36'!$F$15:$BE$103,MATCH($B$65,'AEO 36'!$B$15:$B$103,0),MATCH(AB$62,'AEO 36'!$F$1:$BE$1,0)))*10^12</f>
        <v>28481359000000</v>
      </c>
      <c r="AC65" s="47">
        <f>SUM(INDEX('AEO 36'!$F$15:$BE$103,MATCH($C$65,'AEO 36'!$B$15:$B$103,0),MATCH(AC$62,'AEO 36'!$F$1:$BE$1,0)),INDEX('AEO 36'!$F$15:$BE$103,MATCH($B$65,'AEO 36'!$B$15:$B$103,0),MATCH(AC$62,'AEO 36'!$F$1:$BE$1,0)))*10^12</f>
        <v>28814511000000</v>
      </c>
      <c r="AD65" s="47">
        <f>SUM(INDEX('AEO 36'!$F$15:$BE$103,MATCH($C$65,'AEO 36'!$B$15:$B$103,0),MATCH(AD$62,'AEO 36'!$F$1:$BE$1,0)),INDEX('AEO 36'!$F$15:$BE$103,MATCH($B$65,'AEO 36'!$B$15:$B$103,0),MATCH(AD$62,'AEO 36'!$F$1:$BE$1,0)))*10^12</f>
        <v>29173555000000</v>
      </c>
      <c r="AE65" s="47">
        <f>SUM(INDEX('AEO 36'!$F$15:$BE$103,MATCH($C$65,'AEO 36'!$B$15:$B$103,0),MATCH(AE$62,'AEO 36'!$F$1:$BE$1,0)),INDEX('AEO 36'!$F$15:$BE$103,MATCH($B$65,'AEO 36'!$B$15:$B$103,0),MATCH(AE$62,'AEO 36'!$F$1:$BE$1,0)))*10^12</f>
        <v>29504795000000</v>
      </c>
      <c r="AF65" s="47">
        <f>SUM(INDEX('AEO 36'!$F$15:$BE$103,MATCH($C$65,'AEO 36'!$B$15:$B$103,0),MATCH(AF$62,'AEO 36'!$F$1:$BE$1,0)),INDEX('AEO 36'!$F$15:$BE$103,MATCH($B$65,'AEO 36'!$B$15:$B$103,0),MATCH(AF$62,'AEO 36'!$F$1:$BE$1,0)))*10^12</f>
        <v>29803602000000</v>
      </c>
      <c r="AG65" s="47">
        <f>SUM(INDEX('AEO 36'!$F$15:$BE$103,MATCH($C$65,'AEO 36'!$B$15:$B$103,0),MATCH(AG$62,'AEO 36'!$F$1:$BE$1,0)),INDEX('AEO 36'!$F$15:$BE$103,MATCH($B$65,'AEO 36'!$B$15:$B$103,0),MATCH(AG$62,'AEO 36'!$F$1:$BE$1,0)))*10^12</f>
        <v>30109448999999.996</v>
      </c>
      <c r="AH65" s="47">
        <f>SUM(INDEX('AEO 36'!$F$15:$BE$103,MATCH($C$65,'AEO 36'!$B$15:$B$103,0),MATCH(AH$62,'AEO 36'!$F$1:$BE$1,0)),INDEX('AEO 36'!$F$15:$BE$103,MATCH($B$65,'AEO 36'!$B$15:$B$103,0),MATCH(AH$62,'AEO 36'!$F$1:$BE$1,0)))*10^12</f>
        <v>30427265000000</v>
      </c>
      <c r="AI65" s="47">
        <f>SUM(INDEX('AEO 36'!$F$15:$BE$103,MATCH($C$65,'AEO 36'!$B$15:$B$103,0),MATCH(AI$62,'AEO 36'!$F$1:$BE$1,0)),INDEX('AEO 36'!$F$15:$BE$103,MATCH($B$65,'AEO 36'!$B$15:$B$103,0),MATCH(AI$62,'AEO 36'!$F$1:$BE$1,0)))*10^12</f>
        <v>30727714000000</v>
      </c>
      <c r="AJ65" s="47">
        <f>SUM(INDEX('AEO 36'!$F$15:$BE$103,MATCH($C$65,'AEO 36'!$B$15:$B$103,0),MATCH(AJ$62,'AEO 36'!$F$1:$BE$1,0)),INDEX('AEO 36'!$F$15:$BE$103,MATCH($B$65,'AEO 36'!$B$15:$B$103,0),MATCH(AJ$62,'AEO 36'!$F$1:$BE$1,0)))*10^12</f>
        <v>31029887698436.676</v>
      </c>
      <c r="AK65" s="47">
        <f>SUM(INDEX('AEO 36'!$F$15:$BE$103,MATCH($C$65,'AEO 36'!$B$15:$B$103,0),MATCH(AK$62,'AEO 36'!$F$1:$BE$1,0)),INDEX('AEO 36'!$F$15:$BE$103,MATCH($B$65,'AEO 36'!$B$15:$B$103,0),MATCH(AK$62,'AEO 36'!$F$1:$BE$1,0)))*10^12</f>
        <v>31332029048214.543</v>
      </c>
      <c r="AL65" s="47">
        <f>SUM(INDEX('AEO 36'!$F$15:$BE$103,MATCH($C$65,'AEO 36'!$B$15:$B$103,0),MATCH(AL$62,'AEO 36'!$F$1:$BE$1,0)),INDEX('AEO 36'!$F$15:$BE$103,MATCH($B$65,'AEO 36'!$B$15:$B$103,0),MATCH(AL$62,'AEO 36'!$F$1:$BE$1,0)))*10^12</f>
        <v>31634170397992.406</v>
      </c>
      <c r="AM65" s="47">
        <f>SUM(INDEX('AEO 36'!$F$15:$BE$103,MATCH($C$65,'AEO 36'!$B$15:$B$103,0),MATCH(AM$62,'AEO 36'!$F$1:$BE$1,0)),INDEX('AEO 36'!$F$15:$BE$103,MATCH($B$65,'AEO 36'!$B$15:$B$103,0),MATCH(AM$62,'AEO 36'!$F$1:$BE$1,0)))*10^12</f>
        <v>31936311747770.27</v>
      </c>
      <c r="AN65" s="47">
        <f>SUM(INDEX('AEO 36'!$F$15:$BE$103,MATCH($C$65,'AEO 36'!$B$15:$B$103,0),MATCH(AN$62,'AEO 36'!$F$1:$BE$1,0)),INDEX('AEO 36'!$F$15:$BE$103,MATCH($B$65,'AEO 36'!$B$15:$B$103,0),MATCH(AN$62,'AEO 36'!$F$1:$BE$1,0)))*10^12</f>
        <v>32238453097548.133</v>
      </c>
      <c r="AO65" s="47">
        <f>SUM(INDEX('AEO 36'!$F$15:$BE$103,MATCH($C$65,'AEO 36'!$B$15:$B$103,0),MATCH(AO$62,'AEO 36'!$F$1:$BE$1,0)),INDEX('AEO 36'!$F$15:$BE$103,MATCH($B$65,'AEO 36'!$B$15:$B$103,0),MATCH(AO$62,'AEO 36'!$F$1:$BE$1,0)))*10^12</f>
        <v>32540594447326</v>
      </c>
      <c r="AP65" s="47">
        <f>SUM(INDEX('AEO 36'!$F$15:$BE$103,MATCH($C$65,'AEO 36'!$B$15:$B$103,0),MATCH(AP$62,'AEO 36'!$F$1:$BE$1,0)),INDEX('AEO 36'!$F$15:$BE$103,MATCH($B$65,'AEO 36'!$B$15:$B$103,0),MATCH(AP$62,'AEO 36'!$F$1:$BE$1,0)))*10^12</f>
        <v>32842735797103.863</v>
      </c>
      <c r="AQ65" s="47">
        <f>SUM(INDEX('AEO 36'!$F$15:$BE$103,MATCH($C$65,'AEO 36'!$B$15:$B$103,0),MATCH(AQ$62,'AEO 36'!$F$1:$BE$1,0)),INDEX('AEO 36'!$F$15:$BE$103,MATCH($B$65,'AEO 36'!$B$15:$B$103,0),MATCH(AQ$62,'AEO 36'!$F$1:$BE$1,0)))*10^12</f>
        <v>33144877146881.727</v>
      </c>
      <c r="AR65" s="47">
        <f>SUM(INDEX('AEO 36'!$F$15:$BE$103,MATCH($C$65,'AEO 36'!$B$15:$B$103,0),MATCH(AR$62,'AEO 36'!$F$1:$BE$1,0)),INDEX('AEO 36'!$F$15:$BE$103,MATCH($B$65,'AEO 36'!$B$15:$B$103,0),MATCH(AR$62,'AEO 36'!$F$1:$BE$1,0)))*10^12</f>
        <v>33447018496659.594</v>
      </c>
      <c r="AS65" s="47">
        <f>SUM(INDEX('AEO 36'!$F$15:$BE$103,MATCH($C$65,'AEO 36'!$B$15:$B$103,0),MATCH(AS$62,'AEO 36'!$F$1:$BE$1,0)),INDEX('AEO 36'!$F$15:$BE$103,MATCH($B$65,'AEO 36'!$B$15:$B$103,0),MATCH(AS$62,'AEO 36'!$F$1:$BE$1,0)))*10^12</f>
        <v>33749159846437.457</v>
      </c>
      <c r="AT65" s="47">
        <f>SUM(INDEX('AEO 36'!$F$15:$BE$103,MATCH($C$65,'AEO 36'!$B$15:$B$103,0),MATCH(AT$62,'AEO 36'!$F$1:$BE$1,0)),INDEX('AEO 36'!$F$15:$BE$103,MATCH($B$65,'AEO 36'!$B$15:$B$103,0),MATCH(AT$62,'AEO 36'!$F$1:$BE$1,0)))*10^12</f>
        <v>34051301196215.32</v>
      </c>
      <c r="AU65" s="47">
        <f>SUM(INDEX('AEO 36'!$F$15:$BE$103,MATCH($C$65,'AEO 36'!$B$15:$B$103,0),MATCH(AU$62,'AEO 36'!$F$1:$BE$1,0)),INDEX('AEO 36'!$F$15:$BE$103,MATCH($B$65,'AEO 36'!$B$15:$B$103,0),MATCH(AU$62,'AEO 36'!$F$1:$BE$1,0)))*10^12</f>
        <v>34353442545993.191</v>
      </c>
      <c r="AV65" s="47">
        <f>SUM(INDEX('AEO 36'!$F$15:$BE$103,MATCH($C$65,'AEO 36'!$B$15:$B$103,0),MATCH(AV$62,'AEO 36'!$F$1:$BE$1,0)),INDEX('AEO 36'!$F$15:$BE$103,MATCH($B$65,'AEO 36'!$B$15:$B$103,0),MATCH(AV$62,'AEO 36'!$F$1:$BE$1,0)))*10^12</f>
        <v>34655583895771.051</v>
      </c>
      <c r="AW65" s="47">
        <f>SUM(INDEX('AEO 36'!$F$15:$BE$103,MATCH($C$65,'AEO 36'!$B$15:$B$103,0),MATCH(AW$62,'AEO 36'!$F$1:$BE$1,0)),INDEX('AEO 36'!$F$15:$BE$103,MATCH($B$65,'AEO 36'!$B$15:$B$103,0),MATCH(AW$62,'AEO 36'!$F$1:$BE$1,0)))*10^12</f>
        <v>34957725245548.914</v>
      </c>
      <c r="AX65" s="47">
        <f>SUM(INDEX('AEO 36'!$F$15:$BE$103,MATCH($C$65,'AEO 36'!$B$15:$B$103,0),MATCH(AX$62,'AEO 36'!$F$1:$BE$1,0)),INDEX('AEO 36'!$F$15:$BE$103,MATCH($B$65,'AEO 36'!$B$15:$B$103,0),MATCH(AX$62,'AEO 36'!$F$1:$BE$1,0)))*10^12</f>
        <v>35259866595326.773</v>
      </c>
      <c r="AY65" s="47">
        <f>SUM(INDEX('AEO 36'!$F$15:$BE$103,MATCH($C$65,'AEO 36'!$B$15:$B$103,0),MATCH(AY$62,'AEO 36'!$F$1:$BE$1,0)),INDEX('AEO 36'!$F$15:$BE$103,MATCH($B$65,'AEO 36'!$B$15:$B$103,0),MATCH(AY$62,'AEO 36'!$F$1:$BE$1,0)))*10^12</f>
        <v>35562007945104.648</v>
      </c>
      <c r="AZ65" s="47">
        <f>SUM(INDEX('AEO 36'!$F$15:$BE$103,MATCH($C$65,'AEO 36'!$B$15:$B$103,0),MATCH(AZ$62,'AEO 36'!$F$1:$BE$1,0)),INDEX('AEO 36'!$F$15:$BE$103,MATCH($B$65,'AEO 36'!$B$15:$B$103,0),MATCH(AZ$62,'AEO 36'!$F$1:$BE$1,0)))*10^12</f>
        <v>35864149294882.508</v>
      </c>
      <c r="BA65" s="47">
        <f>SUM(INDEX('AEO 36'!$F$15:$BE$103,MATCH($C$65,'AEO 36'!$B$15:$B$103,0),MATCH(BA$62,'AEO 36'!$F$1:$BE$1,0)),INDEX('AEO 36'!$F$15:$BE$103,MATCH($B$65,'AEO 36'!$B$15:$B$103,0),MATCH(BA$62,'AEO 36'!$F$1:$BE$1,0)))*10^12</f>
        <v>36166290644660.375</v>
      </c>
      <c r="BB65" s="47">
        <f>SUM(INDEX('AEO 36'!$F$15:$BE$103,MATCH($C$65,'AEO 36'!$B$15:$B$103,0),MATCH(BB$62,'AEO 36'!$F$1:$BE$1,0)),INDEX('AEO 36'!$F$15:$BE$103,MATCH($B$65,'AEO 36'!$B$15:$B$103,0),MATCH(BB$62,'AEO 36'!$F$1:$BE$1,0)))*10^12</f>
        <v>36468431994438.234</v>
      </c>
      <c r="BC65" s="47">
        <f>SUM(INDEX('AEO 36'!$F$15:$BE$103,MATCH($C$65,'AEO 36'!$B$15:$B$103,0),MATCH(BC$62,'AEO 36'!$F$1:$BE$1,0)),INDEX('AEO 36'!$F$15:$BE$103,MATCH($B$65,'AEO 36'!$B$15:$B$103,0),MATCH(BC$62,'AEO 36'!$F$1:$BE$1,0)))*10^12</f>
        <v>36770573344216.102</v>
      </c>
    </row>
    <row r="66" spans="1:56">
      <c r="D66" t="s">
        <v>1096</v>
      </c>
      <c r="E66" s="47">
        <f>E64*$B$71</f>
        <v>15724651999999.998</v>
      </c>
      <c r="F66" s="47">
        <f t="shared" ref="F66:AI66" si="29">F64*$B$71</f>
        <v>18570040000000</v>
      </c>
      <c r="G66" s="47">
        <f t="shared" si="29"/>
        <v>20939007000000</v>
      </c>
      <c r="H66" s="47">
        <f t="shared" si="29"/>
        <v>22730788000000</v>
      </c>
      <c r="I66" s="47">
        <f t="shared" si="29"/>
        <v>24090370000000</v>
      </c>
      <c r="J66" s="47">
        <f t="shared" si="29"/>
        <v>25112246000000</v>
      </c>
      <c r="K66" s="47">
        <f t="shared" si="29"/>
        <v>25840006000000</v>
      </c>
      <c r="L66" s="47">
        <f t="shared" si="29"/>
        <v>26380896000000</v>
      </c>
      <c r="M66" s="47">
        <f t="shared" si="29"/>
        <v>26537698000000</v>
      </c>
      <c r="N66" s="47">
        <f t="shared" si="29"/>
        <v>26659430000000</v>
      </c>
      <c r="O66" s="47">
        <f t="shared" si="29"/>
        <v>26941779000000</v>
      </c>
      <c r="P66" s="47">
        <f t="shared" si="29"/>
        <v>27061387000000.004</v>
      </c>
      <c r="Q66" s="47">
        <f t="shared" si="29"/>
        <v>27370438999999.996</v>
      </c>
      <c r="R66" s="47">
        <f t="shared" si="29"/>
        <v>27664516000000</v>
      </c>
      <c r="S66" s="47">
        <f t="shared" si="29"/>
        <v>28033673999999.996</v>
      </c>
      <c r="T66" s="47">
        <f t="shared" si="29"/>
        <v>28336389000000</v>
      </c>
      <c r="U66" s="47">
        <f t="shared" si="29"/>
        <v>28674376000000.004</v>
      </c>
      <c r="V66" s="47">
        <f t="shared" si="29"/>
        <v>28995555000000</v>
      </c>
      <c r="W66" s="47">
        <f t="shared" si="29"/>
        <v>29311184000000</v>
      </c>
      <c r="X66" s="47">
        <f t="shared" si="29"/>
        <v>29633765000000</v>
      </c>
      <c r="Y66" s="47">
        <f t="shared" si="29"/>
        <v>30069786000000</v>
      </c>
      <c r="Z66" s="47">
        <f t="shared" si="29"/>
        <v>30462376000000</v>
      </c>
      <c r="AA66" s="47">
        <f t="shared" si="29"/>
        <v>30840115000000</v>
      </c>
      <c r="AB66" s="47">
        <f t="shared" si="29"/>
        <v>31230839000000.004</v>
      </c>
      <c r="AC66" s="47">
        <f t="shared" si="29"/>
        <v>31603850000000</v>
      </c>
      <c r="AD66" s="47">
        <f t="shared" si="29"/>
        <v>32029404000000</v>
      </c>
      <c r="AE66" s="47">
        <f t="shared" si="29"/>
        <v>32413029000000</v>
      </c>
      <c r="AF66" s="47">
        <f t="shared" si="29"/>
        <v>32759529999999.996</v>
      </c>
      <c r="AG66" s="47">
        <f t="shared" si="29"/>
        <v>33144264999999.996</v>
      </c>
      <c r="AH66" s="47">
        <f t="shared" si="29"/>
        <v>33584294000000</v>
      </c>
      <c r="AI66" s="47">
        <f t="shared" si="29"/>
        <v>34028448999999.996</v>
      </c>
      <c r="AJ66" s="47">
        <f>AJ64*$B$71</f>
        <v>34467716215207.324</v>
      </c>
      <c r="AK66" s="47">
        <f t="shared" ref="AK66:BC66" si="30">AK64*$B$71</f>
        <v>34907023052581.68</v>
      </c>
      <c r="AL66" s="47">
        <f t="shared" si="30"/>
        <v>35346329889956.023</v>
      </c>
      <c r="AM66" s="47">
        <f t="shared" si="30"/>
        <v>35785636727330.367</v>
      </c>
      <c r="AN66" s="47">
        <f t="shared" si="30"/>
        <v>36224943564704.719</v>
      </c>
      <c r="AO66" s="47">
        <f t="shared" si="30"/>
        <v>36664250402079.063</v>
      </c>
      <c r="AP66" s="47">
        <f t="shared" si="30"/>
        <v>37103557239453.414</v>
      </c>
      <c r="AQ66" s="47">
        <f t="shared" si="30"/>
        <v>37542864076827.766</v>
      </c>
      <c r="AR66" s="47">
        <f t="shared" si="30"/>
        <v>37982170914202.109</v>
      </c>
      <c r="AS66" s="47">
        <f t="shared" si="30"/>
        <v>38421477751576.461</v>
      </c>
      <c r="AT66" s="47">
        <f t="shared" si="30"/>
        <v>38860784588950.805</v>
      </c>
      <c r="AU66" s="47">
        <f t="shared" si="30"/>
        <v>39300091426325.156</v>
      </c>
      <c r="AV66" s="47">
        <f t="shared" si="30"/>
        <v>39739398263699.5</v>
      </c>
      <c r="AW66" s="47">
        <f t="shared" si="30"/>
        <v>40178705101073.844</v>
      </c>
      <c r="AX66" s="47">
        <f t="shared" si="30"/>
        <v>40618011938448.188</v>
      </c>
      <c r="AY66" s="47">
        <f t="shared" si="30"/>
        <v>41057318775822.547</v>
      </c>
      <c r="AZ66" s="47">
        <f t="shared" si="30"/>
        <v>41496625613196.898</v>
      </c>
      <c r="BA66" s="47">
        <f t="shared" si="30"/>
        <v>41935932450571.234</v>
      </c>
      <c r="BB66" s="47">
        <f t="shared" si="30"/>
        <v>42375239287945.586</v>
      </c>
      <c r="BC66" s="47">
        <f t="shared" si="30"/>
        <v>42814546125319.938</v>
      </c>
    </row>
    <row r="67" spans="1:56">
      <c r="D67" t="s">
        <v>1097</v>
      </c>
      <c r="E67" s="47">
        <f>E65*$B$72</f>
        <v>4267208095406.3608</v>
      </c>
      <c r="F67" s="47">
        <f t="shared" ref="F67:AI67" si="31">F65*$B$72</f>
        <v>5190878991283.8633</v>
      </c>
      <c r="G67" s="47">
        <f t="shared" si="31"/>
        <v>5911011949823.3223</v>
      </c>
      <c r="H67" s="47">
        <f t="shared" si="31"/>
        <v>6456397302473.498</v>
      </c>
      <c r="I67" s="47">
        <f t="shared" si="31"/>
        <v>6866662248527.6797</v>
      </c>
      <c r="J67" s="47">
        <f t="shared" si="31"/>
        <v>7174082754534.7471</v>
      </c>
      <c r="K67" s="47">
        <f t="shared" si="31"/>
        <v>7398546638869.2578</v>
      </c>
      <c r="L67" s="47">
        <f t="shared" si="31"/>
        <v>7566450562308.5986</v>
      </c>
      <c r="M67" s="47">
        <f t="shared" si="31"/>
        <v>7612789499646.6436</v>
      </c>
      <c r="N67" s="47">
        <f t="shared" si="31"/>
        <v>7652344502944.6406</v>
      </c>
      <c r="O67" s="47">
        <f t="shared" si="31"/>
        <v>7720541400235.5713</v>
      </c>
      <c r="P67" s="47">
        <f t="shared" si="31"/>
        <v>7766429734982.332</v>
      </c>
      <c r="Q67" s="47">
        <f t="shared" si="31"/>
        <v>7842953133333.334</v>
      </c>
      <c r="R67" s="47">
        <f t="shared" si="31"/>
        <v>7918583728621.9082</v>
      </c>
      <c r="S67" s="47">
        <f t="shared" si="31"/>
        <v>8007230141578.3281</v>
      </c>
      <c r="T67" s="47">
        <f t="shared" si="31"/>
        <v>8088861717785.6309</v>
      </c>
      <c r="U67" s="47">
        <f t="shared" si="31"/>
        <v>8177402948645.4658</v>
      </c>
      <c r="V67" s="47">
        <f t="shared" si="31"/>
        <v>8263382155241.4609</v>
      </c>
      <c r="W67" s="47">
        <f t="shared" si="31"/>
        <v>8349305036513.5459</v>
      </c>
      <c r="X67" s="47">
        <f t="shared" si="31"/>
        <v>8438927962544.1699</v>
      </c>
      <c r="Y67" s="47">
        <f t="shared" si="31"/>
        <v>8548973330742.0498</v>
      </c>
      <c r="Z67" s="47">
        <f t="shared" si="31"/>
        <v>8652673853474.6768</v>
      </c>
      <c r="AA67" s="47">
        <f t="shared" si="31"/>
        <v>8756547708833.9238</v>
      </c>
      <c r="AB67" s="47">
        <f t="shared" si="31"/>
        <v>8863103707656.0664</v>
      </c>
      <c r="AC67" s="47">
        <f t="shared" si="31"/>
        <v>8966777156890.459</v>
      </c>
      <c r="AD67" s="47">
        <f t="shared" si="31"/>
        <v>9078507928150.7656</v>
      </c>
      <c r="AE67" s="47">
        <f t="shared" si="31"/>
        <v>9181586382803.2988</v>
      </c>
      <c r="AF67" s="47">
        <f t="shared" si="31"/>
        <v>9274572024028.2695</v>
      </c>
      <c r="AG67" s="47">
        <f t="shared" si="31"/>
        <v>9369748440282.6855</v>
      </c>
      <c r="AH67" s="47">
        <f t="shared" si="31"/>
        <v>9468649485276.7969</v>
      </c>
      <c r="AI67" s="47">
        <f t="shared" si="31"/>
        <v>9562146099882.2148</v>
      </c>
      <c r="AJ67" s="47">
        <f>AJ65*$B$72</f>
        <v>9656179422764.3926</v>
      </c>
      <c r="AK67" s="47">
        <f t="shared" ref="AK67:BC67" si="32">AK65*$B$72</f>
        <v>9750202679079.25</v>
      </c>
      <c r="AL67" s="47">
        <f t="shared" si="32"/>
        <v>9844225935394.1035</v>
      </c>
      <c r="AM67" s="47">
        <f t="shared" si="32"/>
        <v>9938249191708.959</v>
      </c>
      <c r="AN67" s="47">
        <f t="shared" si="32"/>
        <v>10032272448023.813</v>
      </c>
      <c r="AO67" s="47">
        <f t="shared" si="32"/>
        <v>10126295704338.668</v>
      </c>
      <c r="AP67" s="47">
        <f t="shared" si="32"/>
        <v>10220318960653.523</v>
      </c>
      <c r="AQ67" s="47">
        <f t="shared" si="32"/>
        <v>10314342216968.377</v>
      </c>
      <c r="AR67" s="47">
        <f t="shared" si="32"/>
        <v>10408365473283.232</v>
      </c>
      <c r="AS67" s="47">
        <f t="shared" si="32"/>
        <v>10502388729598.088</v>
      </c>
      <c r="AT67" s="47">
        <f t="shared" si="32"/>
        <v>10596411985912.941</v>
      </c>
      <c r="AU67" s="47">
        <f t="shared" si="32"/>
        <v>10690435242227.799</v>
      </c>
      <c r="AV67" s="47">
        <f t="shared" si="32"/>
        <v>10784458498542.652</v>
      </c>
      <c r="AW67" s="47">
        <f t="shared" si="32"/>
        <v>10878481754857.508</v>
      </c>
      <c r="AX67" s="47">
        <f t="shared" si="32"/>
        <v>10972505011172.359</v>
      </c>
      <c r="AY67" s="47">
        <f t="shared" si="32"/>
        <v>11066528267487.219</v>
      </c>
      <c r="AZ67" s="47">
        <f t="shared" si="32"/>
        <v>11160551523802.072</v>
      </c>
      <c r="BA67" s="47">
        <f t="shared" si="32"/>
        <v>11254574780116.928</v>
      </c>
      <c r="BB67" s="47">
        <f t="shared" si="32"/>
        <v>11348598036431.781</v>
      </c>
      <c r="BC67" s="47">
        <f t="shared" si="32"/>
        <v>11442621292746.637</v>
      </c>
    </row>
    <row r="68" spans="1:56">
      <c r="D68" s="39" t="s">
        <v>1090</v>
      </c>
      <c r="E68" s="55">
        <f>E63*(E66/SUM(E66:E67))/E64</f>
        <v>1.2490429545241593E-3</v>
      </c>
      <c r="F68" s="55">
        <f t="shared" ref="F68:AI68" si="33">F63*(F66/SUM(F66:F67))/F64</f>
        <v>1.2479838852561889E-3</v>
      </c>
      <c r="G68" s="55">
        <f t="shared" si="33"/>
        <v>1.2471665685815224E-3</v>
      </c>
      <c r="H68" s="55">
        <f t="shared" si="33"/>
        <v>1.2466464519590526E-3</v>
      </c>
      <c r="I68" s="55">
        <f t="shared" si="33"/>
        <v>1.2461776274382624E-3</v>
      </c>
      <c r="J68" s="55">
        <f t="shared" si="33"/>
        <v>1.2458210503215087E-3</v>
      </c>
      <c r="K68" s="55">
        <f t="shared" si="33"/>
        <v>1.2454261907779705E-3</v>
      </c>
      <c r="L68" s="55">
        <f t="shared" si="33"/>
        <v>1.2450097660041024E-3</v>
      </c>
      <c r="M68" s="55">
        <f t="shared" si="33"/>
        <v>1.2449523012062393E-3</v>
      </c>
      <c r="N68" s="55">
        <f t="shared" si="33"/>
        <v>1.2448581170389291E-3</v>
      </c>
      <c r="O68" s="55">
        <f t="shared" si="33"/>
        <v>1.244492708563932E-3</v>
      </c>
      <c r="P68" s="55">
        <f t="shared" si="33"/>
        <v>1.2445150475500222E-3</v>
      </c>
      <c r="Q68" s="55">
        <f t="shared" si="33"/>
        <v>1.244362963786191E-3</v>
      </c>
      <c r="R68" s="55">
        <f t="shared" si="33"/>
        <v>1.2442462668418766E-3</v>
      </c>
      <c r="S68" s="55">
        <f t="shared" si="33"/>
        <v>1.2440271982043711E-3</v>
      </c>
      <c r="T68" s="55">
        <f t="shared" si="33"/>
        <v>1.2439416368347936E-3</v>
      </c>
      <c r="U68" s="55">
        <f t="shared" si="33"/>
        <v>1.2436776543099449E-3</v>
      </c>
      <c r="V68" s="55">
        <f t="shared" si="33"/>
        <v>1.2434044966707469E-3</v>
      </c>
      <c r="W68" s="55">
        <f t="shared" si="33"/>
        <v>1.2431106233009778E-3</v>
      </c>
      <c r="X68" s="55">
        <f t="shared" si="33"/>
        <v>1.242818522097998E-3</v>
      </c>
      <c r="Y68" s="55">
        <f t="shared" si="33"/>
        <v>1.2424141228640053E-3</v>
      </c>
      <c r="Z68" s="55">
        <f t="shared" si="33"/>
        <v>1.2420321636298346E-3</v>
      </c>
      <c r="AA68" s="55">
        <f t="shared" si="33"/>
        <v>1.241620319407161E-3</v>
      </c>
      <c r="AB68" s="55">
        <f t="shared" si="33"/>
        <v>1.2411620718582406E-3</v>
      </c>
      <c r="AC68" s="55">
        <f t="shared" si="33"/>
        <v>1.240669038843074E-3</v>
      </c>
      <c r="AD68" s="55">
        <f t="shared" si="33"/>
        <v>1.2401023941352315E-3</v>
      </c>
      <c r="AE68" s="55">
        <f t="shared" si="33"/>
        <v>1.2395514545691941E-3</v>
      </c>
      <c r="AF68" s="55">
        <f t="shared" si="33"/>
        <v>1.2389760811407262E-3</v>
      </c>
      <c r="AG68" s="55">
        <f t="shared" si="33"/>
        <v>1.2383487405617649E-3</v>
      </c>
      <c r="AH68" s="55">
        <f t="shared" si="33"/>
        <v>1.2375986561341948E-3</v>
      </c>
      <c r="AI68" s="55">
        <f t="shared" si="33"/>
        <v>1.236792153822779E-3</v>
      </c>
      <c r="AJ68" s="55">
        <f t="shared" ref="AJ68:BC68" si="34">AJ63*(AJ66/SUM(AJ66:AJ67))/AJ64</f>
        <v>1.2360503348970752E-3</v>
      </c>
      <c r="AK68" s="55">
        <f t="shared" si="34"/>
        <v>1.23532604286015E-3</v>
      </c>
      <c r="AL68" s="55">
        <f t="shared" si="34"/>
        <v>1.2346188467289014E-3</v>
      </c>
      <c r="AM68" s="55">
        <f t="shared" si="34"/>
        <v>1.2339281482758946E-3</v>
      </c>
      <c r="AN68" s="55">
        <f t="shared" si="34"/>
        <v>1.2332533768631385E-3</v>
      </c>
      <c r="AO68" s="55">
        <f t="shared" si="34"/>
        <v>1.2325939878697267E-3</v>
      </c>
      <c r="AP68" s="55">
        <f t="shared" si="34"/>
        <v>1.2319494612258041E-3</v>
      </c>
      <c r="AQ68" s="55">
        <f t="shared" si="34"/>
        <v>1.2313193000445569E-3</v>
      </c>
      <c r="AR68" s="55">
        <f t="shared" si="34"/>
        <v>1.2307030293446696E-3</v>
      </c>
      <c r="AS68" s="55">
        <f t="shared" si="34"/>
        <v>1.230100194856339E-3</v>
      </c>
      <c r="AT68" s="55">
        <f t="shared" si="34"/>
        <v>1.2295103619045452E-3</v>
      </c>
      <c r="AU68" s="55">
        <f t="shared" si="34"/>
        <v>1.2289331143638046E-3</v>
      </c>
      <c r="AV68" s="55">
        <f t="shared" si="34"/>
        <v>1.2283680536791242E-3</v>
      </c>
      <c r="AW68" s="55">
        <f t="shared" si="34"/>
        <v>1.2278147979483183E-3</v>
      </c>
      <c r="AX68" s="55">
        <f t="shared" si="34"/>
        <v>1.2272729810612457E-3</v>
      </c>
      <c r="AY68" s="55">
        <f t="shared" si="34"/>
        <v>1.2267422518918887E-3</v>
      </c>
      <c r="AZ68" s="55">
        <f t="shared" si="34"/>
        <v>1.2262222735395336E-3</v>
      </c>
      <c r="BA68" s="55">
        <f t="shared" si="34"/>
        <v>1.2257127226155985E-3</v>
      </c>
      <c r="BB68" s="55">
        <f t="shared" si="34"/>
        <v>1.2252132885729411E-3</v>
      </c>
      <c r="BC68" s="55">
        <f t="shared" si="34"/>
        <v>1.2247236730747245E-3</v>
      </c>
    </row>
    <row r="69" spans="1:56">
      <c r="D69" s="39" t="s">
        <v>1091</v>
      </c>
      <c r="E69" s="55">
        <f>E63*(E67/SUM(E66:E67))/E65</f>
        <v>3.8868922094850749E-4</v>
      </c>
      <c r="F69" s="55">
        <f t="shared" ref="F69:AI69" si="35">F63*(F67/SUM(F66:F67))/F65</f>
        <v>3.8835964956971156E-4</v>
      </c>
      <c r="G69" s="55">
        <f t="shared" si="35"/>
        <v>3.8810530909215343E-4</v>
      </c>
      <c r="H69" s="55">
        <f t="shared" si="35"/>
        <v>3.8794345419032003E-4</v>
      </c>
      <c r="I69" s="55">
        <f t="shared" si="35"/>
        <v>3.8779756085887974E-4</v>
      </c>
      <c r="J69" s="55">
        <f t="shared" si="35"/>
        <v>3.8768659775611613E-4</v>
      </c>
      <c r="K69" s="55">
        <f t="shared" si="35"/>
        <v>3.8756372155893972E-4</v>
      </c>
      <c r="L69" s="55">
        <f t="shared" si="35"/>
        <v>3.8743413448561116E-4</v>
      </c>
      <c r="M69" s="55">
        <f t="shared" si="35"/>
        <v>3.8741625203614658E-4</v>
      </c>
      <c r="N69" s="55">
        <f t="shared" si="35"/>
        <v>3.8738694289951122E-4</v>
      </c>
      <c r="O69" s="55">
        <f t="shared" si="35"/>
        <v>3.8727323156960051E-4</v>
      </c>
      <c r="P69" s="55">
        <f t="shared" si="35"/>
        <v>3.872801832305252E-4</v>
      </c>
      <c r="Q69" s="55">
        <f t="shared" si="35"/>
        <v>3.8723285633958973E-4</v>
      </c>
      <c r="R69" s="55">
        <f t="shared" si="35"/>
        <v>3.8719654146009873E-4</v>
      </c>
      <c r="S69" s="55">
        <f t="shared" si="35"/>
        <v>3.8712836957078314E-4</v>
      </c>
      <c r="T69" s="55">
        <f t="shared" si="35"/>
        <v>3.8710174375942578E-4</v>
      </c>
      <c r="U69" s="55">
        <f t="shared" si="35"/>
        <v>3.8701959513390749E-4</v>
      </c>
      <c r="V69" s="55">
        <f t="shared" si="35"/>
        <v>3.8693459130790495E-4</v>
      </c>
      <c r="W69" s="55">
        <f t="shared" si="35"/>
        <v>3.8684314096127021E-4</v>
      </c>
      <c r="X69" s="55">
        <f t="shared" si="35"/>
        <v>3.8675224209457141E-4</v>
      </c>
      <c r="Y69" s="55">
        <f t="shared" si="35"/>
        <v>3.8662639724460569E-4</v>
      </c>
      <c r="Z69" s="55">
        <f t="shared" si="35"/>
        <v>3.8650753548999096E-4</v>
      </c>
      <c r="AA69" s="55">
        <f t="shared" si="35"/>
        <v>3.8637937383671609E-4</v>
      </c>
      <c r="AB69" s="55">
        <f t="shared" si="35"/>
        <v>3.8623677194928995E-4</v>
      </c>
      <c r="AC69" s="55">
        <f t="shared" si="35"/>
        <v>3.8608334518532407E-4</v>
      </c>
      <c r="AD69" s="55">
        <f t="shared" si="35"/>
        <v>3.8590701122559256E-4</v>
      </c>
      <c r="AE69" s="55">
        <f t="shared" si="35"/>
        <v>3.8573556454320505E-4</v>
      </c>
      <c r="AF69" s="55">
        <f t="shared" si="35"/>
        <v>3.8555651429608934E-4</v>
      </c>
      <c r="AG69" s="55">
        <f t="shared" si="35"/>
        <v>3.8536129241038667E-4</v>
      </c>
      <c r="AH69" s="55">
        <f t="shared" si="35"/>
        <v>3.8512787391125356E-4</v>
      </c>
      <c r="AI69" s="55">
        <f t="shared" si="35"/>
        <v>3.8487689875144672E-4</v>
      </c>
      <c r="AJ69" s="55">
        <f t="shared" ref="AJ69:BC69" si="36">AJ63*(AJ67/SUM(AJ66:AJ67))/AJ65</f>
        <v>3.8464605239082116E-4</v>
      </c>
      <c r="AK69" s="55">
        <f t="shared" si="36"/>
        <v>3.8442066021631533E-4</v>
      </c>
      <c r="AL69" s="55">
        <f t="shared" si="36"/>
        <v>3.8420058811045439E-4</v>
      </c>
      <c r="AM69" s="55">
        <f t="shared" si="36"/>
        <v>3.8398564991106175E-4</v>
      </c>
      <c r="AN69" s="55">
        <f t="shared" si="36"/>
        <v>3.8377566804150904E-4</v>
      </c>
      <c r="AO69" s="55">
        <f t="shared" si="36"/>
        <v>3.8357047302141546E-4</v>
      </c>
      <c r="AP69" s="55">
        <f t="shared" si="36"/>
        <v>3.8336990301043275E-4</v>
      </c>
      <c r="AQ69" s="55">
        <f t="shared" si="36"/>
        <v>3.831738033825347E-4</v>
      </c>
      <c r="AR69" s="55">
        <f t="shared" si="36"/>
        <v>3.8298202632845892E-4</v>
      </c>
      <c r="AS69" s="55">
        <f t="shared" si="36"/>
        <v>3.8279443048415163E-4</v>
      </c>
      <c r="AT69" s="55">
        <f t="shared" si="36"/>
        <v>3.8261088058325179E-4</v>
      </c>
      <c r="AU69" s="55">
        <f t="shared" si="36"/>
        <v>3.824312471318223E-4</v>
      </c>
      <c r="AV69" s="55">
        <f t="shared" si="36"/>
        <v>3.8225540610368038E-4</v>
      </c>
      <c r="AW69" s="55">
        <f t="shared" si="36"/>
        <v>3.8208323865482422E-4</v>
      </c>
      <c r="AX69" s="55">
        <f t="shared" si="36"/>
        <v>3.819146308555726E-4</v>
      </c>
      <c r="AY69" s="55">
        <f t="shared" si="36"/>
        <v>3.8174947343914842E-4</v>
      </c>
      <c r="AZ69" s="55">
        <f t="shared" si="36"/>
        <v>3.8158766156554152E-4</v>
      </c>
      <c r="BA69" s="55">
        <f t="shared" si="36"/>
        <v>3.8142909459957727E-4</v>
      </c>
      <c r="BB69" s="55">
        <f t="shared" si="36"/>
        <v>3.8127367590220384E-4</v>
      </c>
      <c r="BC69" s="55">
        <f t="shared" si="36"/>
        <v>3.8112131263408978E-4</v>
      </c>
    </row>
    <row r="70" spans="1:56">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row>
    <row r="71" spans="1:56">
      <c r="A71" t="s">
        <v>1108</v>
      </c>
      <c r="B71" s="54">
        <v>1</v>
      </c>
      <c r="C71" s="54"/>
      <c r="D71" s="58" t="s">
        <v>1099</v>
      </c>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row>
    <row r="72" spans="1:56">
      <c r="A72" t="s">
        <v>1107</v>
      </c>
      <c r="B72" s="59">
        <f>1-B17</f>
        <v>0.31118963486454654</v>
      </c>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row>
    <row r="73" spans="1:56">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row>
    <row r="74" spans="1:56">
      <c r="A74" s="2" t="s">
        <v>1105</v>
      </c>
    </row>
    <row r="75" spans="1:56">
      <c r="D75" s="36"/>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c r="AJ75" s="1">
        <v>2051</v>
      </c>
      <c r="AK75" s="1">
        <v>2052</v>
      </c>
      <c r="AL75" s="1">
        <v>2053</v>
      </c>
      <c r="AM75" s="1">
        <v>2054</v>
      </c>
      <c r="AN75" s="1">
        <v>2055</v>
      </c>
      <c r="AO75" s="1">
        <v>2056</v>
      </c>
      <c r="AP75" s="1">
        <v>2057</v>
      </c>
      <c r="AQ75" s="1">
        <v>2058</v>
      </c>
      <c r="AR75" s="1">
        <v>2059</v>
      </c>
      <c r="AS75" s="1">
        <v>2060</v>
      </c>
      <c r="AT75" s="1">
        <v>2061</v>
      </c>
      <c r="AU75" s="1">
        <v>2062</v>
      </c>
      <c r="AV75" s="1">
        <v>2063</v>
      </c>
      <c r="AW75" s="1">
        <v>2064</v>
      </c>
      <c r="AX75" s="1">
        <v>2065</v>
      </c>
      <c r="AY75" s="1">
        <v>2066</v>
      </c>
      <c r="AZ75" s="1">
        <v>2067</v>
      </c>
      <c r="BA75" s="1">
        <v>2068</v>
      </c>
      <c r="BB75" s="1">
        <v>2069</v>
      </c>
      <c r="BC75" s="1">
        <v>2070</v>
      </c>
    </row>
    <row r="76" spans="1:56">
      <c r="C76" s="23" t="s">
        <v>834</v>
      </c>
      <c r="D76" t="s">
        <v>3062</v>
      </c>
      <c r="E76" s="57">
        <f>INDEX('AEO 7'!$C$18:$BD$28,MATCH($C$76,'AEO 7'!$A$18:$A$28,0),MATCH(E$75,'AEO 7'!$C$13:$BD$13,0))*10^9</f>
        <v>108322510000</v>
      </c>
      <c r="F76" s="57">
        <f>INDEX('AEO 7'!$C$18:$BD$28,MATCH($C$76,'AEO 7'!$A$18:$A$28,0),MATCH(F$75,'AEO 7'!$C$13:$BD$13,0))*10^9</f>
        <v>134829253999.99998</v>
      </c>
      <c r="G76" s="57">
        <f>INDEX('AEO 7'!$C$18:$BD$28,MATCH($C$76,'AEO 7'!$A$18:$A$28,0),MATCH(G$75,'AEO 7'!$C$13:$BD$13,0))*10^9</f>
        <v>154717422000</v>
      </c>
      <c r="H76" s="57">
        <f>INDEX('AEO 7'!$C$18:$BD$28,MATCH($C$76,'AEO 7'!$A$18:$A$28,0),MATCH(H$75,'AEO 7'!$C$13:$BD$13,0))*10^9</f>
        <v>169652832000</v>
      </c>
      <c r="I76" s="57">
        <f>INDEX('AEO 7'!$C$18:$BD$28,MATCH($C$76,'AEO 7'!$A$18:$A$28,0),MATCH(I$75,'AEO 7'!$C$13:$BD$13,0))*10^9</f>
        <v>180920807000</v>
      </c>
      <c r="J76" s="57">
        <f>INDEX('AEO 7'!$C$18:$BD$28,MATCH($C$76,'AEO 7'!$A$18:$A$28,0),MATCH(J$75,'AEO 7'!$C$13:$BD$13,0))*10^9</f>
        <v>189449295000</v>
      </c>
      <c r="K76" s="57">
        <f>INDEX('AEO 7'!$C$18:$BD$28,MATCH($C$76,'AEO 7'!$A$18:$A$28,0),MATCH(K$75,'AEO 7'!$C$13:$BD$13,0))*10^9</f>
        <v>195917755000</v>
      </c>
      <c r="L76" s="57">
        <f>INDEX('AEO 7'!$C$18:$BD$28,MATCH($C$76,'AEO 7'!$A$18:$A$28,0),MATCH(L$75,'AEO 7'!$C$13:$BD$13,0))*10^9</f>
        <v>200871582000</v>
      </c>
      <c r="M76" s="57">
        <f>INDEX('AEO 7'!$C$18:$BD$28,MATCH($C$76,'AEO 7'!$A$18:$A$28,0),MATCH(M$75,'AEO 7'!$C$13:$BD$13,0))*10^9</f>
        <v>204429398000</v>
      </c>
      <c r="N76" s="57">
        <f>INDEX('AEO 7'!$C$18:$BD$28,MATCH($C$76,'AEO 7'!$A$18:$A$28,0),MATCH(N$75,'AEO 7'!$C$13:$BD$13,0))*10^9</f>
        <v>207178192000</v>
      </c>
      <c r="O76" s="57">
        <f>INDEX('AEO 7'!$C$18:$BD$28,MATCH($C$76,'AEO 7'!$A$18:$A$28,0),MATCH(O$75,'AEO 7'!$C$13:$BD$13,0))*10^9</f>
        <v>209426270000</v>
      </c>
      <c r="P76" s="57">
        <f>INDEX('AEO 7'!$C$18:$BD$28,MATCH($C$76,'AEO 7'!$A$18:$A$28,0),MATCH(P$75,'AEO 7'!$C$13:$BD$13,0))*10^9</f>
        <v>211015442000</v>
      </c>
      <c r="Q76" s="57">
        <f>INDEX('AEO 7'!$C$18:$BD$28,MATCH($C$76,'AEO 7'!$A$18:$A$28,0),MATCH(Q$75,'AEO 7'!$C$13:$BD$13,0))*10^9</f>
        <v>212354843000</v>
      </c>
      <c r="R76" s="57">
        <f>INDEX('AEO 7'!$C$18:$BD$28,MATCH($C$76,'AEO 7'!$A$18:$A$28,0),MATCH(R$75,'AEO 7'!$C$13:$BD$13,0))*10^9</f>
        <v>213368500000</v>
      </c>
      <c r="S76" s="57">
        <f>INDEX('AEO 7'!$C$18:$BD$28,MATCH($C$76,'AEO 7'!$A$18:$A$28,0),MATCH(S$75,'AEO 7'!$C$13:$BD$13,0))*10^9</f>
        <v>214164566000</v>
      </c>
      <c r="T76" s="57">
        <f>INDEX('AEO 7'!$C$18:$BD$28,MATCH($C$76,'AEO 7'!$A$18:$A$28,0),MATCH(T$75,'AEO 7'!$C$13:$BD$13,0))*10^9</f>
        <v>214708160000</v>
      </c>
      <c r="U76" s="57">
        <f>INDEX('AEO 7'!$C$18:$BD$28,MATCH($C$76,'AEO 7'!$A$18:$A$28,0),MATCH(U$75,'AEO 7'!$C$13:$BD$13,0))*10^9</f>
        <v>215169418000</v>
      </c>
      <c r="V76" s="57">
        <f>INDEX('AEO 7'!$C$18:$BD$28,MATCH($C$76,'AEO 7'!$A$18:$A$28,0),MATCH(V$75,'AEO 7'!$C$13:$BD$13,0))*10^9</f>
        <v>215535126000</v>
      </c>
      <c r="W76" s="57">
        <f>INDEX('AEO 7'!$C$18:$BD$28,MATCH($C$76,'AEO 7'!$A$18:$A$28,0),MATCH(W$75,'AEO 7'!$C$13:$BD$13,0))*10^9</f>
        <v>215805481000</v>
      </c>
      <c r="X76" s="57">
        <f>INDEX('AEO 7'!$C$18:$BD$28,MATCH($C$76,'AEO 7'!$A$18:$A$28,0),MATCH(X$75,'AEO 7'!$C$13:$BD$13,0))*10^9</f>
        <v>215985870000</v>
      </c>
      <c r="Y76" s="57">
        <f>INDEX('AEO 7'!$C$18:$BD$28,MATCH($C$76,'AEO 7'!$A$18:$A$28,0),MATCH(Y$75,'AEO 7'!$C$13:$BD$13,0))*10^9</f>
        <v>216161972000</v>
      </c>
      <c r="Z76" s="57">
        <f>INDEX('AEO 7'!$C$18:$BD$28,MATCH($C$76,'AEO 7'!$A$18:$A$28,0),MATCH(Z$75,'AEO 7'!$C$13:$BD$13,0))*10^9</f>
        <v>216265442000</v>
      </c>
      <c r="AA76" s="57">
        <f>INDEX('AEO 7'!$C$18:$BD$28,MATCH($C$76,'AEO 7'!$A$18:$A$28,0),MATCH(AA$75,'AEO 7'!$C$13:$BD$13,0))*10^9</f>
        <v>216331223000</v>
      </c>
      <c r="AB76" s="57">
        <f>INDEX('AEO 7'!$C$18:$BD$28,MATCH($C$76,'AEO 7'!$A$18:$A$28,0),MATCH(AB$75,'AEO 7'!$C$13:$BD$13,0))*10^9</f>
        <v>216378448000</v>
      </c>
      <c r="AC76" s="57">
        <f>INDEX('AEO 7'!$C$18:$BD$28,MATCH($C$76,'AEO 7'!$A$18:$A$28,0),MATCH(AC$75,'AEO 7'!$C$13:$BD$13,0))*10^9</f>
        <v>216409988000</v>
      </c>
      <c r="AD76" s="57">
        <f>INDEX('AEO 7'!$C$18:$BD$28,MATCH($C$76,'AEO 7'!$A$18:$A$28,0),MATCH(AD$75,'AEO 7'!$C$13:$BD$13,0))*10^9</f>
        <v>216441574000</v>
      </c>
      <c r="AE76" s="57">
        <f>INDEX('AEO 7'!$C$18:$BD$28,MATCH($C$76,'AEO 7'!$A$18:$A$28,0),MATCH(AE$75,'AEO 7'!$C$13:$BD$13,0))*10^9</f>
        <v>216451508000</v>
      </c>
      <c r="AF76" s="57">
        <f>INDEX('AEO 7'!$C$18:$BD$28,MATCH($C$76,'AEO 7'!$A$18:$A$28,0),MATCH(AF$75,'AEO 7'!$C$13:$BD$13,0))*10^9</f>
        <v>216468369000</v>
      </c>
      <c r="AG76" s="57">
        <f>INDEX('AEO 7'!$C$18:$BD$28,MATCH($C$76,'AEO 7'!$A$18:$A$28,0),MATCH(AG$75,'AEO 7'!$C$13:$BD$13,0))*10^9</f>
        <v>216483002000</v>
      </c>
      <c r="AH76" s="57">
        <f>INDEX('AEO 7'!$C$18:$BD$28,MATCH($C$76,'AEO 7'!$A$18:$A$28,0),MATCH(AH$75,'AEO 7'!$C$13:$BD$13,0))*10^9</f>
        <v>216552536000</v>
      </c>
      <c r="AI76" s="57">
        <f>INDEX('AEO 7'!$C$18:$BD$28,MATCH($C$76,'AEO 7'!$A$18:$A$28,0),MATCH(AI$75,'AEO 7'!$C$13:$BD$13,0))*10^9</f>
        <v>216643478000</v>
      </c>
      <c r="AJ76" s="57">
        <f>INDEX('AEO 7'!$C$18:$BD$28,MATCH($C$76,'AEO 7'!$A$18:$A$28,0),MATCH(AJ$75,'AEO 7'!$C$13:$BD$13,0))*10^9</f>
        <v>216687806885.99512</v>
      </c>
      <c r="AK76" s="57">
        <f>INDEX('AEO 7'!$C$18:$BD$28,MATCH($C$76,'AEO 7'!$A$18:$A$28,0),MATCH(AK$75,'AEO 7'!$C$13:$BD$13,0))*10^9</f>
        <v>216732239160.89026</v>
      </c>
      <c r="AL76" s="57">
        <f>INDEX('AEO 7'!$C$18:$BD$28,MATCH($C$76,'AEO 7'!$A$18:$A$28,0),MATCH(AL$75,'AEO 7'!$C$13:$BD$13,0))*10^9</f>
        <v>216776671435.7854</v>
      </c>
      <c r="AM76" s="57">
        <f>INDEX('AEO 7'!$C$18:$BD$28,MATCH($C$76,'AEO 7'!$A$18:$A$28,0),MATCH(AM$75,'AEO 7'!$C$13:$BD$13,0))*10^9</f>
        <v>216821103710.68054</v>
      </c>
      <c r="AN76" s="57">
        <f>INDEX('AEO 7'!$C$18:$BD$28,MATCH($C$76,'AEO 7'!$A$18:$A$28,0),MATCH(AN$75,'AEO 7'!$C$13:$BD$13,0))*10^9</f>
        <v>216865535985.57568</v>
      </c>
      <c r="AO76" s="57">
        <f>INDEX('AEO 7'!$C$18:$BD$28,MATCH($C$76,'AEO 7'!$A$18:$A$28,0),MATCH(AO$75,'AEO 7'!$C$13:$BD$13,0))*10^9</f>
        <v>216909968260.47079</v>
      </c>
      <c r="AP76" s="57">
        <f>INDEX('AEO 7'!$C$18:$BD$28,MATCH($C$76,'AEO 7'!$A$18:$A$28,0),MATCH(AP$75,'AEO 7'!$C$13:$BD$13,0))*10^9</f>
        <v>216954400535.36594</v>
      </c>
      <c r="AQ76" s="57">
        <f>INDEX('AEO 7'!$C$18:$BD$28,MATCH($C$76,'AEO 7'!$A$18:$A$28,0),MATCH(AQ$75,'AEO 7'!$C$13:$BD$13,0))*10^9</f>
        <v>216998832810.26108</v>
      </c>
      <c r="AR76" s="57">
        <f>INDEX('AEO 7'!$C$18:$BD$28,MATCH($C$76,'AEO 7'!$A$18:$A$28,0),MATCH(AR$75,'AEO 7'!$C$13:$BD$13,0))*10^9</f>
        <v>217043265085.15625</v>
      </c>
      <c r="AS76" s="57">
        <f>INDEX('AEO 7'!$C$18:$BD$28,MATCH($C$76,'AEO 7'!$A$18:$A$28,0),MATCH(AS$75,'AEO 7'!$C$13:$BD$13,0))*10^9</f>
        <v>217087697360.05139</v>
      </c>
      <c r="AT76" s="57">
        <f>INDEX('AEO 7'!$C$18:$BD$28,MATCH($C$76,'AEO 7'!$A$18:$A$28,0),MATCH(AT$75,'AEO 7'!$C$13:$BD$13,0))*10^9</f>
        <v>217132129634.94653</v>
      </c>
      <c r="AU76" s="57">
        <f>INDEX('AEO 7'!$C$18:$BD$28,MATCH($C$76,'AEO 7'!$A$18:$A$28,0),MATCH(AU$75,'AEO 7'!$C$13:$BD$13,0))*10^9</f>
        <v>217176561909.84167</v>
      </c>
      <c r="AV76" s="57">
        <f>INDEX('AEO 7'!$C$18:$BD$28,MATCH($C$76,'AEO 7'!$A$18:$A$28,0),MATCH(AV$75,'AEO 7'!$C$13:$BD$13,0))*10^9</f>
        <v>217220994184.73682</v>
      </c>
      <c r="AW76" s="57">
        <f>INDEX('AEO 7'!$C$18:$BD$28,MATCH($C$76,'AEO 7'!$A$18:$A$28,0),MATCH(AW$75,'AEO 7'!$C$13:$BD$13,0))*10^9</f>
        <v>217265426459.63196</v>
      </c>
      <c r="AX76" s="57">
        <f>INDEX('AEO 7'!$C$18:$BD$28,MATCH($C$76,'AEO 7'!$A$18:$A$28,0),MATCH(AX$75,'AEO 7'!$C$13:$BD$13,0))*10^9</f>
        <v>217309858734.5271</v>
      </c>
      <c r="AY76" s="57">
        <f>INDEX('AEO 7'!$C$18:$BD$28,MATCH($C$76,'AEO 7'!$A$18:$A$28,0),MATCH(AY$75,'AEO 7'!$C$13:$BD$13,0))*10^9</f>
        <v>217354291009.42221</v>
      </c>
      <c r="AZ76" s="57">
        <f>INDEX('AEO 7'!$C$18:$BD$28,MATCH($C$76,'AEO 7'!$A$18:$A$28,0),MATCH(AZ$75,'AEO 7'!$C$13:$BD$13,0))*10^9</f>
        <v>217398723284.31735</v>
      </c>
      <c r="BA76" s="57">
        <f>INDEX('AEO 7'!$C$18:$BD$28,MATCH($C$76,'AEO 7'!$A$18:$A$28,0),MATCH(BA$75,'AEO 7'!$C$13:$BD$13,0))*10^9</f>
        <v>217443155559.21249</v>
      </c>
      <c r="BB76" s="57">
        <f>INDEX('AEO 7'!$C$18:$BD$28,MATCH($C$76,'AEO 7'!$A$18:$A$28,0),MATCH(BB$75,'AEO 7'!$C$13:$BD$13,0))*10^9</f>
        <v>217487587834.10764</v>
      </c>
      <c r="BC76" s="57">
        <f>INDEX('AEO 7'!$C$18:$BD$28,MATCH($C$76,'AEO 7'!$A$18:$A$28,0),MATCH(BC$75,'AEO 7'!$C$13:$BD$13,0))*10^9</f>
        <v>217532020109.00278</v>
      </c>
    </row>
    <row r="77" spans="1:56">
      <c r="A77" s="15" t="s">
        <v>1065</v>
      </c>
      <c r="B77" s="15" t="s">
        <v>1057</v>
      </c>
      <c r="C77" s="15" t="s">
        <v>1049</v>
      </c>
      <c r="D77" t="s">
        <v>1092</v>
      </c>
      <c r="E77" s="47">
        <f>SUM(INDEX('AEO 36'!$F$15:$BE$103,MATCH($C$77,'AEO 36'!$B$15:$B$103,0),MATCH(E$75,'AEO 36'!$F$1:$BE$1,0)),INDEX('AEO 36'!$F$15:$BE$103,MATCH($B$77,'AEO 36'!$B$15:$B$103,0),MATCH(E$75,'AEO 36'!$F$1:$BE$1,0)),INDEX('AEO 36'!$F$15:$BE$103,MATCH($A$77,'AEO 36'!$B$15:$B$103,0),MATCH(E$75,'AEO 36'!$F$1:$BE$1,0)))*10^12</f>
        <v>345431000000</v>
      </c>
      <c r="F77" s="47">
        <f>SUM(INDEX('AEO 36'!$F$15:$BE$103,MATCH($C$77,'AEO 36'!$B$15:$B$103,0),MATCH(F$75,'AEO 36'!$F$1:$BE$1,0)),INDEX('AEO 36'!$F$15:$BE$103,MATCH($B$77,'AEO 36'!$B$15:$B$103,0),MATCH(F$75,'AEO 36'!$F$1:$BE$1,0)),INDEX('AEO 36'!$F$15:$BE$103,MATCH($A$77,'AEO 36'!$B$15:$B$103,0),MATCH(F$75,'AEO 36'!$F$1:$BE$1,0)))*10^12</f>
        <v>429563000000</v>
      </c>
      <c r="G77" s="47">
        <f>SUM(INDEX('AEO 36'!$F$15:$BE$103,MATCH($C$77,'AEO 36'!$B$15:$B$103,0),MATCH(G$75,'AEO 36'!$F$1:$BE$1,0)),INDEX('AEO 36'!$F$15:$BE$103,MATCH($B$77,'AEO 36'!$B$15:$B$103,0),MATCH(G$75,'AEO 36'!$F$1:$BE$1,0)),INDEX('AEO 36'!$F$15:$BE$103,MATCH($A$77,'AEO 36'!$B$15:$B$103,0),MATCH(G$75,'AEO 36'!$F$1:$BE$1,0)))*10^12</f>
        <v>500859000000.00006</v>
      </c>
      <c r="H77" s="47">
        <f>SUM(INDEX('AEO 36'!$F$15:$BE$103,MATCH($C$77,'AEO 36'!$B$15:$B$103,0),MATCH(H$75,'AEO 36'!$F$1:$BE$1,0)),INDEX('AEO 36'!$F$15:$BE$103,MATCH($B$77,'AEO 36'!$B$15:$B$103,0),MATCH(H$75,'AEO 36'!$F$1:$BE$1,0)),INDEX('AEO 36'!$F$15:$BE$103,MATCH($A$77,'AEO 36'!$B$15:$B$103,0),MATCH(H$75,'AEO 36'!$F$1:$BE$1,0)))*10^12</f>
        <v>566272000000</v>
      </c>
      <c r="I77" s="47">
        <f>SUM(INDEX('AEO 36'!$F$15:$BE$103,MATCH($C$77,'AEO 36'!$B$15:$B$103,0),MATCH(I$75,'AEO 36'!$F$1:$BE$1,0)),INDEX('AEO 36'!$F$15:$BE$103,MATCH($B$77,'AEO 36'!$B$15:$B$103,0),MATCH(I$75,'AEO 36'!$F$1:$BE$1,0)),INDEX('AEO 36'!$F$15:$BE$103,MATCH($A$77,'AEO 36'!$B$15:$B$103,0),MATCH(I$75,'AEO 36'!$F$1:$BE$1,0)))*10^12</f>
        <v>627633000000</v>
      </c>
      <c r="J77" s="47">
        <f>SUM(INDEX('AEO 36'!$F$15:$BE$103,MATCH($C$77,'AEO 36'!$B$15:$B$103,0),MATCH(J$75,'AEO 36'!$F$1:$BE$1,0)),INDEX('AEO 36'!$F$15:$BE$103,MATCH($B$77,'AEO 36'!$B$15:$B$103,0),MATCH(J$75,'AEO 36'!$F$1:$BE$1,0)),INDEX('AEO 36'!$F$15:$BE$103,MATCH($A$77,'AEO 36'!$B$15:$B$103,0),MATCH(J$75,'AEO 36'!$F$1:$BE$1,0)))*10^12</f>
        <v>684497000000</v>
      </c>
      <c r="K77" s="47">
        <f>SUM(INDEX('AEO 36'!$F$15:$BE$103,MATCH($C$77,'AEO 36'!$B$15:$B$103,0),MATCH(K$75,'AEO 36'!$F$1:$BE$1,0)),INDEX('AEO 36'!$F$15:$BE$103,MATCH($B$77,'AEO 36'!$B$15:$B$103,0),MATCH(K$75,'AEO 36'!$F$1:$BE$1,0)),INDEX('AEO 36'!$F$15:$BE$103,MATCH($A$77,'AEO 36'!$B$15:$B$103,0),MATCH(K$75,'AEO 36'!$F$1:$BE$1,0)))*10^12</f>
        <v>741096000000</v>
      </c>
      <c r="L77" s="47">
        <f>SUM(INDEX('AEO 36'!$F$15:$BE$103,MATCH($C$77,'AEO 36'!$B$15:$B$103,0),MATCH(L$75,'AEO 36'!$F$1:$BE$1,0)),INDEX('AEO 36'!$F$15:$BE$103,MATCH($B$77,'AEO 36'!$B$15:$B$103,0),MATCH(L$75,'AEO 36'!$F$1:$BE$1,0)),INDEX('AEO 36'!$F$15:$BE$103,MATCH($A$77,'AEO 36'!$B$15:$B$103,0),MATCH(L$75,'AEO 36'!$F$1:$BE$1,0)))*10^12</f>
        <v>800102000000</v>
      </c>
      <c r="M77" s="47">
        <f>SUM(INDEX('AEO 36'!$F$15:$BE$103,MATCH($C$77,'AEO 36'!$B$15:$B$103,0),MATCH(M$75,'AEO 36'!$F$1:$BE$1,0)),INDEX('AEO 36'!$F$15:$BE$103,MATCH($B$77,'AEO 36'!$B$15:$B$103,0),MATCH(M$75,'AEO 36'!$F$1:$BE$1,0)),INDEX('AEO 36'!$F$15:$BE$103,MATCH($A$77,'AEO 36'!$B$15:$B$103,0),MATCH(M$75,'AEO 36'!$F$1:$BE$1,0)))*10^12</f>
        <v>849352000000</v>
      </c>
      <c r="N77" s="47">
        <f>SUM(INDEX('AEO 36'!$F$15:$BE$103,MATCH($C$77,'AEO 36'!$B$15:$B$103,0),MATCH(N$75,'AEO 36'!$F$1:$BE$1,0)),INDEX('AEO 36'!$F$15:$BE$103,MATCH($B$77,'AEO 36'!$B$15:$B$103,0),MATCH(N$75,'AEO 36'!$F$1:$BE$1,0)),INDEX('AEO 36'!$F$15:$BE$103,MATCH($A$77,'AEO 36'!$B$15:$B$103,0),MATCH(N$75,'AEO 36'!$F$1:$BE$1,0)))*10^12</f>
        <v>903103000000</v>
      </c>
      <c r="O77" s="47">
        <f>SUM(INDEX('AEO 36'!$F$15:$BE$103,MATCH($C$77,'AEO 36'!$B$15:$B$103,0),MATCH(O$75,'AEO 36'!$F$1:$BE$1,0)),INDEX('AEO 36'!$F$15:$BE$103,MATCH($B$77,'AEO 36'!$B$15:$B$103,0),MATCH(O$75,'AEO 36'!$F$1:$BE$1,0)),INDEX('AEO 36'!$F$15:$BE$103,MATCH($A$77,'AEO 36'!$B$15:$B$103,0),MATCH(O$75,'AEO 36'!$F$1:$BE$1,0)))*10^12</f>
        <v>967284000000</v>
      </c>
      <c r="P77" s="47">
        <f>SUM(INDEX('AEO 36'!$F$15:$BE$103,MATCH($C$77,'AEO 36'!$B$15:$B$103,0),MATCH(P$75,'AEO 36'!$F$1:$BE$1,0)),INDEX('AEO 36'!$F$15:$BE$103,MATCH($B$77,'AEO 36'!$B$15:$B$103,0),MATCH(P$75,'AEO 36'!$F$1:$BE$1,0)),INDEX('AEO 36'!$F$15:$BE$103,MATCH($A$77,'AEO 36'!$B$15:$B$103,0),MATCH(P$75,'AEO 36'!$F$1:$BE$1,0)))*10^12</f>
        <v>1030273000000</v>
      </c>
      <c r="Q77" s="47">
        <f>SUM(INDEX('AEO 36'!$F$15:$BE$103,MATCH($C$77,'AEO 36'!$B$15:$B$103,0),MATCH(Q$75,'AEO 36'!$F$1:$BE$1,0)),INDEX('AEO 36'!$F$15:$BE$103,MATCH($B$77,'AEO 36'!$B$15:$B$103,0),MATCH(Q$75,'AEO 36'!$F$1:$BE$1,0)),INDEX('AEO 36'!$F$15:$BE$103,MATCH($A$77,'AEO 36'!$B$15:$B$103,0),MATCH(Q$75,'AEO 36'!$F$1:$BE$1,0)))*10^12</f>
        <v>1103495000000</v>
      </c>
      <c r="R77" s="47">
        <f>SUM(INDEX('AEO 36'!$F$15:$BE$103,MATCH($C$77,'AEO 36'!$B$15:$B$103,0),MATCH(R$75,'AEO 36'!$F$1:$BE$1,0)),INDEX('AEO 36'!$F$15:$BE$103,MATCH($B$77,'AEO 36'!$B$15:$B$103,0),MATCH(R$75,'AEO 36'!$F$1:$BE$1,0)),INDEX('AEO 36'!$F$15:$BE$103,MATCH($A$77,'AEO 36'!$B$15:$B$103,0),MATCH(R$75,'AEO 36'!$F$1:$BE$1,0)))*10^12</f>
        <v>1184134000000</v>
      </c>
      <c r="S77" s="47">
        <f>SUM(INDEX('AEO 36'!$F$15:$BE$103,MATCH($C$77,'AEO 36'!$B$15:$B$103,0),MATCH(S$75,'AEO 36'!$F$1:$BE$1,0)),INDEX('AEO 36'!$F$15:$BE$103,MATCH($B$77,'AEO 36'!$B$15:$B$103,0),MATCH(S$75,'AEO 36'!$F$1:$BE$1,0)),INDEX('AEO 36'!$F$15:$BE$103,MATCH($A$77,'AEO 36'!$B$15:$B$103,0),MATCH(S$75,'AEO 36'!$F$1:$BE$1,0)))*10^12</f>
        <v>1274770000000</v>
      </c>
      <c r="T77" s="47">
        <f>SUM(INDEX('AEO 36'!$F$15:$BE$103,MATCH($C$77,'AEO 36'!$B$15:$B$103,0),MATCH(T$75,'AEO 36'!$F$1:$BE$1,0)),INDEX('AEO 36'!$F$15:$BE$103,MATCH($B$77,'AEO 36'!$B$15:$B$103,0),MATCH(T$75,'AEO 36'!$F$1:$BE$1,0)),INDEX('AEO 36'!$F$15:$BE$103,MATCH($A$77,'AEO 36'!$B$15:$B$103,0),MATCH(T$75,'AEO 36'!$F$1:$BE$1,0)))*10^12</f>
        <v>1369760000000</v>
      </c>
      <c r="U77" s="47">
        <f>SUM(INDEX('AEO 36'!$F$15:$BE$103,MATCH($C$77,'AEO 36'!$B$15:$B$103,0),MATCH(U$75,'AEO 36'!$F$1:$BE$1,0)),INDEX('AEO 36'!$F$15:$BE$103,MATCH($B$77,'AEO 36'!$B$15:$B$103,0),MATCH(U$75,'AEO 36'!$F$1:$BE$1,0)),INDEX('AEO 36'!$F$15:$BE$103,MATCH($A$77,'AEO 36'!$B$15:$B$103,0),MATCH(U$75,'AEO 36'!$F$1:$BE$1,0)))*10^12</f>
        <v>1479735000000</v>
      </c>
      <c r="V77" s="47">
        <f>SUM(INDEX('AEO 36'!$F$15:$BE$103,MATCH($C$77,'AEO 36'!$B$15:$B$103,0),MATCH(V$75,'AEO 36'!$F$1:$BE$1,0)),INDEX('AEO 36'!$F$15:$BE$103,MATCH($B$77,'AEO 36'!$B$15:$B$103,0),MATCH(V$75,'AEO 36'!$F$1:$BE$1,0)),INDEX('AEO 36'!$F$15:$BE$103,MATCH($A$77,'AEO 36'!$B$15:$B$103,0),MATCH(V$75,'AEO 36'!$F$1:$BE$1,0)))*10^12</f>
        <v>1604050000000</v>
      </c>
      <c r="W77" s="47">
        <f>SUM(INDEX('AEO 36'!$F$15:$BE$103,MATCH($C$77,'AEO 36'!$B$15:$B$103,0),MATCH(W$75,'AEO 36'!$F$1:$BE$1,0)),INDEX('AEO 36'!$F$15:$BE$103,MATCH($B$77,'AEO 36'!$B$15:$B$103,0),MATCH(W$75,'AEO 36'!$F$1:$BE$1,0)),INDEX('AEO 36'!$F$15:$BE$103,MATCH($A$77,'AEO 36'!$B$15:$B$103,0),MATCH(W$75,'AEO 36'!$F$1:$BE$1,0)))*10^12</f>
        <v>1741650000000</v>
      </c>
      <c r="X77" s="47">
        <f>SUM(INDEX('AEO 36'!$F$15:$BE$103,MATCH($C$77,'AEO 36'!$B$15:$B$103,0),MATCH(X$75,'AEO 36'!$F$1:$BE$1,0)),INDEX('AEO 36'!$F$15:$BE$103,MATCH($B$77,'AEO 36'!$B$15:$B$103,0),MATCH(X$75,'AEO 36'!$F$1:$BE$1,0)),INDEX('AEO 36'!$F$15:$BE$103,MATCH($A$77,'AEO 36'!$B$15:$B$103,0),MATCH(X$75,'AEO 36'!$F$1:$BE$1,0)))*10^12</f>
        <v>1892751000000</v>
      </c>
      <c r="Y77" s="47">
        <f>SUM(INDEX('AEO 36'!$F$15:$BE$103,MATCH($C$77,'AEO 36'!$B$15:$B$103,0),MATCH(Y$75,'AEO 36'!$F$1:$BE$1,0)),INDEX('AEO 36'!$F$15:$BE$103,MATCH($B$77,'AEO 36'!$B$15:$B$103,0),MATCH(Y$75,'AEO 36'!$F$1:$BE$1,0)),INDEX('AEO 36'!$F$15:$BE$103,MATCH($A$77,'AEO 36'!$B$15:$B$103,0),MATCH(Y$75,'AEO 36'!$F$1:$BE$1,0)))*10^12</f>
        <v>2066053999999.9998</v>
      </c>
      <c r="Z77" s="47">
        <f>SUM(INDEX('AEO 36'!$F$15:$BE$103,MATCH($C$77,'AEO 36'!$B$15:$B$103,0),MATCH(Z$75,'AEO 36'!$F$1:$BE$1,0)),INDEX('AEO 36'!$F$15:$BE$103,MATCH($B$77,'AEO 36'!$B$15:$B$103,0),MATCH(Z$75,'AEO 36'!$F$1:$BE$1,0)),INDEX('AEO 36'!$F$15:$BE$103,MATCH($A$77,'AEO 36'!$B$15:$B$103,0),MATCH(Z$75,'AEO 36'!$F$1:$BE$1,0)))*10^12</f>
        <v>2258665000000</v>
      </c>
      <c r="AA77" s="47">
        <f>SUM(INDEX('AEO 36'!$F$15:$BE$103,MATCH($C$77,'AEO 36'!$B$15:$B$103,0),MATCH(AA$75,'AEO 36'!$F$1:$BE$1,0)),INDEX('AEO 36'!$F$15:$BE$103,MATCH($B$77,'AEO 36'!$B$15:$B$103,0),MATCH(AA$75,'AEO 36'!$F$1:$BE$1,0)),INDEX('AEO 36'!$F$15:$BE$103,MATCH($A$77,'AEO 36'!$B$15:$B$103,0),MATCH(AA$75,'AEO 36'!$F$1:$BE$1,0)))*10^12</f>
        <v>2478114000000</v>
      </c>
      <c r="AB77" s="47">
        <f>SUM(INDEX('AEO 36'!$F$15:$BE$103,MATCH($C$77,'AEO 36'!$B$15:$B$103,0),MATCH(AB$75,'AEO 36'!$F$1:$BE$1,0)),INDEX('AEO 36'!$F$15:$BE$103,MATCH($B$77,'AEO 36'!$B$15:$B$103,0),MATCH(AB$75,'AEO 36'!$F$1:$BE$1,0)),INDEX('AEO 36'!$F$15:$BE$103,MATCH($A$77,'AEO 36'!$B$15:$B$103,0),MATCH(AB$75,'AEO 36'!$F$1:$BE$1,0)))*10^12</f>
        <v>2731331000000</v>
      </c>
      <c r="AC77" s="47">
        <f>SUM(INDEX('AEO 36'!$F$15:$BE$103,MATCH($C$77,'AEO 36'!$B$15:$B$103,0),MATCH(AC$75,'AEO 36'!$F$1:$BE$1,0)),INDEX('AEO 36'!$F$15:$BE$103,MATCH($B$77,'AEO 36'!$B$15:$B$103,0),MATCH(AC$75,'AEO 36'!$F$1:$BE$1,0)),INDEX('AEO 36'!$F$15:$BE$103,MATCH($A$77,'AEO 36'!$B$15:$B$103,0),MATCH(AC$75,'AEO 36'!$F$1:$BE$1,0)))*10^12</f>
        <v>3027979000000</v>
      </c>
      <c r="AD77" s="47">
        <f>SUM(INDEX('AEO 36'!$F$15:$BE$103,MATCH($C$77,'AEO 36'!$B$15:$B$103,0),MATCH(AD$75,'AEO 36'!$F$1:$BE$1,0)),INDEX('AEO 36'!$F$15:$BE$103,MATCH($B$77,'AEO 36'!$B$15:$B$103,0),MATCH(AD$75,'AEO 36'!$F$1:$BE$1,0)),INDEX('AEO 36'!$F$15:$BE$103,MATCH($A$77,'AEO 36'!$B$15:$B$103,0),MATCH(AD$75,'AEO 36'!$F$1:$BE$1,0)))*10^12</f>
        <v>3379191000000</v>
      </c>
      <c r="AE77" s="47">
        <f>SUM(INDEX('AEO 36'!$F$15:$BE$103,MATCH($C$77,'AEO 36'!$B$15:$B$103,0),MATCH(AE$75,'AEO 36'!$F$1:$BE$1,0)),INDEX('AEO 36'!$F$15:$BE$103,MATCH($B$77,'AEO 36'!$B$15:$B$103,0),MATCH(AE$75,'AEO 36'!$F$1:$BE$1,0)),INDEX('AEO 36'!$F$15:$BE$103,MATCH($A$77,'AEO 36'!$B$15:$B$103,0),MATCH(AE$75,'AEO 36'!$F$1:$BE$1,0)))*10^12</f>
        <v>3804028000000</v>
      </c>
      <c r="AF77" s="47">
        <f>SUM(INDEX('AEO 36'!$F$15:$BE$103,MATCH($C$77,'AEO 36'!$B$15:$B$103,0),MATCH(AF$75,'AEO 36'!$F$1:$BE$1,0)),INDEX('AEO 36'!$F$15:$BE$103,MATCH($B$77,'AEO 36'!$B$15:$B$103,0),MATCH(AF$75,'AEO 36'!$F$1:$BE$1,0)),INDEX('AEO 36'!$F$15:$BE$103,MATCH($A$77,'AEO 36'!$B$15:$B$103,0),MATCH(AF$75,'AEO 36'!$F$1:$BE$1,0)))*10^12</f>
        <v>4342843000000</v>
      </c>
      <c r="AG77" s="47">
        <f>SUM(INDEX('AEO 36'!$F$15:$BE$103,MATCH($C$77,'AEO 36'!$B$15:$B$103,0),MATCH(AG$75,'AEO 36'!$F$1:$BE$1,0)),INDEX('AEO 36'!$F$15:$BE$103,MATCH($B$77,'AEO 36'!$B$15:$B$103,0),MATCH(AG$75,'AEO 36'!$F$1:$BE$1,0)),INDEX('AEO 36'!$F$15:$BE$103,MATCH($A$77,'AEO 36'!$B$15:$B$103,0),MATCH(AG$75,'AEO 36'!$F$1:$BE$1,0)))*10^12</f>
        <v>5050129000000</v>
      </c>
      <c r="AH77" s="47">
        <f>SUM(INDEX('AEO 36'!$F$15:$BE$103,MATCH($C$77,'AEO 36'!$B$15:$B$103,0),MATCH(AH$75,'AEO 36'!$F$1:$BE$1,0)),INDEX('AEO 36'!$F$15:$BE$103,MATCH($B$77,'AEO 36'!$B$15:$B$103,0),MATCH(AH$75,'AEO 36'!$F$1:$BE$1,0)),INDEX('AEO 36'!$F$15:$BE$103,MATCH($A$77,'AEO 36'!$B$15:$B$103,0),MATCH(AH$75,'AEO 36'!$F$1:$BE$1,0)))*10^12</f>
        <v>6101129000000</v>
      </c>
      <c r="AI77" s="47">
        <f>SUM(INDEX('AEO 36'!$F$15:$BE$103,MATCH($C$77,'AEO 36'!$B$15:$B$103,0),MATCH(AI$75,'AEO 36'!$F$1:$BE$1,0)),INDEX('AEO 36'!$F$15:$BE$103,MATCH($B$77,'AEO 36'!$B$15:$B$103,0),MATCH(AI$75,'AEO 36'!$F$1:$BE$1,0)),INDEX('AEO 36'!$F$15:$BE$103,MATCH($A$77,'AEO 36'!$B$15:$B$103,0),MATCH(AI$75,'AEO 36'!$F$1:$BE$1,0)))*10^12</f>
        <v>7110398000000</v>
      </c>
      <c r="AJ77" s="47">
        <f>SUM(INDEX('AEO 36'!$F$15:$BE$103,MATCH($C$77,'AEO 36'!$B$15:$B$103,0),MATCH(AJ$75,'AEO 36'!$F$1:$BE$1,0)),INDEX('AEO 36'!$F$15:$BE$103,MATCH($B$77,'AEO 36'!$B$15:$B$103,0),MATCH(AJ$75,'AEO 36'!$F$1:$BE$1,0)),INDEX('AEO 36'!$F$15:$BE$103,MATCH($A$77,'AEO 36'!$B$15:$B$103,0),MATCH(AJ$75,'AEO 36'!$F$1:$BE$1,0)))*10^12</f>
        <v>8153745234552.623</v>
      </c>
      <c r="AK77" s="47">
        <f>SUM(INDEX('AEO 36'!$F$15:$BE$103,MATCH($C$77,'AEO 36'!$B$15:$B$103,0),MATCH(AK$75,'AEO 36'!$F$1:$BE$1,0)),INDEX('AEO 36'!$F$15:$BE$103,MATCH($B$77,'AEO 36'!$B$15:$B$103,0),MATCH(AK$75,'AEO 36'!$F$1:$BE$1,0)),INDEX('AEO 36'!$F$15:$BE$103,MATCH($A$77,'AEO 36'!$B$15:$B$103,0),MATCH(AK$75,'AEO 36'!$F$1:$BE$1,0)))*10^12</f>
        <v>9198473766614.2617</v>
      </c>
      <c r="AL77" s="47">
        <f>SUM(INDEX('AEO 36'!$F$15:$BE$103,MATCH($C$77,'AEO 36'!$B$15:$B$103,0),MATCH(AL$75,'AEO 36'!$F$1:$BE$1,0)),INDEX('AEO 36'!$F$15:$BE$103,MATCH($B$77,'AEO 36'!$B$15:$B$103,0),MATCH(AL$75,'AEO 36'!$F$1:$BE$1,0)),INDEX('AEO 36'!$F$15:$BE$103,MATCH($A$77,'AEO 36'!$B$15:$B$103,0),MATCH(AL$75,'AEO 36'!$F$1:$BE$1,0)))*10^12</f>
        <v>10243202298675.902</v>
      </c>
      <c r="AM77" s="47">
        <f>SUM(INDEX('AEO 36'!$F$15:$BE$103,MATCH($C$77,'AEO 36'!$B$15:$B$103,0),MATCH(AM$75,'AEO 36'!$F$1:$BE$1,0)),INDEX('AEO 36'!$F$15:$BE$103,MATCH($B$77,'AEO 36'!$B$15:$B$103,0),MATCH(AM$75,'AEO 36'!$F$1:$BE$1,0)),INDEX('AEO 36'!$F$15:$BE$103,MATCH($A$77,'AEO 36'!$B$15:$B$103,0),MATCH(AM$75,'AEO 36'!$F$1:$BE$1,0)))*10^12</f>
        <v>11287930830737.541</v>
      </c>
      <c r="AN77" s="47">
        <f>SUM(INDEX('AEO 36'!$F$15:$BE$103,MATCH($C$77,'AEO 36'!$B$15:$B$103,0),MATCH(AN$75,'AEO 36'!$F$1:$BE$1,0)),INDEX('AEO 36'!$F$15:$BE$103,MATCH($B$77,'AEO 36'!$B$15:$B$103,0),MATCH(AN$75,'AEO 36'!$F$1:$BE$1,0)),INDEX('AEO 36'!$F$15:$BE$103,MATCH($A$77,'AEO 36'!$B$15:$B$103,0),MATCH(AN$75,'AEO 36'!$F$1:$BE$1,0)))*10^12</f>
        <v>12332659362799.18</v>
      </c>
      <c r="AO77" s="47">
        <f>SUM(INDEX('AEO 36'!$F$15:$BE$103,MATCH($C$77,'AEO 36'!$B$15:$B$103,0),MATCH(AO$75,'AEO 36'!$F$1:$BE$1,0)),INDEX('AEO 36'!$F$15:$BE$103,MATCH($B$77,'AEO 36'!$B$15:$B$103,0),MATCH(AO$75,'AEO 36'!$F$1:$BE$1,0)),INDEX('AEO 36'!$F$15:$BE$103,MATCH($A$77,'AEO 36'!$B$15:$B$103,0),MATCH(AO$75,'AEO 36'!$F$1:$BE$1,0)))*10^12</f>
        <v>13377387894860.82</v>
      </c>
      <c r="AP77" s="47">
        <f>SUM(INDEX('AEO 36'!$F$15:$BE$103,MATCH($C$77,'AEO 36'!$B$15:$B$103,0),MATCH(AP$75,'AEO 36'!$F$1:$BE$1,0)),INDEX('AEO 36'!$F$15:$BE$103,MATCH($B$77,'AEO 36'!$B$15:$B$103,0),MATCH(AP$75,'AEO 36'!$F$1:$BE$1,0)),INDEX('AEO 36'!$F$15:$BE$103,MATCH($A$77,'AEO 36'!$B$15:$B$103,0),MATCH(AP$75,'AEO 36'!$F$1:$BE$1,0)))*10^12</f>
        <v>14422116426922.461</v>
      </c>
      <c r="AQ77" s="47">
        <f>SUM(INDEX('AEO 36'!$F$15:$BE$103,MATCH($C$77,'AEO 36'!$B$15:$B$103,0),MATCH(AQ$75,'AEO 36'!$F$1:$BE$1,0)),INDEX('AEO 36'!$F$15:$BE$103,MATCH($B$77,'AEO 36'!$B$15:$B$103,0),MATCH(AQ$75,'AEO 36'!$F$1:$BE$1,0)),INDEX('AEO 36'!$F$15:$BE$103,MATCH($A$77,'AEO 36'!$B$15:$B$103,0),MATCH(AQ$75,'AEO 36'!$F$1:$BE$1,0)))*10^12</f>
        <v>15466844958984.1</v>
      </c>
      <c r="AR77" s="47">
        <f>SUM(INDEX('AEO 36'!$F$15:$BE$103,MATCH($C$77,'AEO 36'!$B$15:$B$103,0),MATCH(AR$75,'AEO 36'!$F$1:$BE$1,0)),INDEX('AEO 36'!$F$15:$BE$103,MATCH($B$77,'AEO 36'!$B$15:$B$103,0),MATCH(AR$75,'AEO 36'!$F$1:$BE$1,0)),INDEX('AEO 36'!$F$15:$BE$103,MATCH($A$77,'AEO 36'!$B$15:$B$103,0),MATCH(AR$75,'AEO 36'!$F$1:$BE$1,0)))*10^12</f>
        <v>16511573491045.738</v>
      </c>
      <c r="AS77" s="47">
        <f>SUM(INDEX('AEO 36'!$F$15:$BE$103,MATCH($C$77,'AEO 36'!$B$15:$B$103,0),MATCH(AS$75,'AEO 36'!$F$1:$BE$1,0)),INDEX('AEO 36'!$F$15:$BE$103,MATCH($B$77,'AEO 36'!$B$15:$B$103,0),MATCH(AS$75,'AEO 36'!$F$1:$BE$1,0)),INDEX('AEO 36'!$F$15:$BE$103,MATCH($A$77,'AEO 36'!$B$15:$B$103,0),MATCH(AS$75,'AEO 36'!$F$1:$BE$1,0)))*10^12</f>
        <v>17556302023107.377</v>
      </c>
      <c r="AT77" s="47">
        <f>SUM(INDEX('AEO 36'!$F$15:$BE$103,MATCH($C$77,'AEO 36'!$B$15:$B$103,0),MATCH(AT$75,'AEO 36'!$F$1:$BE$1,0)),INDEX('AEO 36'!$F$15:$BE$103,MATCH($B$77,'AEO 36'!$B$15:$B$103,0),MATCH(AT$75,'AEO 36'!$F$1:$BE$1,0)),INDEX('AEO 36'!$F$15:$BE$103,MATCH($A$77,'AEO 36'!$B$15:$B$103,0),MATCH(AT$75,'AEO 36'!$F$1:$BE$1,0)))*10^12</f>
        <v>18601030555169.02</v>
      </c>
      <c r="AU77" s="47">
        <f>SUM(INDEX('AEO 36'!$F$15:$BE$103,MATCH($C$77,'AEO 36'!$B$15:$B$103,0),MATCH(AU$75,'AEO 36'!$F$1:$BE$1,0)),INDEX('AEO 36'!$F$15:$BE$103,MATCH($B$77,'AEO 36'!$B$15:$B$103,0),MATCH(AU$75,'AEO 36'!$F$1:$BE$1,0)),INDEX('AEO 36'!$F$15:$BE$103,MATCH($A$77,'AEO 36'!$B$15:$B$103,0),MATCH(AU$75,'AEO 36'!$F$1:$BE$1,0)))*10^12</f>
        <v>19645759087230.66</v>
      </c>
      <c r="AV77" s="47">
        <f>SUM(INDEX('AEO 36'!$F$15:$BE$103,MATCH($C$77,'AEO 36'!$B$15:$B$103,0),MATCH(AV$75,'AEO 36'!$F$1:$BE$1,0)),INDEX('AEO 36'!$F$15:$BE$103,MATCH($B$77,'AEO 36'!$B$15:$B$103,0),MATCH(AV$75,'AEO 36'!$F$1:$BE$1,0)),INDEX('AEO 36'!$F$15:$BE$103,MATCH($A$77,'AEO 36'!$B$15:$B$103,0),MATCH(AV$75,'AEO 36'!$F$1:$BE$1,0)))*10^12</f>
        <v>20690487619292.297</v>
      </c>
      <c r="AW77" s="47">
        <f>SUM(INDEX('AEO 36'!$F$15:$BE$103,MATCH($C$77,'AEO 36'!$B$15:$B$103,0),MATCH(AW$75,'AEO 36'!$F$1:$BE$1,0)),INDEX('AEO 36'!$F$15:$BE$103,MATCH($B$77,'AEO 36'!$B$15:$B$103,0),MATCH(AW$75,'AEO 36'!$F$1:$BE$1,0)),INDEX('AEO 36'!$F$15:$BE$103,MATCH($A$77,'AEO 36'!$B$15:$B$103,0),MATCH(AW$75,'AEO 36'!$F$1:$BE$1,0)))*10^12</f>
        <v>21735216151353.938</v>
      </c>
      <c r="AX77" s="47">
        <f>SUM(INDEX('AEO 36'!$F$15:$BE$103,MATCH($C$77,'AEO 36'!$B$15:$B$103,0),MATCH(AX$75,'AEO 36'!$F$1:$BE$1,0)),INDEX('AEO 36'!$F$15:$BE$103,MATCH($B$77,'AEO 36'!$B$15:$B$103,0),MATCH(AX$75,'AEO 36'!$F$1:$BE$1,0)),INDEX('AEO 36'!$F$15:$BE$103,MATCH($A$77,'AEO 36'!$B$15:$B$103,0),MATCH(AX$75,'AEO 36'!$F$1:$BE$1,0)))*10^12</f>
        <v>22779944683415.574</v>
      </c>
      <c r="AY77" s="47">
        <f>SUM(INDEX('AEO 36'!$F$15:$BE$103,MATCH($C$77,'AEO 36'!$B$15:$B$103,0),MATCH(AY$75,'AEO 36'!$F$1:$BE$1,0)),INDEX('AEO 36'!$F$15:$BE$103,MATCH($B$77,'AEO 36'!$B$15:$B$103,0),MATCH(AY$75,'AEO 36'!$F$1:$BE$1,0)),INDEX('AEO 36'!$F$15:$BE$103,MATCH($A$77,'AEO 36'!$B$15:$B$103,0),MATCH(AY$75,'AEO 36'!$F$1:$BE$1,0)))*10^12</f>
        <v>23824673215477.215</v>
      </c>
      <c r="AZ77" s="47">
        <f>SUM(INDEX('AEO 36'!$F$15:$BE$103,MATCH($C$77,'AEO 36'!$B$15:$B$103,0),MATCH(AZ$75,'AEO 36'!$F$1:$BE$1,0)),INDEX('AEO 36'!$F$15:$BE$103,MATCH($B$77,'AEO 36'!$B$15:$B$103,0),MATCH(AZ$75,'AEO 36'!$F$1:$BE$1,0)),INDEX('AEO 36'!$F$15:$BE$103,MATCH($A$77,'AEO 36'!$B$15:$B$103,0),MATCH(AZ$75,'AEO 36'!$F$1:$BE$1,0)))*10^12</f>
        <v>24869401747538.855</v>
      </c>
      <c r="BA77" s="47">
        <f>SUM(INDEX('AEO 36'!$F$15:$BE$103,MATCH($C$77,'AEO 36'!$B$15:$B$103,0),MATCH(BA$75,'AEO 36'!$F$1:$BE$1,0)),INDEX('AEO 36'!$F$15:$BE$103,MATCH($B$77,'AEO 36'!$B$15:$B$103,0),MATCH(BA$75,'AEO 36'!$F$1:$BE$1,0)),INDEX('AEO 36'!$F$15:$BE$103,MATCH($A$77,'AEO 36'!$B$15:$B$103,0),MATCH(BA$75,'AEO 36'!$F$1:$BE$1,0)))*10^12</f>
        <v>25914130279600.496</v>
      </c>
      <c r="BB77" s="47">
        <f>SUM(INDEX('AEO 36'!$F$15:$BE$103,MATCH($C$77,'AEO 36'!$B$15:$B$103,0),MATCH(BB$75,'AEO 36'!$F$1:$BE$1,0)),INDEX('AEO 36'!$F$15:$BE$103,MATCH($B$77,'AEO 36'!$B$15:$B$103,0),MATCH(BB$75,'AEO 36'!$F$1:$BE$1,0)),INDEX('AEO 36'!$F$15:$BE$103,MATCH($A$77,'AEO 36'!$B$15:$B$103,0),MATCH(BB$75,'AEO 36'!$F$1:$BE$1,0)))*10^12</f>
        <v>26958858811662.133</v>
      </c>
      <c r="BC77" s="47">
        <f>SUM(INDEX('AEO 36'!$F$15:$BE$103,MATCH($C$77,'AEO 36'!$B$15:$B$103,0),MATCH(BC$75,'AEO 36'!$F$1:$BE$1,0)),INDEX('AEO 36'!$F$15:$BE$103,MATCH($B$77,'AEO 36'!$B$15:$B$103,0),MATCH(BC$75,'AEO 36'!$F$1:$BE$1,0)),INDEX('AEO 36'!$F$15:$BE$103,MATCH($A$77,'AEO 36'!$B$15:$B$103,0),MATCH(BC$75,'AEO 36'!$F$1:$BE$1,0)))*10^12</f>
        <v>28003587343723.773</v>
      </c>
    </row>
    <row r="78" spans="1:56">
      <c r="B78" s="15"/>
      <c r="C78" s="15" t="s">
        <v>1041</v>
      </c>
      <c r="D78" t="s">
        <v>1106</v>
      </c>
      <c r="E78" s="47">
        <f>INDEX('AEO 36'!$F$15:$BE$103,MATCH($C$78,'AEO 36'!$B$15:$B$103,0),MATCH(E$75,'AEO 36'!$F$1:$BE$1,0))*10^12-E77</f>
        <v>122894986000000</v>
      </c>
      <c r="F78" s="47">
        <f>INDEX('AEO 36'!$F$15:$BE$103,MATCH($C$78,'AEO 36'!$B$15:$B$103,0),MATCH(F$75,'AEO 36'!$F$1:$BE$1,0))*10^12-F77</f>
        <v>154352221000000</v>
      </c>
      <c r="G78" s="47">
        <f>INDEX('AEO 36'!$F$15:$BE$103,MATCH($C$78,'AEO 36'!$B$15:$B$103,0),MATCH(G$75,'AEO 36'!$F$1:$BE$1,0))*10^12-G77</f>
        <v>177065288000000</v>
      </c>
      <c r="H78" s="47">
        <f>INDEX('AEO 36'!$F$15:$BE$103,MATCH($C$78,'AEO 36'!$B$15:$B$103,0),MATCH(H$75,'AEO 36'!$F$1:$BE$1,0))*10^12-H77</f>
        <v>193640286000000</v>
      </c>
      <c r="I78" s="47">
        <f>INDEX('AEO 36'!$F$15:$BE$103,MATCH($C$78,'AEO 36'!$B$15:$B$103,0),MATCH(I$75,'AEO 36'!$F$1:$BE$1,0))*10^12-I77</f>
        <v>205809562000000</v>
      </c>
      <c r="J78" s="47">
        <f>INDEX('AEO 36'!$F$15:$BE$103,MATCH($C$78,'AEO 36'!$B$15:$B$103,0),MATCH(J$75,'AEO 36'!$F$1:$BE$1,0))*10^12-J77</f>
        <v>214540982000000</v>
      </c>
      <c r="K78" s="47">
        <f>INDEX('AEO 36'!$F$15:$BE$103,MATCH($C$78,'AEO 36'!$B$15:$B$103,0),MATCH(K$75,'AEO 36'!$F$1:$BE$1,0))*10^12-K77</f>
        <v>220941262000000</v>
      </c>
      <c r="L78" s="47">
        <f>INDEX('AEO 36'!$F$15:$BE$103,MATCH($C$78,'AEO 36'!$B$15:$B$103,0),MATCH(L$75,'AEO 36'!$F$1:$BE$1,0))*10^12-L77</f>
        <v>225762932000000</v>
      </c>
      <c r="M78" s="47">
        <f>INDEX('AEO 36'!$F$15:$BE$103,MATCH($C$78,'AEO 36'!$B$15:$B$103,0),MATCH(M$75,'AEO 36'!$F$1:$BE$1,0))*10^12-M77</f>
        <v>228104582000000</v>
      </c>
      <c r="N78" s="47">
        <f>INDEX('AEO 36'!$F$15:$BE$103,MATCH($C$78,'AEO 36'!$B$15:$B$103,0),MATCH(N$75,'AEO 36'!$F$1:$BE$1,0))*10^12-N77</f>
        <v>229745884000000</v>
      </c>
      <c r="O78" s="47">
        <f>INDEX('AEO 36'!$F$15:$BE$103,MATCH($C$78,'AEO 36'!$B$15:$B$103,0),MATCH(O$75,'AEO 36'!$F$1:$BE$1,0))*10^12-O77</f>
        <v>231426652000000</v>
      </c>
      <c r="P78" s="47">
        <f>INDEX('AEO 36'!$F$15:$BE$103,MATCH($C$78,'AEO 36'!$B$15:$B$103,0),MATCH(P$75,'AEO 36'!$F$1:$BE$1,0))*10^12-P77</f>
        <v>231825547000000</v>
      </c>
      <c r="Q78" s="47">
        <f>INDEX('AEO 36'!$F$15:$BE$103,MATCH($C$78,'AEO 36'!$B$15:$B$103,0),MATCH(Q$75,'AEO 36'!$F$1:$BE$1,0))*10^12-Q77</f>
        <v>232347280000000</v>
      </c>
      <c r="R78" s="47">
        <f>INDEX('AEO 36'!$F$15:$BE$103,MATCH($C$78,'AEO 36'!$B$15:$B$103,0),MATCH(R$75,'AEO 36'!$F$1:$BE$1,0))*10^12-R77</f>
        <v>232507089000000</v>
      </c>
      <c r="S78" s="47">
        <f>INDEX('AEO 36'!$F$15:$BE$103,MATCH($C$78,'AEO 36'!$B$15:$B$103,0),MATCH(S$75,'AEO 36'!$F$1:$BE$1,0))*10^12-S77</f>
        <v>232545176000000</v>
      </c>
      <c r="T78" s="47">
        <f>INDEX('AEO 36'!$F$15:$BE$103,MATCH($C$78,'AEO 36'!$B$15:$B$103,0),MATCH(T$75,'AEO 36'!$F$1:$BE$1,0))*10^12-T77</f>
        <v>231969824000000</v>
      </c>
      <c r="U78" s="47">
        <f>INDEX('AEO 36'!$F$15:$BE$103,MATCH($C$78,'AEO 36'!$B$15:$B$103,0),MATCH(U$75,'AEO 36'!$F$1:$BE$1,0))*10^12-U77</f>
        <v>231553209000000</v>
      </c>
      <c r="V78" s="47">
        <f>INDEX('AEO 36'!$F$15:$BE$103,MATCH($C$78,'AEO 36'!$B$15:$B$103,0),MATCH(V$75,'AEO 36'!$F$1:$BE$1,0))*10^12-V77</f>
        <v>231098648000000</v>
      </c>
      <c r="W78" s="47">
        <f>INDEX('AEO 36'!$F$15:$BE$103,MATCH($C$78,'AEO 36'!$B$15:$B$103,0),MATCH(W$75,'AEO 36'!$F$1:$BE$1,0))*10^12-W77</f>
        <v>230473652000000</v>
      </c>
      <c r="X78" s="47">
        <f>INDEX('AEO 36'!$F$15:$BE$103,MATCH($C$78,'AEO 36'!$B$15:$B$103,0),MATCH(X$75,'AEO 36'!$F$1:$BE$1,0))*10^12-X77</f>
        <v>229582881000000</v>
      </c>
      <c r="Y78" s="47">
        <f>INDEX('AEO 36'!$F$15:$BE$103,MATCH($C$78,'AEO 36'!$B$15:$B$103,0),MATCH(Y$75,'AEO 36'!$F$1:$BE$1,0))*10^12-Y77</f>
        <v>228768113000000</v>
      </c>
      <c r="Z78" s="47">
        <f>INDEX('AEO 36'!$F$15:$BE$103,MATCH($C$78,'AEO 36'!$B$15:$B$103,0),MATCH(Z$75,'AEO 36'!$F$1:$BE$1,0))*10^12-Z77</f>
        <v>227713045000000</v>
      </c>
      <c r="AA78" s="47">
        <f>INDEX('AEO 36'!$F$15:$BE$103,MATCH($C$78,'AEO 36'!$B$15:$B$103,0),MATCH(AA$75,'AEO 36'!$F$1:$BE$1,0))*10^12-AA77</f>
        <v>226536336000000</v>
      </c>
      <c r="AB78" s="47">
        <f>INDEX('AEO 36'!$F$15:$BE$103,MATCH($C$78,'AEO 36'!$B$15:$B$103,0),MATCH(AB$75,'AEO 36'!$F$1:$BE$1,0))*10^12-AB77</f>
        <v>225283256000000</v>
      </c>
      <c r="AC78" s="47">
        <f>INDEX('AEO 36'!$F$15:$BE$103,MATCH($C$78,'AEO 36'!$B$15:$B$103,0),MATCH(AC$75,'AEO 36'!$F$1:$BE$1,0))*10^12-AC77</f>
        <v>223948141000000</v>
      </c>
      <c r="AD78" s="47">
        <f>INDEX('AEO 36'!$F$15:$BE$103,MATCH($C$78,'AEO 36'!$B$15:$B$103,0),MATCH(AD$75,'AEO 36'!$F$1:$BE$1,0))*10^12-AD77</f>
        <v>222496877000000</v>
      </c>
      <c r="AE78" s="47">
        <f>INDEX('AEO 36'!$F$15:$BE$103,MATCH($C$78,'AEO 36'!$B$15:$B$103,0),MATCH(AE$75,'AEO 36'!$F$1:$BE$1,0))*10^12-AE77</f>
        <v>220813556000000</v>
      </c>
      <c r="AF78" s="47">
        <f>INDEX('AEO 36'!$F$15:$BE$103,MATCH($C$78,'AEO 36'!$B$15:$B$103,0),MATCH(AF$75,'AEO 36'!$F$1:$BE$1,0))*10^12-AF77</f>
        <v>218990836000000</v>
      </c>
      <c r="AG78" s="47">
        <f>INDEX('AEO 36'!$F$15:$BE$103,MATCH($C$78,'AEO 36'!$B$15:$B$103,0),MATCH(AG$75,'AEO 36'!$F$1:$BE$1,0))*10^12-AG77</f>
        <v>216738003000000</v>
      </c>
      <c r="AH78" s="47">
        <f>INDEX('AEO 36'!$F$15:$BE$103,MATCH($C$78,'AEO 36'!$B$15:$B$103,0),MATCH(AH$75,'AEO 36'!$F$1:$BE$1,0))*10^12-AH77</f>
        <v>214064673000000</v>
      </c>
      <c r="AI78" s="47">
        <f>INDEX('AEO 36'!$F$15:$BE$103,MATCH($C$78,'AEO 36'!$B$15:$B$103,0),MATCH(AI$75,'AEO 36'!$F$1:$BE$1,0))*10^12-AI77</f>
        <v>211554733000000</v>
      </c>
      <c r="AJ78" s="47">
        <f>INDEX('AEO 36'!$F$15:$BE$103,MATCH($C$78,'AEO 36'!$B$15:$B$103,0),MATCH(AJ$75,'AEO 36'!$F$1:$BE$1,0))*10^12-AJ77</f>
        <v>208988924150395.78</v>
      </c>
      <c r="AK78" s="47">
        <f>INDEX('AEO 36'!$F$15:$BE$103,MATCH($C$78,'AEO 36'!$B$15:$B$103,0),MATCH(AK$75,'AEO 36'!$F$1:$BE$1,0))*10^12-AK77</f>
        <v>206421903933177.13</v>
      </c>
      <c r="AL78" s="47">
        <f>INDEX('AEO 36'!$F$15:$BE$103,MATCH($C$78,'AEO 36'!$B$15:$B$103,0),MATCH(AL$75,'AEO 36'!$F$1:$BE$1,0))*10^12-AL77</f>
        <v>203854883715958.47</v>
      </c>
      <c r="AM78" s="47">
        <f>INDEX('AEO 36'!$F$15:$BE$103,MATCH($C$78,'AEO 36'!$B$15:$B$103,0),MATCH(AM$75,'AEO 36'!$F$1:$BE$1,0))*10^12-AM77</f>
        <v>201287863498739.84</v>
      </c>
      <c r="AN78" s="47">
        <f>INDEX('AEO 36'!$F$15:$BE$103,MATCH($C$78,'AEO 36'!$B$15:$B$103,0),MATCH(AN$75,'AEO 36'!$F$1:$BE$1,0))*10^12-AN77</f>
        <v>198720843281521.19</v>
      </c>
      <c r="AO78" s="47">
        <f>INDEX('AEO 36'!$F$15:$BE$103,MATCH($C$78,'AEO 36'!$B$15:$B$103,0),MATCH(AO$75,'AEO 36'!$F$1:$BE$1,0))*10^12-AO77</f>
        <v>196153823064302.56</v>
      </c>
      <c r="AP78" s="47">
        <f>INDEX('AEO 36'!$F$15:$BE$103,MATCH($C$78,'AEO 36'!$B$15:$B$103,0),MATCH(AP$75,'AEO 36'!$F$1:$BE$1,0))*10^12-AP77</f>
        <v>193586802847083.91</v>
      </c>
      <c r="AQ78" s="47">
        <f>INDEX('AEO 36'!$F$15:$BE$103,MATCH($C$78,'AEO 36'!$B$15:$B$103,0),MATCH(AQ$75,'AEO 36'!$F$1:$BE$1,0))*10^12-AQ77</f>
        <v>191019782629865.25</v>
      </c>
      <c r="AR78" s="47">
        <f>INDEX('AEO 36'!$F$15:$BE$103,MATCH($C$78,'AEO 36'!$B$15:$B$103,0),MATCH(AR$75,'AEO 36'!$F$1:$BE$1,0))*10^12-AR77</f>
        <v>188452762412646.59</v>
      </c>
      <c r="AS78" s="47">
        <f>INDEX('AEO 36'!$F$15:$BE$103,MATCH($C$78,'AEO 36'!$B$15:$B$103,0),MATCH(AS$75,'AEO 36'!$F$1:$BE$1,0))*10^12-AS77</f>
        <v>185885742195427.97</v>
      </c>
      <c r="AT78" s="47">
        <f>INDEX('AEO 36'!$F$15:$BE$103,MATCH($C$78,'AEO 36'!$B$15:$B$103,0),MATCH(AT$75,'AEO 36'!$F$1:$BE$1,0))*10^12-AT77</f>
        <v>183318721978209.31</v>
      </c>
      <c r="AU78" s="47">
        <f>INDEX('AEO 36'!$F$15:$BE$103,MATCH($C$78,'AEO 36'!$B$15:$B$103,0),MATCH(AU$75,'AEO 36'!$F$1:$BE$1,0))*10^12-AU77</f>
        <v>180751701760990.69</v>
      </c>
      <c r="AV78" s="47">
        <f>INDEX('AEO 36'!$F$15:$BE$103,MATCH($C$78,'AEO 36'!$B$15:$B$103,0),MATCH(AV$75,'AEO 36'!$F$1:$BE$1,0))*10^12-AV77</f>
        <v>178184681543772.06</v>
      </c>
      <c r="AW78" s="47">
        <f>INDEX('AEO 36'!$F$15:$BE$103,MATCH($C$78,'AEO 36'!$B$15:$B$103,0),MATCH(AW$75,'AEO 36'!$F$1:$BE$1,0))*10^12-AW77</f>
        <v>175617661326553.41</v>
      </c>
      <c r="AX78" s="47">
        <f>INDEX('AEO 36'!$F$15:$BE$103,MATCH($C$78,'AEO 36'!$B$15:$B$103,0),MATCH(AX$75,'AEO 36'!$F$1:$BE$1,0))*10^12-AX77</f>
        <v>173050641109334.78</v>
      </c>
      <c r="AY78" s="47">
        <f>INDEX('AEO 36'!$F$15:$BE$103,MATCH($C$78,'AEO 36'!$B$15:$B$103,0),MATCH(AY$75,'AEO 36'!$F$1:$BE$1,0))*10^12-AY77</f>
        <v>170483620892116.09</v>
      </c>
      <c r="AZ78" s="47">
        <f>INDEX('AEO 36'!$F$15:$BE$103,MATCH($C$78,'AEO 36'!$B$15:$B$103,0),MATCH(AZ$75,'AEO 36'!$F$1:$BE$1,0))*10^12-AZ77</f>
        <v>167916600674897.47</v>
      </c>
      <c r="BA78" s="47">
        <f>INDEX('AEO 36'!$F$15:$BE$103,MATCH($C$78,'AEO 36'!$B$15:$B$103,0),MATCH(BA$75,'AEO 36'!$F$1:$BE$1,0))*10^12-BA77</f>
        <v>165349580457678.81</v>
      </c>
      <c r="BB78" s="47">
        <f>INDEX('AEO 36'!$F$15:$BE$103,MATCH($C$78,'AEO 36'!$B$15:$B$103,0),MATCH(BB$75,'AEO 36'!$F$1:$BE$1,0))*10^12-BB77</f>
        <v>162782560240460.19</v>
      </c>
      <c r="BC78" s="47">
        <f>INDEX('AEO 36'!$F$15:$BE$103,MATCH($C$78,'AEO 36'!$B$15:$B$103,0),MATCH(BC$75,'AEO 36'!$F$1:$BE$1,0))*10^12-BC77</f>
        <v>160215540023241.53</v>
      </c>
    </row>
    <row r="79" spans="1:56">
      <c r="D79" t="s">
        <v>1096</v>
      </c>
      <c r="E79" s="47">
        <f t="shared" ref="E79:AI79" si="37">E77*$B$71</f>
        <v>345431000000</v>
      </c>
      <c r="F79" s="47">
        <f t="shared" si="37"/>
        <v>429563000000</v>
      </c>
      <c r="G79" s="47">
        <f t="shared" si="37"/>
        <v>500859000000.00006</v>
      </c>
      <c r="H79" s="47">
        <f t="shared" si="37"/>
        <v>566272000000</v>
      </c>
      <c r="I79" s="47">
        <f t="shared" si="37"/>
        <v>627633000000</v>
      </c>
      <c r="J79" s="47">
        <f t="shared" si="37"/>
        <v>684497000000</v>
      </c>
      <c r="K79" s="47">
        <f t="shared" si="37"/>
        <v>741096000000</v>
      </c>
      <c r="L79" s="47">
        <f t="shared" si="37"/>
        <v>800102000000</v>
      </c>
      <c r="M79" s="47">
        <f t="shared" si="37"/>
        <v>849352000000</v>
      </c>
      <c r="N79" s="47">
        <f t="shared" si="37"/>
        <v>903103000000</v>
      </c>
      <c r="O79" s="47">
        <f t="shared" si="37"/>
        <v>967284000000</v>
      </c>
      <c r="P79" s="47">
        <f t="shared" si="37"/>
        <v>1030273000000</v>
      </c>
      <c r="Q79" s="47">
        <f t="shared" si="37"/>
        <v>1103495000000</v>
      </c>
      <c r="R79" s="47">
        <f t="shared" si="37"/>
        <v>1184134000000</v>
      </c>
      <c r="S79" s="47">
        <f t="shared" si="37"/>
        <v>1274770000000</v>
      </c>
      <c r="T79" s="47">
        <f t="shared" si="37"/>
        <v>1369760000000</v>
      </c>
      <c r="U79" s="47">
        <f t="shared" si="37"/>
        <v>1479735000000</v>
      </c>
      <c r="V79" s="47">
        <f t="shared" si="37"/>
        <v>1604050000000</v>
      </c>
      <c r="W79" s="47">
        <f t="shared" si="37"/>
        <v>1741650000000</v>
      </c>
      <c r="X79" s="47">
        <f t="shared" si="37"/>
        <v>1892751000000</v>
      </c>
      <c r="Y79" s="47">
        <f t="shared" si="37"/>
        <v>2066053999999.9998</v>
      </c>
      <c r="Z79" s="47">
        <f t="shared" si="37"/>
        <v>2258665000000</v>
      </c>
      <c r="AA79" s="47">
        <f t="shared" si="37"/>
        <v>2478114000000</v>
      </c>
      <c r="AB79" s="47">
        <f t="shared" si="37"/>
        <v>2731331000000</v>
      </c>
      <c r="AC79" s="47">
        <f t="shared" si="37"/>
        <v>3027979000000</v>
      </c>
      <c r="AD79" s="47">
        <f t="shared" si="37"/>
        <v>3379191000000</v>
      </c>
      <c r="AE79" s="47">
        <f t="shared" si="37"/>
        <v>3804028000000</v>
      </c>
      <c r="AF79" s="47">
        <f t="shared" si="37"/>
        <v>4342843000000</v>
      </c>
      <c r="AG79" s="47">
        <f t="shared" si="37"/>
        <v>5050129000000</v>
      </c>
      <c r="AH79" s="47">
        <f t="shared" si="37"/>
        <v>6101129000000</v>
      </c>
      <c r="AI79" s="47">
        <f t="shared" si="37"/>
        <v>7110398000000</v>
      </c>
      <c r="AJ79" s="47">
        <f t="shared" ref="AJ79:BC79" si="38">AJ77*$B$71</f>
        <v>8153745234552.623</v>
      </c>
      <c r="AK79" s="47">
        <f t="shared" si="38"/>
        <v>9198473766614.2617</v>
      </c>
      <c r="AL79" s="47">
        <f t="shared" si="38"/>
        <v>10243202298675.902</v>
      </c>
      <c r="AM79" s="47">
        <f t="shared" si="38"/>
        <v>11287930830737.541</v>
      </c>
      <c r="AN79" s="47">
        <f t="shared" si="38"/>
        <v>12332659362799.18</v>
      </c>
      <c r="AO79" s="47">
        <f t="shared" si="38"/>
        <v>13377387894860.82</v>
      </c>
      <c r="AP79" s="47">
        <f t="shared" si="38"/>
        <v>14422116426922.461</v>
      </c>
      <c r="AQ79" s="47">
        <f t="shared" si="38"/>
        <v>15466844958984.1</v>
      </c>
      <c r="AR79" s="47">
        <f t="shared" si="38"/>
        <v>16511573491045.738</v>
      </c>
      <c r="AS79" s="47">
        <f t="shared" si="38"/>
        <v>17556302023107.377</v>
      </c>
      <c r="AT79" s="47">
        <f t="shared" si="38"/>
        <v>18601030555169.02</v>
      </c>
      <c r="AU79" s="47">
        <f t="shared" si="38"/>
        <v>19645759087230.66</v>
      </c>
      <c r="AV79" s="47">
        <f t="shared" si="38"/>
        <v>20690487619292.297</v>
      </c>
      <c r="AW79" s="47">
        <f t="shared" si="38"/>
        <v>21735216151353.938</v>
      </c>
      <c r="AX79" s="47">
        <f t="shared" si="38"/>
        <v>22779944683415.574</v>
      </c>
      <c r="AY79" s="47">
        <f t="shared" si="38"/>
        <v>23824673215477.215</v>
      </c>
      <c r="AZ79" s="47">
        <f t="shared" si="38"/>
        <v>24869401747538.855</v>
      </c>
      <c r="BA79" s="47">
        <f t="shared" si="38"/>
        <v>25914130279600.496</v>
      </c>
      <c r="BB79" s="47">
        <f t="shared" si="38"/>
        <v>26958858811662.133</v>
      </c>
      <c r="BC79" s="47">
        <f t="shared" si="38"/>
        <v>28003587343723.773</v>
      </c>
      <c r="BD79" s="47"/>
    </row>
    <row r="80" spans="1:56">
      <c r="D80" t="s">
        <v>1097</v>
      </c>
      <c r="E80" s="47">
        <f t="shared" ref="E80:AI80" si="39">E78*$B$72</f>
        <v>38243645820023.563</v>
      </c>
      <c r="F80" s="47">
        <f t="shared" si="39"/>
        <v>48032811293521.789</v>
      </c>
      <c r="G80" s="47">
        <f t="shared" si="39"/>
        <v>55100882319905.773</v>
      </c>
      <c r="H80" s="47">
        <f t="shared" si="39"/>
        <v>60258849895406.359</v>
      </c>
      <c r="I80" s="47">
        <f t="shared" si="39"/>
        <v>64045802450412.25</v>
      </c>
      <c r="J80" s="47">
        <f t="shared" si="39"/>
        <v>66762929852061.25</v>
      </c>
      <c r="K80" s="47">
        <f t="shared" si="39"/>
        <v>68754630648292.109</v>
      </c>
      <c r="L80" s="47">
        <f t="shared" si="39"/>
        <v>70255084375029.453</v>
      </c>
      <c r="M80" s="47">
        <f t="shared" si="39"/>
        <v>70983781583510.016</v>
      </c>
      <c r="N80" s="47">
        <f t="shared" si="39"/>
        <v>71494537753592.469</v>
      </c>
      <c r="O80" s="47">
        <f t="shared" si="39"/>
        <v>72017575333804.484</v>
      </c>
      <c r="P80" s="47">
        <f t="shared" si="39"/>
        <v>72141707323203.766</v>
      </c>
      <c r="Q80" s="47">
        <f t="shared" si="39"/>
        <v>72304065224970.563</v>
      </c>
      <c r="R80" s="47">
        <f t="shared" si="39"/>
        <v>72353796129328.625</v>
      </c>
      <c r="S80" s="47">
        <f t="shared" si="39"/>
        <v>72365648408951.703</v>
      </c>
      <c r="T80" s="47">
        <f t="shared" si="39"/>
        <v>72186604830153.125</v>
      </c>
      <c r="U80" s="47">
        <f t="shared" si="39"/>
        <v>72056958560424.031</v>
      </c>
      <c r="V80" s="47">
        <f t="shared" si="39"/>
        <v>71915503888810.375</v>
      </c>
      <c r="W80" s="47">
        <f t="shared" si="39"/>
        <v>71721011611778.563</v>
      </c>
      <c r="X80" s="47">
        <f t="shared" si="39"/>
        <v>71443812909540.641</v>
      </c>
      <c r="Y80" s="47">
        <f t="shared" si="39"/>
        <v>71190265553121.328</v>
      </c>
      <c r="Z80" s="47">
        <f t="shared" si="39"/>
        <v>70861939327444.063</v>
      </c>
      <c r="AA80" s="47">
        <f t="shared" si="39"/>
        <v>70495759683392.234</v>
      </c>
      <c r="AB80" s="47">
        <f t="shared" si="39"/>
        <v>70105814175736.164</v>
      </c>
      <c r="AC80" s="47">
        <f t="shared" si="39"/>
        <v>69690340226383.984</v>
      </c>
      <c r="AD80" s="47">
        <f t="shared" si="39"/>
        <v>69238721912131.922</v>
      </c>
      <c r="AE80" s="47">
        <f t="shared" si="39"/>
        <v>68714889864782.102</v>
      </c>
      <c r="AF80" s="47">
        <f t="shared" si="39"/>
        <v>68147678293521.797</v>
      </c>
      <c r="AG80" s="47">
        <f t="shared" si="39"/>
        <v>67446620014840.992</v>
      </c>
      <c r="AH80" s="47">
        <f t="shared" si="39"/>
        <v>66614707428268.555</v>
      </c>
      <c r="AI80" s="47">
        <f t="shared" si="39"/>
        <v>65833640116136.633</v>
      </c>
      <c r="AJ80" s="47">
        <f t="shared" ref="AJ80:BC80" si="40">AJ78*$B$72</f>
        <v>65035186997096.078</v>
      </c>
      <c r="AK80" s="47">
        <f t="shared" si="40"/>
        <v>64236356913009.891</v>
      </c>
      <c r="AL80" s="47">
        <f t="shared" si="40"/>
        <v>63437526828923.711</v>
      </c>
      <c r="AM80" s="47">
        <f t="shared" si="40"/>
        <v>62638696744837.539</v>
      </c>
      <c r="AN80" s="47">
        <f t="shared" si="40"/>
        <v>61839866660751.352</v>
      </c>
      <c r="AO80" s="47">
        <f t="shared" si="40"/>
        <v>61041036576665.18</v>
      </c>
      <c r="AP80" s="47">
        <f t="shared" si="40"/>
        <v>60242206492579</v>
      </c>
      <c r="AQ80" s="47">
        <f t="shared" si="40"/>
        <v>59443376408492.82</v>
      </c>
      <c r="AR80" s="47">
        <f t="shared" si="40"/>
        <v>58644546324406.633</v>
      </c>
      <c r="AS80" s="47">
        <f t="shared" si="40"/>
        <v>57845716240320.461</v>
      </c>
      <c r="AT80" s="47">
        <f t="shared" si="40"/>
        <v>57046886156234.281</v>
      </c>
      <c r="AU80" s="47">
        <f t="shared" si="40"/>
        <v>56248056072148.109</v>
      </c>
      <c r="AV80" s="47">
        <f t="shared" si="40"/>
        <v>55449225988061.93</v>
      </c>
      <c r="AW80" s="47">
        <f t="shared" si="40"/>
        <v>54650395903975.75</v>
      </c>
      <c r="AX80" s="47">
        <f t="shared" si="40"/>
        <v>53851565819889.578</v>
      </c>
      <c r="AY80" s="47">
        <f t="shared" si="40"/>
        <v>53052735735803.383</v>
      </c>
      <c r="AZ80" s="47">
        <f t="shared" si="40"/>
        <v>52253905651717.211</v>
      </c>
      <c r="BA80" s="47">
        <f t="shared" si="40"/>
        <v>51455075567631.031</v>
      </c>
      <c r="BB80" s="47">
        <f t="shared" si="40"/>
        <v>50656245483544.859</v>
      </c>
      <c r="BC80" s="47">
        <f t="shared" si="40"/>
        <v>49857415399458.672</v>
      </c>
      <c r="BD80" s="47"/>
    </row>
    <row r="81" spans="1:56">
      <c r="D81" s="39" t="s">
        <v>1090</v>
      </c>
      <c r="E81" s="55">
        <f t="shared" ref="E81:AI81" si="41">E76*(E79/SUM(E79:E80))/E77</f>
        <v>2.8070770001886215E-3</v>
      </c>
      <c r="F81" s="55">
        <f t="shared" si="41"/>
        <v>2.7821429710269741E-3</v>
      </c>
      <c r="G81" s="55">
        <f t="shared" si="41"/>
        <v>2.782600298609896E-3</v>
      </c>
      <c r="H81" s="55">
        <f t="shared" si="41"/>
        <v>2.7891901686893711E-3</v>
      </c>
      <c r="I81" s="55">
        <f t="shared" si="41"/>
        <v>2.7974516235297151E-3</v>
      </c>
      <c r="J81" s="55">
        <f t="shared" si="41"/>
        <v>2.8088439224751576E-3</v>
      </c>
      <c r="K81" s="55">
        <f t="shared" si="41"/>
        <v>2.8191338438910297E-3</v>
      </c>
      <c r="L81" s="55">
        <f t="shared" si="41"/>
        <v>2.8269798764554541E-3</v>
      </c>
      <c r="M81" s="55">
        <f t="shared" si="41"/>
        <v>2.8458928046392333E-3</v>
      </c>
      <c r="N81" s="55">
        <f t="shared" si="41"/>
        <v>2.8616704887544221E-3</v>
      </c>
      <c r="O81" s="55">
        <f t="shared" si="41"/>
        <v>2.86944815557108E-3</v>
      </c>
      <c r="P81" s="55">
        <f t="shared" si="41"/>
        <v>2.8838284964809724E-3</v>
      </c>
      <c r="Q81" s="55">
        <f t="shared" si="41"/>
        <v>2.89281979062103E-3</v>
      </c>
      <c r="R81" s="55">
        <f t="shared" si="41"/>
        <v>2.9014754647670418E-3</v>
      </c>
      <c r="S81" s="55">
        <f t="shared" si="41"/>
        <v>2.9082475443127872E-3</v>
      </c>
      <c r="T81" s="55">
        <f t="shared" si="41"/>
        <v>2.918960996723756E-3</v>
      </c>
      <c r="U81" s="55">
        <f t="shared" si="41"/>
        <v>2.9260143145163086E-3</v>
      </c>
      <c r="V81" s="55">
        <f t="shared" si="41"/>
        <v>2.9316707542318791E-3</v>
      </c>
      <c r="W81" s="55">
        <f t="shared" si="41"/>
        <v>2.9376213203443071E-3</v>
      </c>
      <c r="X81" s="55">
        <f t="shared" si="41"/>
        <v>2.9451321208124061E-3</v>
      </c>
      <c r="Y81" s="55">
        <f t="shared" si="41"/>
        <v>2.9507621092437165E-3</v>
      </c>
      <c r="Z81" s="55">
        <f t="shared" si="41"/>
        <v>2.957653919701399E-3</v>
      </c>
      <c r="AA81" s="55">
        <f t="shared" si="41"/>
        <v>2.9645023907951562E-3</v>
      </c>
      <c r="AB81" s="55">
        <f t="shared" si="41"/>
        <v>2.9707156627011926E-3</v>
      </c>
      <c r="AC81" s="55">
        <f t="shared" si="41"/>
        <v>2.9760037127134422E-3</v>
      </c>
      <c r="AD81" s="55">
        <f t="shared" si="41"/>
        <v>2.9805534932117305E-3</v>
      </c>
      <c r="AE81" s="55">
        <f t="shared" si="41"/>
        <v>2.9847592100532019E-3</v>
      </c>
      <c r="AF81" s="55">
        <f t="shared" si="41"/>
        <v>2.9861610199145437E-3</v>
      </c>
      <c r="AG81" s="55">
        <f t="shared" si="41"/>
        <v>2.986106341895182E-3</v>
      </c>
      <c r="AH81" s="55">
        <f t="shared" si="41"/>
        <v>2.9780656681797357E-3</v>
      </c>
      <c r="AI81" s="55">
        <f t="shared" si="41"/>
        <v>2.9699956788116766E-3</v>
      </c>
      <c r="AJ81" s="55">
        <f t="shared" ref="AJ81:BC81" si="42">AJ76*(AJ79/SUM(AJ79:AJ80))/AJ77</f>
        <v>2.9606635905024712E-3</v>
      </c>
      <c r="AK81" s="55">
        <f t="shared" si="42"/>
        <v>2.9513547883896272E-3</v>
      </c>
      <c r="AL81" s="55">
        <f t="shared" si="42"/>
        <v>2.9421081197550797E-3</v>
      </c>
      <c r="AM81" s="55">
        <f t="shared" si="42"/>
        <v>2.9329229645843734E-3</v>
      </c>
      <c r="AN81" s="55">
        <f t="shared" si="42"/>
        <v>2.9237987110849999E-3</v>
      </c>
      <c r="AO81" s="55">
        <f t="shared" si="42"/>
        <v>2.9147347555505553E-3</v>
      </c>
      <c r="AP81" s="55">
        <f t="shared" si="42"/>
        <v>2.9057305022275898E-3</v>
      </c>
      <c r="AQ81" s="55">
        <f t="shared" si="42"/>
        <v>2.896785363185076E-3</v>
      </c>
      <c r="AR81" s="55">
        <f t="shared" si="42"/>
        <v>2.8878987581864406E-3</v>
      </c>
      <c r="AS81" s="55">
        <f t="shared" si="42"/>
        <v>2.8790701145640974E-3</v>
      </c>
      <c r="AT81" s="55">
        <f t="shared" si="42"/>
        <v>2.8702988670964375E-3</v>
      </c>
      <c r="AU81" s="55">
        <f t="shared" si="42"/>
        <v>2.8615844578871925E-3</v>
      </c>
      <c r="AV81" s="55">
        <f t="shared" si="42"/>
        <v>2.8529263362471564E-3</v>
      </c>
      <c r="AW81" s="55">
        <f t="shared" si="42"/>
        <v>2.8443239585781727E-3</v>
      </c>
      <c r="AX81" s="55">
        <f t="shared" si="42"/>
        <v>2.8357767882593731E-3</v>
      </c>
      <c r="AY81" s="55">
        <f t="shared" si="42"/>
        <v>2.8272842955355819E-3</v>
      </c>
      <c r="AZ81" s="55">
        <f t="shared" si="42"/>
        <v>2.8188459574078691E-3</v>
      </c>
      <c r="BA81" s="55">
        <f t="shared" si="42"/>
        <v>2.8104612575261833E-3</v>
      </c>
      <c r="BB81" s="55">
        <f t="shared" si="42"/>
        <v>2.8021296860840299E-3</v>
      </c>
      <c r="BC81" s="55">
        <f t="shared" si="42"/>
        <v>2.7938507397151395E-3</v>
      </c>
      <c r="BD81" s="55"/>
    </row>
    <row r="82" spans="1:56">
      <c r="D82" s="39" t="s">
        <v>1109</v>
      </c>
      <c r="E82" s="55">
        <f t="shared" ref="E82:AI82" si="43">E76*(E80/SUM(E79:E80))/E78</f>
        <v>8.7353326672536381E-4</v>
      </c>
      <c r="F82" s="55">
        <f t="shared" si="43"/>
        <v>8.6577405529484892E-4</v>
      </c>
      <c r="G82" s="55">
        <f t="shared" si="43"/>
        <v>8.6591637089839164E-4</v>
      </c>
      <c r="H82" s="55">
        <f t="shared" si="43"/>
        <v>8.6796707016222822E-4</v>
      </c>
      <c r="I82" s="55">
        <f t="shared" si="43"/>
        <v>8.7053794927744496E-4</v>
      </c>
      <c r="J82" s="55">
        <f t="shared" si="43"/>
        <v>8.7408311462654502E-4</v>
      </c>
      <c r="K82" s="55">
        <f t="shared" si="43"/>
        <v>8.7728523151473501E-4</v>
      </c>
      <c r="L82" s="55">
        <f t="shared" si="43"/>
        <v>8.7972683552359362E-4</v>
      </c>
      <c r="M82" s="55">
        <f t="shared" si="43"/>
        <v>8.8561234273932317E-4</v>
      </c>
      <c r="N82" s="55">
        <f t="shared" si="43"/>
        <v>8.9052219449813703E-4</v>
      </c>
      <c r="O82" s="55">
        <f t="shared" si="43"/>
        <v>8.9294252379491107E-4</v>
      </c>
      <c r="P82" s="55">
        <f t="shared" si="43"/>
        <v>8.9741753683188793E-4</v>
      </c>
      <c r="Q82" s="55">
        <f t="shared" si="43"/>
        <v>9.002155343722924E-4</v>
      </c>
      <c r="R82" s="55">
        <f t="shared" si="43"/>
        <v>9.0290909044929608E-4</v>
      </c>
      <c r="S82" s="55">
        <f t="shared" si="43"/>
        <v>9.0501649141041054E-4</v>
      </c>
      <c r="T82" s="55">
        <f t="shared" si="43"/>
        <v>9.0835040675431853E-4</v>
      </c>
      <c r="U82" s="55">
        <f t="shared" si="43"/>
        <v>9.1054532614276667E-4</v>
      </c>
      <c r="V82" s="55">
        <f t="shared" si="43"/>
        <v>9.1230555155248833E-4</v>
      </c>
      <c r="W82" s="55">
        <f t="shared" si="43"/>
        <v>9.1415730604825203E-4</v>
      </c>
      <c r="X82" s="55">
        <f t="shared" si="43"/>
        <v>9.1649458930346032E-4</v>
      </c>
      <c r="Y82" s="55">
        <f t="shared" si="43"/>
        <v>9.1824658334769139E-4</v>
      </c>
      <c r="Z82" s="55">
        <f t="shared" si="43"/>
        <v>9.2039124332757326E-4</v>
      </c>
      <c r="AA82" s="55">
        <f t="shared" si="43"/>
        <v>9.2252241654661984E-4</v>
      </c>
      <c r="AB82" s="55">
        <f t="shared" si="43"/>
        <v>9.2445592236237346E-4</v>
      </c>
      <c r="AC82" s="55">
        <f t="shared" si="43"/>
        <v>9.2610150871483081E-4</v>
      </c>
      <c r="AD82" s="55">
        <f t="shared" si="43"/>
        <v>9.2751735324680701E-4</v>
      </c>
      <c r="AE82" s="55">
        <f t="shared" si="43"/>
        <v>9.2882612873504812E-4</v>
      </c>
      <c r="AF82" s="55">
        <f t="shared" si="43"/>
        <v>9.2926235743394879E-4</v>
      </c>
      <c r="AG82" s="55">
        <f t="shared" si="43"/>
        <v>9.2924534220106846E-4</v>
      </c>
      <c r="AH82" s="55">
        <f t="shared" si="43"/>
        <v>9.2674316788349384E-4</v>
      </c>
      <c r="AI82" s="55">
        <f t="shared" si="43"/>
        <v>9.2423187083868661E-4</v>
      </c>
      <c r="AJ82" s="55">
        <f t="shared" ref="AJ82:BC82" si="44">AJ76*(AJ80/SUM(AJ79:AJ80))/AJ78</f>
        <v>9.213278216852216E-4</v>
      </c>
      <c r="AK82" s="55">
        <f t="shared" si="44"/>
        <v>9.1843101895469907E-4</v>
      </c>
      <c r="AL82" s="55">
        <f t="shared" si="44"/>
        <v>9.155535515186008E-4</v>
      </c>
      <c r="AM82" s="55">
        <f t="shared" si="44"/>
        <v>9.1269522643485463E-4</v>
      </c>
      <c r="AN82" s="55">
        <f t="shared" si="44"/>
        <v>9.0985585331997295E-4</v>
      </c>
      <c r="AO82" s="55">
        <f t="shared" si="44"/>
        <v>9.0703524430678058E-4</v>
      </c>
      <c r="AP82" s="55">
        <f t="shared" si="44"/>
        <v>9.0423321400297902E-4</v>
      </c>
      <c r="AQ82" s="55">
        <f t="shared" si="44"/>
        <v>9.0144957945052665E-4</v>
      </c>
      <c r="AR82" s="55">
        <f t="shared" si="44"/>
        <v>8.9868416008581577E-4</v>
      </c>
      <c r="AS82" s="55">
        <f t="shared" si="44"/>
        <v>8.9593677770062987E-4</v>
      </c>
      <c r="AT82" s="55">
        <f t="shared" si="44"/>
        <v>8.9320725640386193E-4</v>
      </c>
      <c r="AU82" s="55">
        <f t="shared" si="44"/>
        <v>8.9049542258397686E-4</v>
      </c>
      <c r="AV82" s="55">
        <f t="shared" si="44"/>
        <v>8.87801104872201E-4</v>
      </c>
      <c r="AW82" s="55">
        <f t="shared" si="44"/>
        <v>8.8512413410642339E-4</v>
      </c>
      <c r="AX82" s="55">
        <f t="shared" si="44"/>
        <v>8.8246434329579079E-4</v>
      </c>
      <c r="AY82" s="55">
        <f t="shared" si="44"/>
        <v>8.7982156758598432E-4</v>
      </c>
      <c r="AZ82" s="55">
        <f t="shared" si="44"/>
        <v>8.7719564422515791E-4</v>
      </c>
      <c r="BA82" s="55">
        <f t="shared" si="44"/>
        <v>8.7458641253052743E-4</v>
      </c>
      <c r="BB82" s="55">
        <f t="shared" si="44"/>
        <v>8.7199371385559578E-4</v>
      </c>
      <c r="BC82" s="55">
        <f t="shared" si="44"/>
        <v>8.6941739155799766E-4</v>
      </c>
      <c r="BD82" s="55"/>
    </row>
    <row r="83" spans="1:56">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row>
    <row r="84" spans="1:56">
      <c r="A84" t="s">
        <v>1094</v>
      </c>
      <c r="B84" s="54">
        <v>0.95</v>
      </c>
      <c r="C84" s="54"/>
      <c r="D84" s="58" t="s">
        <v>1099</v>
      </c>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row>
    <row r="85" spans="1:56">
      <c r="A85" t="s">
        <v>1095</v>
      </c>
      <c r="B85" s="54">
        <v>0.32500000000000001</v>
      </c>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row>
    <row r="87" spans="1:56">
      <c r="A87" s="2" t="s">
        <v>3348</v>
      </c>
    </row>
    <row r="88" spans="1:56">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c r="AG88">
        <v>2051</v>
      </c>
      <c r="AH88">
        <v>2052</v>
      </c>
      <c r="AI88">
        <v>2053</v>
      </c>
      <c r="AJ88">
        <v>2054</v>
      </c>
      <c r="AK88">
        <v>2055</v>
      </c>
      <c r="AL88">
        <v>2056</v>
      </c>
      <c r="AM88">
        <v>2057</v>
      </c>
      <c r="AN88">
        <v>2058</v>
      </c>
      <c r="AO88">
        <v>2059</v>
      </c>
      <c r="AP88">
        <v>2060</v>
      </c>
      <c r="AQ88">
        <v>2061</v>
      </c>
      <c r="AR88">
        <v>2062</v>
      </c>
      <c r="AS88">
        <v>2063</v>
      </c>
      <c r="AT88">
        <v>2064</v>
      </c>
      <c r="AU88">
        <v>2065</v>
      </c>
      <c r="AV88">
        <v>2066</v>
      </c>
      <c r="AW88">
        <v>2067</v>
      </c>
      <c r="AX88">
        <v>2068</v>
      </c>
      <c r="AY88">
        <v>2069</v>
      </c>
      <c r="AZ88">
        <v>2070</v>
      </c>
    </row>
    <row r="89" spans="1:56">
      <c r="A89" t="s">
        <v>3351</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c r="AG89">
        <f>'AEO 7'!AH45/'AEO 7'!AH46</f>
        <v>1.0037884292397448</v>
      </c>
      <c r="AH89">
        <f>'AEO 7'!AI45/'AEO 7'!AI46</f>
        <v>1.0046496814882595</v>
      </c>
      <c r="AI89">
        <f>'AEO 7'!AJ45/'AEO 7'!AJ46</f>
        <v>1.005508892115786</v>
      </c>
      <c r="AJ89">
        <f>'AEO 7'!AK45/'AEO 7'!AK46</f>
        <v>1.0063660683733038</v>
      </c>
      <c r="AK89">
        <f>'AEO 7'!AL45/'AEO 7'!AL46</f>
        <v>1.0072212174774966</v>
      </c>
      <c r="AL89">
        <f>'AEO 7'!AM45/'AEO 7'!AM46</f>
        <v>1.0080743466109545</v>
      </c>
      <c r="AM89">
        <f>'AEO 7'!AN45/'AEO 7'!AN46</f>
        <v>1.0089254629223756</v>
      </c>
      <c r="AN89">
        <f>'AEO 7'!AO45/'AEO 7'!AO46</f>
        <v>1.0097745735267649</v>
      </c>
      <c r="AO89">
        <f>'AEO 7'!AP45/'AEO 7'!AP46</f>
        <v>1.0106216855056331</v>
      </c>
      <c r="AP89">
        <f>'AEO 7'!AQ45/'AEO 7'!AQ46</f>
        <v>1.0114668059071938</v>
      </c>
      <c r="AQ89">
        <f>'AEO 7'!AR45/'AEO 7'!AR46</f>
        <v>1.012309941746558</v>
      </c>
      <c r="AR89">
        <f>'AEO 7'!AS45/'AEO 7'!AS46</f>
        <v>1.0131511000059286</v>
      </c>
      <c r="AS89">
        <f>'AEO 7'!AT45/'AEO 7'!AT46</f>
        <v>1.0139902876347937</v>
      </c>
      <c r="AT89">
        <f>'AEO 7'!AU45/'AEO 7'!AU46</f>
        <v>1.0148275115501175</v>
      </c>
      <c r="AU89">
        <f>'AEO 7'!AV45/'AEO 7'!AV46</f>
        <v>1.0156627786365304</v>
      </c>
      <c r="AV89">
        <f>'AEO 7'!AW45/'AEO 7'!AW46</f>
        <v>1.0164960957465174</v>
      </c>
      <c r="AW89">
        <f>'AEO 7'!AX45/'AEO 7'!AX46</f>
        <v>1.0173274697006058</v>
      </c>
      <c r="AX89">
        <f>'AEO 7'!AY45/'AEO 7'!AY46</f>
        <v>1.018156907287552</v>
      </c>
      <c r="AY89">
        <f>'AEO 7'!AZ45/'AEO 7'!AZ46</f>
        <v>1.0189844152645253</v>
      </c>
      <c r="AZ89">
        <f>'AEO 7'!BA45/'AEO 7'!BA46</f>
        <v>1.0198100003572907</v>
      </c>
    </row>
    <row r="90" spans="1:56">
      <c r="A90" t="s">
        <v>3349</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c r="AG90">
        <f>'AEO 49'!AL179/'AEO 49'!AL108</f>
        <v>1.0257661403996383</v>
      </c>
      <c r="AH90">
        <f>'AEO 49'!AM179/'AEO 49'!AM108</f>
        <v>1.0278888366607766</v>
      </c>
      <c r="AI90">
        <f>'AEO 49'!AN179/'AEO 49'!AN108</f>
        <v>1.0300087585953384</v>
      </c>
      <c r="AJ90">
        <f>'AEO 49'!AO179/'AEO 49'!AO108</f>
        <v>1.0321259116387653</v>
      </c>
      <c r="AK90">
        <f>'AEO 49'!AP179/'AEO 49'!AP108</f>
        <v>1.0342403012123105</v>
      </c>
      <c r="AL90">
        <f>'AEO 49'!AQ179/'AEO 49'!AQ108</f>
        <v>1.0363519327230828</v>
      </c>
      <c r="AM90">
        <f>'AEO 49'!AR179/'AEO 49'!AR108</f>
        <v>1.0384608115640934</v>
      </c>
      <c r="AN90">
        <f>'AEO 49'!AS179/'AEO 49'!AS108</f>
        <v>1.0405669431143039</v>
      </c>
      <c r="AO90">
        <f>'AEO 49'!AT179/'AEO 49'!AT108</f>
        <v>1.042670332738669</v>
      </c>
      <c r="AP90">
        <f>'AEO 49'!AU179/'AEO 49'!AU108</f>
        <v>1.0447709857881848</v>
      </c>
      <c r="AQ90">
        <f>'AEO 49'!AV179/'AEO 49'!AV108</f>
        <v>1.0468689075999313</v>
      </c>
      <c r="AR90">
        <f>'AEO 49'!AW179/'AEO 49'!AW108</f>
        <v>1.0489641034971195</v>
      </c>
      <c r="AS90">
        <f>'AEO 49'!AX179/'AEO 49'!AX108</f>
        <v>1.0510565787891373</v>
      </c>
      <c r="AT90">
        <f>'AEO 49'!AY179/'AEO 49'!AY108</f>
        <v>1.0531463387715918</v>
      </c>
      <c r="AU90">
        <f>'AEO 49'!AZ179/'AEO 49'!AZ108</f>
        <v>1.0552333887263556</v>
      </c>
      <c r="AV90">
        <f>'AEO 49'!BA179/'AEO 49'!BA108</f>
        <v>1.0573177339216113</v>
      </c>
      <c r="AW90">
        <f>'AEO 49'!BB179/'AEO 49'!BB108</f>
        <v>1.0593993796118946</v>
      </c>
      <c r="AX90">
        <f>'AEO 49'!BC179/'AEO 49'!BC108</f>
        <v>1.061478331038141</v>
      </c>
      <c r="AY90">
        <f>'AEO 49'!BD179/'AEO 49'!BD108</f>
        <v>1.0635545934277264</v>
      </c>
      <c r="AZ90">
        <f>'AEO 49'!BE179/'AEO 49'!BE108</f>
        <v>1.0656281719945138</v>
      </c>
    </row>
    <row r="91" spans="1:56">
      <c r="A91" t="s">
        <v>3350</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c r="AG91">
        <f>'AEO 49'!AL190/'AEO 49'!AL119</f>
        <v>1.035317283718286</v>
      </c>
      <c r="AH91">
        <f>'AEO 49'!AM190/'AEO 49'!AM119</f>
        <v>1.0325466854659926</v>
      </c>
      <c r="AI91">
        <f>'AEO 49'!AN190/'AEO 49'!AN119</f>
        <v>1.0297925612940952</v>
      </c>
      <c r="AJ91">
        <f>'AEO 49'!AO190/'AEO 49'!AO119</f>
        <v>1.027054765502101</v>
      </c>
      <c r="AK91">
        <f>'AEO 49'!AP190/'AEO 49'!AP119</f>
        <v>1.0243331541029135</v>
      </c>
      <c r="AL91">
        <f>'AEO 49'!AQ190/'AEO 49'!AQ119</f>
        <v>1.0216275847977214</v>
      </c>
      <c r="AM91">
        <f>'AEO 49'!AR190/'AEO 49'!AR119</f>
        <v>1.0189379169513257</v>
      </c>
      <c r="AN91">
        <f>'AEO 49'!AS190/'AEO 49'!AS119</f>
        <v>1.0162640115679005</v>
      </c>
      <c r="AO91">
        <f>'AEO 49'!AT190/'AEO 49'!AT119</f>
        <v>1.0136057312671725</v>
      </c>
      <c r="AP91">
        <f>'AEO 49'!AU190/'AEO 49'!AU119</f>
        <v>1.0109629402610198</v>
      </c>
      <c r="AQ91">
        <f>'AEO 49'!AV190/'AEO 49'!AV119</f>
        <v>1.0083355043304718</v>
      </c>
      <c r="AR91">
        <f>'AEO 49'!AW190/'AEO 49'!AW119</f>
        <v>1.0057232908031088</v>
      </c>
      <c r="AS91">
        <f>'AEO 49'!AX190/'AEO 49'!AX119</f>
        <v>1.0031261685308521</v>
      </c>
      <c r="AT91">
        <f>'AEO 49'!AY190/'AEO 49'!AY119</f>
        <v>1.0005440078681316</v>
      </c>
      <c r="AU91">
        <f>'AEO 49'!AZ190/'AEO 49'!AZ119</f>
        <v>0.99797668065043299</v>
      </c>
      <c r="AV91">
        <f>'AEO 49'!BA190/'AEO 49'!BA119</f>
        <v>0.99542406017320784</v>
      </c>
      <c r="AW91">
        <f>'AEO 49'!BB190/'AEO 49'!BB119</f>
        <v>0.99288602117114322</v>
      </c>
      <c r="AX91">
        <f>'AEO 49'!BC190/'AEO 49'!BC119</f>
        <v>0.99036243979778615</v>
      </c>
      <c r="AY91">
        <f>'AEO 49'!BD190/'AEO 49'!BD119</f>
        <v>0.98785319360550972</v>
      </c>
      <c r="AZ91">
        <f>'AEO 49'!BE190/'AEO 49'!BE119</f>
        <v>0.98535816152582023</v>
      </c>
    </row>
    <row r="93" spans="1:56">
      <c r="A93" t="s">
        <v>3366</v>
      </c>
      <c r="B93" s="126">
        <f>INDEX('AEO 44'!$K:$K,MATCH('Calculations Etc'!B88,'AEO 44'!$A:$A,0))*1000</f>
        <v>728740.66200000001</v>
      </c>
      <c r="C93" s="126">
        <f>INDEX('AEO 44'!$K:$K,MATCH('Calculations Etc'!C88,'AEO 44'!$A:$A,0))*1000</f>
        <v>822791.26</v>
      </c>
      <c r="D93" s="126">
        <f>INDEX('AEO 44'!$K:$K,MATCH('Calculations Etc'!D88,'AEO 44'!$A:$A,0))*1000</f>
        <v>878964.53899999999</v>
      </c>
      <c r="E93" s="126">
        <f>INDEX('AEO 44'!$K:$K,MATCH('Calculations Etc'!E88,'AEO 44'!$A:$A,0))*1000</f>
        <v>906911.74300000002</v>
      </c>
      <c r="F93" s="126">
        <f>INDEX('AEO 44'!$K:$K,MATCH('Calculations Etc'!F88,'AEO 44'!$A:$A,0))*1000</f>
        <v>940583.37400000007</v>
      </c>
      <c r="G93" s="126">
        <f>INDEX('AEO 44'!$K:$K,MATCH('Calculations Etc'!G88,'AEO 44'!$A:$A,0))*1000</f>
        <v>964770.38600000006</v>
      </c>
      <c r="H93" s="126">
        <f>INDEX('AEO 44'!$K:$K,MATCH('Calculations Etc'!H88,'AEO 44'!$A:$A,0))*1000</f>
        <v>966386.902</v>
      </c>
      <c r="I93" s="126">
        <f>INDEX('AEO 44'!$K:$K,MATCH('Calculations Etc'!I88,'AEO 44'!$A:$A,0))*1000</f>
        <v>953719.3600000001</v>
      </c>
      <c r="J93" s="126">
        <f>INDEX('AEO 44'!$K:$K,MATCH('Calculations Etc'!J88,'AEO 44'!$A:$A,0))*1000</f>
        <v>966187.56099999999</v>
      </c>
      <c r="K93" s="126">
        <f>INDEX('AEO 44'!$K:$K,MATCH('Calculations Etc'!K88,'AEO 44'!$A:$A,0))*1000</f>
        <v>981239.56299999997</v>
      </c>
      <c r="L93" s="126">
        <f>INDEX('AEO 44'!$K:$K,MATCH('Calculations Etc'!L88,'AEO 44'!$A:$A,0))*1000</f>
        <v>970984.68</v>
      </c>
      <c r="M93" s="126">
        <f>INDEX('AEO 44'!$K:$K,MATCH('Calculations Etc'!M88,'AEO 44'!$A:$A,0))*1000</f>
        <v>972471.25200000009</v>
      </c>
      <c r="N93" s="126">
        <f>INDEX('AEO 44'!$K:$K,MATCH('Calculations Etc'!N88,'AEO 44'!$A:$A,0))*1000</f>
        <v>975894.04300000006</v>
      </c>
      <c r="O93" s="126">
        <f>INDEX('AEO 44'!$K:$K,MATCH('Calculations Etc'!O88,'AEO 44'!$A:$A,0))*1000</f>
        <v>977975.098</v>
      </c>
      <c r="P93" s="126">
        <f>INDEX('AEO 44'!$K:$K,MATCH('Calculations Etc'!P88,'AEO 44'!$A:$A,0))*1000</f>
        <v>980602.4169999999</v>
      </c>
      <c r="Q93" s="126">
        <f>INDEX('AEO 44'!$K:$K,MATCH('Calculations Etc'!Q88,'AEO 44'!$A:$A,0))*1000</f>
        <v>985550.90299999993</v>
      </c>
      <c r="R93" s="126">
        <f>INDEX('AEO 44'!$K:$K,MATCH('Calculations Etc'!R88,'AEO 44'!$A:$A,0))*1000</f>
        <v>982682.25099999993</v>
      </c>
      <c r="S93" s="126">
        <f>INDEX('AEO 44'!$K:$K,MATCH('Calculations Etc'!S88,'AEO 44'!$A:$A,0))*1000</f>
        <v>977937.68299999996</v>
      </c>
      <c r="T93" s="126">
        <f>INDEX('AEO 44'!$K:$K,MATCH('Calculations Etc'!T88,'AEO 44'!$A:$A,0))*1000</f>
        <v>979911.86499999999</v>
      </c>
      <c r="U93" s="126">
        <f>INDEX('AEO 44'!$K:$K,MATCH('Calculations Etc'!U88,'AEO 44'!$A:$A,0))*1000</f>
        <v>981146.85100000002</v>
      </c>
      <c r="V93" s="126">
        <f>INDEX('AEO 44'!$K:$K,MATCH('Calculations Etc'!V88,'AEO 44'!$A:$A,0))*1000</f>
        <v>979869.75099999993</v>
      </c>
      <c r="W93" s="126">
        <f>INDEX('AEO 44'!$K:$K,MATCH('Calculations Etc'!W88,'AEO 44'!$A:$A,0))*1000</f>
        <v>979058.28899999999</v>
      </c>
      <c r="X93" s="126">
        <f>INDEX('AEO 44'!$K:$K,MATCH('Calculations Etc'!X88,'AEO 44'!$A:$A,0))*1000</f>
        <v>979396.85100000002</v>
      </c>
      <c r="Y93" s="126">
        <f>INDEX('AEO 44'!$K:$K,MATCH('Calculations Etc'!Y88,'AEO 44'!$A:$A,0))*1000</f>
        <v>977103.33299999998</v>
      </c>
      <c r="Z93" s="126">
        <f>INDEX('AEO 44'!$K:$K,MATCH('Calculations Etc'!Z88,'AEO 44'!$A:$A,0))*1000</f>
        <v>976138.245</v>
      </c>
      <c r="AA93" s="126">
        <f>INDEX('AEO 44'!$K:$K,MATCH('Calculations Etc'!AA88,'AEO 44'!$A:$A,0))*1000</f>
        <v>984091.85800000001</v>
      </c>
      <c r="AB93" s="126">
        <f>INDEX('AEO 44'!$K:$K,MATCH('Calculations Etc'!AB88,'AEO 44'!$A:$A,0))*1000</f>
        <v>980589.96600000001</v>
      </c>
      <c r="AC93" s="126">
        <f>INDEX('AEO 44'!$K:$K,MATCH('Calculations Etc'!AC88,'AEO 44'!$A:$A,0))*1000</f>
        <v>975819.64100000006</v>
      </c>
      <c r="AD93" s="126">
        <f>INDEX('AEO 44'!$K:$K,MATCH('Calculations Etc'!AD88,'AEO 44'!$A:$A,0))*1000</f>
        <v>981372.80299999996</v>
      </c>
      <c r="AE93" s="126">
        <f>INDEX('AEO 44'!$K:$K,MATCH('Calculations Etc'!AE88,'AEO 44'!$A:$A,0))*1000</f>
        <v>975680.35899999994</v>
      </c>
      <c r="AF93" s="126">
        <f>INDEX('AEO 44'!$K:$K,MATCH('Calculations Etc'!AF88,'AEO 44'!$A:$A,0))*1000</f>
        <v>968614.80700000003</v>
      </c>
      <c r="AG93" s="126">
        <f>INDEX('AEO 44'!$K:$K,MATCH('Calculations Etc'!AG88,'AEO 44'!$A:$A,0))*1000</f>
        <v>972234.74509637104</v>
      </c>
      <c r="AH93" s="126">
        <f>INDEX('AEO 44'!$K:$K,MATCH('Calculations Etc'!AH88,'AEO 44'!$A:$A,0))*1000</f>
        <v>975854.68319274206</v>
      </c>
      <c r="AI93" s="126">
        <f>INDEX('AEO 44'!$K:$K,MATCH('Calculations Etc'!AI88,'AEO 44'!$A:$A,0))*1000</f>
        <v>979474.62128911307</v>
      </c>
      <c r="AJ93" s="126">
        <f>INDEX('AEO 44'!$K:$K,MATCH('Calculations Etc'!AJ88,'AEO 44'!$A:$A,0))*1000</f>
        <v>983094.55938548408</v>
      </c>
      <c r="AK93" s="126">
        <f>INDEX('AEO 44'!$K:$K,MATCH('Calculations Etc'!AK88,'AEO 44'!$A:$A,0))*1000</f>
        <v>986714.49748185498</v>
      </c>
      <c r="AL93" s="126">
        <f>INDEX('AEO 44'!$K:$K,MATCH('Calculations Etc'!AL88,'AEO 44'!$A:$A,0))*1000</f>
        <v>990334.435578226</v>
      </c>
      <c r="AM93" s="126">
        <f>INDEX('AEO 44'!$K:$K,MATCH('Calculations Etc'!AM88,'AEO 44'!$A:$A,0))*1000</f>
        <v>993954.37367459701</v>
      </c>
      <c r="AN93" s="126">
        <f>INDEX('AEO 44'!$K:$K,MATCH('Calculations Etc'!AN88,'AEO 44'!$A:$A,0))*1000</f>
        <v>997574.31177096802</v>
      </c>
      <c r="AO93" s="126">
        <f>INDEX('AEO 44'!$K:$K,MATCH('Calculations Etc'!AO88,'AEO 44'!$A:$A,0))*1000</f>
        <v>1001194.249867339</v>
      </c>
      <c r="AP93" s="126">
        <f>INDEX('AEO 44'!$K:$K,MATCH('Calculations Etc'!AP88,'AEO 44'!$A:$A,0))*1000</f>
        <v>1004814.1879637101</v>
      </c>
      <c r="AQ93" s="126">
        <f>INDEX('AEO 44'!$K:$K,MATCH('Calculations Etc'!AQ88,'AEO 44'!$A:$A,0))*1000</f>
        <v>1008434.1260600811</v>
      </c>
      <c r="AR93" s="126">
        <f>INDEX('AEO 44'!$K:$K,MATCH('Calculations Etc'!AR88,'AEO 44'!$A:$A,0))*1000</f>
        <v>1012054.0641564521</v>
      </c>
      <c r="AS93" s="126">
        <f>INDEX('AEO 44'!$K:$K,MATCH('Calculations Etc'!AS88,'AEO 44'!$A:$A,0))*1000</f>
        <v>1015674.0022528231</v>
      </c>
      <c r="AT93" s="126">
        <f>INDEX('AEO 44'!$K:$K,MATCH('Calculations Etc'!AT88,'AEO 44'!$A:$A,0))*1000</f>
        <v>1019293.9403491941</v>
      </c>
      <c r="AU93" s="126">
        <f>INDEX('AEO 44'!$K:$K,MATCH('Calculations Etc'!AU88,'AEO 44'!$A:$A,0))*1000</f>
        <v>1022913.8784455651</v>
      </c>
      <c r="AV93" s="126">
        <f>INDEX('AEO 44'!$K:$K,MATCH('Calculations Etc'!AV88,'AEO 44'!$A:$A,0))*1000</f>
        <v>1026533.8165419361</v>
      </c>
      <c r="AW93" s="126">
        <f>INDEX('AEO 44'!$K:$K,MATCH('Calculations Etc'!AW88,'AEO 44'!$A:$A,0))*1000</f>
        <v>1030153.7546383071</v>
      </c>
      <c r="AX93" s="126">
        <f>INDEX('AEO 44'!$K:$K,MATCH('Calculations Etc'!AX88,'AEO 44'!$A:$A,0))*1000</f>
        <v>1033773.6927346782</v>
      </c>
      <c r="AY93" s="126">
        <f>INDEX('AEO 44'!$K:$K,MATCH('Calculations Etc'!AY88,'AEO 44'!$A:$A,0))*1000</f>
        <v>1037393.6308310492</v>
      </c>
      <c r="AZ93" s="126">
        <f>INDEX('AEO 44'!$K:$K,MATCH('Calculations Etc'!AZ88,'AEO 44'!$A:$A,0))*1000</f>
        <v>1041013.5689274202</v>
      </c>
    </row>
    <row r="94" spans="1:56">
      <c r="A94" t="s">
        <v>3367</v>
      </c>
      <c r="B94" s="126">
        <f>'AEO 49'!G214*1000</f>
        <v>207952.133</v>
      </c>
      <c r="C94" s="126">
        <f>'AEO 49'!H214*1000</f>
        <v>231691.72699999998</v>
      </c>
      <c r="D94" s="126">
        <f>'AEO 49'!I214*1000</f>
        <v>250509.07900000003</v>
      </c>
      <c r="E94" s="126">
        <f>'AEO 49'!J214*1000</f>
        <v>260794.06699999998</v>
      </c>
      <c r="F94" s="126">
        <f>'AEO 49'!K214*1000</f>
        <v>273597.62599999999</v>
      </c>
      <c r="G94" s="126">
        <f>'AEO 49'!L214*1000</f>
        <v>284732.54399999999</v>
      </c>
      <c r="H94" s="126">
        <f>'AEO 49'!M214*1000</f>
        <v>287597.38199999998</v>
      </c>
      <c r="I94" s="126">
        <f>'AEO 49'!N214*1000</f>
        <v>286203.15599999996</v>
      </c>
      <c r="J94" s="126">
        <f>'AEO 49'!O214*1000</f>
        <v>291375.61</v>
      </c>
      <c r="K94" s="126">
        <f>'AEO 49'!P214*1000</f>
        <v>295825.56199999998</v>
      </c>
      <c r="L94" s="126">
        <f>'AEO 49'!Q214*1000</f>
        <v>296498.93200000003</v>
      </c>
      <c r="M94" s="126">
        <f>'AEO 49'!R214*1000</f>
        <v>300003.60100000002</v>
      </c>
      <c r="N94" s="126">
        <f>'AEO 49'!S214*1000</f>
        <v>304527.61800000002</v>
      </c>
      <c r="O94" s="126">
        <f>'AEO 49'!T214*1000</f>
        <v>308585.05200000003</v>
      </c>
      <c r="P94" s="126">
        <f>'AEO 49'!U214*1000</f>
        <v>312809.14299999998</v>
      </c>
      <c r="Q94" s="126">
        <f>'AEO 49'!V214*1000</f>
        <v>317875.42700000003</v>
      </c>
      <c r="R94" s="126">
        <f>'AEO 49'!W214*1000</f>
        <v>320350.43300000002</v>
      </c>
      <c r="S94" s="126">
        <f>'AEO 49'!X214*1000</f>
        <v>321876.89199999999</v>
      </c>
      <c r="T94" s="126">
        <f>'AEO 49'!Y214*1000</f>
        <v>325856.62800000003</v>
      </c>
      <c r="U94" s="126">
        <f>'AEO 49'!Z214*1000</f>
        <v>329683.74599999998</v>
      </c>
      <c r="V94" s="126">
        <f>'AEO 49'!AA214*1000</f>
        <v>332515.41099999996</v>
      </c>
      <c r="W94" s="126">
        <f>'AEO 49'!AB214*1000</f>
        <v>335575.989</v>
      </c>
      <c r="X94" s="126">
        <f>'AEO 49'!AC214*1000</f>
        <v>338964.81299999997</v>
      </c>
      <c r="Y94" s="126">
        <f>'AEO 49'!AD214*1000</f>
        <v>341475.40300000005</v>
      </c>
      <c r="Z94" s="126">
        <f>'AEO 49'!AE214*1000</f>
        <v>344321.99100000004</v>
      </c>
      <c r="AA94" s="126">
        <f>'AEO 49'!AF214*1000</f>
        <v>350706.05499999999</v>
      </c>
      <c r="AB94" s="126">
        <f>'AEO 49'!AG214*1000</f>
        <v>352844.147</v>
      </c>
      <c r="AC94" s="126">
        <f>'AEO 49'!AH214*1000</f>
        <v>354161.77399999998</v>
      </c>
      <c r="AD94" s="126">
        <f>'AEO 49'!AI214*1000</f>
        <v>359658.35600000003</v>
      </c>
      <c r="AE94" s="126">
        <f>'AEO 49'!AJ214*1000</f>
        <v>360829.86499999999</v>
      </c>
      <c r="AF94" s="126">
        <f>'AEO 49'!AK214*1000</f>
        <v>361139.52600000001</v>
      </c>
      <c r="AG94" s="126">
        <f>'AEO 49'!AL214*1000</f>
        <v>361878.09991902282</v>
      </c>
      <c r="AH94" s="126">
        <f>'AEO 49'!AM214*1000</f>
        <v>362613.22994366789</v>
      </c>
      <c r="AI94" s="126">
        <f>'AEO 49'!AN214*1000</f>
        <v>363348.35996831296</v>
      </c>
      <c r="AJ94" s="126">
        <f>'AEO 49'!AO214*1000</f>
        <v>364083.48999295797</v>
      </c>
      <c r="AK94" s="126">
        <f>'AEO 49'!AP214*1000</f>
        <v>364818.62001760304</v>
      </c>
      <c r="AL94" s="126">
        <f>'AEO 49'!AQ214*1000</f>
        <v>365553.75004224817</v>
      </c>
      <c r="AM94" s="126">
        <f>'AEO 49'!AR214*1000</f>
        <v>366288.88006689324</v>
      </c>
      <c r="AN94" s="126">
        <f>'AEO 49'!AS214*1000</f>
        <v>367024.01009153831</v>
      </c>
      <c r="AO94" s="126">
        <f>'AEO 49'!AT214*1000</f>
        <v>367759.14011618332</v>
      </c>
      <c r="AP94" s="126">
        <f>'AEO 49'!AU214*1000</f>
        <v>368494.27014082839</v>
      </c>
      <c r="AQ94" s="126">
        <f>'AEO 49'!AV214*1000</f>
        <v>369229.40016547346</v>
      </c>
      <c r="AR94" s="126">
        <f>'AEO 49'!AW214*1000</f>
        <v>369964.53019011853</v>
      </c>
      <c r="AS94" s="126">
        <f>'AEO 49'!AX214*1000</f>
        <v>370699.6602147636</v>
      </c>
      <c r="AT94" s="126">
        <f>'AEO 49'!AY214*1000</f>
        <v>371434.79023940867</v>
      </c>
      <c r="AU94" s="126">
        <f>'AEO 49'!AZ214*1000</f>
        <v>372169.92026405368</v>
      </c>
      <c r="AV94" s="126">
        <f>'AEO 49'!BA214*1000</f>
        <v>372905.05028869881</v>
      </c>
      <c r="AW94" s="126">
        <f>'AEO 49'!BB214*1000</f>
        <v>373640.18031334388</v>
      </c>
      <c r="AX94" s="126">
        <f>'AEO 49'!BC214*1000</f>
        <v>374375.31033798895</v>
      </c>
      <c r="AY94" s="126">
        <f>'AEO 49'!BD214*1000</f>
        <v>375110.44036263402</v>
      </c>
      <c r="AZ94" s="126">
        <f>'AEO 49'!BE214*1000</f>
        <v>375845.57038727903</v>
      </c>
    </row>
    <row r="95" spans="1:56">
      <c r="A95" t="s">
        <v>3368</v>
      </c>
      <c r="B95" s="126">
        <f>'AEO 49'!G225*1000</f>
        <v>143058.48700000002</v>
      </c>
      <c r="C95" s="126">
        <f>'AEO 49'!H225*1000</f>
        <v>159204.02499999999</v>
      </c>
      <c r="D95" s="126">
        <f>'AEO 49'!I225*1000</f>
        <v>190947.40300000002</v>
      </c>
      <c r="E95" s="126">
        <f>'AEO 49'!J225*1000</f>
        <v>209990.997</v>
      </c>
      <c r="F95" s="126">
        <f>'AEO 49'!K225*1000</f>
        <v>222502.71599999999</v>
      </c>
      <c r="G95" s="126">
        <f>'AEO 49'!L225*1000</f>
        <v>230983.04699999999</v>
      </c>
      <c r="H95" s="126">
        <f>'AEO 49'!M225*1000</f>
        <v>230972</v>
      </c>
      <c r="I95" s="126">
        <f>'AEO 49'!N225*1000</f>
        <v>221502.02899999998</v>
      </c>
      <c r="J95" s="126">
        <f>'AEO 49'!O225*1000</f>
        <v>217183.45600000001</v>
      </c>
      <c r="K95" s="126">
        <f>'AEO 49'!P225*1000</f>
        <v>216904.55600000001</v>
      </c>
      <c r="L95" s="126">
        <f>'AEO 49'!Q225*1000</f>
        <v>217474.228</v>
      </c>
      <c r="M95" s="126">
        <f>'AEO 49'!R225*1000</f>
        <v>220817.91699999999</v>
      </c>
      <c r="N95" s="126">
        <f>'AEO 49'!S225*1000</f>
        <v>227648.95600000001</v>
      </c>
      <c r="O95" s="126">
        <f>'AEO 49'!T225*1000</f>
        <v>234082.16899999999</v>
      </c>
      <c r="P95" s="126">
        <f>'AEO 49'!U225*1000</f>
        <v>240281.891</v>
      </c>
      <c r="Q95" s="126">
        <f>'AEO 49'!V225*1000</f>
        <v>248073.22700000001</v>
      </c>
      <c r="R95" s="126">
        <f>'AEO 49'!W225*1000</f>
        <v>255911.56</v>
      </c>
      <c r="S95" s="126">
        <f>'AEO 49'!X225*1000</f>
        <v>260197.14399999997</v>
      </c>
      <c r="T95" s="126">
        <f>'AEO 49'!Y225*1000</f>
        <v>264953.522</v>
      </c>
      <c r="U95" s="126">
        <f>'AEO 49'!Z225*1000</f>
        <v>274417.35800000001</v>
      </c>
      <c r="V95" s="126">
        <f>'AEO 49'!AA225*1000</f>
        <v>285796.326</v>
      </c>
      <c r="W95" s="126">
        <f>'AEO 49'!AB225*1000</f>
        <v>294375.48800000001</v>
      </c>
      <c r="X95" s="126">
        <f>'AEO 49'!AC225*1000</f>
        <v>300343.81100000005</v>
      </c>
      <c r="Y95" s="126">
        <f>'AEO 49'!AD225*1000</f>
        <v>306252.16699999996</v>
      </c>
      <c r="Z95" s="126">
        <f>'AEO 49'!AE225*1000</f>
        <v>310834.90000000002</v>
      </c>
      <c r="AA95" s="126">
        <f>'AEO 49'!AF225*1000</f>
        <v>317113.342</v>
      </c>
      <c r="AB95" s="126">
        <f>'AEO 49'!AG225*1000</f>
        <v>322614.86800000002</v>
      </c>
      <c r="AC95" s="126">
        <f>'AEO 49'!AH225*1000</f>
        <v>323079.25400000002</v>
      </c>
      <c r="AD95" s="126">
        <f>'AEO 49'!AI225*1000</f>
        <v>327152.527</v>
      </c>
      <c r="AE95" s="126">
        <f>'AEO 49'!AJ225*1000</f>
        <v>335234.49699999997</v>
      </c>
      <c r="AF95" s="126">
        <f>'AEO 49'!AK225*1000</f>
        <v>340899.2</v>
      </c>
      <c r="AG95" s="126">
        <f>'AEO 49'!AL225*1000</f>
        <v>346424.81469760038</v>
      </c>
      <c r="AH95" s="126">
        <f>'AEO 49'!AM225*1000</f>
        <v>351984.24687128101</v>
      </c>
      <c r="AI95" s="126">
        <f>'AEO 49'!AN225*1000</f>
        <v>357543.67904496158</v>
      </c>
      <c r="AJ95" s="126">
        <f>'AEO 49'!AO225*1000</f>
        <v>363103.11121864227</v>
      </c>
      <c r="AK95" s="126">
        <f>'AEO 49'!AP225*1000</f>
        <v>368662.54339232284</v>
      </c>
      <c r="AL95" s="126">
        <f>'AEO 49'!AQ225*1000</f>
        <v>374221.97556600347</v>
      </c>
      <c r="AM95" s="126">
        <f>'AEO 49'!AR225*1000</f>
        <v>379781.4077396841</v>
      </c>
      <c r="AN95" s="126">
        <f>'AEO 49'!AS225*1000</f>
        <v>385340.83991336473</v>
      </c>
      <c r="AO95" s="126">
        <f>'AEO 49'!AT225*1000</f>
        <v>390900.2720870453</v>
      </c>
      <c r="AP95" s="126">
        <f>'AEO 49'!AU225*1000</f>
        <v>396459.70426072599</v>
      </c>
      <c r="AQ95" s="126">
        <f>'AEO 49'!AV225*1000</f>
        <v>402019.13643440657</v>
      </c>
      <c r="AR95" s="126">
        <f>'AEO 49'!AW225*1000</f>
        <v>407578.56860808714</v>
      </c>
      <c r="AS95" s="126">
        <f>'AEO 49'!AX225*1000</f>
        <v>413138.00078176783</v>
      </c>
      <c r="AT95" s="126">
        <f>'AEO 49'!AY225*1000</f>
        <v>418697.4329554484</v>
      </c>
      <c r="AU95" s="126">
        <f>'AEO 49'!AZ225*1000</f>
        <v>424256.86512912903</v>
      </c>
      <c r="AV95" s="126">
        <f>'AEO 49'!BA225*1000</f>
        <v>429816.2973028096</v>
      </c>
      <c r="AW95" s="126">
        <f>'AEO 49'!BB225*1000</f>
        <v>435375.72947649029</v>
      </c>
      <c r="AX95" s="126">
        <f>'AEO 49'!BC225*1000</f>
        <v>440935.16165017086</v>
      </c>
      <c r="AY95" s="126">
        <f>'AEO 49'!BD225*1000</f>
        <v>446494.59382385144</v>
      </c>
      <c r="AZ95" s="126">
        <f>'AEO 49'!BE225*1000</f>
        <v>452054.02599753212</v>
      </c>
    </row>
    <row r="97" spans="1:52">
      <c r="A97" t="s">
        <v>3373</v>
      </c>
      <c r="B97">
        <f>SUMPRODUCT(B89:B91,B93:B95)/SUM(B93:B95)</f>
        <v>1.099725523401105</v>
      </c>
      <c r="C97">
        <f t="shared" ref="C97:AZ97" si="45">SUMPRODUCT(C89:C91,C93:C95)/SUM(C93:C95)</f>
        <v>1.1007974944995329</v>
      </c>
      <c r="D97">
        <f t="shared" si="45"/>
        <v>1.0959166642478042</v>
      </c>
      <c r="E97">
        <f t="shared" si="45"/>
        <v>1.09564514377566</v>
      </c>
      <c r="F97">
        <f t="shared" si="45"/>
        <v>1.0975454556924087</v>
      </c>
      <c r="G97">
        <f t="shared" si="45"/>
        <v>1.1036017738765245</v>
      </c>
      <c r="H97">
        <f t="shared" si="45"/>
        <v>1.1089612045512154</v>
      </c>
      <c r="I97">
        <f t="shared" si="45"/>
        <v>1.1120946985971703</v>
      </c>
      <c r="J97">
        <f t="shared" si="45"/>
        <v>1.1034244810516147</v>
      </c>
      <c r="K97">
        <f t="shared" si="45"/>
        <v>1.1009311756904683</v>
      </c>
      <c r="L97">
        <f t="shared" si="45"/>
        <v>1.097370255180218</v>
      </c>
      <c r="M97">
        <f t="shared" si="45"/>
        <v>1.091955777186671</v>
      </c>
      <c r="N97">
        <f t="shared" si="45"/>
        <v>1.0844475617624894</v>
      </c>
      <c r="O97">
        <f t="shared" si="45"/>
        <v>1.075267577733054</v>
      </c>
      <c r="P97">
        <f t="shared" si="45"/>
        <v>1.067173374860741</v>
      </c>
      <c r="Q97">
        <f t="shared" si="45"/>
        <v>1.0580390334942023</v>
      </c>
      <c r="R97">
        <f t="shared" si="45"/>
        <v>1.051756084700026</v>
      </c>
      <c r="S97">
        <f t="shared" si="45"/>
        <v>1.0443222205365787</v>
      </c>
      <c r="T97">
        <f t="shared" si="45"/>
        <v>1.0399019268768557</v>
      </c>
      <c r="U97">
        <f t="shared" si="45"/>
        <v>1.036553253817049</v>
      </c>
      <c r="V97">
        <f t="shared" si="45"/>
        <v>1.0337733312437554</v>
      </c>
      <c r="W97">
        <f t="shared" si="45"/>
        <v>1.0314074588248772</v>
      </c>
      <c r="X97">
        <f t="shared" si="45"/>
        <v>1.0290419552044721</v>
      </c>
      <c r="Y97">
        <f t="shared" si="45"/>
        <v>1.027256042699606</v>
      </c>
      <c r="Z97">
        <f t="shared" si="45"/>
        <v>1.0257606689620176</v>
      </c>
      <c r="AA97">
        <f t="shared" si="45"/>
        <v>1.0242826518295765</v>
      </c>
      <c r="AB97">
        <f t="shared" si="45"/>
        <v>1.0231525357914721</v>
      </c>
      <c r="AC97">
        <f t="shared" si="45"/>
        <v>1.0209470548740009</v>
      </c>
      <c r="AD97">
        <f t="shared" si="45"/>
        <v>1.0187211948879007</v>
      </c>
      <c r="AE97">
        <f t="shared" si="45"/>
        <v>1.0166637836466064</v>
      </c>
      <c r="AF97">
        <f t="shared" si="45"/>
        <v>1.0146358003293912</v>
      </c>
      <c r="AG97">
        <f t="shared" si="45"/>
        <v>1.015020328635972</v>
      </c>
      <c r="AH97">
        <f t="shared" si="45"/>
        <v>1.0154433208972879</v>
      </c>
      <c r="AI97">
        <f t="shared" si="45"/>
        <v>1.0158504608691892</v>
      </c>
      <c r="AJ97">
        <f t="shared" si="45"/>
        <v>1.0162421427413277</v>
      </c>
      <c r="AK97">
        <f t="shared" si="45"/>
        <v>1.0166187501468842</v>
      </c>
      <c r="AL97">
        <f t="shared" si="45"/>
        <v>1.0169806564868715</v>
      </c>
      <c r="AM97">
        <f t="shared" si="45"/>
        <v>1.0173282252429727</v>
      </c>
      <c r="AN97">
        <f t="shared" si="45"/>
        <v>1.0176618102793671</v>
      </c>
      <c r="AO97">
        <f t="shared" si="45"/>
        <v>1.0179817561339912</v>
      </c>
      <c r="AP97">
        <f t="shared" si="45"/>
        <v>1.0182883982996576</v>
      </c>
      <c r="AQ97">
        <f t="shared" si="45"/>
        <v>1.0185820634954259</v>
      </c>
      <c r="AR97">
        <f t="shared" si="45"/>
        <v>1.018863069928623</v>
      </c>
      <c r="AS97">
        <f t="shared" si="45"/>
        <v>1.0191317275478715</v>
      </c>
      <c r="AT97">
        <f t="shared" si="45"/>
        <v>1.0193883382874778</v>
      </c>
      <c r="AU97">
        <f t="shared" si="45"/>
        <v>1.0196331963035221</v>
      </c>
      <c r="AV97">
        <f t="shared" si="45"/>
        <v>1.0198665882019635</v>
      </c>
      <c r="AW97">
        <f t="shared" si="45"/>
        <v>1.0200887932590732</v>
      </c>
      <c r="AX97">
        <f t="shared" si="45"/>
        <v>1.0203000836344893</v>
      </c>
      <c r="AY97">
        <f t="shared" si="45"/>
        <v>1.0205007245771684</v>
      </c>
      <c r="AZ97">
        <f t="shared" si="45"/>
        <v>1.0206909746245114</v>
      </c>
    </row>
    <row r="99" spans="1:52">
      <c r="B99">
        <v>2019</v>
      </c>
      <c r="C99">
        <v>2020</v>
      </c>
      <c r="D99" t="s">
        <v>3374</v>
      </c>
    </row>
    <row r="100" spans="1:52">
      <c r="A100" t="s">
        <v>3369</v>
      </c>
      <c r="B100">
        <f>'AEO 7 (2020)'!C46</f>
        <v>13.941457</v>
      </c>
      <c r="C100">
        <f>'AEO 7'!C46</f>
        <v>14.042013000000001</v>
      </c>
      <c r="D100">
        <f>C100/B100</f>
        <v>1.0072127324999103</v>
      </c>
    </row>
    <row r="101" spans="1:52">
      <c r="A101" t="s">
        <v>3370</v>
      </c>
      <c r="B101">
        <f>'AEO 49 (2020)'!F108</f>
        <v>12.956725</v>
      </c>
      <c r="C101">
        <f>'AEO 49'!G108</f>
        <v>13.189800999999999</v>
      </c>
      <c r="D101">
        <f>C101/B101</f>
        <v>1.0179888050413972</v>
      </c>
    </row>
    <row r="102" spans="1:52">
      <c r="A102" t="s">
        <v>3371</v>
      </c>
      <c r="B102">
        <f>'AEO 49 (2020)'!F119</f>
        <v>8.0157849999999993</v>
      </c>
      <c r="C102">
        <f>'AEO 49'!G119</f>
        <v>8.0269100000000009</v>
      </c>
      <c r="D102">
        <f>C102/B102</f>
        <v>1.0013878865263979</v>
      </c>
    </row>
    <row r="104" spans="1:52">
      <c r="A104" t="s">
        <v>3372</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Z15"/>
  <sheetViews>
    <sheetView workbookViewId="0">
      <selection activeCell="AZ1" sqref="B1:AZ8"/>
    </sheetView>
  </sheetViews>
  <sheetFormatPr defaultRowHeight="14.25"/>
  <cols>
    <col min="1" max="1" width="31.06640625" customWidth="1"/>
  </cols>
  <sheetData>
    <row r="1" spans="1:52">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c r="AG1">
        <v>2051</v>
      </c>
      <c r="AH1">
        <v>2052</v>
      </c>
      <c r="AI1">
        <v>2053</v>
      </c>
      <c r="AJ1">
        <v>2054</v>
      </c>
      <c r="AK1">
        <v>2055</v>
      </c>
      <c r="AL1">
        <v>2056</v>
      </c>
      <c r="AM1">
        <v>2057</v>
      </c>
      <c r="AN1">
        <v>2058</v>
      </c>
      <c r="AO1">
        <v>2059</v>
      </c>
      <c r="AP1">
        <v>2060</v>
      </c>
      <c r="AQ1">
        <v>2061</v>
      </c>
      <c r="AR1">
        <v>2062</v>
      </c>
      <c r="AS1">
        <v>2063</v>
      </c>
      <c r="AT1">
        <v>2064</v>
      </c>
      <c r="AU1">
        <v>2065</v>
      </c>
      <c r="AV1">
        <v>2066</v>
      </c>
      <c r="AW1">
        <v>2067</v>
      </c>
      <c r="AX1">
        <v>2068</v>
      </c>
      <c r="AY1">
        <v>2069</v>
      </c>
      <c r="AZ1">
        <v>2070</v>
      </c>
    </row>
    <row r="2" spans="1:52">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f>SUMIFS('psgr LDVs'!AG$82:AG$119,'psgr LDVs'!$A$82:$A$119,'BNVFE-LDVs-psgr'!$A2)*('AEO 7'!AH$41/'AEO 7'!AH$38)*'Calculations Etc'!$B$23/'Calculations Etc'!$B$29</f>
        <v>1.240539509300545E-3</v>
      </c>
      <c r="AH2" s="4">
        <f>SUMIFS('psgr LDVs'!AH$82:AH$119,'psgr LDVs'!$A$82:$A$119,'BNVFE-LDVs-psgr'!$A2)*('AEO 7'!AI$41/'AEO 7'!AI$38)*'Calculations Etc'!$B$23/'Calculations Etc'!$B$29</f>
        <v>1.2397849742205804E-3</v>
      </c>
      <c r="AI2" s="4">
        <f>SUMIFS('psgr LDVs'!AI$82:AI$119,'psgr LDVs'!$A$82:$A$119,'BNVFE-LDVs-psgr'!$A2)*('AEO 7'!AJ$41/'AEO 7'!AJ$38)*'Calculations Etc'!$B$23/'Calculations Etc'!$B$29</f>
        <v>1.2390289808544889E-3</v>
      </c>
      <c r="AJ2" s="4">
        <f>SUMIFS('psgr LDVs'!AJ$82:AJ$119,'psgr LDVs'!$A$82:$A$119,'BNVFE-LDVs-psgr'!$A2)*('AEO 7'!AK$41/'AEO 7'!AK$38)*'Calculations Etc'!$B$23/'Calculations Etc'!$B$29</f>
        <v>1.2382716609597379E-3</v>
      </c>
      <c r="AK2" s="4">
        <f>SUMIFS('psgr LDVs'!AK$82:AK$119,'psgr LDVs'!$A$82:$A$119,'BNVFE-LDVs-psgr'!$A2)*('AEO 7'!AL$41/'AEO 7'!AL$38)*'Calculations Etc'!$B$23/'Calculations Etc'!$B$29</f>
        <v>1.2375131309724978E-3</v>
      </c>
      <c r="AL2" s="4">
        <f>SUMIFS('psgr LDVs'!AL$82:AL$119,'psgr LDVs'!$A$82:$A$119,'BNVFE-LDVs-psgr'!$A2)*('AEO 7'!AM$41/'AEO 7'!AM$38)*'Calculations Etc'!$B$23/'Calculations Etc'!$B$29</f>
        <v>1.2367534941708236E-3</v>
      </c>
      <c r="AM2" s="4">
        <f>SUMIFS('psgr LDVs'!AM$82:AM$119,'psgr LDVs'!$A$82:$A$119,'BNVFE-LDVs-psgr'!$A2)*('AEO 7'!AN$41/'AEO 7'!AN$38)*'Calculations Etc'!$B$23/'Calculations Etc'!$B$29</f>
        <v>1.2359928424814138E-3</v>
      </c>
      <c r="AN2" s="4">
        <f>SUMIFS('psgr LDVs'!AN$82:AN$119,'psgr LDVs'!$A$82:$A$119,'BNVFE-LDVs-psgr'!$A2)*('AEO 7'!AO$41/'AEO 7'!AO$38)*'Calculations Etc'!$B$23/'Calculations Etc'!$B$29</f>
        <v>1.2352312579966358E-3</v>
      </c>
      <c r="AO2" s="4">
        <f>SUMIFS('psgr LDVs'!AO$82:AO$119,'psgr LDVs'!$A$82:$A$119,'BNVFE-LDVs-psgr'!$A2)*('AEO 7'!AP$41/'AEO 7'!AP$38)*'Calculations Etc'!$B$23/'Calculations Etc'!$B$29</f>
        <v>1.2344688142546009E-3</v>
      </c>
      <c r="AP2" s="4">
        <f>SUMIFS('psgr LDVs'!AP$82:AP$119,'psgr LDVs'!$A$82:$A$119,'BNVFE-LDVs-psgr'!$A2)*('AEO 7'!AQ$41/'AEO 7'!AQ$38)*'Calculations Etc'!$B$23/'Calculations Etc'!$B$29</f>
        <v>1.2337055773243846E-3</v>
      </c>
      <c r="AQ2" s="4">
        <f>SUMIFS('psgr LDVs'!AQ$82:AQ$119,'psgr LDVs'!$A$82:$A$119,'BNVFE-LDVs-psgr'!$A2)*('AEO 7'!AR$41/'AEO 7'!AR$38)*'Calculations Etc'!$B$23/'Calculations Etc'!$B$29</f>
        <v>1.2329416067301336E-3</v>
      </c>
      <c r="AR2" s="4">
        <f>SUMIFS('psgr LDVs'!AR$82:AR$119,'psgr LDVs'!$A$82:$A$119,'BNVFE-LDVs-psgr'!$A2)*('AEO 7'!AS$41/'AEO 7'!AS$38)*'Calculations Etc'!$B$23/'Calculations Etc'!$B$29</f>
        <v>1.2321769562412901E-3</v>
      </c>
      <c r="AS2" s="4">
        <f>SUMIFS('psgr LDVs'!AS$82:AS$119,'psgr LDVs'!$A$82:$A$119,'BNVFE-LDVs-psgr'!$A2)*('AEO 7'!AT$41/'AEO 7'!AT$38)*'Calculations Etc'!$B$23/'Calculations Etc'!$B$29</f>
        <v>1.2314116745510339E-3</v>
      </c>
      <c r="AT2" s="4">
        <f>SUMIFS('psgr LDVs'!AT$82:AT$119,'psgr LDVs'!$A$82:$A$119,'BNVFE-LDVs-psgr'!$A2)*('AEO 7'!AU$41/'AEO 7'!AU$38)*'Calculations Etc'!$B$23/'Calculations Etc'!$B$29</f>
        <v>1.2306458058609596E-3</v>
      </c>
      <c r="AU2" s="4">
        <f>SUMIFS('psgr LDVs'!AU$82:AU$119,'psgr LDVs'!$A$82:$A$119,'BNVFE-LDVs-psgr'!$A2)*('AEO 7'!AV$41/'AEO 7'!AV$38)*'Calculations Etc'!$B$23/'Calculations Etc'!$B$29</f>
        <v>1.2298793903867727E-3</v>
      </c>
      <c r="AV2" s="4">
        <f>SUMIFS('psgr LDVs'!AV$82:AV$119,'psgr LDVs'!$A$82:$A$119,'BNVFE-LDVs-psgr'!$A2)*('AEO 7'!AW$41/'AEO 7'!AW$38)*'Calculations Etc'!$B$23/'Calculations Etc'!$B$29</f>
        <v>1.2291124647971731E-3</v>
      </c>
      <c r="AW2" s="4">
        <f>SUMIFS('psgr LDVs'!AW$82:AW$119,'psgr LDVs'!$A$82:$A$119,'BNVFE-LDVs-psgr'!$A2)*('AEO 7'!AX$41/'AEO 7'!AX$38)*'Calculations Etc'!$B$23/'Calculations Etc'!$B$29</f>
        <v>1.2283450625960035E-3</v>
      </c>
      <c r="AX2" s="4">
        <f>SUMIFS('psgr LDVs'!AX$82:AX$119,'psgr LDVs'!$A$82:$A$119,'BNVFE-LDVs-psgr'!$A2)*('AEO 7'!AY$41/'AEO 7'!AY$38)*'Calculations Etc'!$B$23/'Calculations Etc'!$B$29</f>
        <v>1.2275772144560435E-3</v>
      </c>
      <c r="AY2" s="4">
        <f>SUMIFS('psgr LDVs'!AY$82:AY$119,'psgr LDVs'!$A$82:$A$119,'BNVFE-LDVs-psgr'!$A2)*('AEO 7'!AZ$41/'AEO 7'!AZ$38)*'Calculations Etc'!$B$23/'Calculations Etc'!$B$29</f>
        <v>1.2268089485114298E-3</v>
      </c>
      <c r="AZ2" s="4">
        <f>SUMIFS('psgr LDVs'!AZ$82:AZ$119,'psgr LDVs'!$A$82:$A$119,'BNVFE-LDVs-psgr'!$A2)*('AEO 7'!BA$41/'AEO 7'!BA$38)*'Calculations Etc'!$B$23/'Calculations Etc'!$B$29</f>
        <v>1.2260402906145778E-3</v>
      </c>
    </row>
    <row r="3" spans="1:52">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f>SUMIFS('psgr LDVs'!AG$82:AG$119,'psgr LDVs'!$A$82:$A$119,'BNVFE-LDVs-psgr'!$A3)*('AEO 7'!AH$41/'AEO 7'!AH$38)*'Calculations Etc'!$B$23/'Calculations Etc'!$B$29</f>
        <v>4.1044702706744869E-4</v>
      </c>
      <c r="AH3" s="4">
        <f>SUMIFS('psgr LDVs'!AH$82:AH$119,'psgr LDVs'!$A$82:$A$119,'BNVFE-LDVs-psgr'!$A3)*('AEO 7'!AI$41/'AEO 7'!AI$38)*'Calculations Etc'!$B$23/'Calculations Etc'!$B$29</f>
        <v>4.0988419934493607E-4</v>
      </c>
      <c r="AI3" s="4">
        <f>SUMIFS('psgr LDVs'!AI$82:AI$119,'psgr LDVs'!$A$82:$A$119,'BNVFE-LDVs-psgr'!$A3)*('AEO 7'!AJ$41/'AEO 7'!AJ$38)*'Calculations Etc'!$B$23/'Calculations Etc'!$B$29</f>
        <v>4.0932258296984161E-4</v>
      </c>
      <c r="AJ3" s="4">
        <f>SUMIFS('psgr LDVs'!AJ$82:AJ$119,'psgr LDVs'!$A$82:$A$119,'BNVFE-LDVs-psgr'!$A3)*('AEO 7'!AK$41/'AEO 7'!AK$38)*'Calculations Etc'!$B$23/'Calculations Etc'!$B$29</f>
        <v>4.0876217954154674E-4</v>
      </c>
      <c r="AK3" s="4">
        <f>SUMIFS('psgr LDVs'!AK$82:AK$119,'psgr LDVs'!$A$82:$A$119,'BNVFE-LDVs-psgr'!$A3)*('AEO 7'!AL$41/'AEO 7'!AL$38)*'Calculations Etc'!$B$23/'Calculations Etc'!$B$29</f>
        <v>4.0820299066267882E-4</v>
      </c>
      <c r="AL3" s="4">
        <f>SUMIFS('psgr LDVs'!AL$82:AL$119,'psgr LDVs'!$A$82:$A$119,'BNVFE-LDVs-psgr'!$A3)*('AEO 7'!AM$41/'AEO 7'!AM$38)*'Calculations Etc'!$B$23/'Calculations Etc'!$B$29</f>
        <v>4.076450179391147E-4</v>
      </c>
      <c r="AM3" s="4">
        <f>SUMIFS('psgr LDVs'!AM$82:AM$119,'psgr LDVs'!$A$82:$A$119,'BNVFE-LDVs-psgr'!$A3)*('AEO 7'!AN$41/'AEO 7'!AN$38)*'Calculations Etc'!$B$23/'Calculations Etc'!$B$29</f>
        <v>4.0708826297998328E-4</v>
      </c>
      <c r="AN3" s="4">
        <f>SUMIFS('psgr LDVs'!AN$82:AN$119,'psgr LDVs'!$A$82:$A$119,'BNVFE-LDVs-psgr'!$A3)*('AEO 7'!AO$41/'AEO 7'!AO$38)*'Calculations Etc'!$B$23/'Calculations Etc'!$B$29</f>
        <v>4.0653272739766942E-4</v>
      </c>
      <c r="AO3" s="4">
        <f>SUMIFS('psgr LDVs'!AO$82:AO$119,'psgr LDVs'!$A$82:$A$119,'BNVFE-LDVs-psgr'!$A3)*('AEO 7'!AP$41/'AEO 7'!AP$38)*'Calculations Etc'!$B$23/'Calculations Etc'!$B$29</f>
        <v>4.0597841280781721E-4</v>
      </c>
      <c r="AP3" s="4">
        <f>SUMIFS('psgr LDVs'!AP$82:AP$119,'psgr LDVs'!$A$82:$A$119,'BNVFE-LDVs-psgr'!$A3)*('AEO 7'!AQ$41/'AEO 7'!AQ$38)*'Calculations Etc'!$B$23/'Calculations Etc'!$B$29</f>
        <v>4.0542532082933315E-4</v>
      </c>
      <c r="AQ3" s="4">
        <f>SUMIFS('psgr LDVs'!AQ$82:AQ$119,'psgr LDVs'!$A$82:$A$119,'BNVFE-LDVs-psgr'!$A3)*('AEO 7'!AR$41/'AEO 7'!AR$38)*'Calculations Etc'!$B$23/'Calculations Etc'!$B$29</f>
        <v>4.048734530843903E-4</v>
      </c>
      <c r="AR3" s="4">
        <f>SUMIFS('psgr LDVs'!AR$82:AR$119,'psgr LDVs'!$A$82:$A$119,'BNVFE-LDVs-psgr'!$A3)*('AEO 7'!AS$41/'AEO 7'!AS$38)*'Calculations Etc'!$B$23/'Calculations Etc'!$B$29</f>
        <v>4.0432281119843116E-4</v>
      </c>
      <c r="AS3" s="4">
        <f>SUMIFS('psgr LDVs'!AS$82:AS$119,'psgr LDVs'!$A$82:$A$119,'BNVFE-LDVs-psgr'!$A3)*('AEO 7'!AT$41/'AEO 7'!AT$38)*'Calculations Etc'!$B$23/'Calculations Etc'!$B$29</f>
        <v>4.0377339680017189E-4</v>
      </c>
      <c r="AT3" s="4">
        <f>SUMIFS('psgr LDVs'!AT$82:AT$119,'psgr LDVs'!$A$82:$A$119,'BNVFE-LDVs-psgr'!$A3)*('AEO 7'!AU$41/'AEO 7'!AU$38)*'Calculations Etc'!$B$23/'Calculations Etc'!$B$29</f>
        <v>4.0322521152160573E-4</v>
      </c>
      <c r="AU3" s="4">
        <f>SUMIFS('psgr LDVs'!AU$82:AU$119,'psgr LDVs'!$A$82:$A$119,'BNVFE-LDVs-psgr'!$A3)*('AEO 7'!AV$41/'AEO 7'!AV$38)*'Calculations Etc'!$B$23/'Calculations Etc'!$B$29</f>
        <v>4.0267825699800671E-4</v>
      </c>
      <c r="AV3" s="4">
        <f>SUMIFS('psgr LDVs'!AV$82:AV$119,'psgr LDVs'!$A$82:$A$119,'BNVFE-LDVs-psgr'!$A3)*('AEO 7'!AW$41/'AEO 7'!AW$38)*'Calculations Etc'!$B$23/'Calculations Etc'!$B$29</f>
        <v>4.0213253486793367E-4</v>
      </c>
      <c r="AW3" s="4">
        <f>SUMIFS('psgr LDVs'!AW$82:AW$119,'psgr LDVs'!$A$82:$A$119,'BNVFE-LDVs-psgr'!$A3)*('AEO 7'!AX$41/'AEO 7'!AX$38)*'Calculations Etc'!$B$23/'Calculations Etc'!$B$29</f>
        <v>4.0158804677323451E-4</v>
      </c>
      <c r="AX3" s="4">
        <f>SUMIFS('psgr LDVs'!AX$82:AX$119,'psgr LDVs'!$A$82:$A$119,'BNVFE-LDVs-psgr'!$A3)*('AEO 7'!AY$41/'AEO 7'!AY$38)*'Calculations Etc'!$B$23/'Calculations Etc'!$B$29</f>
        <v>4.0104479435904922E-4</v>
      </c>
      <c r="AY3" s="4">
        <f>SUMIFS('psgr LDVs'!AY$82:AY$119,'psgr LDVs'!$A$82:$A$119,'BNVFE-LDVs-psgr'!$A3)*('AEO 7'!AZ$41/'AEO 7'!AZ$38)*'Calculations Etc'!$B$23/'Calculations Etc'!$B$29</f>
        <v>4.0050277927381405E-4</v>
      </c>
      <c r="AZ3" s="4">
        <f>SUMIFS('psgr LDVs'!AZ$82:AZ$119,'psgr LDVs'!$A$82:$A$119,'BNVFE-LDVs-psgr'!$A3)*('AEO 7'!BA$41/'AEO 7'!BA$38)*'Calculations Etc'!$B$23/'Calculations Etc'!$B$29</f>
        <v>3.9996200316926717E-4</v>
      </c>
    </row>
    <row r="4" spans="1:52">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f>'Fuel Economy Stds'!AG61</f>
        <v>4.7725396184826929E-4</v>
      </c>
      <c r="AH4" s="4">
        <f>'Fuel Economy Stds'!AH61</f>
        <v>4.7835602813714917E-4</v>
      </c>
      <c r="AI4" s="4">
        <f>'Fuel Economy Stds'!AI61</f>
        <v>4.7945809442602911E-4</v>
      </c>
      <c r="AJ4" s="4">
        <f>'Fuel Economy Stds'!AJ61</f>
        <v>4.8056016071490898E-4</v>
      </c>
      <c r="AK4" s="4">
        <f>'Fuel Economy Stds'!AK61</f>
        <v>4.8166222700378881E-4</v>
      </c>
      <c r="AL4" s="4">
        <f>'Fuel Economy Stds'!AL61</f>
        <v>4.827642932926688E-4</v>
      </c>
      <c r="AM4" s="4">
        <f>'Fuel Economy Stds'!AM61</f>
        <v>4.8386635958154857E-4</v>
      </c>
      <c r="AN4" s="4">
        <f>'Fuel Economy Stds'!AN61</f>
        <v>4.849684258704285E-4</v>
      </c>
      <c r="AO4" s="4">
        <f>'Fuel Economy Stds'!AO61</f>
        <v>4.8607049215930844E-4</v>
      </c>
      <c r="AP4" s="4">
        <f>'Fuel Economy Stds'!AP61</f>
        <v>4.8717255844818826E-4</v>
      </c>
      <c r="AQ4" s="4">
        <f>'Fuel Economy Stds'!AQ61</f>
        <v>4.882746247370682E-4</v>
      </c>
      <c r="AR4" s="4">
        <f>'Fuel Economy Stds'!AR61</f>
        <v>4.8937669102594808E-4</v>
      </c>
      <c r="AS4" s="4">
        <f>'Fuel Economy Stds'!AS61</f>
        <v>4.9047875731482796E-4</v>
      </c>
      <c r="AT4" s="4">
        <f>'Fuel Economy Stds'!AT61</f>
        <v>4.9158082360370784E-4</v>
      </c>
      <c r="AU4" s="4">
        <f>'Fuel Economy Stds'!AU61</f>
        <v>4.9268288989258772E-4</v>
      </c>
      <c r="AV4" s="4">
        <f>'Fuel Economy Stds'!AV61</f>
        <v>4.937849561814676E-4</v>
      </c>
      <c r="AW4" s="4">
        <f>'Fuel Economy Stds'!AW61</f>
        <v>4.9488702247034758E-4</v>
      </c>
      <c r="AX4" s="4">
        <f>'Fuel Economy Stds'!AX61</f>
        <v>4.9598908875922746E-4</v>
      </c>
      <c r="AY4" s="4">
        <f>'Fuel Economy Stds'!AY61</f>
        <v>4.9709115504810724E-4</v>
      </c>
      <c r="AZ4" s="4">
        <f>'Fuel Economy Stds'!AZ61</f>
        <v>4.9819322133698722E-4</v>
      </c>
    </row>
    <row r="5" spans="1:52">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f>SUMIFS('psgr LDVs'!AG$82:AG$119,'psgr LDVs'!$A$82:$A$119,'BNVFE-LDVs-psgr'!$A5)*('AEO 7'!AH$41/'AEO 7'!AH$38)*'Calculations Etc'!$B$23/'Calculations Etc'!$B$29</f>
        <v>4.3299906486800186E-4</v>
      </c>
      <c r="AH5" s="4">
        <f>SUMIFS('psgr LDVs'!AH$82:AH$119,'psgr LDVs'!$A$82:$A$119,'BNVFE-LDVs-psgr'!$A5)*('AEO 7'!AI$41/'AEO 7'!AI$38)*'Calculations Etc'!$B$23/'Calculations Etc'!$B$29</f>
        <v>4.3265089279245696E-4</v>
      </c>
      <c r="AI5" s="4">
        <f>SUMIFS('psgr LDVs'!AI$82:AI$119,'psgr LDVs'!$A$82:$A$119,'BNVFE-LDVs-psgr'!$A5)*('AEO 7'!AJ$41/'AEO 7'!AJ$38)*'Calculations Etc'!$B$23/'Calculations Etc'!$B$29</f>
        <v>4.3230276428524465E-4</v>
      </c>
      <c r="AJ5" s="4">
        <f>SUMIFS('psgr LDVs'!AJ$82:AJ$119,'psgr LDVs'!$A$82:$A$119,'BNVFE-LDVs-psgr'!$A5)*('AEO 7'!AK$41/'AEO 7'!AK$38)*'Calculations Etc'!$B$23/'Calculations Etc'!$B$29</f>
        <v>4.3195467854385057E-4</v>
      </c>
      <c r="AK5" s="4">
        <f>SUMIFS('psgr LDVs'!AK$82:AK$119,'psgr LDVs'!$A$82:$A$119,'BNVFE-LDVs-psgr'!$A5)*('AEO 7'!AL$41/'AEO 7'!AL$38)*'Calculations Etc'!$B$23/'Calculations Etc'!$B$29</f>
        <v>4.316066347860569E-4</v>
      </c>
      <c r="AL5" s="4">
        <f>SUMIFS('psgr LDVs'!AL$82:AL$119,'psgr LDVs'!$A$82:$A$119,'BNVFE-LDVs-psgr'!$A5)*('AEO 7'!AM$41/'AEO 7'!AM$38)*'Calculations Etc'!$B$23/'Calculations Etc'!$B$29</f>
        <v>4.312586322492972E-4</v>
      </c>
      <c r="AM5" s="4">
        <f>SUMIFS('psgr LDVs'!AM$82:AM$119,'psgr LDVs'!$A$82:$A$119,'BNVFE-LDVs-psgr'!$A5)*('AEO 7'!AN$41/'AEO 7'!AN$38)*'Calculations Etc'!$B$23/'Calculations Etc'!$B$29</f>
        <v>4.3091067019003374E-4</v>
      </c>
      <c r="AN5" s="4">
        <f>SUMIFS('psgr LDVs'!AN$82:AN$119,'psgr LDVs'!$A$82:$A$119,'BNVFE-LDVs-psgr'!$A5)*('AEO 7'!AO$41/'AEO 7'!AO$38)*'Calculations Etc'!$B$23/'Calculations Etc'!$B$29</f>
        <v>4.3056274788316035E-4</v>
      </c>
      <c r="AO5" s="4">
        <f>SUMIFS('psgr LDVs'!AO$82:AO$119,'psgr LDVs'!$A$82:$A$119,'BNVFE-LDVs-psgr'!$A5)*('AEO 7'!AP$41/'AEO 7'!AP$38)*'Calculations Etc'!$B$23/'Calculations Etc'!$B$29</f>
        <v>4.3021486462142702E-4</v>
      </c>
      <c r="AP5" s="4">
        <f>SUMIFS('psgr LDVs'!AP$82:AP$119,'psgr LDVs'!$A$82:$A$119,'BNVFE-LDVs-psgr'!$A5)*('AEO 7'!AQ$41/'AEO 7'!AQ$38)*'Calculations Etc'!$B$23/'Calculations Etc'!$B$29</f>
        <v>4.2986701971488517E-4</v>
      </c>
      <c r="AQ5" s="4">
        <f>SUMIFS('psgr LDVs'!AQ$82:AQ$119,'psgr LDVs'!$A$82:$A$119,'BNVFE-LDVs-psgr'!$A5)*('AEO 7'!AR$41/'AEO 7'!AR$38)*'Calculations Etc'!$B$23/'Calculations Etc'!$B$29</f>
        <v>4.2951921249035615E-4</v>
      </c>
      <c r="AR5" s="4">
        <f>SUMIFS('psgr LDVs'!AR$82:AR$119,'psgr LDVs'!$A$82:$A$119,'BNVFE-LDVs-psgr'!$A5)*('AEO 7'!AS$41/'AEO 7'!AS$38)*'Calculations Etc'!$B$23/'Calculations Etc'!$B$29</f>
        <v>4.2917144229091559E-4</v>
      </c>
      <c r="AS5" s="4">
        <f>SUMIFS('psgr LDVs'!AS$82:AS$119,'psgr LDVs'!$A$82:$A$119,'BNVFE-LDVs-psgr'!$A5)*('AEO 7'!AT$41/'AEO 7'!AT$38)*'Calculations Etc'!$B$23/'Calculations Etc'!$B$29</f>
        <v>4.2882370847540058E-4</v>
      </c>
      <c r="AT5" s="4">
        <f>SUMIFS('psgr LDVs'!AT$82:AT$119,'psgr LDVs'!$A$82:$A$119,'BNVFE-LDVs-psgr'!$A5)*('AEO 7'!AU$41/'AEO 7'!AU$38)*'Calculations Etc'!$B$23/'Calculations Etc'!$B$29</f>
        <v>4.284760104179315E-4</v>
      </c>
      <c r="AU5" s="4">
        <f>SUMIFS('psgr LDVs'!AU$82:AU$119,'psgr LDVs'!$A$82:$A$119,'BNVFE-LDVs-psgr'!$A5)*('AEO 7'!AV$41/'AEO 7'!AV$38)*'Calculations Etc'!$B$23/'Calculations Etc'!$B$29</f>
        <v>4.2812834750745354E-4</v>
      </c>
      <c r="AV5" s="4">
        <f>SUMIFS('psgr LDVs'!AV$82:AV$119,'psgr LDVs'!$A$82:$A$119,'BNVFE-LDVs-psgr'!$A5)*('AEO 7'!AW$41/'AEO 7'!AW$38)*'Calculations Etc'!$B$23/'Calculations Etc'!$B$29</f>
        <v>4.2778071914729407E-4</v>
      </c>
      <c r="AW5" s="4">
        <f>SUMIFS('psgr LDVs'!AW$82:AW$119,'psgr LDVs'!$A$82:$A$119,'BNVFE-LDVs-psgr'!$A5)*('AEO 7'!AX$41/'AEO 7'!AX$38)*'Calculations Etc'!$B$23/'Calculations Etc'!$B$29</f>
        <v>4.2743312475473493E-4</v>
      </c>
      <c r="AX5" s="4">
        <f>SUMIFS('psgr LDVs'!AX$82:AX$119,'psgr LDVs'!$A$82:$A$119,'BNVFE-LDVs-psgr'!$A5)*('AEO 7'!AY$41/'AEO 7'!AY$38)*'Calculations Etc'!$B$23/'Calculations Etc'!$B$29</f>
        <v>4.2708556376060087E-4</v>
      </c>
      <c r="AY5" s="4">
        <f>SUMIFS('psgr LDVs'!AY$82:AY$119,'psgr LDVs'!$A$82:$A$119,'BNVFE-LDVs-psgr'!$A5)*('AEO 7'!AZ$41/'AEO 7'!AZ$38)*'Calculations Etc'!$B$23/'Calculations Etc'!$B$29</f>
        <v>4.2673803560886299E-4</v>
      </c>
      <c r="AZ5" s="4">
        <f>SUMIFS('psgr LDVs'!AZ$82:AZ$119,'psgr LDVs'!$A$82:$A$119,'BNVFE-LDVs-psgr'!$A5)*('AEO 7'!BA$41/'AEO 7'!BA$38)*'Calculations Etc'!$B$23/'Calculations Etc'!$B$29</f>
        <v>4.2639053975625544E-4</v>
      </c>
    </row>
    <row r="6" spans="1:52">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f>SUMIFS('psgr LDVs'!AG$82:AG$119,'psgr LDVs'!$A$82:$A$119,'BNVFE-LDVs-psgr'!$A6)*('AEO 7'!AH$41/'AEO 7'!AH$38)*'Calculations Etc'!$B$23/'Calculations Etc'!$B$29</f>
        <v>7.2847585709565977E-4</v>
      </c>
      <c r="AH6" s="4">
        <f>SUMIFS('psgr LDVs'!AH$82:AH$119,'psgr LDVs'!$A$82:$A$119,'BNVFE-LDVs-psgr'!$A6)*('AEO 7'!AI$41/'AEO 7'!AI$38)*'Calculations Etc'!$B$23/'Calculations Etc'!$B$29</f>
        <v>7.2535368725321081E-4</v>
      </c>
      <c r="AI6" s="4">
        <f>SUMIFS('psgr LDVs'!AI$82:AI$119,'psgr LDVs'!$A$82:$A$119,'BNVFE-LDVs-psgr'!$A6)*('AEO 7'!AJ$41/'AEO 7'!AJ$38)*'Calculations Etc'!$B$23/'Calculations Etc'!$B$29</f>
        <v>7.2234918772036709E-4</v>
      </c>
      <c r="AJ6" s="4">
        <f>SUMIFS('psgr LDVs'!AJ$82:AJ$119,'psgr LDVs'!$A$82:$A$119,'BNVFE-LDVs-psgr'!$A6)*('AEO 7'!AK$41/'AEO 7'!AK$38)*'Calculations Etc'!$B$23/'Calculations Etc'!$B$29</f>
        <v>7.1945863910949533E-4</v>
      </c>
      <c r="AK6" s="4">
        <f>SUMIFS('psgr LDVs'!AK$82:AK$119,'psgr LDVs'!$A$82:$A$119,'BNVFE-LDVs-psgr'!$A6)*('AEO 7'!AL$41/'AEO 7'!AL$38)*'Calculations Etc'!$B$23/'Calculations Etc'!$B$29</f>
        <v>7.1667847714456355E-4</v>
      </c>
      <c r="AL6" s="4">
        <f>SUMIFS('psgr LDVs'!AL$82:AL$119,'psgr LDVs'!$A$82:$A$119,'BNVFE-LDVs-psgr'!$A6)*('AEO 7'!AM$41/'AEO 7'!AM$38)*'Calculations Etc'!$B$23/'Calculations Etc'!$B$29</f>
        <v>7.1400528465875455E-4</v>
      </c>
      <c r="AM6" s="4">
        <f>SUMIFS('psgr LDVs'!AM$82:AM$119,'psgr LDVs'!$A$82:$A$119,'BNVFE-LDVs-psgr'!$A6)*('AEO 7'!AN$41/'AEO 7'!AN$38)*'Calculations Etc'!$B$23/'Calculations Etc'!$B$29</f>
        <v>7.1143578408243598E-4</v>
      </c>
      <c r="AN6" s="4">
        <f>SUMIFS('psgr LDVs'!AN$82:AN$119,'psgr LDVs'!$A$82:$A$119,'BNVFE-LDVs-psgr'!$A6)*('AEO 7'!AO$41/'AEO 7'!AO$38)*'Calculations Etc'!$B$23/'Calculations Etc'!$B$29</f>
        <v>7.089668303867986E-4</v>
      </c>
      <c r="AO6" s="4">
        <f>SUMIFS('psgr LDVs'!AO$82:AO$119,'psgr LDVs'!$A$82:$A$119,'BNVFE-LDVs-psgr'!$A6)*('AEO 7'!AP$41/'AEO 7'!AP$38)*'Calculations Etc'!$B$23/'Calculations Etc'!$B$29</f>
        <v>7.0659540445122812E-4</v>
      </c>
      <c r="AP6" s="4">
        <f>SUMIFS('psgr LDVs'!AP$82:AP$119,'psgr LDVs'!$A$82:$A$119,'BNVFE-LDVs-psgr'!$A6)*('AEO 7'!AQ$41/'AEO 7'!AQ$38)*'Calculations Etc'!$B$23/'Calculations Etc'!$B$29</f>
        <v>7.0431860682502263E-4</v>
      </c>
      <c r="AQ6" s="4">
        <f>SUMIFS('psgr LDVs'!AQ$82:AQ$119,'psgr LDVs'!$A$82:$A$119,'BNVFE-LDVs-psgr'!$A6)*('AEO 7'!AR$41/'AEO 7'!AR$38)*'Calculations Etc'!$B$23/'Calculations Etc'!$B$29</f>
        <v>7.0213365185637429E-4</v>
      </c>
      <c r="AR6" s="4">
        <f>SUMIFS('psgr LDVs'!AR$82:AR$119,'psgr LDVs'!$A$82:$A$119,'BNVFE-LDVs-psgr'!$A6)*('AEO 7'!AS$41/'AEO 7'!AS$38)*'Calculations Etc'!$B$23/'Calculations Etc'!$B$29</f>
        <v>7.0003786216362622E-4</v>
      </c>
      <c r="AS6" s="4">
        <f>SUMIFS('psgr LDVs'!AS$82:AS$119,'psgr LDVs'!$A$82:$A$119,'BNVFE-LDVs-psgr'!$A6)*('AEO 7'!AT$41/'AEO 7'!AT$38)*'Calculations Etc'!$B$23/'Calculations Etc'!$B$29</f>
        <v>6.9802866342575677E-4</v>
      </c>
      <c r="AT6" s="4">
        <f>SUMIFS('psgr LDVs'!AT$82:AT$119,'psgr LDVs'!$A$82:$A$119,'BNVFE-LDVs-psgr'!$A6)*('AEO 7'!AU$41/'AEO 7'!AU$38)*'Calculations Etc'!$B$23/'Calculations Etc'!$B$29</f>
        <v>6.9610357947078928E-4</v>
      </c>
      <c r="AU6" s="4">
        <f>SUMIFS('psgr LDVs'!AU$82:AU$119,'psgr LDVs'!$A$82:$A$119,'BNVFE-LDVs-psgr'!$A6)*('AEO 7'!AV$41/'AEO 7'!AV$38)*'Calculations Etc'!$B$23/'Calculations Etc'!$B$29</f>
        <v>6.942602276424337E-4</v>
      </c>
      <c r="AV6" s="4">
        <f>SUMIFS('psgr LDVs'!AV$82:AV$119,'psgr LDVs'!$A$82:$A$119,'BNVFE-LDVs-psgr'!$A6)*('AEO 7'!AW$41/'AEO 7'!AW$38)*'Calculations Etc'!$B$23/'Calculations Etc'!$B$29</f>
        <v>6.9249631442675104E-4</v>
      </c>
      <c r="AW6" s="4">
        <f>SUMIFS('psgr LDVs'!AW$82:AW$119,'psgr LDVs'!$A$82:$A$119,'BNVFE-LDVs-psgr'!$A6)*('AEO 7'!AX$41/'AEO 7'!AX$38)*'Calculations Etc'!$B$23/'Calculations Etc'!$B$29</f>
        <v>6.9080963132196673E-4</v>
      </c>
      <c r="AX6" s="4">
        <f>SUMIFS('psgr LDVs'!AX$82:AX$119,'psgr LDVs'!$A$82:$A$119,'BNVFE-LDVs-psgr'!$A6)*('AEO 7'!AY$41/'AEO 7'!AY$38)*'Calculations Etc'!$B$23/'Calculations Etc'!$B$29</f>
        <v>6.8919805093581191E-4</v>
      </c>
      <c r="AY6" s="4">
        <f>SUMIFS('psgr LDVs'!AY$82:AY$119,'psgr LDVs'!$A$82:$A$119,'BNVFE-LDVs-psgr'!$A6)*('AEO 7'!AZ$41/'AEO 7'!AZ$38)*'Calculations Etc'!$B$23/'Calculations Etc'!$B$29</f>
        <v>6.8765952329589758E-4</v>
      </c>
      <c r="AZ6" s="4">
        <f>SUMIFS('psgr LDVs'!AZ$82:AZ$119,'psgr LDVs'!$A$82:$A$119,'BNVFE-LDVs-psgr'!$A6)*('AEO 7'!BA$41/'AEO 7'!BA$38)*'Calculations Etc'!$B$23/'Calculations Etc'!$B$29</f>
        <v>6.8619207235968223E-4</v>
      </c>
    </row>
    <row r="7" spans="1:52">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f>SUMIFS('psgr LDVs'!AG$82:AG$119,'psgr LDVs'!$A$82:$A$119,'BNVFE-LDVs-psgr'!$A7)*('AEO 7'!AH$41/'AEO 7'!AH$38)*'Calculations Etc'!$B$23/'Calculations Etc'!$B$29</f>
        <v>3.8798152278667265E-4</v>
      </c>
      <c r="AH7" s="4">
        <f>SUMIFS('psgr LDVs'!AH$82:AH$119,'psgr LDVs'!$A$82:$A$119,'BNVFE-LDVs-psgr'!$A7)*('AEO 7'!AI$41/'AEO 7'!AI$38)*'Calculations Etc'!$B$23/'Calculations Etc'!$B$29</f>
        <v>3.8752759370413303E-4</v>
      </c>
      <c r="AI7" s="4">
        <f>SUMIFS('psgr LDVs'!AI$82:AI$119,'psgr LDVs'!$A$82:$A$119,'BNVFE-LDVs-psgr'!$A7)*('AEO 7'!AJ$41/'AEO 7'!AJ$38)*'Calculations Etc'!$B$23/'Calculations Etc'!$B$29</f>
        <v>3.8707439634542187E-4</v>
      </c>
      <c r="AJ7" s="4">
        <f>SUMIFS('psgr LDVs'!AJ$82:AJ$119,'psgr LDVs'!$A$82:$A$119,'BNVFE-LDVs-psgr'!$A7)*('AEO 7'!AK$41/'AEO 7'!AK$38)*'Calculations Etc'!$B$23/'Calculations Etc'!$B$29</f>
        <v>3.8662191870207364E-4</v>
      </c>
      <c r="AK7" s="4">
        <f>SUMIFS('psgr LDVs'!AK$82:AK$119,'psgr LDVs'!$A$82:$A$119,'BNVFE-LDVs-psgr'!$A7)*('AEO 7'!AL$41/'AEO 7'!AL$38)*'Calculations Etc'!$B$23/'Calculations Etc'!$B$29</f>
        <v>3.8617014902736675E-4</v>
      </c>
      <c r="AL7" s="4">
        <f>SUMIFS('psgr LDVs'!AL$82:AL$119,'psgr LDVs'!$A$82:$A$119,'BNVFE-LDVs-psgr'!$A7)*('AEO 7'!AM$41/'AEO 7'!AM$38)*'Calculations Etc'!$B$23/'Calculations Etc'!$B$29</f>
        <v>3.8571907582922671E-4</v>
      </c>
      <c r="AM7" s="4">
        <f>SUMIFS('psgr LDVs'!AM$82:AM$119,'psgr LDVs'!$A$82:$A$119,'BNVFE-LDVs-psgr'!$A7)*('AEO 7'!AN$41/'AEO 7'!AN$38)*'Calculations Etc'!$B$23/'Calculations Etc'!$B$29</f>
        <v>3.8526868786335744E-4</v>
      </c>
      <c r="AN7" s="4">
        <f>SUMIFS('psgr LDVs'!AN$82:AN$119,'psgr LDVs'!$A$82:$A$119,'BNVFE-LDVs-psgr'!$A7)*('AEO 7'!AO$41/'AEO 7'!AO$38)*'Calculations Etc'!$B$23/'Calculations Etc'!$B$29</f>
        <v>3.8481897412659589E-4</v>
      </c>
      <c r="AO7" s="4">
        <f>SUMIFS('psgr LDVs'!AO$82:AO$119,'psgr LDVs'!$A$82:$A$119,'BNVFE-LDVs-psgr'!$A7)*('AEO 7'!AP$41/'AEO 7'!AP$38)*'Calculations Etc'!$B$23/'Calculations Etc'!$B$29</f>
        <v>3.8436992385047753E-4</v>
      </c>
      <c r="AP7" s="4">
        <f>SUMIFS('psgr LDVs'!AP$82:AP$119,'psgr LDVs'!$A$82:$A$119,'BNVFE-LDVs-psgr'!$A7)*('AEO 7'!AQ$41/'AEO 7'!AQ$38)*'Calculations Etc'!$B$23/'Calculations Etc'!$B$29</f>
        <v>3.8392152649500776E-4</v>
      </c>
      <c r="AQ7" s="4">
        <f>SUMIFS('psgr LDVs'!AQ$82:AQ$119,'psgr LDVs'!$A$82:$A$119,'BNVFE-LDVs-psgr'!$A7)*('AEO 7'!AR$41/'AEO 7'!AR$38)*'Calculations Etc'!$B$23/'Calculations Etc'!$B$29</f>
        <v>3.8347377174263145E-4</v>
      </c>
      <c r="AR7" s="4">
        <f>SUMIFS('psgr LDVs'!AR$82:AR$119,'psgr LDVs'!$A$82:$A$119,'BNVFE-LDVs-psgr'!$A7)*('AEO 7'!AS$41/'AEO 7'!AS$38)*'Calculations Etc'!$B$23/'Calculations Etc'!$B$29</f>
        <v>3.8302664949239022E-4</v>
      </c>
      <c r="AS7" s="4">
        <f>SUMIFS('psgr LDVs'!AS$82:AS$119,'psgr LDVs'!$A$82:$A$119,'BNVFE-LDVs-psgr'!$A7)*('AEO 7'!AT$41/'AEO 7'!AT$38)*'Calculations Etc'!$B$23/'Calculations Etc'!$B$29</f>
        <v>3.8258014985426586E-4</v>
      </c>
      <c r="AT7" s="4">
        <f>SUMIFS('psgr LDVs'!AT$82:AT$119,'psgr LDVs'!$A$82:$A$119,'BNVFE-LDVs-psgr'!$A7)*('AEO 7'!AU$41/'AEO 7'!AU$38)*'Calculations Etc'!$B$23/'Calculations Etc'!$B$29</f>
        <v>3.821342631436976E-4</v>
      </c>
      <c r="AU7" s="4">
        <f>SUMIFS('psgr LDVs'!AU$82:AU$119,'psgr LDVs'!$A$82:$A$119,'BNVFE-LDVs-psgr'!$A7)*('AEO 7'!AV$41/'AEO 7'!AV$38)*'Calculations Etc'!$B$23/'Calculations Etc'!$B$29</f>
        <v>3.8168897987627179E-4</v>
      </c>
      <c r="AV7" s="4">
        <f>SUMIFS('psgr LDVs'!AV$82:AV$119,'psgr LDVs'!$A$82:$A$119,'BNVFE-LDVs-psgr'!$A7)*('AEO 7'!AW$41/'AEO 7'!AW$38)*'Calculations Etc'!$B$23/'Calculations Etc'!$B$29</f>
        <v>3.8124429076257307E-4</v>
      </c>
      <c r="AW7" s="4">
        <f>SUMIFS('psgr LDVs'!AW$82:AW$119,'psgr LDVs'!$A$82:$A$119,'BNVFE-LDVs-psgr'!$A7)*('AEO 7'!AX$41/'AEO 7'!AX$38)*'Calculations Etc'!$B$23/'Calculations Etc'!$B$29</f>
        <v>3.8080018670319635E-4</v>
      </c>
      <c r="AX7" s="4">
        <f>SUMIFS('psgr LDVs'!AX$82:AX$119,'psgr LDVs'!$A$82:$A$119,'BNVFE-LDVs-psgr'!$A7)*('AEO 7'!AY$41/'AEO 7'!AY$38)*'Calculations Etc'!$B$23/'Calculations Etc'!$B$29</f>
        <v>3.8035665878390876E-4</v>
      </c>
      <c r="AY7" s="4">
        <f>SUMIFS('psgr LDVs'!AY$82:AY$119,'psgr LDVs'!$A$82:$A$119,'BNVFE-LDVs-psgr'!$A7)*('AEO 7'!AZ$41/'AEO 7'!AZ$38)*'Calculations Etc'!$B$23/'Calculations Etc'!$B$29</f>
        <v>3.7991369827096037E-4</v>
      </c>
      <c r="AZ7" s="4">
        <f>SUMIFS('psgr LDVs'!AZ$82:AZ$119,'psgr LDVs'!$A$82:$A$119,'BNVFE-LDVs-psgr'!$A7)*('AEO 7'!BA$41/'AEO 7'!BA$38)*'Calculations Etc'!$B$23/'Calculations Etc'!$B$29</f>
        <v>3.7947129660653657E-4</v>
      </c>
    </row>
    <row r="8" spans="1:52">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f>SUMIFS('psgr LDVs'!AG$82:AG$119,'psgr LDVs'!$A$82:$A$119,'BNVFE-LDVs-psgr'!$A8)*('AEO 7'!AH$41/'AEO 7'!AH$38)*'Calculations Etc'!$B$23/'Calculations Etc'!$B$29</f>
        <v>5.7646549780426251E-4</v>
      </c>
      <c r="AH8" s="4">
        <f>SUMIFS('psgr LDVs'!AH$82:AH$119,'psgr LDVs'!$A$82:$A$119,'BNVFE-LDVs-psgr'!$A8)*('AEO 7'!AI$41/'AEO 7'!AI$38)*'Calculations Etc'!$B$23/'Calculations Etc'!$B$29</f>
        <v>5.7658216050822267E-4</v>
      </c>
      <c r="AI8" s="4">
        <f>SUMIFS('psgr LDVs'!AI$82:AI$119,'psgr LDVs'!$A$82:$A$119,'BNVFE-LDVs-psgr'!$A8)*('AEO 7'!AJ$41/'AEO 7'!AJ$38)*'Calculations Etc'!$B$23/'Calculations Etc'!$B$29</f>
        <v>5.7670757320396648E-4</v>
      </c>
      <c r="AJ8" s="4">
        <f>SUMIFS('psgr LDVs'!AJ$82:AJ$119,'psgr LDVs'!$A$82:$A$119,'BNVFE-LDVs-psgr'!$A8)*('AEO 7'!AK$41/'AEO 7'!AK$38)*'Calculations Etc'!$B$23/'Calculations Etc'!$B$29</f>
        <v>5.7684138157983232E-4</v>
      </c>
      <c r="AK8" s="4">
        <f>SUMIFS('psgr LDVs'!AK$82:AK$119,'psgr LDVs'!$A$82:$A$119,'BNVFE-LDVs-psgr'!$A8)*('AEO 7'!AL$41/'AEO 7'!AL$38)*'Calculations Etc'!$B$23/'Calculations Etc'!$B$29</f>
        <v>5.7698325020217711E-4</v>
      </c>
      <c r="AL8" s="4">
        <f>SUMIFS('psgr LDVs'!AL$82:AL$119,'psgr LDVs'!$A$82:$A$119,'BNVFE-LDVs-psgr'!$A8)*('AEO 7'!AM$41/'AEO 7'!AM$38)*'Calculations Etc'!$B$23/'Calculations Etc'!$B$29</f>
        <v>5.7713286127457255E-4</v>
      </c>
      <c r="AM8" s="4">
        <f>SUMIFS('psgr LDVs'!AM$82:AM$119,'psgr LDVs'!$A$82:$A$119,'BNVFE-LDVs-psgr'!$A8)*('AEO 7'!AN$41/'AEO 7'!AN$38)*'Calculations Etc'!$B$23/'Calculations Etc'!$B$29</f>
        <v>5.7728991349359374E-4</v>
      </c>
      <c r="AN8" s="4">
        <f>SUMIFS('psgr LDVs'!AN$82:AN$119,'psgr LDVs'!$A$82:$A$119,'BNVFE-LDVs-psgr'!$A8)*('AEO 7'!AO$41/'AEO 7'!AO$38)*'Calculations Etc'!$B$23/'Calculations Etc'!$B$29</f>
        <v>5.7745412099254815E-4</v>
      </c>
      <c r="AO8" s="4">
        <f>SUMIFS('psgr LDVs'!AO$82:AO$119,'psgr LDVs'!$A$82:$A$119,'BNVFE-LDVs-psgr'!$A8)*('AEO 7'!AP$41/'AEO 7'!AP$38)*'Calculations Etc'!$B$23/'Calculations Etc'!$B$29</f>
        <v>5.7762521236535253E-4</v>
      </c>
      <c r="AP8" s="4">
        <f>SUMIFS('psgr LDVs'!AP$82:AP$119,'psgr LDVs'!$A$82:$A$119,'BNVFE-LDVs-psgr'!$A8)*('AEO 7'!AQ$41/'AEO 7'!AQ$38)*'Calculations Etc'!$B$23/'Calculations Etc'!$B$29</f>
        <v>5.7780292976355465E-4</v>
      </c>
      <c r="AQ8" s="4">
        <f>SUMIFS('psgr LDVs'!AQ$82:AQ$119,'psgr LDVs'!$A$82:$A$119,'BNVFE-LDVs-psgr'!$A8)*('AEO 7'!AR$41/'AEO 7'!AR$38)*'Calculations Etc'!$B$23/'Calculations Etc'!$B$29</f>
        <v>5.7798702806018446E-4</v>
      </c>
      <c r="AR8" s="4">
        <f>SUMIFS('psgr LDVs'!AR$82:AR$119,'psgr LDVs'!$A$82:$A$119,'BNVFE-LDVs-psgr'!$A8)*('AEO 7'!AS$41/'AEO 7'!AS$38)*'Calculations Etc'!$B$23/'Calculations Etc'!$B$29</f>
        <v>5.7817727407473245E-4</v>
      </c>
      <c r="AS8" s="4">
        <f>SUMIFS('psgr LDVs'!AS$82:AS$119,'psgr LDVs'!$A$82:$A$119,'BNVFE-LDVs-psgr'!$A8)*('AEO 7'!AT$41/'AEO 7'!AT$38)*'Calculations Etc'!$B$23/'Calculations Etc'!$B$29</f>
        <v>5.7837344585410643E-4</v>
      </c>
      <c r="AT8" s="4">
        <f>SUMIFS('psgr LDVs'!AT$82:AT$119,'psgr LDVs'!$A$82:$A$119,'BNVFE-LDVs-psgr'!$A8)*('AEO 7'!AU$41/'AEO 7'!AU$38)*'Calculations Etc'!$B$23/'Calculations Etc'!$B$29</f>
        <v>5.7857533200490459E-4</v>
      </c>
      <c r="AU8" s="4">
        <f>SUMIFS('psgr LDVs'!AU$82:AU$119,'psgr LDVs'!$A$82:$A$119,'BNVFE-LDVs-psgr'!$A8)*('AEO 7'!AV$41/'AEO 7'!AV$38)*'Calculations Etc'!$B$23/'Calculations Etc'!$B$29</f>
        <v>5.7878273107278306E-4</v>
      </c>
      <c r="AV8" s="4">
        <f>SUMIFS('psgr LDVs'!AV$82:AV$119,'psgr LDVs'!$A$82:$A$119,'BNVFE-LDVs-psgr'!$A8)*('AEO 7'!AW$41/'AEO 7'!AW$38)*'Calculations Etc'!$B$23/'Calculations Etc'!$B$29</f>
        <v>5.789954509650869E-4</v>
      </c>
      <c r="AW8" s="4">
        <f>SUMIFS('psgr LDVs'!AW$82:AW$119,'psgr LDVs'!$A$82:$A$119,'BNVFE-LDVs-psgr'!$A8)*('AEO 7'!AX$41/'AEO 7'!AX$38)*'Calculations Etc'!$B$23/'Calculations Etc'!$B$29</f>
        <v>5.7921330841326853E-4</v>
      </c>
      <c r="AX8" s="4">
        <f>SUMIFS('psgr LDVs'!AX$82:AX$119,'psgr LDVs'!$A$82:$A$119,'BNVFE-LDVs-psgr'!$A8)*('AEO 7'!AY$41/'AEO 7'!AY$38)*'Calculations Etc'!$B$23/'Calculations Etc'!$B$29</f>
        <v>5.7943612847192701E-4</v>
      </c>
      <c r="AY8" s="4">
        <f>SUMIFS('psgr LDVs'!AY$82:AY$119,'psgr LDVs'!$A$82:$A$119,'BNVFE-LDVs-psgr'!$A8)*('AEO 7'!AZ$41/'AEO 7'!AZ$38)*'Calculations Etc'!$B$23/'Calculations Etc'!$B$29</f>
        <v>5.7966374405159606E-4</v>
      </c>
      <c r="AZ8" s="4">
        <f>SUMIFS('psgr LDVs'!AZ$82:AZ$119,'psgr LDVs'!$A$82:$A$119,'BNVFE-LDVs-psgr'!$A8)*('AEO 7'!BA$41/'AEO 7'!BA$38)*'Calculations Etc'!$B$23/'Calculations Etc'!$B$29</f>
        <v>5.7989599548265364E-4</v>
      </c>
    </row>
    <row r="11" spans="1:52">
      <c r="B11" s="47"/>
    </row>
    <row r="12" spans="1:52">
      <c r="B12" s="13"/>
    </row>
    <row r="13" spans="1:52">
      <c r="B13" s="42"/>
    </row>
    <row r="14" spans="1:52">
      <c r="B14" s="42"/>
    </row>
    <row r="15" spans="1:52">
      <c r="B15" s="13"/>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Z8"/>
  <sheetViews>
    <sheetView topLeftCell="B1" workbookViewId="0">
      <selection activeCell="AZ1" sqref="B1:AZ8"/>
    </sheetView>
  </sheetViews>
  <sheetFormatPr defaultRowHeight="14.25"/>
  <cols>
    <col min="1" max="1" width="31.06640625" customWidth="1"/>
  </cols>
  <sheetData>
    <row r="1" spans="1:52">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c r="AG1">
        <v>2051</v>
      </c>
      <c r="AH1">
        <v>2052</v>
      </c>
      <c r="AI1">
        <v>2053</v>
      </c>
      <c r="AJ1">
        <v>2054</v>
      </c>
      <c r="AK1">
        <v>2055</v>
      </c>
      <c r="AL1">
        <v>2056</v>
      </c>
      <c r="AM1">
        <v>2057</v>
      </c>
      <c r="AN1">
        <v>2058</v>
      </c>
      <c r="AO1">
        <v>2059</v>
      </c>
      <c r="AP1">
        <v>2060</v>
      </c>
      <c r="AQ1">
        <v>2061</v>
      </c>
      <c r="AR1">
        <v>2062</v>
      </c>
      <c r="AS1">
        <v>2063</v>
      </c>
      <c r="AT1">
        <v>2064</v>
      </c>
      <c r="AU1">
        <v>2065</v>
      </c>
      <c r="AV1">
        <v>2066</v>
      </c>
      <c r="AW1">
        <v>2067</v>
      </c>
      <c r="AX1">
        <v>2068</v>
      </c>
      <c r="AY1">
        <v>2069</v>
      </c>
      <c r="AZ1">
        <v>2070</v>
      </c>
    </row>
    <row r="2" spans="1:52">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f>$B2+$B2*(AG$1-$B$1)/($AF$1-$B$1)*'NAP F28'!$B$24</f>
        <v>2.0304009777464112E-4</v>
      </c>
      <c r="AH2" s="4">
        <f>$B2+$B2*(AH$1-$B$1)/($AF$1-$B$1)*'NAP F28'!$B$24</f>
        <v>2.0526115634820498E-4</v>
      </c>
      <c r="AI2" s="4">
        <f>$B2+$B2*(AI$1-$B$1)/($AF$1-$B$1)*'NAP F28'!$B$24</f>
        <v>2.074822149217689E-4</v>
      </c>
      <c r="AJ2" s="4">
        <f>$B2+$B2*(AJ$1-$B$1)/($AF$1-$B$1)*'NAP F28'!$B$24</f>
        <v>2.0970327349533282E-4</v>
      </c>
      <c r="AK2" s="4">
        <f>$B2+$B2*(AK$1-$B$1)/($AF$1-$B$1)*'NAP F28'!$B$24</f>
        <v>2.1192433206889674E-4</v>
      </c>
      <c r="AL2" s="4">
        <f>$B2+$B2*(AL$1-$B$1)/($AF$1-$B$1)*'NAP F28'!$B$24</f>
        <v>2.1414539064246063E-4</v>
      </c>
      <c r="AM2" s="4">
        <f>$B2+$B2*(AM$1-$B$1)/($AF$1-$B$1)*'NAP F28'!$B$24</f>
        <v>2.1636644921602458E-4</v>
      </c>
      <c r="AN2" s="4">
        <f>$B2+$B2*(AN$1-$B$1)/($AF$1-$B$1)*'NAP F28'!$B$24</f>
        <v>2.1858750778958844E-4</v>
      </c>
      <c r="AO2" s="4">
        <f>$B2+$B2*(AO$1-$B$1)/($AF$1-$B$1)*'NAP F28'!$B$24</f>
        <v>2.2080856636315236E-4</v>
      </c>
      <c r="AP2" s="4">
        <f>$B2+$B2*(AP$1-$B$1)/($AF$1-$B$1)*'NAP F28'!$B$24</f>
        <v>2.2302962493671628E-4</v>
      </c>
      <c r="AQ2" s="4">
        <f>$B2+$B2*(AQ$1-$B$1)/($AF$1-$B$1)*'NAP F28'!$B$24</f>
        <v>2.2525068351028019E-4</v>
      </c>
      <c r="AR2" s="4">
        <f>$B2+$B2*(AR$1-$B$1)/($AF$1-$B$1)*'NAP F28'!$B$24</f>
        <v>2.2747174208384409E-4</v>
      </c>
      <c r="AS2" s="4">
        <f>$B2+$B2*(AS$1-$B$1)/($AF$1-$B$1)*'NAP F28'!$B$24</f>
        <v>2.29692800657408E-4</v>
      </c>
      <c r="AT2" s="4">
        <f>$B2+$B2*(AT$1-$B$1)/($AF$1-$B$1)*'NAP F28'!$B$24</f>
        <v>2.319138592309719E-4</v>
      </c>
      <c r="AU2" s="4">
        <f>$B2+$B2*(AU$1-$B$1)/($AF$1-$B$1)*'NAP F28'!$B$24</f>
        <v>2.3413491780453581E-4</v>
      </c>
      <c r="AV2" s="4">
        <f>$B2+$B2*(AV$1-$B$1)/($AF$1-$B$1)*'NAP F28'!$B$24</f>
        <v>2.3635597637809973E-4</v>
      </c>
      <c r="AW2" s="4">
        <f>$B2+$B2*(AW$1-$B$1)/($AF$1-$B$1)*'NAP F28'!$B$24</f>
        <v>2.3857703495166365E-4</v>
      </c>
      <c r="AX2" s="4">
        <f>$B2+$B2*(AX$1-$B$1)/($AF$1-$B$1)*'NAP F28'!$B$24</f>
        <v>2.4079809352522754E-4</v>
      </c>
      <c r="AY2" s="4">
        <f>$B2+$B2*(AY$1-$B$1)/($AF$1-$B$1)*'NAP F28'!$B$24</f>
        <v>2.4301915209879146E-4</v>
      </c>
      <c r="AZ2" s="4">
        <f>$B2+$B2*(AZ$1-$B$1)/($AF$1-$B$1)*'NAP F28'!$B$24</f>
        <v>2.4524021067235535E-4</v>
      </c>
    </row>
    <row r="3" spans="1:52">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f>$B3*'Calculations Etc'!AG$97/'Calculations Etc'!$B$97</f>
        <v>7.0151984710353161E-5</v>
      </c>
      <c r="AH3" s="4">
        <f>$B3*'Calculations Etc'!AH$97/'Calculations Etc'!$B$97</f>
        <v>7.0181219343208538E-5</v>
      </c>
      <c r="AI3" s="4">
        <f>$B3*'Calculations Etc'!AI$97/'Calculations Etc'!$B$97</f>
        <v>7.0209358362968049E-5</v>
      </c>
      <c r="AJ3" s="4">
        <f>$B3*'Calculations Etc'!AJ$97/'Calculations Etc'!$B$97</f>
        <v>7.0236429013604681E-5</v>
      </c>
      <c r="AK3" s="4">
        <f>$B3*'Calculations Etc'!AK$97/'Calculations Etc'!$B$97</f>
        <v>7.0262457809492856E-5</v>
      </c>
      <c r="AL3" s="4">
        <f>$B3*'Calculations Etc'!AL$97/'Calculations Etc'!$B$97</f>
        <v>7.0287470557822227E-5</v>
      </c>
      <c r="AM3" s="4">
        <f>$B3*'Calculations Etc'!AM$97/'Calculations Etc'!$B$97</f>
        <v>7.0311492380219196E-5</v>
      </c>
      <c r="AN3" s="4">
        <f>$B3*'Calculations Etc'!AN$97/'Calculations Etc'!$B$97</f>
        <v>7.033454773360723E-5</v>
      </c>
      <c r="AO3" s="4">
        <f>$B3*'Calculations Etc'!AO$97/'Calculations Etc'!$B$97</f>
        <v>7.0356660430337061E-5</v>
      </c>
      <c r="AP3" s="4">
        <f>$B3*'Calculations Etc'!AP$97/'Calculations Etc'!$B$97</f>
        <v>7.0377853657615849E-5</v>
      </c>
      <c r="AQ3" s="4">
        <f>$B3*'Calculations Etc'!AQ$97/'Calculations Etc'!$B$97</f>
        <v>7.0398149996262765E-5</v>
      </c>
      <c r="AR3" s="4">
        <f>$B3*'Calculations Etc'!AR$97/'Calculations Etc'!$B$97</f>
        <v>7.041757143881814E-5</v>
      </c>
      <c r="AS3" s="4">
        <f>$B3*'Calculations Etc'!AS$97/'Calculations Etc'!$B$97</f>
        <v>7.043613940703133E-5</v>
      </c>
      <c r="AT3" s="4">
        <f>$B3*'Calculations Etc'!AT$97/'Calculations Etc'!$B$97</f>
        <v>7.0453874768751194E-5</v>
      </c>
      <c r="AU3" s="4">
        <f>$B3*'Calculations Etc'!AU$97/'Calculations Etc'!$B$97</f>
        <v>7.047079785424332E-5</v>
      </c>
      <c r="AV3" s="4">
        <f>$B3*'Calculations Etc'!AV$97/'Calculations Etc'!$B$97</f>
        <v>7.0486928471955165E-5</v>
      </c>
      <c r="AW3" s="4">
        <f>$B3*'Calculations Etc'!AW$97/'Calculations Etc'!$B$97</f>
        <v>7.0502285923751103E-5</v>
      </c>
      <c r="AX3" s="4">
        <f>$B3*'Calculations Etc'!AX$97/'Calculations Etc'!$B$97</f>
        <v>7.0516889019637421E-5</v>
      </c>
      <c r="AY3" s="4">
        <f>$B3*'Calculations Etc'!AY$97/'Calculations Etc'!$B$97</f>
        <v>7.0530756091996471E-5</v>
      </c>
      <c r="AZ3" s="4">
        <f>$B3*'Calculations Etc'!AZ$97/'Calculations Etc'!$B$97</f>
        <v>7.0543905009348961E-5</v>
      </c>
    </row>
    <row r="4" spans="1:52">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f>$B4*'Calculations Etc'!AG$97/'Calculations Etc'!$B$97</f>
        <v>1.0686803738644485E-4</v>
      </c>
      <c r="AH4" s="4">
        <f>$B4*'Calculations Etc'!AH$97/'Calculations Etc'!$B$97</f>
        <v>1.0691257280265392E-4</v>
      </c>
      <c r="AI4" s="4">
        <f>$B4*'Calculations Etc'!AI$97/'Calculations Etc'!$B$97</f>
        <v>1.0695543918523872E-4</v>
      </c>
      <c r="AJ4" s="4">
        <f>$B4*'Calculations Etc'!AJ$97/'Calculations Etc'!$B$97</f>
        <v>1.069966780370867E-4</v>
      </c>
      <c r="AK4" s="4">
        <f>$B4*'Calculations Etc'!AK$97/'Calculations Etc'!$B$97</f>
        <v>1.0703632974963033E-4</v>
      </c>
      <c r="AL4" s="4">
        <f>$B4*'Calculations Etc'!AL$97/'Calculations Etc'!$B$97</f>
        <v>1.0707443363699201E-4</v>
      </c>
      <c r="AM4" s="4">
        <f>$B4*'Calculations Etc'!AM$97/'Calculations Etc'!$B$97</f>
        <v>1.071110279689216E-4</v>
      </c>
      <c r="AN4" s="4">
        <f>$B4*'Calculations Etc'!AN$97/'Calculations Etc'!$B$97</f>
        <v>1.0714615000257471E-4</v>
      </c>
      <c r="AO4" s="4">
        <f>$B4*'Calculations Etc'!AO$97/'Calculations Etc'!$B$97</f>
        <v>1.0717983601317862E-4</v>
      </c>
      <c r="AP4" s="4">
        <f>$B4*'Calculations Etc'!AP$97/'Calculations Etc'!$B$97</f>
        <v>1.0721212132363021E-4</v>
      </c>
      <c r="AQ4" s="4">
        <f>$B4*'Calculations Etc'!AQ$97/'Calculations Etc'!$B$97</f>
        <v>1.0724304033306783E-4</v>
      </c>
      <c r="AR4" s="4">
        <f>$B4*'Calculations Etc'!AR$97/'Calculations Etc'!$B$97</f>
        <v>1.0727262654445839E-4</v>
      </c>
      <c r="AS4" s="4">
        <f>$B4*'Calculations Etc'!AS$97/'Calculations Etc'!$B$97</f>
        <v>1.0730091259123796E-4</v>
      </c>
      <c r="AT4" s="4">
        <f>$B4*'Calculations Etc'!AT$97/'Calculations Etc'!$B$97</f>
        <v>1.0732793026304247E-4</v>
      </c>
      <c r="AU4" s="4">
        <f>$B4*'Calculations Etc'!AU$97/'Calculations Etc'!$B$97</f>
        <v>1.0735371053056495E-4</v>
      </c>
      <c r="AV4" s="4">
        <f>$B4*'Calculations Etc'!AV$97/'Calculations Etc'!$B$97</f>
        <v>1.0737828356957182E-4</v>
      </c>
      <c r="AW4" s="4">
        <f>$B4*'Calculations Etc'!AW$97/'Calculations Etc'!$B$97</f>
        <v>1.0740167878411157E-4</v>
      </c>
      <c r="AX4" s="4">
        <f>$B4*'Calculations Etc'!AX$97/'Calculations Etc'!$B$97</f>
        <v>1.0742392482894666E-4</v>
      </c>
      <c r="AY4" s="4">
        <f>$B4*'Calculations Etc'!AY$97/'Calculations Etc'!$B$97</f>
        <v>1.0744504963123738E-4</v>
      </c>
      <c r="AZ4" s="4">
        <f>$B4*'Calculations Etc'!AZ$97/'Calculations Etc'!$B$97</f>
        <v>1.0746508041150713E-4</v>
      </c>
    </row>
    <row r="5" spans="1:52">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f>$B5*'Calculations Etc'!AG$97/'Calculations Etc'!$B$97</f>
        <v>7.5698356626521519E-5</v>
      </c>
      <c r="AH5" s="4">
        <f>$B5*'Calculations Etc'!AH$97/'Calculations Etc'!$B$97</f>
        <v>7.572990261446286E-5</v>
      </c>
      <c r="AI5" s="4">
        <f>$B5*'Calculations Etc'!AI$97/'Calculations Etc'!$B$97</f>
        <v>7.57602663677005E-5</v>
      </c>
      <c r="AJ5" s="4">
        <f>$B5*'Calculations Etc'!AJ$97/'Calculations Etc'!$B$97</f>
        <v>7.5789477284176552E-5</v>
      </c>
      <c r="AK5" s="4">
        <f>$B5*'Calculations Etc'!AK$97/'Calculations Etc'!$B$97</f>
        <v>7.5817563974550826E-5</v>
      </c>
      <c r="AL5" s="4">
        <f>$B5*'Calculations Etc'!AL$97/'Calculations Etc'!$B$97</f>
        <v>7.5844554286386837E-5</v>
      </c>
      <c r="AM5" s="4">
        <f>$B5*'Calculations Etc'!AM$97/'Calculations Etc'!$B$97</f>
        <v>7.5870475327482578E-5</v>
      </c>
      <c r="AN5" s="4">
        <f>$B5*'Calculations Etc'!AN$97/'Calculations Etc'!$B$97</f>
        <v>7.5895353488380268E-5</v>
      </c>
      <c r="AO5" s="4">
        <f>$B5*'Calculations Etc'!AO$97/'Calculations Etc'!$B$97</f>
        <v>7.5919214464088079E-5</v>
      </c>
      <c r="AP5" s="4">
        <f>$B5*'Calculations Etc'!AP$97/'Calculations Etc'!$B$97</f>
        <v>7.5942083275045333E-5</v>
      </c>
      <c r="AQ5" s="4">
        <f>$B5*'Calculations Etc'!AQ$97/'Calculations Etc'!$B$97</f>
        <v>7.5963984287360972E-5</v>
      </c>
      <c r="AR5" s="4">
        <f>$B5*'Calculations Etc'!AR$97/'Calculations Etc'!$B$97</f>
        <v>7.598494123235445E-5</v>
      </c>
      <c r="AS5" s="4">
        <f>$B5*'Calculations Etc'!AS$97/'Calculations Etc'!$B$97</f>
        <v>7.6004977225426271E-5</v>
      </c>
      <c r="AT5" s="4">
        <f>$B5*'Calculations Etc'!AT$97/'Calculations Etc'!$B$97</f>
        <v>7.602411478428386E-5</v>
      </c>
      <c r="AU5" s="4">
        <f>$B5*'Calculations Etc'!AU$97/'Calculations Etc'!$B$97</f>
        <v>7.6042375846548777E-5</v>
      </c>
      <c r="AV5" s="4">
        <f>$B5*'Calculations Etc'!AV$97/'Calculations Etc'!$B$97</f>
        <v>7.6059781786768418E-5</v>
      </c>
      <c r="AW5" s="4">
        <f>$B5*'Calculations Etc'!AW$97/'Calculations Etc'!$B$97</f>
        <v>7.6076353432855459E-5</v>
      </c>
      <c r="AX5" s="4">
        <f>$B5*'Calculations Etc'!AX$97/'Calculations Etc'!$B$97</f>
        <v>7.6092111081977129E-5</v>
      </c>
      <c r="AY5" s="4">
        <f>$B5*'Calculations Etc'!AY$97/'Calculations Etc'!$B$97</f>
        <v>7.610707451591466E-5</v>
      </c>
      <c r="AZ5" s="4">
        <f>$B5*'Calculations Etc'!AZ$97/'Calculations Etc'!$B$97</f>
        <v>7.6121263015913802E-5</v>
      </c>
    </row>
    <row r="6" spans="1:52">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f>AG4*(1-'Calculations Etc'!$B$20)+AG2*'Calculations Etc'!$B$20</f>
        <v>1.597626705999528E-4</v>
      </c>
      <c r="AH6" s="4">
        <f>AH4*(1-'Calculations Etc'!$B$20)+AH2*'Calculations Etc'!$B$20</f>
        <v>1.6100429375270702E-4</v>
      </c>
      <c r="AI6" s="4">
        <f>AI4*(1-'Calculations Etc'!$B$20)+AI2*'Calculations Etc'!$B$20</f>
        <v>1.6224516584033034E-4</v>
      </c>
      <c r="AJ6" s="4">
        <f>AJ4*(1-'Calculations Etc'!$B$20)+AJ2*'Calculations Etc'!$B$20</f>
        <v>1.6348530553912205E-4</v>
      </c>
      <c r="AK6" s="4">
        <f>AK4*(1-'Calculations Etc'!$B$20)+AK2*'Calculations Etc'!$B$20</f>
        <v>1.6472473102522686E-4</v>
      </c>
      <c r="AL6" s="4">
        <f>AL4*(1-'Calculations Etc'!$B$20)+AL2*'Calculations Etc'!$B$20</f>
        <v>1.6596345998999974E-4</v>
      </c>
      <c r="AM6" s="4">
        <f>AM4*(1-'Calculations Etc'!$B$20)+AM2*'Calculations Etc'!$B$20</f>
        <v>1.6720150965482823E-4</v>
      </c>
      <c r="AN6" s="4">
        <f>AN4*(1-'Calculations Etc'!$B$20)+AN2*'Calculations Etc'!$B$20</f>
        <v>1.6843889678543227E-4</v>
      </c>
      <c r="AO6" s="4">
        <f>AO4*(1-'Calculations Etc'!$B$20)+AO2*'Calculations Etc'!$B$20</f>
        <v>1.6967563770566417E-4</v>
      </c>
      <c r="AP6" s="4">
        <f>AP4*(1-'Calculations Etc'!$B$20)+AP2*'Calculations Etc'!$B$20</f>
        <v>1.7091174831082755E-4</v>
      </c>
      <c r="AQ6" s="4">
        <f>AQ4*(1-'Calculations Etc'!$B$20)+AQ2*'Calculations Etc'!$B$20</f>
        <v>1.7214724408053464E-4</v>
      </c>
      <c r="AR6" s="4">
        <f>AR4*(1-'Calculations Etc'!$B$20)+AR2*'Calculations Etc'!$B$20</f>
        <v>1.7338214009112054E-4</v>
      </c>
      <c r="AS6" s="4">
        <f>AS4*(1-'Calculations Etc'!$B$20)+AS2*'Calculations Etc'!$B$20</f>
        <v>1.746164510276315E-4</v>
      </c>
      <c r="AT6" s="4">
        <f>AT4*(1-'Calculations Etc'!$B$20)+AT2*'Calculations Etc'!$B$20</f>
        <v>1.7585019119540366E-4</v>
      </c>
      <c r="AU6" s="4">
        <f>AU4*(1-'Calculations Etc'!$B$20)+AU2*'Calculations Etc'!$B$20</f>
        <v>1.7708337453124892E-4</v>
      </c>
      <c r="AV6" s="4">
        <f>AV4*(1-'Calculations Etc'!$B$20)+AV2*'Calculations Etc'!$B$20</f>
        <v>1.7831601461426217E-4</v>
      </c>
      <c r="AW6" s="4">
        <f>AW4*(1-'Calculations Etc'!$B$20)+AW2*'Calculations Etc'!$B$20</f>
        <v>1.7954812467626521E-4</v>
      </c>
      <c r="AX6" s="4">
        <f>AX4*(1-'Calculations Etc'!$B$20)+AX2*'Calculations Etc'!$B$20</f>
        <v>1.8077971761190116E-4</v>
      </c>
      <c r="AY6" s="4">
        <f>AY4*(1-'Calculations Etc'!$B$20)+AY2*'Calculations Etc'!$B$20</f>
        <v>1.8201080598839213E-4</v>
      </c>
      <c r="AZ6" s="4">
        <f>AZ4*(1-'Calculations Etc'!$B$20)+AZ2*'Calculations Etc'!$B$20</f>
        <v>1.8324140205497365E-4</v>
      </c>
    </row>
    <row r="7" spans="1:52">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f>$B7*'Calculations Etc'!AG$97/'Calculations Etc'!$B$97</f>
        <v>4.1149696037719284E-5</v>
      </c>
      <c r="AH7" s="4">
        <f>$B7*'Calculations Etc'!AH$97/'Calculations Etc'!$B$97</f>
        <v>4.1166844465675256E-5</v>
      </c>
      <c r="AI7" s="4">
        <f>$B7*'Calculations Etc'!AI$97/'Calculations Etc'!$B$97</f>
        <v>4.1183350229762809E-5</v>
      </c>
      <c r="AJ7" s="4">
        <f>$B7*'Calculations Etc'!AJ$97/'Calculations Etc'!$B$97</f>
        <v>4.1199229310730231E-5</v>
      </c>
      <c r="AK7" s="4">
        <f>$B7*'Calculations Etc'!AK$97/'Calculations Etc'!$B$97</f>
        <v>4.1214497261358394E-5</v>
      </c>
      <c r="AL7" s="4">
        <f>$B7*'Calculations Etc'!AL$97/'Calculations Etc'!$B$97</f>
        <v>4.1229169219608352E-5</v>
      </c>
      <c r="AM7" s="4">
        <f>$B7*'Calculations Etc'!AM$97/'Calculations Etc'!$B$97</f>
        <v>4.1243259921303947E-5</v>
      </c>
      <c r="AN7" s="4">
        <f>$B7*'Calculations Etc'!AN$97/'Calculations Etc'!$B$97</f>
        <v>4.125678371236812E-5</v>
      </c>
      <c r="AO7" s="4">
        <f>$B7*'Calculations Etc'!AO$97/'Calculations Etc'!$B$97</f>
        <v>4.1269754560630837E-5</v>
      </c>
      <c r="AP7" s="4">
        <f>$B7*'Calculations Etc'!AP$97/'Calculations Etc'!$B$97</f>
        <v>4.1282186067225858E-5</v>
      </c>
      <c r="AQ7" s="4">
        <f>$B7*'Calculations Etc'!AQ$97/'Calculations Etc'!$B$97</f>
        <v>4.1294091477592328E-5</v>
      </c>
      <c r="AR7" s="4">
        <f>$B7*'Calculations Etc'!AR$97/'Calculations Etc'!$B$97</f>
        <v>4.1305483692097278E-5</v>
      </c>
      <c r="AS7" s="4">
        <f>$B7*'Calculations Etc'!AS$97/'Calculations Etc'!$B$97</f>
        <v>4.1316375276293577E-5</v>
      </c>
      <c r="AT7" s="4">
        <f>$B7*'Calculations Etc'!AT$97/'Calculations Etc'!$B$97</f>
        <v>4.1326778470827626E-5</v>
      </c>
      <c r="AU7" s="4">
        <f>$B7*'Calculations Etc'!AU$97/'Calculations Etc'!$B$97</f>
        <v>4.1336705201010616E-5</v>
      </c>
      <c r="AV7" s="4">
        <f>$B7*'Calculations Etc'!AV$97/'Calculations Etc'!$B$97</f>
        <v>4.13461670860661E-5</v>
      </c>
      <c r="AW7" s="4">
        <f>$B7*'Calculations Etc'!AW$97/'Calculations Etc'!$B$97</f>
        <v>4.1355175448066489E-5</v>
      </c>
      <c r="AX7" s="4">
        <f>$B7*'Calculations Etc'!AX$97/'Calculations Etc'!$B$97</f>
        <v>4.1363741320570492E-5</v>
      </c>
      <c r="AY7" s="4">
        <f>$B7*'Calculations Etc'!AY$97/'Calculations Etc'!$B$97</f>
        <v>4.1371875456972528E-5</v>
      </c>
      <c r="AZ7" s="4">
        <f>$B7*'Calculations Etc'!AZ$97/'Calculations Etc'!$B$97</f>
        <v>4.1379588338575447E-5</v>
      </c>
    </row>
    <row r="8" spans="1:52">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f>$B8*'Calculations Etc'!AG$97/'Calculations Etc'!$B$97</f>
        <v>2.2709506987956456E-4</v>
      </c>
      <c r="AH8" s="4">
        <f>$B8*'Calculations Etc'!AH$97/'Calculations Etc'!$B$97</f>
        <v>2.2718970784338851E-4</v>
      </c>
      <c r="AI8" s="4">
        <f>$B8*'Calculations Etc'!AI$97/'Calculations Etc'!$B$97</f>
        <v>2.2728079910310143E-4</v>
      </c>
      <c r="AJ8" s="4">
        <f>$B8*'Calculations Etc'!AJ$97/'Calculations Etc'!$B$97</f>
        <v>2.2736843185252963E-4</v>
      </c>
      <c r="AK8" s="4">
        <f>$B8*'Calculations Etc'!AK$97/'Calculations Etc'!$B$97</f>
        <v>2.2745269192365249E-4</v>
      </c>
      <c r="AL8" s="4">
        <f>$B8*'Calculations Etc'!AL$97/'Calculations Etc'!$B$97</f>
        <v>2.2753366285916047E-4</v>
      </c>
      <c r="AM8" s="4">
        <f>$B8*'Calculations Etc'!AM$97/'Calculations Etc'!$B$97</f>
        <v>2.2761142598244768E-4</v>
      </c>
      <c r="AN8" s="4">
        <f>$B8*'Calculations Etc'!AN$97/'Calculations Etc'!$B$97</f>
        <v>2.2768606046514079E-4</v>
      </c>
      <c r="AO8" s="4">
        <f>$B8*'Calculations Etc'!AO$97/'Calculations Etc'!$B$97</f>
        <v>2.2775764339226422E-4</v>
      </c>
      <c r="AP8" s="4">
        <f>$B8*'Calculations Etc'!AP$97/'Calculations Etc'!$B$97</f>
        <v>2.2782624982513596E-4</v>
      </c>
      <c r="AQ8" s="4">
        <f>$B8*'Calculations Etc'!AQ$97/'Calculations Etc'!$B$97</f>
        <v>2.2789195286208289E-4</v>
      </c>
      <c r="AR8" s="4">
        <f>$B8*'Calculations Etc'!AR$97/'Calculations Etc'!$B$97</f>
        <v>2.2795482369706332E-4</v>
      </c>
      <c r="AS8" s="4">
        <f>$B8*'Calculations Etc'!AS$97/'Calculations Etc'!$B$97</f>
        <v>2.2801493167627881E-4</v>
      </c>
      <c r="AT8" s="4">
        <f>$B8*'Calculations Etc'!AT$97/'Calculations Etc'!$B$97</f>
        <v>2.2807234435285155E-4</v>
      </c>
      <c r="AU8" s="4">
        <f>$B8*'Calculations Etc'!AU$97/'Calculations Etc'!$B$97</f>
        <v>2.2812712753964633E-4</v>
      </c>
      <c r="AV8" s="4">
        <f>$B8*'Calculations Etc'!AV$97/'Calculations Etc'!$B$97</f>
        <v>2.2817934536030525E-4</v>
      </c>
      <c r="AW8" s="4">
        <f>$B8*'Calculations Etc'!AW$97/'Calculations Etc'!$B$97</f>
        <v>2.2822906029856636E-4</v>
      </c>
      <c r="AX8" s="4">
        <f>$B8*'Calculations Etc'!AX$97/'Calculations Etc'!$B$97</f>
        <v>2.2827633324593136E-4</v>
      </c>
      <c r="AY8" s="4">
        <f>$B8*'Calculations Etc'!AY$97/'Calculations Etc'!$B$97</f>
        <v>2.2832122354774398E-4</v>
      </c>
      <c r="AZ8" s="4">
        <f>$B8*'Calculations Etc'!AZ$97/'Calculations Etc'!$B$97</f>
        <v>2.2836378904774141E-4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Z8"/>
  <sheetViews>
    <sheetView workbookViewId="0">
      <selection activeCell="AZ1" sqref="B1:AZ8"/>
    </sheetView>
  </sheetViews>
  <sheetFormatPr defaultRowHeight="14.25"/>
  <cols>
    <col min="1" max="1" width="31.06640625" customWidth="1"/>
  </cols>
  <sheetData>
    <row r="1" spans="1:52">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c r="AG1">
        <v>2051</v>
      </c>
      <c r="AH1">
        <v>2052</v>
      </c>
      <c r="AI1">
        <v>2053</v>
      </c>
      <c r="AJ1">
        <v>2054</v>
      </c>
      <c r="AK1">
        <v>2055</v>
      </c>
      <c r="AL1">
        <v>2056</v>
      </c>
      <c r="AM1">
        <v>2057</v>
      </c>
      <c r="AN1">
        <v>2058</v>
      </c>
      <c r="AO1">
        <v>2059</v>
      </c>
      <c r="AP1">
        <v>2060</v>
      </c>
      <c r="AQ1">
        <v>2061</v>
      </c>
      <c r="AR1">
        <v>2062</v>
      </c>
      <c r="AS1">
        <v>2063</v>
      </c>
      <c r="AT1">
        <v>2064</v>
      </c>
      <c r="AU1">
        <v>2065</v>
      </c>
      <c r="AV1">
        <v>2066</v>
      </c>
      <c r="AW1">
        <v>2067</v>
      </c>
      <c r="AX1">
        <v>2068</v>
      </c>
      <c r="AY1">
        <v>2069</v>
      </c>
      <c r="AZ1">
        <v>2070</v>
      </c>
    </row>
    <row r="2" spans="1:52">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f>$B2*'BNVFE-HDVs-frgt'!AG2/'BNVFE-HDVs-frgt'!$B2</f>
        <v>5.1748444755368222E-3</v>
      </c>
      <c r="AH2" s="4">
        <f>$B2*'BNVFE-HDVs-frgt'!AH2/'BNVFE-HDVs-frgt'!$B2</f>
        <v>5.1748444755368222E-3</v>
      </c>
      <c r="AI2" s="4">
        <f>$B2*'BNVFE-HDVs-frgt'!AI2/'BNVFE-HDVs-frgt'!$B2</f>
        <v>5.1748444755368222E-3</v>
      </c>
      <c r="AJ2" s="4">
        <f>$B2*'BNVFE-HDVs-frgt'!AJ2/'BNVFE-HDVs-frgt'!$B2</f>
        <v>5.1748444755368222E-3</v>
      </c>
      <c r="AK2" s="4">
        <f>$B2*'BNVFE-HDVs-frgt'!AK2/'BNVFE-HDVs-frgt'!$B2</f>
        <v>5.1748444755368222E-3</v>
      </c>
      <c r="AL2" s="4">
        <f>$B2*'BNVFE-HDVs-frgt'!AL2/'BNVFE-HDVs-frgt'!$B2</f>
        <v>5.1748444755368222E-3</v>
      </c>
      <c r="AM2" s="4">
        <f>$B2*'BNVFE-HDVs-frgt'!AM2/'BNVFE-HDVs-frgt'!$B2</f>
        <v>5.1748444755368222E-3</v>
      </c>
      <c r="AN2" s="4">
        <f>$B2*'BNVFE-HDVs-frgt'!AN2/'BNVFE-HDVs-frgt'!$B2</f>
        <v>5.1748444755368222E-3</v>
      </c>
      <c r="AO2" s="4">
        <f>$B2*'BNVFE-HDVs-frgt'!AO2/'BNVFE-HDVs-frgt'!$B2</f>
        <v>5.1748444755368222E-3</v>
      </c>
      <c r="AP2" s="4">
        <f>$B2*'BNVFE-HDVs-frgt'!AP2/'BNVFE-HDVs-frgt'!$B2</f>
        <v>5.1748444755368222E-3</v>
      </c>
      <c r="AQ2" s="4">
        <f>$B2*'BNVFE-HDVs-frgt'!AQ2/'BNVFE-HDVs-frgt'!$B2</f>
        <v>5.1748444755368222E-3</v>
      </c>
      <c r="AR2" s="4">
        <f>$B2*'BNVFE-HDVs-frgt'!AR2/'BNVFE-HDVs-frgt'!$B2</f>
        <v>5.1748444755368222E-3</v>
      </c>
      <c r="AS2" s="4">
        <f>$B2*'BNVFE-HDVs-frgt'!AS2/'BNVFE-HDVs-frgt'!$B2</f>
        <v>5.1748444755368222E-3</v>
      </c>
      <c r="AT2" s="4">
        <f>$B2*'BNVFE-HDVs-frgt'!AT2/'BNVFE-HDVs-frgt'!$B2</f>
        <v>5.1748444755368222E-3</v>
      </c>
      <c r="AU2" s="4">
        <f>$B2*'BNVFE-HDVs-frgt'!AU2/'BNVFE-HDVs-frgt'!$B2</f>
        <v>5.1748444755368222E-3</v>
      </c>
      <c r="AV2" s="4">
        <f>$B2*'BNVFE-HDVs-frgt'!AV2/'BNVFE-HDVs-frgt'!$B2</f>
        <v>5.1748444755368222E-3</v>
      </c>
      <c r="AW2" s="4">
        <f>$B2*'BNVFE-HDVs-frgt'!AW2/'BNVFE-HDVs-frgt'!$B2</f>
        <v>5.1748444755368222E-3</v>
      </c>
      <c r="AX2" s="4">
        <f>$B2*'BNVFE-HDVs-frgt'!AX2/'BNVFE-HDVs-frgt'!$B2</f>
        <v>5.1748444755368222E-3</v>
      </c>
      <c r="AY2" s="4">
        <f>$B2*'BNVFE-HDVs-frgt'!AY2/'BNVFE-HDVs-frgt'!$B2</f>
        <v>5.1748444755368222E-3</v>
      </c>
      <c r="AZ2" s="4">
        <f>$B2*'BNVFE-HDVs-frgt'!AZ2/'BNVFE-HDVs-frgt'!$B2</f>
        <v>5.1748444755368222E-3</v>
      </c>
    </row>
    <row r="3" spans="1:52">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f>$B3*'BNVFE-HDVs-frgt'!AG3/'BNVFE-HDVs-frgt'!$B3</f>
        <v>1.0607856845206423E-3</v>
      </c>
      <c r="AH3" s="4">
        <f>$B3*'BNVFE-HDVs-frgt'!AH3/'BNVFE-HDVs-frgt'!$B3</f>
        <v>1.0607856845206423E-3</v>
      </c>
      <c r="AI3" s="4">
        <f>$B3*'BNVFE-HDVs-frgt'!AI3/'BNVFE-HDVs-frgt'!$B3</f>
        <v>1.0607856845206423E-3</v>
      </c>
      <c r="AJ3" s="4">
        <f>$B3*'BNVFE-HDVs-frgt'!AJ3/'BNVFE-HDVs-frgt'!$B3</f>
        <v>1.0607856845206423E-3</v>
      </c>
      <c r="AK3" s="4">
        <f>$B3*'BNVFE-HDVs-frgt'!AK3/'BNVFE-HDVs-frgt'!$B3</f>
        <v>1.0607856845206423E-3</v>
      </c>
      <c r="AL3" s="4">
        <f>$B3*'BNVFE-HDVs-frgt'!AL3/'BNVFE-HDVs-frgt'!$B3</f>
        <v>1.0607856845206423E-3</v>
      </c>
      <c r="AM3" s="4">
        <f>$B3*'BNVFE-HDVs-frgt'!AM3/'BNVFE-HDVs-frgt'!$B3</f>
        <v>1.0607856845206423E-3</v>
      </c>
      <c r="AN3" s="4">
        <f>$B3*'BNVFE-HDVs-frgt'!AN3/'BNVFE-HDVs-frgt'!$B3</f>
        <v>1.0607856845206423E-3</v>
      </c>
      <c r="AO3" s="4">
        <f>$B3*'BNVFE-HDVs-frgt'!AO3/'BNVFE-HDVs-frgt'!$B3</f>
        <v>1.0607856845206423E-3</v>
      </c>
      <c r="AP3" s="4">
        <f>$B3*'BNVFE-HDVs-frgt'!AP3/'BNVFE-HDVs-frgt'!$B3</f>
        <v>1.0607856845206423E-3</v>
      </c>
      <c r="AQ3" s="4">
        <f>$B3*'BNVFE-HDVs-frgt'!AQ3/'BNVFE-HDVs-frgt'!$B3</f>
        <v>1.0607856845206423E-3</v>
      </c>
      <c r="AR3" s="4">
        <f>$B3*'BNVFE-HDVs-frgt'!AR3/'BNVFE-HDVs-frgt'!$B3</f>
        <v>1.0607856845206423E-3</v>
      </c>
      <c r="AS3" s="4">
        <f>$B3*'BNVFE-HDVs-frgt'!AS3/'BNVFE-HDVs-frgt'!$B3</f>
        <v>1.0607856845206423E-3</v>
      </c>
      <c r="AT3" s="4">
        <f>$B3*'BNVFE-HDVs-frgt'!AT3/'BNVFE-HDVs-frgt'!$B3</f>
        <v>1.0607856845206423E-3</v>
      </c>
      <c r="AU3" s="4">
        <f>$B3*'BNVFE-HDVs-frgt'!AU3/'BNVFE-HDVs-frgt'!$B3</f>
        <v>1.0607856845206423E-3</v>
      </c>
      <c r="AV3" s="4">
        <f>$B3*'BNVFE-HDVs-frgt'!AV3/'BNVFE-HDVs-frgt'!$B3</f>
        <v>1.0607856845206423E-3</v>
      </c>
      <c r="AW3" s="4">
        <f>$B3*'BNVFE-HDVs-frgt'!AW3/'BNVFE-HDVs-frgt'!$B3</f>
        <v>1.0607856845206423E-3</v>
      </c>
      <c r="AX3" s="4">
        <f>$B3*'BNVFE-HDVs-frgt'!AX3/'BNVFE-HDVs-frgt'!$B3</f>
        <v>1.0607856845206423E-3</v>
      </c>
      <c r="AY3" s="4">
        <f>$B3*'BNVFE-HDVs-frgt'!AY3/'BNVFE-HDVs-frgt'!$B3</f>
        <v>1.0607856845206423E-3</v>
      </c>
      <c r="AZ3" s="4">
        <f>$B3*'BNVFE-HDVs-frgt'!AZ3/'BNVFE-HDVs-frgt'!$B3</f>
        <v>1.0607856845206423E-3</v>
      </c>
    </row>
    <row r="4" spans="1:52">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f>$B4*'BNVFE-HDVs-frgt'!AG4/'BNVFE-HDVs-frgt'!$B4</f>
        <v>1.237688013437425E-3</v>
      </c>
      <c r="AH4" s="4">
        <f>$B4*'BNVFE-HDVs-frgt'!AH4/'BNVFE-HDVs-frgt'!$B4</f>
        <v>1.237688013437425E-3</v>
      </c>
      <c r="AI4" s="4">
        <f>$B4*'BNVFE-HDVs-frgt'!AI4/'BNVFE-HDVs-frgt'!$B4</f>
        <v>1.237688013437425E-3</v>
      </c>
      <c r="AJ4" s="4">
        <f>$B4*'BNVFE-HDVs-frgt'!AJ4/'BNVFE-HDVs-frgt'!$B4</f>
        <v>1.237688013437425E-3</v>
      </c>
      <c r="AK4" s="4">
        <f>$B4*'BNVFE-HDVs-frgt'!AK4/'BNVFE-HDVs-frgt'!$B4</f>
        <v>1.237688013437425E-3</v>
      </c>
      <c r="AL4" s="4">
        <f>$B4*'BNVFE-HDVs-frgt'!AL4/'BNVFE-HDVs-frgt'!$B4</f>
        <v>1.237688013437425E-3</v>
      </c>
      <c r="AM4" s="4">
        <f>$B4*'BNVFE-HDVs-frgt'!AM4/'BNVFE-HDVs-frgt'!$B4</f>
        <v>1.237688013437425E-3</v>
      </c>
      <c r="AN4" s="4">
        <f>$B4*'BNVFE-HDVs-frgt'!AN4/'BNVFE-HDVs-frgt'!$B4</f>
        <v>1.237688013437425E-3</v>
      </c>
      <c r="AO4" s="4">
        <f>$B4*'BNVFE-HDVs-frgt'!AO4/'BNVFE-HDVs-frgt'!$B4</f>
        <v>1.237688013437425E-3</v>
      </c>
      <c r="AP4" s="4">
        <f>$B4*'BNVFE-HDVs-frgt'!AP4/'BNVFE-HDVs-frgt'!$B4</f>
        <v>1.237688013437425E-3</v>
      </c>
      <c r="AQ4" s="4">
        <f>$B4*'BNVFE-HDVs-frgt'!AQ4/'BNVFE-HDVs-frgt'!$B4</f>
        <v>1.237688013437425E-3</v>
      </c>
      <c r="AR4" s="4">
        <f>$B4*'BNVFE-HDVs-frgt'!AR4/'BNVFE-HDVs-frgt'!$B4</f>
        <v>1.237688013437425E-3</v>
      </c>
      <c r="AS4" s="4">
        <f>$B4*'BNVFE-HDVs-frgt'!AS4/'BNVFE-HDVs-frgt'!$B4</f>
        <v>1.237688013437425E-3</v>
      </c>
      <c r="AT4" s="4">
        <f>$B4*'BNVFE-HDVs-frgt'!AT4/'BNVFE-HDVs-frgt'!$B4</f>
        <v>1.237688013437425E-3</v>
      </c>
      <c r="AU4" s="4">
        <f>$B4*'BNVFE-HDVs-frgt'!AU4/'BNVFE-HDVs-frgt'!$B4</f>
        <v>1.237688013437425E-3</v>
      </c>
      <c r="AV4" s="4">
        <f>$B4*'BNVFE-HDVs-frgt'!AV4/'BNVFE-HDVs-frgt'!$B4</f>
        <v>1.237688013437425E-3</v>
      </c>
      <c r="AW4" s="4">
        <f>$B4*'BNVFE-HDVs-frgt'!AW4/'BNVFE-HDVs-frgt'!$B4</f>
        <v>1.237688013437425E-3</v>
      </c>
      <c r="AX4" s="4">
        <f>$B4*'BNVFE-HDVs-frgt'!AX4/'BNVFE-HDVs-frgt'!$B4</f>
        <v>1.237688013437425E-3</v>
      </c>
      <c r="AY4" s="4">
        <f>$B4*'BNVFE-HDVs-frgt'!AY4/'BNVFE-HDVs-frgt'!$B4</f>
        <v>1.237688013437425E-3</v>
      </c>
      <c r="AZ4" s="4">
        <f>$B4*'BNVFE-HDVs-frgt'!AZ4/'BNVFE-HDVs-frgt'!$B4</f>
        <v>1.237688013437425E-3</v>
      </c>
    </row>
    <row r="5" spans="1:52">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f>$B5*'BNVFE-HDVs-frgt'!AG5/'BNVFE-HDVs-frgt'!$B5</f>
        <v>1.2379718782600448E-3</v>
      </c>
      <c r="AH5" s="4">
        <f>$B5*'BNVFE-HDVs-frgt'!AH5/'BNVFE-HDVs-frgt'!$B5</f>
        <v>1.2379718782600448E-3</v>
      </c>
      <c r="AI5" s="4">
        <f>$B5*'BNVFE-HDVs-frgt'!AI5/'BNVFE-HDVs-frgt'!$B5</f>
        <v>1.2379718782600448E-3</v>
      </c>
      <c r="AJ5" s="4">
        <f>$B5*'BNVFE-HDVs-frgt'!AJ5/'BNVFE-HDVs-frgt'!$B5</f>
        <v>1.2379718782600448E-3</v>
      </c>
      <c r="AK5" s="4">
        <f>$B5*'BNVFE-HDVs-frgt'!AK5/'BNVFE-HDVs-frgt'!$B5</f>
        <v>1.2379718782600448E-3</v>
      </c>
      <c r="AL5" s="4">
        <f>$B5*'BNVFE-HDVs-frgt'!AL5/'BNVFE-HDVs-frgt'!$B5</f>
        <v>1.2379718782600448E-3</v>
      </c>
      <c r="AM5" s="4">
        <f>$B5*'BNVFE-HDVs-frgt'!AM5/'BNVFE-HDVs-frgt'!$B5</f>
        <v>1.2379718782600448E-3</v>
      </c>
      <c r="AN5" s="4">
        <f>$B5*'BNVFE-HDVs-frgt'!AN5/'BNVFE-HDVs-frgt'!$B5</f>
        <v>1.2379718782600448E-3</v>
      </c>
      <c r="AO5" s="4">
        <f>$B5*'BNVFE-HDVs-frgt'!AO5/'BNVFE-HDVs-frgt'!$B5</f>
        <v>1.2379718782600448E-3</v>
      </c>
      <c r="AP5" s="4">
        <f>$B5*'BNVFE-HDVs-frgt'!AP5/'BNVFE-HDVs-frgt'!$B5</f>
        <v>1.2379718782600448E-3</v>
      </c>
      <c r="AQ5" s="4">
        <f>$B5*'BNVFE-HDVs-frgt'!AQ5/'BNVFE-HDVs-frgt'!$B5</f>
        <v>1.2379718782600448E-3</v>
      </c>
      <c r="AR5" s="4">
        <f>$B5*'BNVFE-HDVs-frgt'!AR5/'BNVFE-HDVs-frgt'!$B5</f>
        <v>1.2379718782600448E-3</v>
      </c>
      <c r="AS5" s="4">
        <f>$B5*'BNVFE-HDVs-frgt'!AS5/'BNVFE-HDVs-frgt'!$B5</f>
        <v>1.2379718782600448E-3</v>
      </c>
      <c r="AT5" s="4">
        <f>$B5*'BNVFE-HDVs-frgt'!AT5/'BNVFE-HDVs-frgt'!$B5</f>
        <v>1.2379718782600448E-3</v>
      </c>
      <c r="AU5" s="4">
        <f>$B5*'BNVFE-HDVs-frgt'!AU5/'BNVFE-HDVs-frgt'!$B5</f>
        <v>1.2379718782600448E-3</v>
      </c>
      <c r="AV5" s="4">
        <f>$B5*'BNVFE-HDVs-frgt'!AV5/'BNVFE-HDVs-frgt'!$B5</f>
        <v>1.2379718782600448E-3</v>
      </c>
      <c r="AW5" s="4">
        <f>$B5*'BNVFE-HDVs-frgt'!AW5/'BNVFE-HDVs-frgt'!$B5</f>
        <v>1.2379718782600448E-3</v>
      </c>
      <c r="AX5" s="4">
        <f>$B5*'BNVFE-HDVs-frgt'!AX5/'BNVFE-HDVs-frgt'!$B5</f>
        <v>1.2379718782600448E-3</v>
      </c>
      <c r="AY5" s="4">
        <f>$B5*'BNVFE-HDVs-frgt'!AY5/'BNVFE-HDVs-frgt'!$B5</f>
        <v>1.2379718782600448E-3</v>
      </c>
      <c r="AZ5" s="4">
        <f>$B5*'BNVFE-HDVs-frgt'!AZ5/'BNVFE-HDVs-frgt'!$B5</f>
        <v>1.2379718782600448E-3</v>
      </c>
    </row>
    <row r="6" spans="1:52">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f>$B6*'BNVFE-HDVs-frgt'!AG6/'BNVFE-HDVs-frgt'!$B6</f>
        <v>2.7450925252076636E-3</v>
      </c>
      <c r="AH6" s="4">
        <f>$B6*'BNVFE-HDVs-frgt'!AH6/'BNVFE-HDVs-frgt'!$B6</f>
        <v>2.7450925252076636E-3</v>
      </c>
      <c r="AI6" s="4">
        <f>$B6*'BNVFE-HDVs-frgt'!AI6/'BNVFE-HDVs-frgt'!$B6</f>
        <v>2.7450925252076636E-3</v>
      </c>
      <c r="AJ6" s="4">
        <f>$B6*'BNVFE-HDVs-frgt'!AJ6/'BNVFE-HDVs-frgt'!$B6</f>
        <v>2.7450925252076636E-3</v>
      </c>
      <c r="AK6" s="4">
        <f>$B6*'BNVFE-HDVs-frgt'!AK6/'BNVFE-HDVs-frgt'!$B6</f>
        <v>2.7450925252076636E-3</v>
      </c>
      <c r="AL6" s="4">
        <f>$B6*'BNVFE-HDVs-frgt'!AL6/'BNVFE-HDVs-frgt'!$B6</f>
        <v>2.7450925252076636E-3</v>
      </c>
      <c r="AM6" s="4">
        <f>$B6*'BNVFE-HDVs-frgt'!AM6/'BNVFE-HDVs-frgt'!$B6</f>
        <v>2.7450925252076636E-3</v>
      </c>
      <c r="AN6" s="4">
        <f>$B6*'BNVFE-HDVs-frgt'!AN6/'BNVFE-HDVs-frgt'!$B6</f>
        <v>2.7450925252076636E-3</v>
      </c>
      <c r="AO6" s="4">
        <f>$B6*'BNVFE-HDVs-frgt'!AO6/'BNVFE-HDVs-frgt'!$B6</f>
        <v>2.7450925252076636E-3</v>
      </c>
      <c r="AP6" s="4">
        <f>$B6*'BNVFE-HDVs-frgt'!AP6/'BNVFE-HDVs-frgt'!$B6</f>
        <v>2.7450925252076636E-3</v>
      </c>
      <c r="AQ6" s="4">
        <f>$B6*'BNVFE-HDVs-frgt'!AQ6/'BNVFE-HDVs-frgt'!$B6</f>
        <v>2.7450925252076636E-3</v>
      </c>
      <c r="AR6" s="4">
        <f>$B6*'BNVFE-HDVs-frgt'!AR6/'BNVFE-HDVs-frgt'!$B6</f>
        <v>2.7450925252076636E-3</v>
      </c>
      <c r="AS6" s="4">
        <f>$B6*'BNVFE-HDVs-frgt'!AS6/'BNVFE-HDVs-frgt'!$B6</f>
        <v>2.7450925252076636E-3</v>
      </c>
      <c r="AT6" s="4">
        <f>$B6*'BNVFE-HDVs-frgt'!AT6/'BNVFE-HDVs-frgt'!$B6</f>
        <v>2.7450925252076636E-3</v>
      </c>
      <c r="AU6" s="4">
        <f>$B6*'BNVFE-HDVs-frgt'!AU6/'BNVFE-HDVs-frgt'!$B6</f>
        <v>2.7450925252076636E-3</v>
      </c>
      <c r="AV6" s="4">
        <f>$B6*'BNVFE-HDVs-frgt'!AV6/'BNVFE-HDVs-frgt'!$B6</f>
        <v>2.7450925252076636E-3</v>
      </c>
      <c r="AW6" s="4">
        <f>$B6*'BNVFE-HDVs-frgt'!AW6/'BNVFE-HDVs-frgt'!$B6</f>
        <v>2.7450925252076636E-3</v>
      </c>
      <c r="AX6" s="4">
        <f>$B6*'BNVFE-HDVs-frgt'!AX6/'BNVFE-HDVs-frgt'!$B6</f>
        <v>2.7450925252076636E-3</v>
      </c>
      <c r="AY6" s="4">
        <f>$B6*'BNVFE-HDVs-frgt'!AY6/'BNVFE-HDVs-frgt'!$B6</f>
        <v>2.7450925252076636E-3</v>
      </c>
      <c r="AZ6" s="4">
        <f>$B6*'BNVFE-HDVs-frgt'!AZ6/'BNVFE-HDVs-frgt'!$B6</f>
        <v>2.7450925252076636E-3</v>
      </c>
    </row>
    <row r="7" spans="1:52">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f>$B7*'BNVFE-HDVs-frgt'!AG7/'BNVFE-HDVs-frgt'!$B7</f>
        <v>1.2379718782600448E-3</v>
      </c>
      <c r="AH7" s="4">
        <f>$B7*'BNVFE-HDVs-frgt'!AH7/'BNVFE-HDVs-frgt'!$B7</f>
        <v>1.2379718782600448E-3</v>
      </c>
      <c r="AI7" s="4">
        <f>$B7*'BNVFE-HDVs-frgt'!AI7/'BNVFE-HDVs-frgt'!$B7</f>
        <v>1.2379718782600448E-3</v>
      </c>
      <c r="AJ7" s="4">
        <f>$B7*'BNVFE-HDVs-frgt'!AJ7/'BNVFE-HDVs-frgt'!$B7</f>
        <v>1.2379718782600448E-3</v>
      </c>
      <c r="AK7" s="4">
        <f>$B7*'BNVFE-HDVs-frgt'!AK7/'BNVFE-HDVs-frgt'!$B7</f>
        <v>1.2379718782600448E-3</v>
      </c>
      <c r="AL7" s="4">
        <f>$B7*'BNVFE-HDVs-frgt'!AL7/'BNVFE-HDVs-frgt'!$B7</f>
        <v>1.2379718782600448E-3</v>
      </c>
      <c r="AM7" s="4">
        <f>$B7*'BNVFE-HDVs-frgt'!AM7/'BNVFE-HDVs-frgt'!$B7</f>
        <v>1.2379718782600448E-3</v>
      </c>
      <c r="AN7" s="4">
        <f>$B7*'BNVFE-HDVs-frgt'!AN7/'BNVFE-HDVs-frgt'!$B7</f>
        <v>1.2379718782600448E-3</v>
      </c>
      <c r="AO7" s="4">
        <f>$B7*'BNVFE-HDVs-frgt'!AO7/'BNVFE-HDVs-frgt'!$B7</f>
        <v>1.2379718782600448E-3</v>
      </c>
      <c r="AP7" s="4">
        <f>$B7*'BNVFE-HDVs-frgt'!AP7/'BNVFE-HDVs-frgt'!$B7</f>
        <v>1.2379718782600448E-3</v>
      </c>
      <c r="AQ7" s="4">
        <f>$B7*'BNVFE-HDVs-frgt'!AQ7/'BNVFE-HDVs-frgt'!$B7</f>
        <v>1.2379718782600448E-3</v>
      </c>
      <c r="AR7" s="4">
        <f>$B7*'BNVFE-HDVs-frgt'!AR7/'BNVFE-HDVs-frgt'!$B7</f>
        <v>1.2379718782600448E-3</v>
      </c>
      <c r="AS7" s="4">
        <f>$B7*'BNVFE-HDVs-frgt'!AS7/'BNVFE-HDVs-frgt'!$B7</f>
        <v>1.2379718782600448E-3</v>
      </c>
      <c r="AT7" s="4">
        <f>$B7*'BNVFE-HDVs-frgt'!AT7/'BNVFE-HDVs-frgt'!$B7</f>
        <v>1.2379718782600448E-3</v>
      </c>
      <c r="AU7" s="4">
        <f>$B7*'BNVFE-HDVs-frgt'!AU7/'BNVFE-HDVs-frgt'!$B7</f>
        <v>1.2379718782600448E-3</v>
      </c>
      <c r="AV7" s="4">
        <f>$B7*'BNVFE-HDVs-frgt'!AV7/'BNVFE-HDVs-frgt'!$B7</f>
        <v>1.2379718782600448E-3</v>
      </c>
      <c r="AW7" s="4">
        <f>$B7*'BNVFE-HDVs-frgt'!AW7/'BNVFE-HDVs-frgt'!$B7</f>
        <v>1.2379718782600448E-3</v>
      </c>
      <c r="AX7" s="4">
        <f>$B7*'BNVFE-HDVs-frgt'!AX7/'BNVFE-HDVs-frgt'!$B7</f>
        <v>1.2379718782600448E-3</v>
      </c>
      <c r="AY7" s="4">
        <f>$B7*'BNVFE-HDVs-frgt'!AY7/'BNVFE-HDVs-frgt'!$B7</f>
        <v>1.2379718782600448E-3</v>
      </c>
      <c r="AZ7" s="4">
        <f>$B7*'BNVFE-HDVs-frgt'!AZ7/'BNVFE-HDVs-frgt'!$B7</f>
        <v>1.2379718782600448E-3</v>
      </c>
    </row>
    <row r="8" spans="1:52">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f>$B8*'BNVFE-HDVs-frgt'!AG8/'BNVFE-HDVs-frgt'!$B8</f>
        <v>3.7139156347801338E-3</v>
      </c>
      <c r="AH8" s="4">
        <f>$B8*'BNVFE-HDVs-frgt'!AH8/'BNVFE-HDVs-frgt'!$B8</f>
        <v>3.7139156347801338E-3</v>
      </c>
      <c r="AI8" s="4">
        <f>$B8*'BNVFE-HDVs-frgt'!AI8/'BNVFE-HDVs-frgt'!$B8</f>
        <v>3.7139156347801338E-3</v>
      </c>
      <c r="AJ8" s="4">
        <f>$B8*'BNVFE-HDVs-frgt'!AJ8/'BNVFE-HDVs-frgt'!$B8</f>
        <v>3.7139156347801338E-3</v>
      </c>
      <c r="AK8" s="4">
        <f>$B8*'BNVFE-HDVs-frgt'!AK8/'BNVFE-HDVs-frgt'!$B8</f>
        <v>3.7139156347801338E-3</v>
      </c>
      <c r="AL8" s="4">
        <f>$B8*'BNVFE-HDVs-frgt'!AL8/'BNVFE-HDVs-frgt'!$B8</f>
        <v>3.7139156347801338E-3</v>
      </c>
      <c r="AM8" s="4">
        <f>$B8*'BNVFE-HDVs-frgt'!AM8/'BNVFE-HDVs-frgt'!$B8</f>
        <v>3.7139156347801338E-3</v>
      </c>
      <c r="AN8" s="4">
        <f>$B8*'BNVFE-HDVs-frgt'!AN8/'BNVFE-HDVs-frgt'!$B8</f>
        <v>3.7139156347801338E-3</v>
      </c>
      <c r="AO8" s="4">
        <f>$B8*'BNVFE-HDVs-frgt'!AO8/'BNVFE-HDVs-frgt'!$B8</f>
        <v>3.7139156347801338E-3</v>
      </c>
      <c r="AP8" s="4">
        <f>$B8*'BNVFE-HDVs-frgt'!AP8/'BNVFE-HDVs-frgt'!$B8</f>
        <v>3.7139156347801338E-3</v>
      </c>
      <c r="AQ8" s="4">
        <f>$B8*'BNVFE-HDVs-frgt'!AQ8/'BNVFE-HDVs-frgt'!$B8</f>
        <v>3.7139156347801338E-3</v>
      </c>
      <c r="AR8" s="4">
        <f>$B8*'BNVFE-HDVs-frgt'!AR8/'BNVFE-HDVs-frgt'!$B8</f>
        <v>3.7139156347801338E-3</v>
      </c>
      <c r="AS8" s="4">
        <f>$B8*'BNVFE-HDVs-frgt'!AS8/'BNVFE-HDVs-frgt'!$B8</f>
        <v>3.7139156347801338E-3</v>
      </c>
      <c r="AT8" s="4">
        <f>$B8*'BNVFE-HDVs-frgt'!AT8/'BNVFE-HDVs-frgt'!$B8</f>
        <v>3.7139156347801338E-3</v>
      </c>
      <c r="AU8" s="4">
        <f>$B8*'BNVFE-HDVs-frgt'!AU8/'BNVFE-HDVs-frgt'!$B8</f>
        <v>3.7139156347801338E-3</v>
      </c>
      <c r="AV8" s="4">
        <f>$B8*'BNVFE-HDVs-frgt'!AV8/'BNVFE-HDVs-frgt'!$B8</f>
        <v>3.7139156347801338E-3</v>
      </c>
      <c r="AW8" s="4">
        <f>$B8*'BNVFE-HDVs-frgt'!AW8/'BNVFE-HDVs-frgt'!$B8</f>
        <v>3.7139156347801338E-3</v>
      </c>
      <c r="AX8" s="4">
        <f>$B8*'BNVFE-HDVs-frgt'!AX8/'BNVFE-HDVs-frgt'!$B8</f>
        <v>3.7139156347801338E-3</v>
      </c>
      <c r="AY8" s="4">
        <f>$B8*'BNVFE-HDVs-frgt'!AY8/'BNVFE-HDVs-frgt'!$B8</f>
        <v>3.7139156347801338E-3</v>
      </c>
      <c r="AZ8" s="4">
        <f>$B8*'BNVFE-HDVs-frgt'!AZ8/'BNVFE-HDVs-frgt'!$B8</f>
        <v>3.7139156347801338E-3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Z8"/>
  <sheetViews>
    <sheetView topLeftCell="T1" workbookViewId="0">
      <selection activeCell="M13" sqref="M13"/>
    </sheetView>
  </sheetViews>
  <sheetFormatPr defaultRowHeight="14.25"/>
  <cols>
    <col min="1" max="1" width="31.06640625" customWidth="1"/>
  </cols>
  <sheetData>
    <row r="1" spans="1:52">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c r="AG1">
        <v>2051</v>
      </c>
      <c r="AH1">
        <v>2052</v>
      </c>
      <c r="AI1">
        <v>2053</v>
      </c>
      <c r="AJ1">
        <v>2054</v>
      </c>
      <c r="AK1">
        <v>2055</v>
      </c>
      <c r="AL1">
        <v>2056</v>
      </c>
      <c r="AM1">
        <v>2057</v>
      </c>
      <c r="AN1">
        <v>2058</v>
      </c>
      <c r="AO1">
        <v>2059</v>
      </c>
      <c r="AP1">
        <v>2060</v>
      </c>
      <c r="AQ1">
        <v>2061</v>
      </c>
      <c r="AR1">
        <v>2062</v>
      </c>
      <c r="AS1">
        <v>2063</v>
      </c>
      <c r="AT1">
        <v>2064</v>
      </c>
      <c r="AU1">
        <v>2065</v>
      </c>
      <c r="AV1">
        <v>2066</v>
      </c>
      <c r="AW1">
        <v>2067</v>
      </c>
      <c r="AX1">
        <v>2068</v>
      </c>
      <c r="AY1">
        <v>2069</v>
      </c>
      <c r="AZ1">
        <v>2070</v>
      </c>
    </row>
    <row r="2" spans="1:52">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f>INDEX('AEO 49'!$197:$197,MATCH('BNVFE-HDVs-frgt'!AG1,'AEO 49'!1:1,0))*'Calculations Etc'!$B$25/'Calculations Etc'!$B$29</f>
        <v>1.6357134034994522E-3</v>
      </c>
      <c r="AH2" s="4">
        <f>INDEX('AEO 49'!$197:$197,MATCH('BNVFE-HDVs-frgt'!AH1,'AEO 49'!1:1,0))*'Calculations Etc'!$B$25/'Calculations Etc'!$B$29</f>
        <v>1.6357134034994522E-3</v>
      </c>
      <c r="AI2" s="4">
        <f>INDEX('AEO 49'!$197:$197,MATCH('BNVFE-HDVs-frgt'!AI1,'AEO 49'!1:1,0))*'Calculations Etc'!$B$25/'Calculations Etc'!$B$29</f>
        <v>1.6357134034994522E-3</v>
      </c>
      <c r="AJ2" s="4">
        <f>INDEX('AEO 49'!$197:$197,MATCH('BNVFE-HDVs-frgt'!AJ1,'AEO 49'!1:1,0))*'Calculations Etc'!$B$25/'Calculations Etc'!$B$29</f>
        <v>1.6357134034994522E-3</v>
      </c>
      <c r="AK2" s="4">
        <f>INDEX('AEO 49'!$197:$197,MATCH('BNVFE-HDVs-frgt'!AK1,'AEO 49'!1:1,0))*'Calculations Etc'!$B$25/'Calculations Etc'!$B$29</f>
        <v>1.6357134034994522E-3</v>
      </c>
      <c r="AL2" s="4">
        <f>INDEX('AEO 49'!$197:$197,MATCH('BNVFE-HDVs-frgt'!AL1,'AEO 49'!1:1,0))*'Calculations Etc'!$B$25/'Calculations Etc'!$B$29</f>
        <v>1.6357134034994522E-3</v>
      </c>
      <c r="AM2" s="4">
        <f>INDEX('AEO 49'!$197:$197,MATCH('BNVFE-HDVs-frgt'!AM1,'AEO 49'!1:1,0))*'Calculations Etc'!$B$25/'Calculations Etc'!$B$29</f>
        <v>1.6357134034994522E-3</v>
      </c>
      <c r="AN2" s="4">
        <f>INDEX('AEO 49'!$197:$197,MATCH('BNVFE-HDVs-frgt'!AN1,'AEO 49'!1:1,0))*'Calculations Etc'!$B$25/'Calculations Etc'!$B$29</f>
        <v>1.6357134034994522E-3</v>
      </c>
      <c r="AO2" s="4">
        <f>INDEX('AEO 49'!$197:$197,MATCH('BNVFE-HDVs-frgt'!AO1,'AEO 49'!1:1,0))*'Calculations Etc'!$B$25/'Calculations Etc'!$B$29</f>
        <v>1.6357134034994522E-3</v>
      </c>
      <c r="AP2" s="4">
        <f>INDEX('AEO 49'!$197:$197,MATCH('BNVFE-HDVs-frgt'!AP1,'AEO 49'!1:1,0))*'Calculations Etc'!$B$25/'Calculations Etc'!$B$29</f>
        <v>1.6357134034994522E-3</v>
      </c>
      <c r="AQ2" s="4">
        <f>INDEX('AEO 49'!$197:$197,MATCH('BNVFE-HDVs-frgt'!AQ1,'AEO 49'!1:1,0))*'Calculations Etc'!$B$25/'Calculations Etc'!$B$29</f>
        <v>1.6357134034994522E-3</v>
      </c>
      <c r="AR2" s="4">
        <f>INDEX('AEO 49'!$197:$197,MATCH('BNVFE-HDVs-frgt'!AR1,'AEO 49'!1:1,0))*'Calculations Etc'!$B$25/'Calculations Etc'!$B$29</f>
        <v>1.6357134034994522E-3</v>
      </c>
      <c r="AS2" s="4">
        <f>INDEX('AEO 49'!$197:$197,MATCH('BNVFE-HDVs-frgt'!AS1,'AEO 49'!1:1,0))*'Calculations Etc'!$B$25/'Calculations Etc'!$B$29</f>
        <v>1.6357134034994522E-3</v>
      </c>
      <c r="AT2" s="4">
        <f>INDEX('AEO 49'!$197:$197,MATCH('BNVFE-HDVs-frgt'!AT1,'AEO 49'!1:1,0))*'Calculations Etc'!$B$25/'Calculations Etc'!$B$29</f>
        <v>1.6357134034994522E-3</v>
      </c>
      <c r="AU2" s="4">
        <f>INDEX('AEO 49'!$197:$197,MATCH('BNVFE-HDVs-frgt'!AU1,'AEO 49'!1:1,0))*'Calculations Etc'!$B$25/'Calculations Etc'!$B$29</f>
        <v>1.6357134034994522E-3</v>
      </c>
      <c r="AV2" s="4">
        <f>INDEX('AEO 49'!$197:$197,MATCH('BNVFE-HDVs-frgt'!AV1,'AEO 49'!1:1,0))*'Calculations Etc'!$B$25/'Calculations Etc'!$B$29</f>
        <v>1.6357134034994522E-3</v>
      </c>
      <c r="AW2" s="4">
        <f>INDEX('AEO 49'!$197:$197,MATCH('BNVFE-HDVs-frgt'!AW1,'AEO 49'!1:1,0))*'Calculations Etc'!$B$25/'Calculations Etc'!$B$29</f>
        <v>1.6357134034994522E-3</v>
      </c>
      <c r="AX2" s="4">
        <f>INDEX('AEO 49'!$197:$197,MATCH('BNVFE-HDVs-frgt'!AX1,'AEO 49'!1:1,0))*'Calculations Etc'!$B$25/'Calculations Etc'!$B$29</f>
        <v>1.6357134034994522E-3</v>
      </c>
      <c r="AY2" s="4">
        <f>INDEX('AEO 49'!$197:$197,MATCH('BNVFE-HDVs-frgt'!AY1,'AEO 49'!1:1,0))*'Calculations Etc'!$B$25/'Calculations Etc'!$B$29</f>
        <v>1.6357134034994522E-3</v>
      </c>
      <c r="AZ2" s="4">
        <f>INDEX('AEO 49'!$197:$197,MATCH('BNVFE-HDVs-frgt'!AZ1,'AEO 49'!1:1,0))*'Calculations Etc'!$B$25/'Calculations Etc'!$B$29</f>
        <v>1.6357134034994522E-3</v>
      </c>
    </row>
    <row r="3" spans="1:52">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f>$B3*'AEO 49'!AL$201/'AEO 49'!$G$201</f>
        <v>6.2771556982843025E-4</v>
      </c>
      <c r="AH3" s="4">
        <f>$B3*'AEO 49'!AM$201/'AEO 49'!$G$201</f>
        <v>6.2771556982843025E-4</v>
      </c>
      <c r="AI3" s="4">
        <f>$B3*'AEO 49'!AN$201/'AEO 49'!$G$201</f>
        <v>6.2771556982843025E-4</v>
      </c>
      <c r="AJ3" s="4">
        <f>$B3*'AEO 49'!AO$201/'AEO 49'!$G$201</f>
        <v>6.2771556982843025E-4</v>
      </c>
      <c r="AK3" s="4">
        <f>$B3*'AEO 49'!AP$201/'AEO 49'!$G$201</f>
        <v>6.2771556982843025E-4</v>
      </c>
      <c r="AL3" s="4">
        <f>$B3*'AEO 49'!AQ$201/'AEO 49'!$G$201</f>
        <v>6.2771556982843025E-4</v>
      </c>
      <c r="AM3" s="4">
        <f>$B3*'AEO 49'!AR$201/'AEO 49'!$G$201</f>
        <v>6.2771556982843025E-4</v>
      </c>
      <c r="AN3" s="4">
        <f>$B3*'AEO 49'!AS$201/'AEO 49'!$G$201</f>
        <v>6.2771556982843025E-4</v>
      </c>
      <c r="AO3" s="4">
        <f>$B3*'AEO 49'!AT$201/'AEO 49'!$G$201</f>
        <v>6.2771556982843025E-4</v>
      </c>
      <c r="AP3" s="4">
        <f>$B3*'AEO 49'!AU$201/'AEO 49'!$G$201</f>
        <v>6.2771556982843025E-4</v>
      </c>
      <c r="AQ3" s="4">
        <f>$B3*'AEO 49'!AV$201/'AEO 49'!$G$201</f>
        <v>6.2771556982843025E-4</v>
      </c>
      <c r="AR3" s="4">
        <f>$B3*'AEO 49'!AW$201/'AEO 49'!$G$201</f>
        <v>6.2771556982843025E-4</v>
      </c>
      <c r="AS3" s="4">
        <f>$B3*'AEO 49'!AX$201/'AEO 49'!$G$201</f>
        <v>6.2771556982843025E-4</v>
      </c>
      <c r="AT3" s="4">
        <f>$B3*'AEO 49'!AY$201/'AEO 49'!$G$201</f>
        <v>6.2771556982843025E-4</v>
      </c>
      <c r="AU3" s="4">
        <f>$B3*'AEO 49'!AZ$201/'AEO 49'!$G$201</f>
        <v>6.2771556982843025E-4</v>
      </c>
      <c r="AV3" s="4">
        <f>$B3*'AEO 49'!BA$201/'AEO 49'!$G$201</f>
        <v>6.2771556982843025E-4</v>
      </c>
      <c r="AW3" s="4">
        <f>$B3*'AEO 49'!BB$201/'AEO 49'!$G$201</f>
        <v>6.2771556982843025E-4</v>
      </c>
      <c r="AX3" s="4">
        <f>$B3*'AEO 49'!BC$201/'AEO 49'!$G$201</f>
        <v>6.2771556982843025E-4</v>
      </c>
      <c r="AY3" s="4">
        <f>$B3*'AEO 49'!BD$201/'AEO 49'!$G$201</f>
        <v>6.2771556982843025E-4</v>
      </c>
      <c r="AZ3" s="4">
        <f>$B3*'AEO 49'!BE$201/'AEO 49'!$G$201</f>
        <v>6.2771556982843025E-4</v>
      </c>
    </row>
    <row r="4" spans="1:52">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f>$B4*'AEO 49'!AL$201/'AEO 49'!$G$201</f>
        <v>8.992894344929666E-3</v>
      </c>
      <c r="AH4" s="4">
        <f>$B4*'AEO 49'!AM$201/'AEO 49'!$G$201</f>
        <v>8.992894344929666E-3</v>
      </c>
      <c r="AI4" s="4">
        <f>$B4*'AEO 49'!AN$201/'AEO 49'!$G$201</f>
        <v>8.992894344929666E-3</v>
      </c>
      <c r="AJ4" s="4">
        <f>$B4*'AEO 49'!AO$201/'AEO 49'!$G$201</f>
        <v>8.992894344929666E-3</v>
      </c>
      <c r="AK4" s="4">
        <f>$B4*'AEO 49'!AP$201/'AEO 49'!$G$201</f>
        <v>8.992894344929666E-3</v>
      </c>
      <c r="AL4" s="4">
        <f>$B4*'AEO 49'!AQ$201/'AEO 49'!$G$201</f>
        <v>8.992894344929666E-3</v>
      </c>
      <c r="AM4" s="4">
        <f>$B4*'AEO 49'!AR$201/'AEO 49'!$G$201</f>
        <v>8.992894344929666E-3</v>
      </c>
      <c r="AN4" s="4">
        <f>$B4*'AEO 49'!AS$201/'AEO 49'!$G$201</f>
        <v>8.992894344929666E-3</v>
      </c>
      <c r="AO4" s="4">
        <f>$B4*'AEO 49'!AT$201/'AEO 49'!$G$201</f>
        <v>8.992894344929666E-3</v>
      </c>
      <c r="AP4" s="4">
        <f>$B4*'AEO 49'!AU$201/'AEO 49'!$G$201</f>
        <v>8.992894344929666E-3</v>
      </c>
      <c r="AQ4" s="4">
        <f>$B4*'AEO 49'!AV$201/'AEO 49'!$G$201</f>
        <v>8.992894344929666E-3</v>
      </c>
      <c r="AR4" s="4">
        <f>$B4*'AEO 49'!AW$201/'AEO 49'!$G$201</f>
        <v>8.992894344929666E-3</v>
      </c>
      <c r="AS4" s="4">
        <f>$B4*'AEO 49'!AX$201/'AEO 49'!$G$201</f>
        <v>8.992894344929666E-3</v>
      </c>
      <c r="AT4" s="4">
        <f>$B4*'AEO 49'!AY$201/'AEO 49'!$G$201</f>
        <v>8.992894344929666E-3</v>
      </c>
      <c r="AU4" s="4">
        <f>$B4*'AEO 49'!AZ$201/'AEO 49'!$G$201</f>
        <v>8.992894344929666E-3</v>
      </c>
      <c r="AV4" s="4">
        <f>$B4*'AEO 49'!BA$201/'AEO 49'!$G$201</f>
        <v>8.992894344929666E-3</v>
      </c>
      <c r="AW4" s="4">
        <f>$B4*'AEO 49'!BB$201/'AEO 49'!$G$201</f>
        <v>8.992894344929666E-3</v>
      </c>
      <c r="AX4" s="4">
        <f>$B4*'AEO 49'!BC$201/'AEO 49'!$G$201</f>
        <v>8.992894344929666E-3</v>
      </c>
      <c r="AY4" s="4">
        <f>$B4*'AEO 49'!BD$201/'AEO 49'!$G$201</f>
        <v>8.992894344929666E-3</v>
      </c>
      <c r="AZ4" s="4">
        <f>$B4*'AEO 49'!BE$201/'AEO 49'!$G$201</f>
        <v>8.992894344929666E-3</v>
      </c>
    </row>
    <row r="5" spans="1:52">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f>$B5*'AEO 49'!AL$201/'AEO 49'!$G$201</f>
        <v>9.1626671670221223E-4</v>
      </c>
      <c r="AH5" s="4">
        <f>$B5*'AEO 49'!AM$201/'AEO 49'!$G$201</f>
        <v>9.1626671670221223E-4</v>
      </c>
      <c r="AI5" s="4">
        <f>$B5*'AEO 49'!AN$201/'AEO 49'!$G$201</f>
        <v>9.1626671670221223E-4</v>
      </c>
      <c r="AJ5" s="4">
        <f>$B5*'AEO 49'!AO$201/'AEO 49'!$G$201</f>
        <v>9.1626671670221223E-4</v>
      </c>
      <c r="AK5" s="4">
        <f>$B5*'AEO 49'!AP$201/'AEO 49'!$G$201</f>
        <v>9.1626671670221223E-4</v>
      </c>
      <c r="AL5" s="4">
        <f>$B5*'AEO 49'!AQ$201/'AEO 49'!$G$201</f>
        <v>9.1626671670221223E-4</v>
      </c>
      <c r="AM5" s="4">
        <f>$B5*'AEO 49'!AR$201/'AEO 49'!$G$201</f>
        <v>9.1626671670221223E-4</v>
      </c>
      <c r="AN5" s="4">
        <f>$B5*'AEO 49'!AS$201/'AEO 49'!$G$201</f>
        <v>9.1626671670221223E-4</v>
      </c>
      <c r="AO5" s="4">
        <f>$B5*'AEO 49'!AT$201/'AEO 49'!$G$201</f>
        <v>9.1626671670221223E-4</v>
      </c>
      <c r="AP5" s="4">
        <f>$B5*'AEO 49'!AU$201/'AEO 49'!$G$201</f>
        <v>9.1626671670221223E-4</v>
      </c>
      <c r="AQ5" s="4">
        <f>$B5*'AEO 49'!AV$201/'AEO 49'!$G$201</f>
        <v>9.1626671670221223E-4</v>
      </c>
      <c r="AR5" s="4">
        <f>$B5*'AEO 49'!AW$201/'AEO 49'!$G$201</f>
        <v>9.1626671670221223E-4</v>
      </c>
      <c r="AS5" s="4">
        <f>$B5*'AEO 49'!AX$201/'AEO 49'!$G$201</f>
        <v>9.1626671670221223E-4</v>
      </c>
      <c r="AT5" s="4">
        <f>$B5*'AEO 49'!AY$201/'AEO 49'!$G$201</f>
        <v>9.1626671670221223E-4</v>
      </c>
      <c r="AU5" s="4">
        <f>$B5*'AEO 49'!AZ$201/'AEO 49'!$G$201</f>
        <v>9.1626671670221223E-4</v>
      </c>
      <c r="AV5" s="4">
        <f>$B5*'AEO 49'!BA$201/'AEO 49'!$G$201</f>
        <v>9.1626671670221223E-4</v>
      </c>
      <c r="AW5" s="4">
        <f>$B5*'AEO 49'!BB$201/'AEO 49'!$G$201</f>
        <v>9.1626671670221223E-4</v>
      </c>
      <c r="AX5" s="4">
        <f>$B5*'AEO 49'!BC$201/'AEO 49'!$G$201</f>
        <v>9.1626671670221223E-4</v>
      </c>
      <c r="AY5" s="4">
        <f>$B5*'AEO 49'!BD$201/'AEO 49'!$G$201</f>
        <v>9.1626671670221223E-4</v>
      </c>
      <c r="AZ5" s="4">
        <f>$B5*'AEO 49'!BE$201/'AEO 49'!$G$201</f>
        <v>9.1626671670221223E-4</v>
      </c>
    </row>
    <row r="6" spans="1:52">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f>$B6*'AEO 49'!AL$201/'AEO 49'!$G$201</f>
        <v>1.4405864218984864E-3</v>
      </c>
      <c r="AH6" s="4">
        <f>$B6*'AEO 49'!AM$201/'AEO 49'!$G$201</f>
        <v>1.4405864218984864E-3</v>
      </c>
      <c r="AI6" s="4">
        <f>$B6*'AEO 49'!AN$201/'AEO 49'!$G$201</f>
        <v>1.4405864218984864E-3</v>
      </c>
      <c r="AJ6" s="4">
        <f>$B6*'AEO 49'!AO$201/'AEO 49'!$G$201</f>
        <v>1.4405864218984864E-3</v>
      </c>
      <c r="AK6" s="4">
        <f>$B6*'AEO 49'!AP$201/'AEO 49'!$G$201</f>
        <v>1.4405864218984864E-3</v>
      </c>
      <c r="AL6" s="4">
        <f>$B6*'AEO 49'!AQ$201/'AEO 49'!$G$201</f>
        <v>1.4405864218984864E-3</v>
      </c>
      <c r="AM6" s="4">
        <f>$B6*'AEO 49'!AR$201/'AEO 49'!$G$201</f>
        <v>1.4405864218984864E-3</v>
      </c>
      <c r="AN6" s="4">
        <f>$B6*'AEO 49'!AS$201/'AEO 49'!$G$201</f>
        <v>1.4405864218984864E-3</v>
      </c>
      <c r="AO6" s="4">
        <f>$B6*'AEO 49'!AT$201/'AEO 49'!$G$201</f>
        <v>1.4405864218984864E-3</v>
      </c>
      <c r="AP6" s="4">
        <f>$B6*'AEO 49'!AU$201/'AEO 49'!$G$201</f>
        <v>1.4405864218984864E-3</v>
      </c>
      <c r="AQ6" s="4">
        <f>$B6*'AEO 49'!AV$201/'AEO 49'!$G$201</f>
        <v>1.4405864218984864E-3</v>
      </c>
      <c r="AR6" s="4">
        <f>$B6*'AEO 49'!AW$201/'AEO 49'!$G$201</f>
        <v>1.4405864218984864E-3</v>
      </c>
      <c r="AS6" s="4">
        <f>$B6*'AEO 49'!AX$201/'AEO 49'!$G$201</f>
        <v>1.4405864218984864E-3</v>
      </c>
      <c r="AT6" s="4">
        <f>$B6*'AEO 49'!AY$201/'AEO 49'!$G$201</f>
        <v>1.4405864218984864E-3</v>
      </c>
      <c r="AU6" s="4">
        <f>$B6*'AEO 49'!AZ$201/'AEO 49'!$G$201</f>
        <v>1.4405864218984864E-3</v>
      </c>
      <c r="AV6" s="4">
        <f>$B6*'AEO 49'!BA$201/'AEO 49'!$G$201</f>
        <v>1.4405864218984864E-3</v>
      </c>
      <c r="AW6" s="4">
        <f>$B6*'AEO 49'!BB$201/'AEO 49'!$G$201</f>
        <v>1.4405864218984864E-3</v>
      </c>
      <c r="AX6" s="4">
        <f>$B6*'AEO 49'!BC$201/'AEO 49'!$G$201</f>
        <v>1.4405864218984864E-3</v>
      </c>
      <c r="AY6" s="4">
        <f>$B6*'AEO 49'!BD$201/'AEO 49'!$G$201</f>
        <v>1.4405864218984864E-3</v>
      </c>
      <c r="AZ6" s="4">
        <f>$B6*'AEO 49'!BE$201/'AEO 49'!$G$201</f>
        <v>1.4405864218984864E-3</v>
      </c>
    </row>
    <row r="7" spans="1:52">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f>$B7*'AEO 49'!AL$201/'AEO 49'!$G$201</f>
        <v>3.8848553301509209E-3</v>
      </c>
      <c r="AH7" s="4">
        <f>$B7*'AEO 49'!AM$201/'AEO 49'!$G$201</f>
        <v>3.8848553301509209E-3</v>
      </c>
      <c r="AI7" s="4">
        <f>$B7*'AEO 49'!AN$201/'AEO 49'!$G$201</f>
        <v>3.8848553301509209E-3</v>
      </c>
      <c r="AJ7" s="4">
        <f>$B7*'AEO 49'!AO$201/'AEO 49'!$G$201</f>
        <v>3.8848553301509209E-3</v>
      </c>
      <c r="AK7" s="4">
        <f>$B7*'AEO 49'!AP$201/'AEO 49'!$G$201</f>
        <v>3.8848553301509209E-3</v>
      </c>
      <c r="AL7" s="4">
        <f>$B7*'AEO 49'!AQ$201/'AEO 49'!$G$201</f>
        <v>3.8848553301509209E-3</v>
      </c>
      <c r="AM7" s="4">
        <f>$B7*'AEO 49'!AR$201/'AEO 49'!$G$201</f>
        <v>3.8848553301509209E-3</v>
      </c>
      <c r="AN7" s="4">
        <f>$B7*'AEO 49'!AS$201/'AEO 49'!$G$201</f>
        <v>3.8848553301509209E-3</v>
      </c>
      <c r="AO7" s="4">
        <f>$B7*'AEO 49'!AT$201/'AEO 49'!$G$201</f>
        <v>3.8848553301509209E-3</v>
      </c>
      <c r="AP7" s="4">
        <f>$B7*'AEO 49'!AU$201/'AEO 49'!$G$201</f>
        <v>3.8848553301509209E-3</v>
      </c>
      <c r="AQ7" s="4">
        <f>$B7*'AEO 49'!AV$201/'AEO 49'!$G$201</f>
        <v>3.8848553301509209E-3</v>
      </c>
      <c r="AR7" s="4">
        <f>$B7*'AEO 49'!AW$201/'AEO 49'!$G$201</f>
        <v>3.8848553301509209E-3</v>
      </c>
      <c r="AS7" s="4">
        <f>$B7*'AEO 49'!AX$201/'AEO 49'!$G$201</f>
        <v>3.8848553301509209E-3</v>
      </c>
      <c r="AT7" s="4">
        <f>$B7*'AEO 49'!AY$201/'AEO 49'!$G$201</f>
        <v>3.8848553301509209E-3</v>
      </c>
      <c r="AU7" s="4">
        <f>$B7*'AEO 49'!AZ$201/'AEO 49'!$G$201</f>
        <v>3.8848553301509209E-3</v>
      </c>
      <c r="AV7" s="4">
        <f>$B7*'AEO 49'!BA$201/'AEO 49'!$G$201</f>
        <v>3.8848553301509209E-3</v>
      </c>
      <c r="AW7" s="4">
        <f>$B7*'AEO 49'!BB$201/'AEO 49'!$G$201</f>
        <v>3.8848553301509209E-3</v>
      </c>
      <c r="AX7" s="4">
        <f>$B7*'AEO 49'!BC$201/'AEO 49'!$G$201</f>
        <v>3.8848553301509209E-3</v>
      </c>
      <c r="AY7" s="4">
        <f>$B7*'AEO 49'!BD$201/'AEO 49'!$G$201</f>
        <v>3.8848553301509209E-3</v>
      </c>
      <c r="AZ7" s="4">
        <f>$B7*'AEO 49'!BE$201/'AEO 49'!$G$201</f>
        <v>3.8848553301509209E-3</v>
      </c>
    </row>
    <row r="8" spans="1:52">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f>$B8*'AEO 49'!AL$201/'AEO 49'!$G$201</f>
        <v>3.6594326942266261E-3</v>
      </c>
      <c r="AH8" s="4">
        <f>$B8*'AEO 49'!AM$201/'AEO 49'!$G$201</f>
        <v>3.6594326942266261E-3</v>
      </c>
      <c r="AI8" s="4">
        <f>$B8*'AEO 49'!AN$201/'AEO 49'!$G$201</f>
        <v>3.6594326942266261E-3</v>
      </c>
      <c r="AJ8" s="4">
        <f>$B8*'AEO 49'!AO$201/'AEO 49'!$G$201</f>
        <v>3.6594326942266261E-3</v>
      </c>
      <c r="AK8" s="4">
        <f>$B8*'AEO 49'!AP$201/'AEO 49'!$G$201</f>
        <v>3.6594326942266261E-3</v>
      </c>
      <c r="AL8" s="4">
        <f>$B8*'AEO 49'!AQ$201/'AEO 49'!$G$201</f>
        <v>3.6594326942266261E-3</v>
      </c>
      <c r="AM8" s="4">
        <f>$B8*'AEO 49'!AR$201/'AEO 49'!$G$201</f>
        <v>3.6594326942266261E-3</v>
      </c>
      <c r="AN8" s="4">
        <f>$B8*'AEO 49'!AS$201/'AEO 49'!$G$201</f>
        <v>3.6594326942266261E-3</v>
      </c>
      <c r="AO8" s="4">
        <f>$B8*'AEO 49'!AT$201/'AEO 49'!$G$201</f>
        <v>3.6594326942266261E-3</v>
      </c>
      <c r="AP8" s="4">
        <f>$B8*'AEO 49'!AU$201/'AEO 49'!$G$201</f>
        <v>3.6594326942266261E-3</v>
      </c>
      <c r="AQ8" s="4">
        <f>$B8*'AEO 49'!AV$201/'AEO 49'!$G$201</f>
        <v>3.6594326942266261E-3</v>
      </c>
      <c r="AR8" s="4">
        <f>$B8*'AEO 49'!AW$201/'AEO 49'!$G$201</f>
        <v>3.6594326942266261E-3</v>
      </c>
      <c r="AS8" s="4">
        <f>$B8*'AEO 49'!AX$201/'AEO 49'!$G$201</f>
        <v>3.6594326942266261E-3</v>
      </c>
      <c r="AT8" s="4">
        <f>$B8*'AEO 49'!AY$201/'AEO 49'!$G$201</f>
        <v>3.6594326942266261E-3</v>
      </c>
      <c r="AU8" s="4">
        <f>$B8*'AEO 49'!AZ$201/'AEO 49'!$G$201</f>
        <v>3.6594326942266261E-3</v>
      </c>
      <c r="AV8" s="4">
        <f>$B8*'AEO 49'!BA$201/'AEO 49'!$G$201</f>
        <v>3.6594326942266261E-3</v>
      </c>
      <c r="AW8" s="4">
        <f>$B8*'AEO 49'!BB$201/'AEO 49'!$G$201</f>
        <v>3.6594326942266261E-3</v>
      </c>
      <c r="AX8" s="4">
        <f>$B8*'AEO 49'!BC$201/'AEO 49'!$G$201</f>
        <v>3.6594326942266261E-3</v>
      </c>
      <c r="AY8" s="4">
        <f>$B8*'AEO 49'!BD$201/'AEO 49'!$G$201</f>
        <v>3.6594326942266261E-3</v>
      </c>
      <c r="AZ8" s="4">
        <f>$B8*'AEO 49'!BE$201/'AEO 49'!$G$201</f>
        <v>3.6594326942266261E-3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Z8"/>
  <sheetViews>
    <sheetView workbookViewId="0">
      <selection activeCell="AZ1" sqref="B1:AZ8"/>
    </sheetView>
  </sheetViews>
  <sheetFormatPr defaultRowHeight="14.25"/>
  <cols>
    <col min="1" max="1" width="31.06640625" customWidth="1"/>
  </cols>
  <sheetData>
    <row r="1" spans="1:52">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c r="AG1">
        <v>2051</v>
      </c>
      <c r="AH1">
        <v>2052</v>
      </c>
      <c r="AI1">
        <v>2053</v>
      </c>
      <c r="AJ1">
        <v>2054</v>
      </c>
      <c r="AK1">
        <v>2055</v>
      </c>
      <c r="AL1">
        <v>2056</v>
      </c>
      <c r="AM1">
        <v>2057</v>
      </c>
      <c r="AN1">
        <v>2058</v>
      </c>
      <c r="AO1">
        <v>2059</v>
      </c>
      <c r="AP1">
        <v>2060</v>
      </c>
      <c r="AQ1">
        <v>2061</v>
      </c>
      <c r="AR1">
        <v>2062</v>
      </c>
      <c r="AS1">
        <v>2063</v>
      </c>
      <c r="AT1">
        <v>2064</v>
      </c>
      <c r="AU1">
        <v>2065</v>
      </c>
      <c r="AV1">
        <v>2066</v>
      </c>
      <c r="AW1">
        <v>2067</v>
      </c>
      <c r="AX1">
        <v>2068</v>
      </c>
      <c r="AY1">
        <v>2069</v>
      </c>
      <c r="AZ1">
        <v>2070</v>
      </c>
    </row>
    <row r="2" spans="1:52">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f>AG$5/(1-'Calculations Etc'!$B$17)</f>
        <v>1.8781143927795456E-3</v>
      </c>
      <c r="AH2" s="4">
        <f>AH$5/(1-'Calculations Etc'!$B$17)</f>
        <v>1.8901891174389358E-3</v>
      </c>
      <c r="AI2" s="4">
        <f>AI$5/(1-'Calculations Etc'!$B$17)</f>
        <v>1.9022638420983261E-3</v>
      </c>
      <c r="AJ2" s="4">
        <f>AJ$5/(1-'Calculations Etc'!$B$17)</f>
        <v>1.9143385667577165E-3</v>
      </c>
      <c r="AK2" s="4">
        <f>AK$5/(1-'Calculations Etc'!$B$17)</f>
        <v>1.9264132914171067E-3</v>
      </c>
      <c r="AL2" s="4">
        <f>AL$5/(1-'Calculations Etc'!$B$17)</f>
        <v>1.9384880160764971E-3</v>
      </c>
      <c r="AM2" s="4">
        <f>AM$5/(1-'Calculations Etc'!$B$17)</f>
        <v>1.9505627407358872E-3</v>
      </c>
      <c r="AN2" s="4">
        <f>AN$5/(1-'Calculations Etc'!$B$17)</f>
        <v>1.9626374653952772E-3</v>
      </c>
      <c r="AO2" s="4">
        <f>AO$5/(1-'Calculations Etc'!$B$17)</f>
        <v>1.9747121900546682E-3</v>
      </c>
      <c r="AP2" s="4">
        <f>AP$5/(1-'Calculations Etc'!$B$17)</f>
        <v>1.9867869147140583E-3</v>
      </c>
      <c r="AQ2" s="4">
        <f>AQ$5/(1-'Calculations Etc'!$B$17)</f>
        <v>1.9988616393734485E-3</v>
      </c>
      <c r="AR2" s="4">
        <f>AR$5/(1-'Calculations Etc'!$B$17)</f>
        <v>2.0109363640328387E-3</v>
      </c>
      <c r="AS2" s="4">
        <f>AS$5/(1-'Calculations Etc'!$B$17)</f>
        <v>2.0230110886922292E-3</v>
      </c>
      <c r="AT2" s="4">
        <f>AT$5/(1-'Calculations Etc'!$B$17)</f>
        <v>2.0350858133516194E-3</v>
      </c>
      <c r="AU2" s="4">
        <f>AU$5/(1-'Calculations Etc'!$B$17)</f>
        <v>2.0471605380110096E-3</v>
      </c>
      <c r="AV2" s="4">
        <f>AV$5/(1-'Calculations Etc'!$B$17)</f>
        <v>2.0592352626704002E-3</v>
      </c>
      <c r="AW2" s="4">
        <f>AW$5/(1-'Calculations Etc'!$B$17)</f>
        <v>2.0713099873297903E-3</v>
      </c>
      <c r="AX2" s="4">
        <f>AX$5/(1-'Calculations Etc'!$B$17)</f>
        <v>2.08338471198918E-3</v>
      </c>
      <c r="AY2" s="4">
        <f>AY$5/(1-'Calculations Etc'!$B$17)</f>
        <v>2.0954594366485711E-3</v>
      </c>
      <c r="AZ2" s="4">
        <f>AZ$5/(1-'Calculations Etc'!$B$17)</f>
        <v>2.1075341613079612E-3</v>
      </c>
    </row>
    <row r="3" spans="1:52">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row>
    <row r="4" spans="1:52">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row>
    <row r="5" spans="1:52">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f>$B$5*('AEO 7'!AH49/'AEO 7'!$C$49)</f>
        <v>5.8444973212291634E-4</v>
      </c>
      <c r="AH5" s="4">
        <f>$B$5*('AEO 7'!AI49/'AEO 7'!$C$49)</f>
        <v>5.8820726128076188E-4</v>
      </c>
      <c r="AI5" s="4">
        <f>$B$5*('AEO 7'!AJ49/'AEO 7'!$C$49)</f>
        <v>5.9196479043860752E-4</v>
      </c>
      <c r="AJ5" s="4">
        <f>$B$5*('AEO 7'!AK49/'AEO 7'!$C$49)</f>
        <v>5.9572231959645317E-4</v>
      </c>
      <c r="AK5" s="4">
        <f>$B$5*('AEO 7'!AL49/'AEO 7'!$C$49)</f>
        <v>5.9947984875429871E-4</v>
      </c>
      <c r="AL5" s="4">
        <f>$B$5*('AEO 7'!AM49/'AEO 7'!$C$49)</f>
        <v>6.0323737791214435E-4</v>
      </c>
      <c r="AM5" s="4">
        <f>$B$5*('AEO 7'!AN49/'AEO 7'!$C$49)</f>
        <v>6.0699490706998989E-4</v>
      </c>
      <c r="AN5" s="4">
        <f>$B$5*('AEO 7'!AO49/'AEO 7'!$C$49)</f>
        <v>6.1075243622783543E-4</v>
      </c>
      <c r="AO5" s="4">
        <f>$B$5*('AEO 7'!AP49/'AEO 7'!$C$49)</f>
        <v>6.1450996538568118E-4</v>
      </c>
      <c r="AP5" s="4">
        <f>$B$5*('AEO 7'!AQ49/'AEO 7'!$C$49)</f>
        <v>6.1826749454352683E-4</v>
      </c>
      <c r="AQ5" s="4">
        <f>$B$5*('AEO 7'!AR49/'AEO 7'!$C$49)</f>
        <v>6.2202502370137236E-4</v>
      </c>
      <c r="AR5" s="4">
        <f>$B$5*('AEO 7'!AS49/'AEO 7'!$C$49)</f>
        <v>6.257825528592179E-4</v>
      </c>
      <c r="AS5" s="4">
        <f>$B$5*('AEO 7'!AT49/'AEO 7'!$C$49)</f>
        <v>6.2954008201706354E-4</v>
      </c>
      <c r="AT5" s="4">
        <f>$B$5*('AEO 7'!AU49/'AEO 7'!$C$49)</f>
        <v>6.3329761117490919E-4</v>
      </c>
      <c r="AU5" s="4">
        <f>$B$5*('AEO 7'!AV49/'AEO 7'!$C$49)</f>
        <v>6.3705514033275473E-4</v>
      </c>
      <c r="AV5" s="4">
        <f>$B$5*('AEO 7'!AW49/'AEO 7'!$C$49)</f>
        <v>6.4081266949060037E-4</v>
      </c>
      <c r="AW5" s="4">
        <f>$B$5*('AEO 7'!AX49/'AEO 7'!$C$49)</f>
        <v>6.4457019864844602E-4</v>
      </c>
      <c r="AX5" s="4">
        <f>$B$5*('AEO 7'!AY49/'AEO 7'!$C$49)</f>
        <v>6.4832772780629145E-4</v>
      </c>
      <c r="AY5" s="4">
        <f>$B$5*('AEO 7'!AZ49/'AEO 7'!$C$49)</f>
        <v>6.520852569641372E-4</v>
      </c>
      <c r="AZ5" s="4">
        <f>$B$5*('AEO 7'!BA49/'AEO 7'!$C$49)</f>
        <v>6.5584278612198284E-4</v>
      </c>
    </row>
    <row r="6" spans="1:52">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row>
    <row r="7" spans="1:52">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row>
    <row r="8" spans="1:52">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f>AG$5*'Calculations Etc'!$B$35</f>
        <v>1.7533491963687487E-3</v>
      </c>
      <c r="AH8" s="4">
        <f>AH$5*'Calculations Etc'!$B$35</f>
        <v>1.7646217838422854E-3</v>
      </c>
      <c r="AI8" s="4">
        <f>AI$5*'Calculations Etc'!$B$35</f>
        <v>1.7758943713158224E-3</v>
      </c>
      <c r="AJ8" s="4">
        <f>AJ$5*'Calculations Etc'!$B$35</f>
        <v>1.7871669587893593E-3</v>
      </c>
      <c r="AK8" s="4">
        <f>AK$5*'Calculations Etc'!$B$35</f>
        <v>1.7984395462628958E-3</v>
      </c>
      <c r="AL8" s="4">
        <f>AL$5*'Calculations Etc'!$B$35</f>
        <v>1.8097121337364327E-3</v>
      </c>
      <c r="AM8" s="4">
        <f>AM$5*'Calculations Etc'!$B$35</f>
        <v>1.8209847212099695E-3</v>
      </c>
      <c r="AN8" s="4">
        <f>AN$5*'Calculations Etc'!$B$35</f>
        <v>1.832257308683506E-3</v>
      </c>
      <c r="AO8" s="4">
        <f>AO$5*'Calculations Etc'!$B$35</f>
        <v>1.8435298961570433E-3</v>
      </c>
      <c r="AP8" s="4">
        <f>AP$5*'Calculations Etc'!$B$35</f>
        <v>1.8548024836305803E-3</v>
      </c>
      <c r="AQ8" s="4">
        <f>AQ$5*'Calculations Etc'!$B$35</f>
        <v>1.8660750711041168E-3</v>
      </c>
      <c r="AR8" s="4">
        <f>AR$5*'Calculations Etc'!$B$35</f>
        <v>1.8773476585776535E-3</v>
      </c>
      <c r="AS8" s="4">
        <f>AS$5*'Calculations Etc'!$B$35</f>
        <v>1.8886202460511904E-3</v>
      </c>
      <c r="AT8" s="4">
        <f>AT$5*'Calculations Etc'!$B$35</f>
        <v>1.8998928335247274E-3</v>
      </c>
      <c r="AU8" s="4">
        <f>AU$5*'Calculations Etc'!$B$35</f>
        <v>1.9111654209982639E-3</v>
      </c>
      <c r="AV8" s="4">
        <f>AV$5*'Calculations Etc'!$B$35</f>
        <v>1.9224380084718008E-3</v>
      </c>
      <c r="AW8" s="4">
        <f>AW$5*'Calculations Etc'!$B$35</f>
        <v>1.9337105959453377E-3</v>
      </c>
      <c r="AX8" s="4">
        <f>AX$5*'Calculations Etc'!$B$35</f>
        <v>1.944983183418874E-3</v>
      </c>
      <c r="AY8" s="4">
        <f>AY$5*'Calculations Etc'!$B$35</f>
        <v>1.9562557708924112E-3</v>
      </c>
      <c r="AZ8" s="4">
        <f>AZ$5*'Calculations Etc'!$B$35</f>
        <v>1.9675283583659481E-3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Z8"/>
  <sheetViews>
    <sheetView workbookViewId="0">
      <selection activeCell="AZ8" sqref="B1:AZ8"/>
    </sheetView>
  </sheetViews>
  <sheetFormatPr defaultRowHeight="14.25"/>
  <cols>
    <col min="1" max="1" width="31.06640625" customWidth="1"/>
  </cols>
  <sheetData>
    <row r="1" spans="1:52">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c r="AG1">
        <v>2051</v>
      </c>
      <c r="AH1">
        <v>2052</v>
      </c>
      <c r="AI1">
        <v>2053</v>
      </c>
      <c r="AJ1">
        <v>2054</v>
      </c>
      <c r="AK1">
        <v>2055</v>
      </c>
      <c r="AL1">
        <v>2056</v>
      </c>
      <c r="AM1">
        <v>2057</v>
      </c>
      <c r="AN1">
        <v>2058</v>
      </c>
      <c r="AO1">
        <v>2059</v>
      </c>
      <c r="AP1">
        <v>2060</v>
      </c>
      <c r="AQ1">
        <v>2061</v>
      </c>
      <c r="AR1">
        <v>2062</v>
      </c>
      <c r="AS1">
        <v>2063</v>
      </c>
      <c r="AT1">
        <v>2064</v>
      </c>
      <c r="AU1">
        <v>2065</v>
      </c>
      <c r="AV1">
        <v>2066</v>
      </c>
      <c r="AW1">
        <v>2067</v>
      </c>
      <c r="AX1">
        <v>2068</v>
      </c>
      <c r="AY1">
        <v>2069</v>
      </c>
      <c r="AZ1">
        <v>2070</v>
      </c>
    </row>
    <row r="2" spans="1:52">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f>AG$5/(1-'Calculations Etc'!$B$17)</f>
        <v>4.8356009254210604E-4</v>
      </c>
      <c r="AH2" s="4">
        <f>AH$5/(1-'Calculations Etc'!$B$17)</f>
        <v>4.8666898462885143E-4</v>
      </c>
      <c r="AI2" s="4">
        <f>AI$5/(1-'Calculations Etc'!$B$17)</f>
        <v>4.8977787671559698E-4</v>
      </c>
      <c r="AJ2" s="4">
        <f>AJ$5/(1-'Calculations Etc'!$B$17)</f>
        <v>4.9288676880234264E-4</v>
      </c>
      <c r="AK2" s="4">
        <f>AK$5/(1-'Calculations Etc'!$B$17)</f>
        <v>4.9599566088908808E-4</v>
      </c>
      <c r="AL2" s="4">
        <f>AL$5/(1-'Calculations Etc'!$B$17)</f>
        <v>4.9910455297583363E-4</v>
      </c>
      <c r="AM2" s="4">
        <f>AM$5/(1-'Calculations Etc'!$B$17)</f>
        <v>5.0221344506257918E-4</v>
      </c>
      <c r="AN2" s="4">
        <f>AN$5/(1-'Calculations Etc'!$B$17)</f>
        <v>5.0532233714932462E-4</v>
      </c>
      <c r="AO2" s="4">
        <f>AO$5/(1-'Calculations Etc'!$B$17)</f>
        <v>5.0843122923607028E-4</v>
      </c>
      <c r="AP2" s="4">
        <f>AP$5/(1-'Calculations Etc'!$B$17)</f>
        <v>5.1154012132281583E-4</v>
      </c>
      <c r="AQ2" s="4">
        <f>AQ$5/(1-'Calculations Etc'!$B$17)</f>
        <v>5.1464901340956127E-4</v>
      </c>
      <c r="AR2" s="4">
        <f>AR$5/(1-'Calculations Etc'!$B$17)</f>
        <v>5.1775790549630682E-4</v>
      </c>
      <c r="AS2" s="4">
        <f>AS$5/(1-'Calculations Etc'!$B$17)</f>
        <v>5.2086679758305237E-4</v>
      </c>
      <c r="AT2" s="4">
        <f>AT$5/(1-'Calculations Etc'!$B$17)</f>
        <v>5.2397568966979793E-4</v>
      </c>
      <c r="AU2" s="4">
        <f>AU$5/(1-'Calculations Etc'!$B$17)</f>
        <v>5.2708458175654337E-4</v>
      </c>
      <c r="AV2" s="4">
        <f>AV$5/(1-'Calculations Etc'!$B$17)</f>
        <v>5.3019347384328892E-4</v>
      </c>
      <c r="AW2" s="4">
        <f>AW$5/(1-'Calculations Etc'!$B$17)</f>
        <v>5.3330236593003458E-4</v>
      </c>
      <c r="AX2" s="4">
        <f>AX$5/(1-'Calculations Etc'!$B$17)</f>
        <v>5.3641125801678002E-4</v>
      </c>
      <c r="AY2" s="4">
        <f>AY$5/(1-'Calculations Etc'!$B$17)</f>
        <v>5.3952015010352557E-4</v>
      </c>
      <c r="AZ2" s="4">
        <f>AZ$5/(1-'Calculations Etc'!$B$17)</f>
        <v>5.4262904219027112E-4</v>
      </c>
    </row>
    <row r="3" spans="1:52">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row>
    <row r="4" spans="1:52">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row>
    <row r="5" spans="1:52">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f>$B$5*('AEO 7'!AH49/'AEO 7'!$C$49)</f>
        <v>1.5047888863324431E-4</v>
      </c>
      <c r="AH5" s="4">
        <f>$B$5*('AEO 7'!AI49/'AEO 7'!$C$49)</f>
        <v>1.514463436265519E-4</v>
      </c>
      <c r="AI5" s="4">
        <f>$B$5*('AEO 7'!AJ49/'AEO 7'!$C$49)</f>
        <v>1.5241379861985951E-4</v>
      </c>
      <c r="AJ5" s="4">
        <f>$B$5*('AEO 7'!AK49/'AEO 7'!$C$49)</f>
        <v>1.5338125361316718E-4</v>
      </c>
      <c r="AK5" s="4">
        <f>$B$5*('AEO 7'!AL49/'AEO 7'!$C$49)</f>
        <v>1.5434870860647477E-4</v>
      </c>
      <c r="AL5" s="4">
        <f>$B$5*('AEO 7'!AM49/'AEO 7'!$C$49)</f>
        <v>1.5531616359978239E-4</v>
      </c>
      <c r="AM5" s="4">
        <f>$B$5*('AEO 7'!AN49/'AEO 7'!$C$49)</f>
        <v>1.5628361859309001E-4</v>
      </c>
      <c r="AN5" s="4">
        <f>$B$5*('AEO 7'!AO49/'AEO 7'!$C$49)</f>
        <v>1.5725107358639763E-4</v>
      </c>
      <c r="AO5" s="4">
        <f>$B$5*('AEO 7'!AP49/'AEO 7'!$C$49)</f>
        <v>1.5821852857970527E-4</v>
      </c>
      <c r="AP5" s="4">
        <f>$B$5*('AEO 7'!AQ49/'AEO 7'!$C$49)</f>
        <v>1.5918598357301289E-4</v>
      </c>
      <c r="AQ5" s="4">
        <f>$B$5*('AEO 7'!AR49/'AEO 7'!$C$49)</f>
        <v>1.601534385663205E-4</v>
      </c>
      <c r="AR5" s="4">
        <f>$B$5*('AEO 7'!AS49/'AEO 7'!$C$49)</f>
        <v>1.6112089355962812E-4</v>
      </c>
      <c r="AS5" s="4">
        <f>$B$5*('AEO 7'!AT49/'AEO 7'!$C$49)</f>
        <v>1.6208834855293574E-4</v>
      </c>
      <c r="AT5" s="4">
        <f>$B$5*('AEO 7'!AU49/'AEO 7'!$C$49)</f>
        <v>1.6305580354624338E-4</v>
      </c>
      <c r="AU5" s="4">
        <f>$B$5*('AEO 7'!AV49/'AEO 7'!$C$49)</f>
        <v>1.6402325853955097E-4</v>
      </c>
      <c r="AV5" s="4">
        <f>$B$5*('AEO 7'!AW49/'AEO 7'!$C$49)</f>
        <v>1.6499071353285859E-4</v>
      </c>
      <c r="AW5" s="4">
        <f>$B$5*('AEO 7'!AX49/'AEO 7'!$C$49)</f>
        <v>1.6595816852616623E-4</v>
      </c>
      <c r="AX5" s="4">
        <f>$B$5*('AEO 7'!AY49/'AEO 7'!$C$49)</f>
        <v>1.6692562351947382E-4</v>
      </c>
      <c r="AY5" s="4">
        <f>$B$5*('AEO 7'!AZ49/'AEO 7'!$C$49)</f>
        <v>1.6789307851278147E-4</v>
      </c>
      <c r="AZ5" s="4">
        <f>$B$5*('AEO 7'!BA49/'AEO 7'!$C$49)</f>
        <v>1.6886053350608908E-4</v>
      </c>
    </row>
    <row r="6" spans="1:52">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row>
    <row r="7" spans="1:52">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row>
    <row r="8" spans="1:52">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f>AG$5*'Calculations Etc'!$B$35</f>
        <v>4.5143666589973286E-4</v>
      </c>
      <c r="AH8" s="4">
        <f>AH$5*'Calculations Etc'!$B$35</f>
        <v>4.543390308796556E-4</v>
      </c>
      <c r="AI8" s="4">
        <f>AI$5*'Calculations Etc'!$B$35</f>
        <v>4.5724139585957846E-4</v>
      </c>
      <c r="AJ8" s="4">
        <f>AJ$5*'Calculations Etc'!$B$35</f>
        <v>4.6014376083950147E-4</v>
      </c>
      <c r="AK8" s="4">
        <f>AK$5*'Calculations Etc'!$B$35</f>
        <v>4.6304612581942427E-4</v>
      </c>
      <c r="AL8" s="4">
        <f>AL$5*'Calculations Etc'!$B$35</f>
        <v>4.6594849079934712E-4</v>
      </c>
      <c r="AM8" s="4">
        <f>AM$5*'Calculations Etc'!$B$35</f>
        <v>4.6885085577926997E-4</v>
      </c>
      <c r="AN8" s="4">
        <f>AN$5*'Calculations Etc'!$B$35</f>
        <v>4.7175322075919282E-4</v>
      </c>
      <c r="AO8" s="4">
        <f>AO$5*'Calculations Etc'!$B$35</f>
        <v>4.7465558573911573E-4</v>
      </c>
      <c r="AP8" s="4">
        <f>AP$5*'Calculations Etc'!$B$35</f>
        <v>4.7755795071903858E-4</v>
      </c>
      <c r="AQ8" s="4">
        <f>AQ$5*'Calculations Etc'!$B$35</f>
        <v>4.8046031569896143E-4</v>
      </c>
      <c r="AR8" s="4">
        <f>AR$5*'Calculations Etc'!$B$35</f>
        <v>4.8336268067888428E-4</v>
      </c>
      <c r="AS8" s="4">
        <f>AS$5*'Calculations Etc'!$B$35</f>
        <v>4.8626504565880713E-4</v>
      </c>
      <c r="AT8" s="4">
        <f>AT$5*'Calculations Etc'!$B$35</f>
        <v>4.8916741063873004E-4</v>
      </c>
      <c r="AU8" s="4">
        <f>AU$5*'Calculations Etc'!$B$35</f>
        <v>4.9206977561865289E-4</v>
      </c>
      <c r="AV8" s="4">
        <f>AV$5*'Calculations Etc'!$B$35</f>
        <v>4.9497214059857574E-4</v>
      </c>
      <c r="AW8" s="4">
        <f>AW$5*'Calculations Etc'!$B$35</f>
        <v>4.9787450557849859E-4</v>
      </c>
      <c r="AX8" s="4">
        <f>AX$5*'Calculations Etc'!$B$35</f>
        <v>5.0077687055842144E-4</v>
      </c>
      <c r="AY8" s="4">
        <f>AY$5*'Calculations Etc'!$B$35</f>
        <v>5.0367923553834429E-4</v>
      </c>
      <c r="AZ8" s="4">
        <f>AZ$5*'Calculations Etc'!$B$35</f>
        <v>5.0658160051826715E-4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Z10"/>
  <sheetViews>
    <sheetView topLeftCell="AK1" workbookViewId="0">
      <selection activeCell="AZ5" sqref="AZ5"/>
    </sheetView>
  </sheetViews>
  <sheetFormatPr defaultRowHeight="14.25"/>
  <cols>
    <col min="1" max="1" width="31.06640625" customWidth="1"/>
  </cols>
  <sheetData>
    <row r="1" spans="1:52">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c r="AG1">
        <v>2051</v>
      </c>
      <c r="AH1">
        <v>2052</v>
      </c>
      <c r="AI1">
        <v>2053</v>
      </c>
      <c r="AJ1">
        <v>2054</v>
      </c>
      <c r="AK1">
        <v>2055</v>
      </c>
      <c r="AL1">
        <v>2056</v>
      </c>
      <c r="AM1">
        <v>2057</v>
      </c>
      <c r="AN1">
        <v>2058</v>
      </c>
      <c r="AO1">
        <v>2059</v>
      </c>
      <c r="AP1">
        <v>2060</v>
      </c>
      <c r="AQ1">
        <v>2061</v>
      </c>
      <c r="AR1">
        <v>2062</v>
      </c>
      <c r="AS1">
        <v>2063</v>
      </c>
      <c r="AT1">
        <v>2064</v>
      </c>
      <c r="AU1">
        <v>2065</v>
      </c>
      <c r="AV1">
        <v>2066</v>
      </c>
      <c r="AW1">
        <v>2067</v>
      </c>
      <c r="AX1">
        <v>2068</v>
      </c>
      <c r="AY1">
        <v>2069</v>
      </c>
      <c r="AZ1">
        <v>2070</v>
      </c>
    </row>
    <row r="2" spans="1:52">
      <c r="A2" t="s">
        <v>112</v>
      </c>
      <c r="B2" s="4">
        <f>'Calculations Etc'!E68</f>
        <v>1.2490429545241593E-3</v>
      </c>
      <c r="C2" s="4">
        <f>'Calculations Etc'!F68</f>
        <v>1.2479838852561889E-3</v>
      </c>
      <c r="D2" s="4">
        <f>'Calculations Etc'!G68</f>
        <v>1.2471665685815224E-3</v>
      </c>
      <c r="E2" s="4">
        <f>'Calculations Etc'!H68</f>
        <v>1.2466464519590526E-3</v>
      </c>
      <c r="F2" s="4">
        <f>'Calculations Etc'!I68</f>
        <v>1.2461776274382624E-3</v>
      </c>
      <c r="G2" s="4">
        <f>'Calculations Etc'!J68</f>
        <v>1.2458210503215087E-3</v>
      </c>
      <c r="H2" s="4">
        <f>'Calculations Etc'!K68</f>
        <v>1.2454261907779705E-3</v>
      </c>
      <c r="I2" s="4">
        <f>'Calculations Etc'!L68</f>
        <v>1.2450097660041024E-3</v>
      </c>
      <c r="J2" s="4">
        <f>'Calculations Etc'!M68</f>
        <v>1.2449523012062393E-3</v>
      </c>
      <c r="K2" s="4">
        <f>'Calculations Etc'!N68</f>
        <v>1.2448581170389291E-3</v>
      </c>
      <c r="L2" s="4">
        <f>'Calculations Etc'!O68</f>
        <v>1.244492708563932E-3</v>
      </c>
      <c r="M2" s="4">
        <f>'Calculations Etc'!P68</f>
        <v>1.2445150475500222E-3</v>
      </c>
      <c r="N2" s="4">
        <f>'Calculations Etc'!Q68</f>
        <v>1.244362963786191E-3</v>
      </c>
      <c r="O2" s="4">
        <f>'Calculations Etc'!R68</f>
        <v>1.2442462668418766E-3</v>
      </c>
      <c r="P2" s="4">
        <f>'Calculations Etc'!S68</f>
        <v>1.2440271982043711E-3</v>
      </c>
      <c r="Q2" s="4">
        <f>'Calculations Etc'!T68</f>
        <v>1.2439416368347936E-3</v>
      </c>
      <c r="R2" s="4">
        <f>'Calculations Etc'!U68</f>
        <v>1.2436776543099449E-3</v>
      </c>
      <c r="S2" s="4">
        <f>'Calculations Etc'!V68</f>
        <v>1.2434044966707469E-3</v>
      </c>
      <c r="T2" s="4">
        <f>'Calculations Etc'!W68</f>
        <v>1.2431106233009778E-3</v>
      </c>
      <c r="U2" s="4">
        <f>'Calculations Etc'!X68</f>
        <v>1.242818522097998E-3</v>
      </c>
      <c r="V2" s="4">
        <f>'Calculations Etc'!Y68</f>
        <v>1.2424141228640053E-3</v>
      </c>
      <c r="W2" s="4">
        <f>'Calculations Etc'!Z68</f>
        <v>1.2420321636298346E-3</v>
      </c>
      <c r="X2" s="4">
        <f>'Calculations Etc'!AA68</f>
        <v>1.241620319407161E-3</v>
      </c>
      <c r="Y2" s="4">
        <f>'Calculations Etc'!AB68</f>
        <v>1.2411620718582406E-3</v>
      </c>
      <c r="Z2" s="4">
        <f>'Calculations Etc'!AC68</f>
        <v>1.240669038843074E-3</v>
      </c>
      <c r="AA2" s="4">
        <f>'Calculations Etc'!AD68</f>
        <v>1.2401023941352315E-3</v>
      </c>
      <c r="AB2" s="4">
        <f>'Calculations Etc'!AE68</f>
        <v>1.2395514545691941E-3</v>
      </c>
      <c r="AC2" s="4">
        <f>'Calculations Etc'!AF68</f>
        <v>1.2389760811407262E-3</v>
      </c>
      <c r="AD2" s="4">
        <f>'Calculations Etc'!AG68</f>
        <v>1.2383487405617649E-3</v>
      </c>
      <c r="AE2" s="4">
        <f>'Calculations Etc'!AH68</f>
        <v>1.2375986561341948E-3</v>
      </c>
      <c r="AF2" s="4">
        <f>'Calculations Etc'!AI68</f>
        <v>1.236792153822779E-3</v>
      </c>
      <c r="AG2" s="4">
        <f>'Calculations Etc'!AJ68</f>
        <v>1.2360503348970752E-3</v>
      </c>
      <c r="AH2" s="4">
        <f>'Calculations Etc'!AK68</f>
        <v>1.23532604286015E-3</v>
      </c>
      <c r="AI2" s="4">
        <f>'Calculations Etc'!AL68</f>
        <v>1.2346188467289014E-3</v>
      </c>
      <c r="AJ2" s="4">
        <f>'Calculations Etc'!AM68</f>
        <v>1.2339281482758946E-3</v>
      </c>
      <c r="AK2" s="4">
        <f>'Calculations Etc'!AN68</f>
        <v>1.2332533768631385E-3</v>
      </c>
      <c r="AL2" s="4">
        <f>'Calculations Etc'!AO68</f>
        <v>1.2325939878697267E-3</v>
      </c>
      <c r="AM2" s="4">
        <f>'Calculations Etc'!AP68</f>
        <v>1.2319494612258041E-3</v>
      </c>
      <c r="AN2" s="4">
        <f>'Calculations Etc'!AQ68</f>
        <v>1.2313193000445569E-3</v>
      </c>
      <c r="AO2" s="4">
        <f>'Calculations Etc'!AR68</f>
        <v>1.2307030293446696E-3</v>
      </c>
      <c r="AP2" s="4">
        <f>'Calculations Etc'!AS68</f>
        <v>1.230100194856339E-3</v>
      </c>
      <c r="AQ2" s="4">
        <f>'Calculations Etc'!AT68</f>
        <v>1.2295103619045452E-3</v>
      </c>
      <c r="AR2" s="4">
        <f>'Calculations Etc'!AU68</f>
        <v>1.2289331143638046E-3</v>
      </c>
      <c r="AS2" s="4">
        <f>'Calculations Etc'!AV68</f>
        <v>1.2283680536791242E-3</v>
      </c>
      <c r="AT2" s="4">
        <f>'Calculations Etc'!AW68</f>
        <v>1.2278147979483183E-3</v>
      </c>
      <c r="AU2" s="4">
        <f>'Calculations Etc'!AX68</f>
        <v>1.2272729810612457E-3</v>
      </c>
      <c r="AV2" s="4">
        <f>'Calculations Etc'!AY68</f>
        <v>1.2267422518918887E-3</v>
      </c>
      <c r="AW2" s="4">
        <f>'Calculations Etc'!AZ68</f>
        <v>1.2262222735395336E-3</v>
      </c>
      <c r="AX2" s="4">
        <f>'Calculations Etc'!BA68</f>
        <v>1.2257127226155985E-3</v>
      </c>
      <c r="AY2" s="4">
        <f>'Calculations Etc'!BB68</f>
        <v>1.2252132885729411E-3</v>
      </c>
      <c r="AZ2" s="4">
        <f>'Calculations Etc'!BC68</f>
        <v>1.2247236730747245E-3</v>
      </c>
    </row>
    <row r="3" spans="1:52">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row>
    <row r="4" spans="1:52">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row>
    <row r="5" spans="1:52" s="51" customFormat="1">
      <c r="A5" s="51" t="s">
        <v>115</v>
      </c>
      <c r="B5" s="33">
        <f>'Calculations Etc'!E69</f>
        <v>3.8868922094850749E-4</v>
      </c>
      <c r="C5" s="33">
        <f>'Calculations Etc'!F69</f>
        <v>3.8835964956971156E-4</v>
      </c>
      <c r="D5" s="33">
        <f>'Calculations Etc'!G69</f>
        <v>3.8810530909215343E-4</v>
      </c>
      <c r="E5" s="33">
        <f>'Calculations Etc'!H69</f>
        <v>3.8794345419032003E-4</v>
      </c>
      <c r="F5" s="33">
        <f>'Calculations Etc'!I69</f>
        <v>3.8779756085887974E-4</v>
      </c>
      <c r="G5" s="33">
        <f>'Calculations Etc'!J69</f>
        <v>3.8768659775611613E-4</v>
      </c>
      <c r="H5" s="33">
        <f>'Calculations Etc'!K69</f>
        <v>3.8756372155893972E-4</v>
      </c>
      <c r="I5" s="33">
        <f>'Calculations Etc'!L69</f>
        <v>3.8743413448561116E-4</v>
      </c>
      <c r="J5" s="33">
        <f>'Calculations Etc'!M69</f>
        <v>3.8741625203614658E-4</v>
      </c>
      <c r="K5" s="33">
        <f>'Calculations Etc'!N69</f>
        <v>3.8738694289951122E-4</v>
      </c>
      <c r="L5" s="33">
        <f>'Calculations Etc'!O69</f>
        <v>3.8727323156960051E-4</v>
      </c>
      <c r="M5" s="33">
        <f>'Calculations Etc'!P69</f>
        <v>3.872801832305252E-4</v>
      </c>
      <c r="N5" s="33">
        <f>'Calculations Etc'!Q69</f>
        <v>3.8723285633958973E-4</v>
      </c>
      <c r="O5" s="33">
        <f>'Calculations Etc'!R69</f>
        <v>3.8719654146009873E-4</v>
      </c>
      <c r="P5" s="33">
        <f>'Calculations Etc'!S69</f>
        <v>3.8712836957078314E-4</v>
      </c>
      <c r="Q5" s="33">
        <f>'Calculations Etc'!T69</f>
        <v>3.8710174375942578E-4</v>
      </c>
      <c r="R5" s="33">
        <f>'Calculations Etc'!U69</f>
        <v>3.8701959513390749E-4</v>
      </c>
      <c r="S5" s="33">
        <f>'Calculations Etc'!V69</f>
        <v>3.8693459130790495E-4</v>
      </c>
      <c r="T5" s="33">
        <f>'Calculations Etc'!W69</f>
        <v>3.8684314096127021E-4</v>
      </c>
      <c r="U5" s="33">
        <f>'Calculations Etc'!X69</f>
        <v>3.8675224209457141E-4</v>
      </c>
      <c r="V5" s="33">
        <f>'Calculations Etc'!Y69</f>
        <v>3.8662639724460569E-4</v>
      </c>
      <c r="W5" s="33">
        <f>'Calculations Etc'!Z69</f>
        <v>3.8650753548999096E-4</v>
      </c>
      <c r="X5" s="33">
        <f>'Calculations Etc'!AA69</f>
        <v>3.8637937383671609E-4</v>
      </c>
      <c r="Y5" s="33">
        <f>'Calculations Etc'!AB69</f>
        <v>3.8623677194928995E-4</v>
      </c>
      <c r="Z5" s="33">
        <f>'Calculations Etc'!AC69</f>
        <v>3.8608334518532407E-4</v>
      </c>
      <c r="AA5" s="33">
        <f>'Calculations Etc'!AD69</f>
        <v>3.8590701122559256E-4</v>
      </c>
      <c r="AB5" s="33">
        <f>'Calculations Etc'!AE69</f>
        <v>3.8573556454320505E-4</v>
      </c>
      <c r="AC5" s="33">
        <f>'Calculations Etc'!AF69</f>
        <v>3.8555651429608934E-4</v>
      </c>
      <c r="AD5" s="33">
        <f>'Calculations Etc'!AG69</f>
        <v>3.8536129241038667E-4</v>
      </c>
      <c r="AE5" s="33">
        <f>'Calculations Etc'!AH69</f>
        <v>3.8512787391125356E-4</v>
      </c>
      <c r="AF5" s="33">
        <f>'Calculations Etc'!AI69</f>
        <v>3.8487689875144672E-4</v>
      </c>
      <c r="AG5" s="33">
        <f>'Calculations Etc'!AJ69</f>
        <v>3.8464605239082116E-4</v>
      </c>
      <c r="AH5" s="33">
        <f>'Calculations Etc'!AK69</f>
        <v>3.8442066021631533E-4</v>
      </c>
      <c r="AI5" s="33">
        <f>'Calculations Etc'!AL69</f>
        <v>3.8420058811045439E-4</v>
      </c>
      <c r="AJ5" s="33">
        <f>'Calculations Etc'!AM69</f>
        <v>3.8398564991106175E-4</v>
      </c>
      <c r="AK5" s="33">
        <f>'Calculations Etc'!AN69</f>
        <v>3.8377566804150904E-4</v>
      </c>
      <c r="AL5" s="33">
        <f>'Calculations Etc'!AO69</f>
        <v>3.8357047302141546E-4</v>
      </c>
      <c r="AM5" s="33">
        <f>'Calculations Etc'!AP69</f>
        <v>3.8336990301043275E-4</v>
      </c>
      <c r="AN5" s="33">
        <f>'Calculations Etc'!AQ69</f>
        <v>3.831738033825347E-4</v>
      </c>
      <c r="AO5" s="33">
        <f>'Calculations Etc'!AR69</f>
        <v>3.8298202632845892E-4</v>
      </c>
      <c r="AP5" s="33">
        <f>'Calculations Etc'!AS69</f>
        <v>3.8279443048415163E-4</v>
      </c>
      <c r="AQ5" s="33">
        <f>'Calculations Etc'!AT69</f>
        <v>3.8261088058325179E-4</v>
      </c>
      <c r="AR5" s="33">
        <f>'Calculations Etc'!AU69</f>
        <v>3.824312471318223E-4</v>
      </c>
      <c r="AS5" s="33">
        <f>'Calculations Etc'!AV69</f>
        <v>3.8225540610368038E-4</v>
      </c>
      <c r="AT5" s="33">
        <f>'Calculations Etc'!AW69</f>
        <v>3.8208323865482422E-4</v>
      </c>
      <c r="AU5" s="33">
        <f>'Calculations Etc'!AX69</f>
        <v>3.819146308555726E-4</v>
      </c>
      <c r="AV5" s="33">
        <f>'Calculations Etc'!AY69</f>
        <v>3.8174947343914842E-4</v>
      </c>
      <c r="AW5" s="33">
        <f>'Calculations Etc'!AZ69</f>
        <v>3.8158766156554152E-4</v>
      </c>
      <c r="AX5" s="33">
        <f>'Calculations Etc'!BA69</f>
        <v>3.8142909459957727E-4</v>
      </c>
      <c r="AY5" s="33">
        <f>'Calculations Etc'!BB69</f>
        <v>3.8127367590220384E-4</v>
      </c>
      <c r="AZ5" s="33">
        <f>'Calculations Etc'!BC69</f>
        <v>3.8112131263408978E-4</v>
      </c>
    </row>
    <row r="6" spans="1:52">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row>
    <row r="7" spans="1:52">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row>
    <row r="8" spans="1:52">
      <c r="A8" t="s">
        <v>854</v>
      </c>
      <c r="B8" s="4">
        <f>B$5*'Calculations Etc'!$B$35</f>
        <v>1.1660676628455222E-3</v>
      </c>
      <c r="C8" s="4">
        <f>C$5*'Calculations Etc'!$B$35</f>
        <v>1.1650789487091344E-3</v>
      </c>
      <c r="D8" s="4">
        <f>D$5*'Calculations Etc'!$B$35</f>
        <v>1.16431592727646E-3</v>
      </c>
      <c r="E8" s="4">
        <f>E$5*'Calculations Etc'!$B$35</f>
        <v>1.1638303625709598E-3</v>
      </c>
      <c r="F8" s="4">
        <f>F$5*'Calculations Etc'!$B$35</f>
        <v>1.1633926825766389E-3</v>
      </c>
      <c r="G8" s="4">
        <f>G$5*'Calculations Etc'!$B$35</f>
        <v>1.1630597932683483E-3</v>
      </c>
      <c r="H8" s="4">
        <f>H$5*'Calculations Etc'!$B$35</f>
        <v>1.162691164676819E-3</v>
      </c>
      <c r="I8" s="4">
        <f>I$5*'Calculations Etc'!$B$35</f>
        <v>1.1623024034568333E-3</v>
      </c>
      <c r="J8" s="4">
        <f>J$5*'Calculations Etc'!$B$35</f>
        <v>1.1622487561084396E-3</v>
      </c>
      <c r="K8" s="4">
        <f>K$5*'Calculations Etc'!$B$35</f>
        <v>1.1621608286985334E-3</v>
      </c>
      <c r="L8" s="4">
        <f>L$5*'Calculations Etc'!$B$35</f>
        <v>1.1618196947088013E-3</v>
      </c>
      <c r="M8" s="4">
        <f>M$5*'Calculations Etc'!$B$35</f>
        <v>1.1618405496915754E-3</v>
      </c>
      <c r="N8" s="4">
        <f>N$5*'Calculations Etc'!$B$35</f>
        <v>1.161698569018769E-3</v>
      </c>
      <c r="O8" s="4">
        <f>O$5*'Calculations Etc'!$B$35</f>
        <v>1.1615896243802959E-3</v>
      </c>
      <c r="P8" s="4">
        <f>P$5*'Calculations Etc'!$B$35</f>
        <v>1.1613851087123493E-3</v>
      </c>
      <c r="Q8" s="4">
        <f>Q$5*'Calculations Etc'!$B$35</f>
        <v>1.1613052312782772E-3</v>
      </c>
      <c r="R8" s="4">
        <f>R$5*'Calculations Etc'!$B$35</f>
        <v>1.1610587854017224E-3</v>
      </c>
      <c r="S8" s="4">
        <f>S$5*'Calculations Etc'!$B$35</f>
        <v>1.1608037739237146E-3</v>
      </c>
      <c r="T8" s="4">
        <f>T$5*'Calculations Etc'!$B$35</f>
        <v>1.1605294228838104E-3</v>
      </c>
      <c r="U8" s="4">
        <f>U$5*'Calculations Etc'!$B$35</f>
        <v>1.1602567262837141E-3</v>
      </c>
      <c r="V8" s="4">
        <f>V$5*'Calculations Etc'!$B$35</f>
        <v>1.1598791917338169E-3</v>
      </c>
      <c r="W8" s="4">
        <f>W$5*'Calculations Etc'!$B$35</f>
        <v>1.1595226064699726E-3</v>
      </c>
      <c r="X8" s="4">
        <f>X$5*'Calculations Etc'!$B$35</f>
        <v>1.1591381215101482E-3</v>
      </c>
      <c r="Y8" s="4">
        <f>Y$5*'Calculations Etc'!$B$35</f>
        <v>1.1587103158478696E-3</v>
      </c>
      <c r="Z8" s="4">
        <f>Z$5*'Calculations Etc'!$B$35</f>
        <v>1.158250035555972E-3</v>
      </c>
      <c r="AA8" s="4">
        <f>AA$5*'Calculations Etc'!$B$35</f>
        <v>1.1577210336767775E-3</v>
      </c>
      <c r="AB8" s="4">
        <f>AB$5*'Calculations Etc'!$B$35</f>
        <v>1.1572066936296149E-3</v>
      </c>
      <c r="AC8" s="4">
        <f>AC$5*'Calculations Etc'!$B$35</f>
        <v>1.1566695428882679E-3</v>
      </c>
      <c r="AD8" s="4">
        <f>AD$5*'Calculations Etc'!$B$35</f>
        <v>1.1560838772311599E-3</v>
      </c>
      <c r="AE8" s="4">
        <f>AE$5*'Calculations Etc'!$B$35</f>
        <v>1.1553836217337605E-3</v>
      </c>
      <c r="AF8" s="4">
        <f>AF$5*'Calculations Etc'!$B$35</f>
        <v>1.15463069625434E-3</v>
      </c>
      <c r="AG8" s="4">
        <f>AG$5*'Calculations Etc'!$B$35</f>
        <v>1.1539381571724634E-3</v>
      </c>
      <c r="AH8" s="4">
        <f>AH$5*'Calculations Etc'!$B$35</f>
        <v>1.1532619806489458E-3</v>
      </c>
      <c r="AI8" s="4">
        <f>AI$5*'Calculations Etc'!$B$35</f>
        <v>1.152601764331363E-3</v>
      </c>
      <c r="AJ8" s="4">
        <f>AJ$5*'Calculations Etc'!$B$35</f>
        <v>1.1519569497331851E-3</v>
      </c>
      <c r="AK8" s="4">
        <f>AK$5*'Calculations Etc'!$B$35</f>
        <v>1.1513270041245268E-3</v>
      </c>
      <c r="AL8" s="4">
        <f>AL$5*'Calculations Etc'!$B$35</f>
        <v>1.1507114190642462E-3</v>
      </c>
      <c r="AM8" s="4">
        <f>AM$5*'Calculations Etc'!$B$35</f>
        <v>1.1501097090312982E-3</v>
      </c>
      <c r="AN8" s="4">
        <f>AN$5*'Calculations Etc'!$B$35</f>
        <v>1.149521410147604E-3</v>
      </c>
      <c r="AO8" s="4">
        <f>AO$5*'Calculations Etc'!$B$35</f>
        <v>1.1489460789853765E-3</v>
      </c>
      <c r="AP8" s="4">
        <f>AP$5*'Calculations Etc'!$B$35</f>
        <v>1.1483832914524546E-3</v>
      </c>
      <c r="AQ8" s="4">
        <f>AQ$5*'Calculations Etc'!$B$35</f>
        <v>1.1478326417497552E-3</v>
      </c>
      <c r="AR8" s="4">
        <f>AR$5*'Calculations Etc'!$B$35</f>
        <v>1.1472937413954667E-3</v>
      </c>
      <c r="AS8" s="4">
        <f>AS$5*'Calculations Etc'!$B$35</f>
        <v>1.1467662183110409E-3</v>
      </c>
      <c r="AT8" s="4">
        <f>AT$5*'Calculations Etc'!$B$35</f>
        <v>1.1462497159644724E-3</v>
      </c>
      <c r="AU8" s="4">
        <f>AU$5*'Calculations Etc'!$B$35</f>
        <v>1.1457438925667177E-3</v>
      </c>
      <c r="AV8" s="4">
        <f>AV$5*'Calculations Etc'!$B$35</f>
        <v>1.1452484203174451E-3</v>
      </c>
      <c r="AW8" s="4">
        <f>AW$5*'Calculations Etc'!$B$35</f>
        <v>1.1447629846966243E-3</v>
      </c>
      <c r="AX8" s="4">
        <f>AX$5*'Calculations Etc'!$B$35</f>
        <v>1.1442872837987316E-3</v>
      </c>
      <c r="AY8" s="4">
        <f>AY$5*'Calculations Etc'!$B$35</f>
        <v>1.1438210277066113E-3</v>
      </c>
      <c r="AZ8" s="4">
        <f>AZ$5*'Calculations Etc'!$B$35</f>
        <v>1.1433639379022692E-3</v>
      </c>
    </row>
    <row r="10" spans="1:52">
      <c r="B10" s="56"/>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Z12"/>
  <sheetViews>
    <sheetView workbookViewId="0">
      <selection activeCell="AP17" sqref="AP17"/>
    </sheetView>
  </sheetViews>
  <sheetFormatPr defaultRowHeight="14.25"/>
  <cols>
    <col min="1" max="1" width="31.06640625" customWidth="1"/>
    <col min="3" max="3" width="10.73046875" bestFit="1" customWidth="1"/>
    <col min="6" max="6" width="10.73046875" bestFit="1" customWidth="1"/>
  </cols>
  <sheetData>
    <row r="1" spans="1:52">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c r="AG1">
        <v>2051</v>
      </c>
      <c r="AH1">
        <v>2052</v>
      </c>
      <c r="AI1">
        <v>2053</v>
      </c>
      <c r="AJ1">
        <v>2054</v>
      </c>
      <c r="AK1">
        <v>2055</v>
      </c>
      <c r="AL1">
        <v>2056</v>
      </c>
      <c r="AM1">
        <v>2057</v>
      </c>
      <c r="AN1">
        <v>2058</v>
      </c>
      <c r="AO1">
        <v>2059</v>
      </c>
      <c r="AP1">
        <v>2060</v>
      </c>
      <c r="AQ1">
        <v>2061</v>
      </c>
      <c r="AR1">
        <v>2062</v>
      </c>
      <c r="AS1">
        <v>2063</v>
      </c>
      <c r="AT1">
        <v>2064</v>
      </c>
      <c r="AU1">
        <v>2065</v>
      </c>
      <c r="AV1">
        <v>2066</v>
      </c>
      <c r="AW1">
        <v>2067</v>
      </c>
      <c r="AX1">
        <v>2068</v>
      </c>
      <c r="AY1">
        <v>2069</v>
      </c>
      <c r="AZ1">
        <v>2070</v>
      </c>
    </row>
    <row r="2" spans="1:52">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f>AG$5/(1-'Calculations Etc'!$B$17)</f>
        <v>1.3700704788161671E-2</v>
      </c>
      <c r="AH2" s="4">
        <f>AH$5/(1-'Calculations Etc'!$B$17)</f>
        <v>1.3788428780962453E-2</v>
      </c>
      <c r="AI2" s="4">
        <f>AI$5/(1-'Calculations Etc'!$B$17)</f>
        <v>1.3876152773763238E-2</v>
      </c>
      <c r="AJ2" s="4">
        <f>AJ$5/(1-'Calculations Etc'!$B$17)</f>
        <v>1.3963876766564026E-2</v>
      </c>
      <c r="AK2" s="4">
        <f>AK$5/(1-'Calculations Etc'!$B$17)</f>
        <v>1.4051600759364808E-2</v>
      </c>
      <c r="AL2" s="4">
        <f>AL$5/(1-'Calculations Etc'!$B$17)</f>
        <v>1.4139324752165594E-2</v>
      </c>
      <c r="AM2" s="4">
        <f>AM$5/(1-'Calculations Etc'!$B$17)</f>
        <v>1.4227048744966379E-2</v>
      </c>
      <c r="AN2" s="4">
        <f>AN$5/(1-'Calculations Etc'!$B$17)</f>
        <v>1.431477273776716E-2</v>
      </c>
      <c r="AO2" s="4">
        <f>AO$5/(1-'Calculations Etc'!$B$17)</f>
        <v>1.4402496730567945E-2</v>
      </c>
      <c r="AP2" s="4">
        <f>AP$5/(1-'Calculations Etc'!$B$17)</f>
        <v>1.4490220723368731E-2</v>
      </c>
      <c r="AQ2" s="4">
        <f>AQ$5/(1-'Calculations Etc'!$B$17)</f>
        <v>1.4577944716169515E-2</v>
      </c>
      <c r="AR2" s="4">
        <f>AR$5/(1-'Calculations Etc'!$B$17)</f>
        <v>1.4665668708970301E-2</v>
      </c>
      <c r="AS2" s="4">
        <f>AS$5/(1-'Calculations Etc'!$B$17)</f>
        <v>1.4753392701771086E-2</v>
      </c>
      <c r="AT2" s="4">
        <f>AT$5/(1-'Calculations Etc'!$B$17)</f>
        <v>1.484111669457187E-2</v>
      </c>
      <c r="AU2" s="4">
        <f>AU$5/(1-'Calculations Etc'!$B$17)</f>
        <v>1.4928840687372656E-2</v>
      </c>
      <c r="AV2" s="4">
        <f>AV$5/(1-'Calculations Etc'!$B$17)</f>
        <v>1.5016564680173441E-2</v>
      </c>
      <c r="AW2" s="4">
        <f>AW$5/(1-'Calculations Etc'!$B$17)</f>
        <v>1.5104288672974222E-2</v>
      </c>
      <c r="AX2" s="4">
        <f>AX$5/(1-'Calculations Etc'!$B$17)</f>
        <v>1.5192012665775008E-2</v>
      </c>
      <c r="AY2" s="4">
        <f>AY$5/(1-'Calculations Etc'!$B$17)</f>
        <v>1.5279736658575793E-2</v>
      </c>
      <c r="AZ2" s="4">
        <f>AZ$5/(1-'Calculations Etc'!$B$17)</f>
        <v>1.5367460651376577E-2</v>
      </c>
    </row>
    <row r="3" spans="1:52">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row>
    <row r="4" spans="1:52">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row>
    <row r="5" spans="1:52" s="51" customFormat="1">
      <c r="A5" s="51" t="s">
        <v>115</v>
      </c>
      <c r="B5" s="33">
        <f>INDEX('AEO 7'!$C$51:$BD$51,MATCH(B$1,'AEO 7'!$C$1:$BD$1,0))/10^3</f>
        <v>3.4893709999999998E-3</v>
      </c>
      <c r="C5" s="33">
        <f>INDEX('AEO 7'!$C$51:$BD$51,MATCH(C$1,'AEO 7'!$C$1:$BD$1,0))/10^3</f>
        <v>3.5120030000000001E-3</v>
      </c>
      <c r="D5" s="33">
        <f>INDEX('AEO 7'!$C$51:$BD$51,MATCH(D$1,'AEO 7'!$C$1:$BD$1,0))/10^3</f>
        <v>3.5347819999999998E-3</v>
      </c>
      <c r="E5" s="33">
        <f>INDEX('AEO 7'!$C$51:$BD$51,MATCH(E$1,'AEO 7'!$C$1:$BD$1,0))/10^3</f>
        <v>3.55771E-3</v>
      </c>
      <c r="F5" s="33">
        <f>INDEX('AEO 7'!$C$51:$BD$51,MATCH(F$1,'AEO 7'!$C$1:$BD$1,0))/10^3</f>
        <v>3.580785E-3</v>
      </c>
      <c r="G5" s="33">
        <f>INDEX('AEO 7'!$C$51:$BD$51,MATCH(G$1,'AEO 7'!$C$1:$BD$1,0))/10^3</f>
        <v>3.6040100000000004E-3</v>
      </c>
      <c r="H5" s="33">
        <f>INDEX('AEO 7'!$C$51:$BD$51,MATCH(H$1,'AEO 7'!$C$1:$BD$1,0))/10^3</f>
        <v>3.6273859999999998E-3</v>
      </c>
      <c r="I5" s="33">
        <f>INDEX('AEO 7'!$C$51:$BD$51,MATCH(I$1,'AEO 7'!$C$1:$BD$1,0))/10^3</f>
        <v>3.6509140000000003E-3</v>
      </c>
      <c r="J5" s="33">
        <f>INDEX('AEO 7'!$C$51:$BD$51,MATCH(J$1,'AEO 7'!$C$1:$BD$1,0))/10^3</f>
        <v>3.6745939999999998E-3</v>
      </c>
      <c r="K5" s="33">
        <f>INDEX('AEO 7'!$C$51:$BD$51,MATCH(K$1,'AEO 7'!$C$1:$BD$1,0))/10^3</f>
        <v>3.6984279999999997E-3</v>
      </c>
      <c r="L5" s="33">
        <f>INDEX('AEO 7'!$C$51:$BD$51,MATCH(L$1,'AEO 7'!$C$1:$BD$1,0))/10^3</f>
        <v>3.7224160000000001E-3</v>
      </c>
      <c r="M5" s="33">
        <f>INDEX('AEO 7'!$C$51:$BD$51,MATCH(M$1,'AEO 7'!$C$1:$BD$1,0))/10^3</f>
        <v>3.7465599999999999E-3</v>
      </c>
      <c r="N5" s="33">
        <f>INDEX('AEO 7'!$C$51:$BD$51,MATCH(N$1,'AEO 7'!$C$1:$BD$1,0))/10^3</f>
        <v>3.77086E-3</v>
      </c>
      <c r="O5" s="33">
        <f>INDEX('AEO 7'!$C$51:$BD$51,MATCH(O$1,'AEO 7'!$C$1:$BD$1,0))/10^3</f>
        <v>3.7953179999999998E-3</v>
      </c>
      <c r="P5" s="33">
        <f>INDEX('AEO 7'!$C$51:$BD$51,MATCH(P$1,'AEO 7'!$C$1:$BD$1,0))/10^3</f>
        <v>3.819935E-3</v>
      </c>
      <c r="Q5" s="33">
        <f>INDEX('AEO 7'!$C$51:$BD$51,MATCH(Q$1,'AEO 7'!$C$1:$BD$1,0))/10^3</f>
        <v>3.8447119999999997E-3</v>
      </c>
      <c r="R5" s="33">
        <f>INDEX('AEO 7'!$C$51:$BD$51,MATCH(R$1,'AEO 7'!$C$1:$BD$1,0))/10^3</f>
        <v>3.8696489999999997E-3</v>
      </c>
      <c r="S5" s="33">
        <f>INDEX('AEO 7'!$C$51:$BD$51,MATCH(S$1,'AEO 7'!$C$1:$BD$1,0))/10^3</f>
        <v>3.894748E-3</v>
      </c>
      <c r="T5" s="33">
        <f>INDEX('AEO 7'!$C$51:$BD$51,MATCH(T$1,'AEO 7'!$C$1:$BD$1,0))/10^3</f>
        <v>3.9200089999999995E-3</v>
      </c>
      <c r="U5" s="33">
        <f>INDEX('AEO 7'!$C$51:$BD$51,MATCH(U$1,'AEO 7'!$C$1:$BD$1,0))/10^3</f>
        <v>3.9454349999999997E-3</v>
      </c>
      <c r="V5" s="33">
        <f>INDEX('AEO 7'!$C$51:$BD$51,MATCH(V$1,'AEO 7'!$C$1:$BD$1,0))/10^3</f>
        <v>3.9710250000000004E-3</v>
      </c>
      <c r="W5" s="33">
        <f>INDEX('AEO 7'!$C$51:$BD$51,MATCH(W$1,'AEO 7'!$C$1:$BD$1,0))/10^3</f>
        <v>3.9967819999999999E-3</v>
      </c>
      <c r="X5" s="33">
        <f>INDEX('AEO 7'!$C$51:$BD$51,MATCH(X$1,'AEO 7'!$C$1:$BD$1,0))/10^3</f>
        <v>4.0227050000000006E-3</v>
      </c>
      <c r="Y5" s="33">
        <f>INDEX('AEO 7'!$C$51:$BD$51,MATCH(Y$1,'AEO 7'!$C$1:$BD$1,0))/10^3</f>
        <v>4.0487970000000007E-3</v>
      </c>
      <c r="Z5" s="33">
        <f>INDEX('AEO 7'!$C$51:$BD$51,MATCH(Z$1,'AEO 7'!$C$1:$BD$1,0))/10^3</f>
        <v>4.0750580000000003E-3</v>
      </c>
      <c r="AA5" s="33">
        <f>INDEX('AEO 7'!$C$51:$BD$51,MATCH(AA$1,'AEO 7'!$C$1:$BD$1,0))/10^3</f>
        <v>4.1014889999999998E-3</v>
      </c>
      <c r="AB5" s="33">
        <f>INDEX('AEO 7'!$C$51:$BD$51,MATCH(AB$1,'AEO 7'!$C$1:$BD$1,0))/10^3</f>
        <v>4.1280910000000004E-3</v>
      </c>
      <c r="AC5" s="33">
        <f>INDEX('AEO 7'!$C$51:$BD$51,MATCH(AC$1,'AEO 7'!$C$1:$BD$1,0))/10^3</f>
        <v>4.1548660000000001E-3</v>
      </c>
      <c r="AD5" s="33">
        <f>INDEX('AEO 7'!$C$51:$BD$51,MATCH(AD$1,'AEO 7'!$C$1:$BD$1,0))/10^3</f>
        <v>4.1818150000000002E-3</v>
      </c>
      <c r="AE5" s="33">
        <f>INDEX('AEO 7'!$C$51:$BD$51,MATCH(AE$1,'AEO 7'!$C$1:$BD$1,0))/10^3</f>
        <v>4.2089390000000001E-3</v>
      </c>
      <c r="AF5" s="33">
        <f>INDEX('AEO 7'!$C$51:$BD$51,MATCH(AF$1,'AEO 7'!$C$1:$BD$1,0))/10^3</f>
        <v>4.2362379999999998E-3</v>
      </c>
      <c r="AG5" s="33">
        <f>INDEX('AEO 7'!$C$51:$BD$51,MATCH(AG$1,'AEO 7'!$C$1:$BD$1,0))/10^3</f>
        <v>4.2635173204149746E-3</v>
      </c>
      <c r="AH5" s="33">
        <f>INDEX('AEO 7'!$C$51:$BD$51,MATCH(AH$1,'AEO 7'!$C$1:$BD$1,0))/10^3</f>
        <v>4.2908161177035104E-3</v>
      </c>
      <c r="AI5" s="33">
        <f>INDEX('AEO 7'!$C$51:$BD$51,MATCH(AI$1,'AEO 7'!$C$1:$BD$1,0))/10^3</f>
        <v>4.318114914992047E-3</v>
      </c>
      <c r="AJ5" s="33">
        <f>INDEX('AEO 7'!$C$51:$BD$51,MATCH(AJ$1,'AEO 7'!$C$1:$BD$1,0))/10^3</f>
        <v>4.3454137122805837E-3</v>
      </c>
      <c r="AK5" s="33">
        <f>INDEX('AEO 7'!$C$51:$BD$51,MATCH(AK$1,'AEO 7'!$C$1:$BD$1,0))/10^3</f>
        <v>4.3727125095691195E-3</v>
      </c>
      <c r="AL5" s="33">
        <f>INDEX('AEO 7'!$C$51:$BD$51,MATCH(AL$1,'AEO 7'!$C$1:$BD$1,0))/10^3</f>
        <v>4.4000113068576562E-3</v>
      </c>
      <c r="AM5" s="33">
        <f>INDEX('AEO 7'!$C$51:$BD$51,MATCH(AM$1,'AEO 7'!$C$1:$BD$1,0))/10^3</f>
        <v>4.4273101041461928E-3</v>
      </c>
      <c r="AN5" s="33">
        <f>INDEX('AEO 7'!$C$51:$BD$51,MATCH(AN$1,'AEO 7'!$C$1:$BD$1,0))/10^3</f>
        <v>4.4546089014347277E-3</v>
      </c>
      <c r="AO5" s="33">
        <f>INDEX('AEO 7'!$C$51:$BD$51,MATCH(AO$1,'AEO 7'!$C$1:$BD$1,0))/10^3</f>
        <v>4.4819076987232644E-3</v>
      </c>
      <c r="AP5" s="33">
        <f>INDEX('AEO 7'!$C$51:$BD$51,MATCH(AP$1,'AEO 7'!$C$1:$BD$1,0))/10^3</f>
        <v>4.5092064960118011E-3</v>
      </c>
      <c r="AQ5" s="33">
        <f>INDEX('AEO 7'!$C$51:$BD$51,MATCH(AQ$1,'AEO 7'!$C$1:$BD$1,0))/10^3</f>
        <v>4.5365052933003368E-3</v>
      </c>
      <c r="AR5" s="33">
        <f>INDEX('AEO 7'!$C$51:$BD$51,MATCH(AR$1,'AEO 7'!$C$1:$BD$1,0))/10^3</f>
        <v>4.5638040905888735E-3</v>
      </c>
      <c r="AS5" s="33">
        <f>INDEX('AEO 7'!$C$51:$BD$51,MATCH(AS$1,'AEO 7'!$C$1:$BD$1,0))/10^3</f>
        <v>4.5911028878774102E-3</v>
      </c>
      <c r="AT5" s="33">
        <f>INDEX('AEO 7'!$C$51:$BD$51,MATCH(AT$1,'AEO 7'!$C$1:$BD$1,0))/10^3</f>
        <v>4.618401685165946E-3</v>
      </c>
      <c r="AU5" s="33">
        <f>INDEX('AEO 7'!$C$51:$BD$51,MATCH(AU$1,'AEO 7'!$C$1:$BD$1,0))/10^3</f>
        <v>4.6457004824544826E-3</v>
      </c>
      <c r="AV5" s="33">
        <f>INDEX('AEO 7'!$C$51:$BD$51,MATCH(AV$1,'AEO 7'!$C$1:$BD$1,0))/10^3</f>
        <v>4.6729992797430193E-3</v>
      </c>
      <c r="AW5" s="33">
        <f>INDEX('AEO 7'!$C$51:$BD$51,MATCH(AW$1,'AEO 7'!$C$1:$BD$1,0))/10^3</f>
        <v>4.7002980770315542E-3</v>
      </c>
      <c r="AX5" s="33">
        <f>INDEX('AEO 7'!$C$51:$BD$51,MATCH(AX$1,'AEO 7'!$C$1:$BD$1,0))/10^3</f>
        <v>4.7275968743200909E-3</v>
      </c>
      <c r="AY5" s="33">
        <f>INDEX('AEO 7'!$C$51:$BD$51,MATCH(AY$1,'AEO 7'!$C$1:$BD$1,0))/10^3</f>
        <v>4.7548956716086275E-3</v>
      </c>
      <c r="AZ5" s="33">
        <f>INDEX('AEO 7'!$C$51:$BD$51,MATCH(AZ$1,'AEO 7'!$C$1:$BD$1,0))/10^3</f>
        <v>4.7821944688971633E-3</v>
      </c>
    </row>
    <row r="6" spans="1:52">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row>
    <row r="7" spans="1:52">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row>
    <row r="8" spans="1:52">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f>AG$5*'Calculations Etc'!$B$35</f>
        <v>1.2790551961244921E-2</v>
      </c>
      <c r="AH8" s="4">
        <f>AH$5*'Calculations Etc'!$B$35</f>
        <v>1.2872448353110529E-2</v>
      </c>
      <c r="AI8" s="4">
        <f>AI$5*'Calculations Etc'!$B$35</f>
        <v>1.2954344744976139E-2</v>
      </c>
      <c r="AJ8" s="4">
        <f>AJ$5*'Calculations Etc'!$B$35</f>
        <v>1.3036241136841748E-2</v>
      </c>
      <c r="AK8" s="4">
        <f>AK$5*'Calculations Etc'!$B$35</f>
        <v>1.3118137528707356E-2</v>
      </c>
      <c r="AL8" s="4">
        <f>AL$5*'Calculations Etc'!$B$35</f>
        <v>1.3200033920572967E-2</v>
      </c>
      <c r="AM8" s="4">
        <f>AM$5*'Calculations Etc'!$B$35</f>
        <v>1.3281930312438576E-2</v>
      </c>
      <c r="AN8" s="4">
        <f>AN$5*'Calculations Etc'!$B$35</f>
        <v>1.3363826704304181E-2</v>
      </c>
      <c r="AO8" s="4">
        <f>AO$5*'Calculations Etc'!$B$35</f>
        <v>1.3445723096169791E-2</v>
      </c>
      <c r="AP8" s="4">
        <f>AP$5*'Calculations Etc'!$B$35</f>
        <v>1.3527619488035401E-2</v>
      </c>
      <c r="AQ8" s="4">
        <f>AQ$5*'Calculations Etc'!$B$35</f>
        <v>1.3609515879901009E-2</v>
      </c>
      <c r="AR8" s="4">
        <f>AR$5*'Calculations Etc'!$B$35</f>
        <v>1.3691412271766618E-2</v>
      </c>
      <c r="AS8" s="4">
        <f>AS$5*'Calculations Etc'!$B$35</f>
        <v>1.3773308663632229E-2</v>
      </c>
      <c r="AT8" s="4">
        <f>AT$5*'Calculations Etc'!$B$35</f>
        <v>1.3855205055497836E-2</v>
      </c>
      <c r="AU8" s="4">
        <f>AU$5*'Calculations Etc'!$B$35</f>
        <v>1.3937101447363445E-2</v>
      </c>
      <c r="AV8" s="4">
        <f>AV$5*'Calculations Etc'!$B$35</f>
        <v>1.4018997839229056E-2</v>
      </c>
      <c r="AW8" s="4">
        <f>AW$5*'Calculations Etc'!$B$35</f>
        <v>1.410089423109466E-2</v>
      </c>
      <c r="AX8" s="4">
        <f>AX$5*'Calculations Etc'!$B$35</f>
        <v>1.4182790622960271E-2</v>
      </c>
      <c r="AY8" s="4">
        <f>AY$5*'Calculations Etc'!$B$35</f>
        <v>1.426468701482588E-2</v>
      </c>
      <c r="AZ8" s="4">
        <f>AZ$5*'Calculations Etc'!$B$35</f>
        <v>1.4346583406691487E-2</v>
      </c>
    </row>
    <row r="11" spans="1:52">
      <c r="B11" s="4"/>
    </row>
    <row r="12" spans="1:52">
      <c r="D12" s="1"/>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Z9"/>
  <sheetViews>
    <sheetView topLeftCell="AI1" workbookViewId="0">
      <selection activeCell="AW14" sqref="AW14"/>
    </sheetView>
  </sheetViews>
  <sheetFormatPr defaultRowHeight="14.25"/>
  <cols>
    <col min="1" max="1" width="31.06640625" customWidth="1"/>
    <col min="2" max="2" width="11.59765625" bestFit="1" customWidth="1"/>
  </cols>
  <sheetData>
    <row r="1" spans="1:52">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c r="AG1">
        <v>2051</v>
      </c>
      <c r="AH1">
        <v>2052</v>
      </c>
      <c r="AI1">
        <v>2053</v>
      </c>
      <c r="AJ1">
        <v>2054</v>
      </c>
      <c r="AK1">
        <v>2055</v>
      </c>
      <c r="AL1">
        <v>2056</v>
      </c>
      <c r="AM1">
        <v>2057</v>
      </c>
      <c r="AN1">
        <v>2058</v>
      </c>
      <c r="AO1">
        <v>2059</v>
      </c>
      <c r="AP1">
        <v>2060</v>
      </c>
      <c r="AQ1">
        <v>2061</v>
      </c>
      <c r="AR1">
        <v>2062</v>
      </c>
      <c r="AS1">
        <v>2063</v>
      </c>
      <c r="AT1">
        <v>2064</v>
      </c>
      <c r="AU1">
        <v>2065</v>
      </c>
      <c r="AV1">
        <v>2066</v>
      </c>
      <c r="AW1">
        <v>2067</v>
      </c>
      <c r="AX1">
        <v>2068</v>
      </c>
      <c r="AY1">
        <v>2069</v>
      </c>
      <c r="AZ1">
        <v>2070</v>
      </c>
    </row>
    <row r="2" spans="1:52">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f t="shared" ref="AG2:AG8" si="1">AF2</f>
        <v>3.2293482418666772E-5</v>
      </c>
      <c r="AH2" s="4">
        <f t="shared" ref="AH2:AH8" si="2">AG2</f>
        <v>3.2293482418666772E-5</v>
      </c>
      <c r="AI2" s="4">
        <f t="shared" ref="AI2:AI8" si="3">AH2</f>
        <v>3.2293482418666772E-5</v>
      </c>
      <c r="AJ2" s="4">
        <f t="shared" ref="AJ2:AJ8" si="4">AI2</f>
        <v>3.2293482418666772E-5</v>
      </c>
      <c r="AK2" s="4">
        <f t="shared" ref="AK2:AK8" si="5">AJ2</f>
        <v>3.2293482418666772E-5</v>
      </c>
      <c r="AL2" s="4">
        <f t="shared" ref="AL2:AL8" si="6">AK2</f>
        <v>3.2293482418666772E-5</v>
      </c>
      <c r="AM2" s="4">
        <f t="shared" ref="AM2:AM8" si="7">AL2</f>
        <v>3.2293482418666772E-5</v>
      </c>
      <c r="AN2" s="4">
        <f t="shared" ref="AN2:AN8" si="8">AM2</f>
        <v>3.2293482418666772E-5</v>
      </c>
      <c r="AO2" s="4">
        <f t="shared" ref="AO2:AO8" si="9">AN2</f>
        <v>3.2293482418666772E-5</v>
      </c>
      <c r="AP2" s="4">
        <f t="shared" ref="AP2:AP8" si="10">AO2</f>
        <v>3.2293482418666772E-5</v>
      </c>
      <c r="AQ2" s="4">
        <f t="shared" ref="AQ2:AQ8" si="11">AP2</f>
        <v>3.2293482418666772E-5</v>
      </c>
      <c r="AR2" s="4">
        <f t="shared" ref="AR2:AR8" si="12">AQ2</f>
        <v>3.2293482418666772E-5</v>
      </c>
      <c r="AS2" s="4">
        <f t="shared" ref="AS2:AS8" si="13">AR2</f>
        <v>3.2293482418666772E-5</v>
      </c>
      <c r="AT2" s="4">
        <f t="shared" ref="AT2:AT8" si="14">AS2</f>
        <v>3.2293482418666772E-5</v>
      </c>
      <c r="AU2" s="4">
        <f t="shared" ref="AU2:AU8" si="15">AT2</f>
        <v>3.2293482418666772E-5</v>
      </c>
      <c r="AV2" s="4">
        <f t="shared" ref="AV2:AV8" si="16">AU2</f>
        <v>3.2293482418666772E-5</v>
      </c>
      <c r="AW2" s="4">
        <f t="shared" ref="AW2:AW8" si="17">AV2</f>
        <v>3.2293482418666772E-5</v>
      </c>
      <c r="AX2" s="4">
        <f t="shared" ref="AX2:AX8" si="18">AW2</f>
        <v>3.2293482418666772E-5</v>
      </c>
      <c r="AY2" s="4">
        <f t="shared" ref="AY2:AY8" si="19">AX2</f>
        <v>3.2293482418666772E-5</v>
      </c>
      <c r="AZ2" s="4">
        <f t="shared" ref="AZ2:AZ8" si="20">AY2</f>
        <v>3.2293482418666772E-5</v>
      </c>
    </row>
    <row r="3" spans="1:52">
      <c r="A3" t="s">
        <v>113</v>
      </c>
      <c r="B3">
        <v>0</v>
      </c>
      <c r="C3" s="4">
        <f t="shared" ref="C3:R8" si="21">B3</f>
        <v>0</v>
      </c>
      <c r="D3" s="4">
        <f t="shared" si="21"/>
        <v>0</v>
      </c>
      <c r="E3" s="4">
        <f t="shared" si="21"/>
        <v>0</v>
      </c>
      <c r="F3" s="4">
        <f t="shared" si="21"/>
        <v>0</v>
      </c>
      <c r="G3" s="4">
        <f t="shared" si="21"/>
        <v>0</v>
      </c>
      <c r="H3" s="4">
        <f t="shared" si="21"/>
        <v>0</v>
      </c>
      <c r="I3" s="4">
        <f t="shared" si="21"/>
        <v>0</v>
      </c>
      <c r="J3" s="4">
        <f t="shared" si="21"/>
        <v>0</v>
      </c>
      <c r="K3" s="4">
        <f t="shared" si="21"/>
        <v>0</v>
      </c>
      <c r="L3" s="4">
        <f t="shared" si="21"/>
        <v>0</v>
      </c>
      <c r="M3" s="4">
        <f t="shared" si="21"/>
        <v>0</v>
      </c>
      <c r="N3" s="4">
        <f t="shared" si="21"/>
        <v>0</v>
      </c>
      <c r="O3" s="4">
        <f t="shared" si="21"/>
        <v>0</v>
      </c>
      <c r="P3" s="4">
        <f t="shared" si="21"/>
        <v>0</v>
      </c>
      <c r="Q3" s="4">
        <f t="shared" si="21"/>
        <v>0</v>
      </c>
      <c r="R3" s="4">
        <f t="shared" si="2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c r="AG3" s="4">
        <f t="shared" si="1"/>
        <v>0</v>
      </c>
      <c r="AH3" s="4">
        <f t="shared" si="2"/>
        <v>0</v>
      </c>
      <c r="AI3" s="4">
        <f t="shared" si="3"/>
        <v>0</v>
      </c>
      <c r="AJ3" s="4">
        <f t="shared" si="4"/>
        <v>0</v>
      </c>
      <c r="AK3" s="4">
        <f t="shared" si="5"/>
        <v>0</v>
      </c>
      <c r="AL3" s="4">
        <f t="shared" si="6"/>
        <v>0</v>
      </c>
      <c r="AM3" s="4">
        <f t="shared" si="7"/>
        <v>0</v>
      </c>
      <c r="AN3" s="4">
        <f t="shared" si="8"/>
        <v>0</v>
      </c>
      <c r="AO3" s="4">
        <f t="shared" si="9"/>
        <v>0</v>
      </c>
      <c r="AP3" s="4">
        <f t="shared" si="10"/>
        <v>0</v>
      </c>
      <c r="AQ3" s="4">
        <f t="shared" si="11"/>
        <v>0</v>
      </c>
      <c r="AR3" s="4">
        <f t="shared" si="12"/>
        <v>0</v>
      </c>
      <c r="AS3" s="4">
        <f t="shared" si="13"/>
        <v>0</v>
      </c>
      <c r="AT3" s="4">
        <f t="shared" si="14"/>
        <v>0</v>
      </c>
      <c r="AU3" s="4">
        <f t="shared" si="15"/>
        <v>0</v>
      </c>
      <c r="AV3" s="4">
        <f t="shared" si="16"/>
        <v>0</v>
      </c>
      <c r="AW3" s="4">
        <f t="shared" si="17"/>
        <v>0</v>
      </c>
      <c r="AX3" s="4">
        <f t="shared" si="18"/>
        <v>0</v>
      </c>
      <c r="AY3" s="4">
        <f t="shared" si="19"/>
        <v>0</v>
      </c>
      <c r="AZ3" s="4">
        <f t="shared" si="20"/>
        <v>0</v>
      </c>
    </row>
    <row r="4" spans="1:52">
      <c r="A4" t="s">
        <v>114</v>
      </c>
      <c r="B4" s="4">
        <v>1.0049397002369564E-5</v>
      </c>
      <c r="C4" s="4">
        <f t="shared" si="2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c r="AG4" s="4">
        <f t="shared" si="1"/>
        <v>1.0049397002369564E-5</v>
      </c>
      <c r="AH4" s="4">
        <f t="shared" si="2"/>
        <v>1.0049397002369564E-5</v>
      </c>
      <c r="AI4" s="4">
        <f t="shared" si="3"/>
        <v>1.0049397002369564E-5</v>
      </c>
      <c r="AJ4" s="4">
        <f t="shared" si="4"/>
        <v>1.0049397002369564E-5</v>
      </c>
      <c r="AK4" s="4">
        <f t="shared" si="5"/>
        <v>1.0049397002369564E-5</v>
      </c>
      <c r="AL4" s="4">
        <f t="shared" si="6"/>
        <v>1.0049397002369564E-5</v>
      </c>
      <c r="AM4" s="4">
        <f t="shared" si="7"/>
        <v>1.0049397002369564E-5</v>
      </c>
      <c r="AN4" s="4">
        <f t="shared" si="8"/>
        <v>1.0049397002369564E-5</v>
      </c>
      <c r="AO4" s="4">
        <f t="shared" si="9"/>
        <v>1.0049397002369564E-5</v>
      </c>
      <c r="AP4" s="4">
        <f t="shared" si="10"/>
        <v>1.0049397002369564E-5</v>
      </c>
      <c r="AQ4" s="4">
        <f t="shared" si="11"/>
        <v>1.0049397002369564E-5</v>
      </c>
      <c r="AR4" s="4">
        <f t="shared" si="12"/>
        <v>1.0049397002369564E-5</v>
      </c>
      <c r="AS4" s="4">
        <f t="shared" si="13"/>
        <v>1.0049397002369564E-5</v>
      </c>
      <c r="AT4" s="4">
        <f t="shared" si="14"/>
        <v>1.0049397002369564E-5</v>
      </c>
      <c r="AU4" s="4">
        <f t="shared" si="15"/>
        <v>1.0049397002369564E-5</v>
      </c>
      <c r="AV4" s="4">
        <f t="shared" si="16"/>
        <v>1.0049397002369564E-5</v>
      </c>
      <c r="AW4" s="4">
        <f t="shared" si="17"/>
        <v>1.0049397002369564E-5</v>
      </c>
      <c r="AX4" s="4">
        <f t="shared" si="18"/>
        <v>1.0049397002369564E-5</v>
      </c>
      <c r="AY4" s="4">
        <f t="shared" si="19"/>
        <v>1.0049397002369564E-5</v>
      </c>
      <c r="AZ4" s="4">
        <f t="shared" si="20"/>
        <v>1.0049397002369564E-5</v>
      </c>
    </row>
    <row r="5" spans="1:52">
      <c r="A5" t="s">
        <v>115</v>
      </c>
      <c r="B5" s="4">
        <v>1.0049397002369565E-5</v>
      </c>
      <c r="C5" s="4">
        <f t="shared" si="2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f t="shared" si="1"/>
        <v>1.0049397002369565E-5</v>
      </c>
      <c r="AH5" s="4">
        <f t="shared" si="2"/>
        <v>1.0049397002369565E-5</v>
      </c>
      <c r="AI5" s="4">
        <f t="shared" si="3"/>
        <v>1.0049397002369565E-5</v>
      </c>
      <c r="AJ5" s="4">
        <f t="shared" si="4"/>
        <v>1.0049397002369565E-5</v>
      </c>
      <c r="AK5" s="4">
        <f t="shared" si="5"/>
        <v>1.0049397002369565E-5</v>
      </c>
      <c r="AL5" s="4">
        <f t="shared" si="6"/>
        <v>1.0049397002369565E-5</v>
      </c>
      <c r="AM5" s="4">
        <f t="shared" si="7"/>
        <v>1.0049397002369565E-5</v>
      </c>
      <c r="AN5" s="4">
        <f t="shared" si="8"/>
        <v>1.0049397002369565E-5</v>
      </c>
      <c r="AO5" s="4">
        <f t="shared" si="9"/>
        <v>1.0049397002369565E-5</v>
      </c>
      <c r="AP5" s="4">
        <f t="shared" si="10"/>
        <v>1.0049397002369565E-5</v>
      </c>
      <c r="AQ5" s="4">
        <f t="shared" si="11"/>
        <v>1.0049397002369565E-5</v>
      </c>
      <c r="AR5" s="4">
        <f t="shared" si="12"/>
        <v>1.0049397002369565E-5</v>
      </c>
      <c r="AS5" s="4">
        <f t="shared" si="13"/>
        <v>1.0049397002369565E-5</v>
      </c>
      <c r="AT5" s="4">
        <f t="shared" si="14"/>
        <v>1.0049397002369565E-5</v>
      </c>
      <c r="AU5" s="4">
        <f t="shared" si="15"/>
        <v>1.0049397002369565E-5</v>
      </c>
      <c r="AV5" s="4">
        <f t="shared" si="16"/>
        <v>1.0049397002369565E-5</v>
      </c>
      <c r="AW5" s="4">
        <f t="shared" si="17"/>
        <v>1.0049397002369565E-5</v>
      </c>
      <c r="AX5" s="4">
        <f t="shared" si="18"/>
        <v>1.0049397002369565E-5</v>
      </c>
      <c r="AY5" s="4">
        <f t="shared" si="19"/>
        <v>1.0049397002369565E-5</v>
      </c>
      <c r="AZ5" s="4">
        <f t="shared" si="20"/>
        <v>1.0049397002369565E-5</v>
      </c>
    </row>
    <row r="6" spans="1:52">
      <c r="A6" t="s">
        <v>116</v>
      </c>
      <c r="B6">
        <v>0</v>
      </c>
      <c r="C6" s="4">
        <f t="shared" si="2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c r="AG6" s="4">
        <f t="shared" si="1"/>
        <v>0</v>
      </c>
      <c r="AH6" s="4">
        <f t="shared" si="2"/>
        <v>0</v>
      </c>
      <c r="AI6" s="4">
        <f t="shared" si="3"/>
        <v>0</v>
      </c>
      <c r="AJ6" s="4">
        <f t="shared" si="4"/>
        <v>0</v>
      </c>
      <c r="AK6" s="4">
        <f t="shared" si="5"/>
        <v>0</v>
      </c>
      <c r="AL6" s="4">
        <f t="shared" si="6"/>
        <v>0</v>
      </c>
      <c r="AM6" s="4">
        <f t="shared" si="7"/>
        <v>0</v>
      </c>
      <c r="AN6" s="4">
        <f t="shared" si="8"/>
        <v>0</v>
      </c>
      <c r="AO6" s="4">
        <f t="shared" si="9"/>
        <v>0</v>
      </c>
      <c r="AP6" s="4">
        <f t="shared" si="10"/>
        <v>0</v>
      </c>
      <c r="AQ6" s="4">
        <f t="shared" si="11"/>
        <v>0</v>
      </c>
      <c r="AR6" s="4">
        <f t="shared" si="12"/>
        <v>0</v>
      </c>
      <c r="AS6" s="4">
        <f t="shared" si="13"/>
        <v>0</v>
      </c>
      <c r="AT6" s="4">
        <f t="shared" si="14"/>
        <v>0</v>
      </c>
      <c r="AU6" s="4">
        <f t="shared" si="15"/>
        <v>0</v>
      </c>
      <c r="AV6" s="4">
        <f t="shared" si="16"/>
        <v>0</v>
      </c>
      <c r="AW6" s="4">
        <f t="shared" si="17"/>
        <v>0</v>
      </c>
      <c r="AX6" s="4">
        <f t="shared" si="18"/>
        <v>0</v>
      </c>
      <c r="AY6" s="4">
        <f t="shared" si="19"/>
        <v>0</v>
      </c>
      <c r="AZ6" s="4">
        <f t="shared" si="20"/>
        <v>0</v>
      </c>
    </row>
    <row r="7" spans="1:52">
      <c r="A7" t="s">
        <v>853</v>
      </c>
      <c r="B7">
        <v>0</v>
      </c>
      <c r="C7" s="4">
        <f t="shared" si="2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c r="AG7" s="4">
        <f t="shared" si="1"/>
        <v>0</v>
      </c>
      <c r="AH7" s="4">
        <f t="shared" si="2"/>
        <v>0</v>
      </c>
      <c r="AI7" s="4">
        <f t="shared" si="3"/>
        <v>0</v>
      </c>
      <c r="AJ7" s="4">
        <f t="shared" si="4"/>
        <v>0</v>
      </c>
      <c r="AK7" s="4">
        <f t="shared" si="5"/>
        <v>0</v>
      </c>
      <c r="AL7" s="4">
        <f t="shared" si="6"/>
        <v>0</v>
      </c>
      <c r="AM7" s="4">
        <f t="shared" si="7"/>
        <v>0</v>
      </c>
      <c r="AN7" s="4">
        <f t="shared" si="8"/>
        <v>0</v>
      </c>
      <c r="AO7" s="4">
        <f t="shared" si="9"/>
        <v>0</v>
      </c>
      <c r="AP7" s="4">
        <f t="shared" si="10"/>
        <v>0</v>
      </c>
      <c r="AQ7" s="4">
        <f t="shared" si="11"/>
        <v>0</v>
      </c>
      <c r="AR7" s="4">
        <f t="shared" si="12"/>
        <v>0</v>
      </c>
      <c r="AS7" s="4">
        <f t="shared" si="13"/>
        <v>0</v>
      </c>
      <c r="AT7" s="4">
        <f t="shared" si="14"/>
        <v>0</v>
      </c>
      <c r="AU7" s="4">
        <f t="shared" si="15"/>
        <v>0</v>
      </c>
      <c r="AV7" s="4">
        <f t="shared" si="16"/>
        <v>0</v>
      </c>
      <c r="AW7" s="4">
        <f t="shared" si="17"/>
        <v>0</v>
      </c>
      <c r="AX7" s="4">
        <f t="shared" si="18"/>
        <v>0</v>
      </c>
      <c r="AY7" s="4">
        <f t="shared" si="19"/>
        <v>0</v>
      </c>
      <c r="AZ7" s="4">
        <f t="shared" si="20"/>
        <v>0</v>
      </c>
    </row>
    <row r="8" spans="1:52">
      <c r="A8" t="s">
        <v>854</v>
      </c>
      <c r="B8" s="4">
        <v>3.0148191007108693E-5</v>
      </c>
      <c r="C8" s="4">
        <f t="shared" si="2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f t="shared" si="1"/>
        <v>3.0148191007108693E-5</v>
      </c>
      <c r="AH8" s="4">
        <f t="shared" si="2"/>
        <v>3.0148191007108693E-5</v>
      </c>
      <c r="AI8" s="4">
        <f t="shared" si="3"/>
        <v>3.0148191007108693E-5</v>
      </c>
      <c r="AJ8" s="4">
        <f t="shared" si="4"/>
        <v>3.0148191007108693E-5</v>
      </c>
      <c r="AK8" s="4">
        <f t="shared" si="5"/>
        <v>3.0148191007108693E-5</v>
      </c>
      <c r="AL8" s="4">
        <f t="shared" si="6"/>
        <v>3.0148191007108693E-5</v>
      </c>
      <c r="AM8" s="4">
        <f t="shared" si="7"/>
        <v>3.0148191007108693E-5</v>
      </c>
      <c r="AN8" s="4">
        <f t="shared" si="8"/>
        <v>3.0148191007108693E-5</v>
      </c>
      <c r="AO8" s="4">
        <f t="shared" si="9"/>
        <v>3.0148191007108693E-5</v>
      </c>
      <c r="AP8" s="4">
        <f t="shared" si="10"/>
        <v>3.0148191007108693E-5</v>
      </c>
      <c r="AQ8" s="4">
        <f t="shared" si="11"/>
        <v>3.0148191007108693E-5</v>
      </c>
      <c r="AR8" s="4">
        <f t="shared" si="12"/>
        <v>3.0148191007108693E-5</v>
      </c>
      <c r="AS8" s="4">
        <f t="shared" si="13"/>
        <v>3.0148191007108693E-5</v>
      </c>
      <c r="AT8" s="4">
        <f t="shared" si="14"/>
        <v>3.0148191007108693E-5</v>
      </c>
      <c r="AU8" s="4">
        <f t="shared" si="15"/>
        <v>3.0148191007108693E-5</v>
      </c>
      <c r="AV8" s="4">
        <f t="shared" si="16"/>
        <v>3.0148191007108693E-5</v>
      </c>
      <c r="AW8" s="4">
        <f t="shared" si="17"/>
        <v>3.0148191007108693E-5</v>
      </c>
      <c r="AX8" s="4">
        <f t="shared" si="18"/>
        <v>3.0148191007108693E-5</v>
      </c>
      <c r="AY8" s="4">
        <f t="shared" si="19"/>
        <v>3.0148191007108693E-5</v>
      </c>
      <c r="AZ8" s="4">
        <f t="shared" si="20"/>
        <v>3.0148191007108693E-5</v>
      </c>
    </row>
    <row r="9" spans="1:52">
      <c r="AJ9"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Z9"/>
  <sheetViews>
    <sheetView topLeftCell="AG1" workbookViewId="0">
      <selection activeCell="AV10" sqref="AV10"/>
    </sheetView>
  </sheetViews>
  <sheetFormatPr defaultRowHeight="14.25"/>
  <cols>
    <col min="1" max="1" width="31.06640625" customWidth="1"/>
  </cols>
  <sheetData>
    <row r="1" spans="1:52">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c r="AG1">
        <v>2051</v>
      </c>
      <c r="AH1">
        <v>2052</v>
      </c>
      <c r="AI1">
        <v>2053</v>
      </c>
      <c r="AJ1">
        <v>2054</v>
      </c>
      <c r="AK1">
        <v>2055</v>
      </c>
      <c r="AL1">
        <v>2056</v>
      </c>
      <c r="AM1">
        <v>2057</v>
      </c>
      <c r="AN1">
        <v>2058</v>
      </c>
      <c r="AO1">
        <v>2059</v>
      </c>
      <c r="AP1">
        <v>2060</v>
      </c>
      <c r="AQ1">
        <v>2061</v>
      </c>
      <c r="AR1">
        <v>2062</v>
      </c>
      <c r="AS1">
        <v>2063</v>
      </c>
      <c r="AT1">
        <v>2064</v>
      </c>
      <c r="AU1">
        <v>2065</v>
      </c>
      <c r="AV1">
        <v>2066</v>
      </c>
      <c r="AW1">
        <v>2067</v>
      </c>
      <c r="AX1">
        <v>2068</v>
      </c>
      <c r="AY1">
        <v>2069</v>
      </c>
      <c r="AZ1">
        <v>2070</v>
      </c>
    </row>
    <row r="2" spans="1:52">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f>AG$5/(1-'Calculations Etc'!$B$17)</f>
        <v>1.5975871779246573E-2</v>
      </c>
      <c r="AH2" s="4">
        <f>AH$5/(1-'Calculations Etc'!$B$17)</f>
        <v>1.5975871779246573E-2</v>
      </c>
      <c r="AI2" s="4">
        <f>AI$5/(1-'Calculations Etc'!$B$17)</f>
        <v>1.5975871779246573E-2</v>
      </c>
      <c r="AJ2" s="4">
        <f>AJ$5/(1-'Calculations Etc'!$B$17)</f>
        <v>1.5975871779246573E-2</v>
      </c>
      <c r="AK2" s="4">
        <f>AK$5/(1-'Calculations Etc'!$B$17)</f>
        <v>1.5975871779246573E-2</v>
      </c>
      <c r="AL2" s="4">
        <f>AL$5/(1-'Calculations Etc'!$B$17)</f>
        <v>1.5975871779246573E-2</v>
      </c>
      <c r="AM2" s="4">
        <f>AM$5/(1-'Calculations Etc'!$B$17)</f>
        <v>1.5975871779246573E-2</v>
      </c>
      <c r="AN2" s="4">
        <f>AN$5/(1-'Calculations Etc'!$B$17)</f>
        <v>1.5975871779246573E-2</v>
      </c>
      <c r="AO2" s="4">
        <f>AO$5/(1-'Calculations Etc'!$B$17)</f>
        <v>1.5975871779246573E-2</v>
      </c>
      <c r="AP2" s="4">
        <f>AP$5/(1-'Calculations Etc'!$B$17)</f>
        <v>1.5975871779246573E-2</v>
      </c>
      <c r="AQ2" s="4">
        <f>AQ$5/(1-'Calculations Etc'!$B$17)</f>
        <v>1.5975871779246573E-2</v>
      </c>
      <c r="AR2" s="4">
        <f>AR$5/(1-'Calculations Etc'!$B$17)</f>
        <v>1.5975871779246573E-2</v>
      </c>
      <c r="AS2" s="4">
        <f>AS$5/(1-'Calculations Etc'!$B$17)</f>
        <v>1.5975871779246573E-2</v>
      </c>
      <c r="AT2" s="4">
        <f>AT$5/(1-'Calculations Etc'!$B$17)</f>
        <v>1.5975871779246573E-2</v>
      </c>
      <c r="AU2" s="4">
        <f>AU$5/(1-'Calculations Etc'!$B$17)</f>
        <v>1.5975871779246573E-2</v>
      </c>
      <c r="AV2" s="4">
        <f>AV$5/(1-'Calculations Etc'!$B$17)</f>
        <v>1.5975871779246573E-2</v>
      </c>
      <c r="AW2" s="4">
        <f>AW$5/(1-'Calculations Etc'!$B$17)</f>
        <v>1.5975871779246573E-2</v>
      </c>
      <c r="AX2" s="4">
        <f>AX$5/(1-'Calculations Etc'!$B$17)</f>
        <v>1.5975871779246573E-2</v>
      </c>
      <c r="AY2" s="4">
        <f>AY$5/(1-'Calculations Etc'!$B$17)</f>
        <v>1.5975871779246573E-2</v>
      </c>
      <c r="AZ2" s="4">
        <f>AZ$5/(1-'Calculations Etc'!$B$17)</f>
        <v>1.5975871779246573E-2</v>
      </c>
    </row>
    <row r="3" spans="1:52">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row>
    <row r="4" spans="1:52">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row>
    <row r="5" spans="1:52">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f t="shared" ref="AG5" si="1">AF5</f>
        <v>4.9715257056265547E-3</v>
      </c>
      <c r="AH5" s="4">
        <f t="shared" ref="AH5" si="2">AG5</f>
        <v>4.9715257056265547E-3</v>
      </c>
      <c r="AI5" s="4">
        <f t="shared" ref="AI5" si="3">AH5</f>
        <v>4.9715257056265547E-3</v>
      </c>
      <c r="AJ5" s="4">
        <f t="shared" ref="AJ5" si="4">AI5</f>
        <v>4.9715257056265547E-3</v>
      </c>
      <c r="AK5" s="4">
        <f t="shared" ref="AK5" si="5">AJ5</f>
        <v>4.9715257056265547E-3</v>
      </c>
      <c r="AL5" s="4">
        <f t="shared" ref="AL5" si="6">AK5</f>
        <v>4.9715257056265547E-3</v>
      </c>
      <c r="AM5" s="4">
        <f t="shared" ref="AM5" si="7">AL5</f>
        <v>4.9715257056265547E-3</v>
      </c>
      <c r="AN5" s="4">
        <f t="shared" ref="AN5" si="8">AM5</f>
        <v>4.9715257056265547E-3</v>
      </c>
      <c r="AO5" s="4">
        <f t="shared" ref="AO5" si="9">AN5</f>
        <v>4.9715257056265547E-3</v>
      </c>
      <c r="AP5" s="4">
        <f t="shared" ref="AP5" si="10">AO5</f>
        <v>4.9715257056265547E-3</v>
      </c>
      <c r="AQ5" s="4">
        <f t="shared" ref="AQ5" si="11">AP5</f>
        <v>4.9715257056265547E-3</v>
      </c>
      <c r="AR5" s="4">
        <f t="shared" ref="AR5" si="12">AQ5</f>
        <v>4.9715257056265547E-3</v>
      </c>
      <c r="AS5" s="4">
        <f t="shared" ref="AS5" si="13">AR5</f>
        <v>4.9715257056265547E-3</v>
      </c>
      <c r="AT5" s="4">
        <f t="shared" ref="AT5" si="14">AS5</f>
        <v>4.9715257056265547E-3</v>
      </c>
      <c r="AU5" s="4">
        <f t="shared" ref="AU5" si="15">AT5</f>
        <v>4.9715257056265547E-3</v>
      </c>
      <c r="AV5" s="4">
        <f t="shared" ref="AV5" si="16">AU5</f>
        <v>4.9715257056265547E-3</v>
      </c>
      <c r="AW5" s="4">
        <f t="shared" ref="AW5" si="17">AV5</f>
        <v>4.9715257056265547E-3</v>
      </c>
      <c r="AX5" s="4">
        <f t="shared" ref="AX5" si="18">AW5</f>
        <v>4.9715257056265547E-3</v>
      </c>
      <c r="AY5" s="4">
        <f t="shared" ref="AY5" si="19">AX5</f>
        <v>4.9715257056265547E-3</v>
      </c>
      <c r="AZ5" s="4">
        <f t="shared" ref="AZ5" si="20">AY5</f>
        <v>4.9715257056265547E-3</v>
      </c>
    </row>
    <row r="6" spans="1:52">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row>
    <row r="7" spans="1:52">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row>
    <row r="8" spans="1:52">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f>AG$5*'Calculations Etc'!$B$35</f>
        <v>1.4914577116879662E-2</v>
      </c>
      <c r="AH8" s="4">
        <f>AH$5*'Calculations Etc'!$B$35</f>
        <v>1.4914577116879662E-2</v>
      </c>
      <c r="AI8" s="4">
        <f>AI$5*'Calculations Etc'!$B$35</f>
        <v>1.4914577116879662E-2</v>
      </c>
      <c r="AJ8" s="4">
        <f>AJ$5*'Calculations Etc'!$B$35</f>
        <v>1.4914577116879662E-2</v>
      </c>
      <c r="AK8" s="4">
        <f>AK$5*'Calculations Etc'!$B$35</f>
        <v>1.4914577116879662E-2</v>
      </c>
      <c r="AL8" s="4">
        <f>AL$5*'Calculations Etc'!$B$35</f>
        <v>1.4914577116879662E-2</v>
      </c>
      <c r="AM8" s="4">
        <f>AM$5*'Calculations Etc'!$B$35</f>
        <v>1.4914577116879662E-2</v>
      </c>
      <c r="AN8" s="4">
        <f>AN$5*'Calculations Etc'!$B$35</f>
        <v>1.4914577116879662E-2</v>
      </c>
      <c r="AO8" s="4">
        <f>AO$5*'Calculations Etc'!$B$35</f>
        <v>1.4914577116879662E-2</v>
      </c>
      <c r="AP8" s="4">
        <f>AP$5*'Calculations Etc'!$B$35</f>
        <v>1.4914577116879662E-2</v>
      </c>
      <c r="AQ8" s="4">
        <f>AQ$5*'Calculations Etc'!$B$35</f>
        <v>1.4914577116879662E-2</v>
      </c>
      <c r="AR8" s="4">
        <f>AR$5*'Calculations Etc'!$B$35</f>
        <v>1.4914577116879662E-2</v>
      </c>
      <c r="AS8" s="4">
        <f>AS$5*'Calculations Etc'!$B$35</f>
        <v>1.4914577116879662E-2</v>
      </c>
      <c r="AT8" s="4">
        <f>AT$5*'Calculations Etc'!$B$35</f>
        <v>1.4914577116879662E-2</v>
      </c>
      <c r="AU8" s="4">
        <f>AU$5*'Calculations Etc'!$B$35</f>
        <v>1.4914577116879662E-2</v>
      </c>
      <c r="AV8" s="4">
        <f>AV$5*'Calculations Etc'!$B$35</f>
        <v>1.4914577116879662E-2</v>
      </c>
      <c r="AW8" s="4">
        <f>AW$5*'Calculations Etc'!$B$35</f>
        <v>1.4914577116879662E-2</v>
      </c>
      <c r="AX8" s="4">
        <f>AX$5*'Calculations Etc'!$B$35</f>
        <v>1.4914577116879662E-2</v>
      </c>
      <c r="AY8" s="4">
        <f>AY$5*'Calculations Etc'!$B$35</f>
        <v>1.4914577116879662E-2</v>
      </c>
      <c r="AZ8" s="4">
        <f>AZ$5*'Calculations Etc'!$B$35</f>
        <v>1.4914577116879662E-2</v>
      </c>
    </row>
    <row r="9" spans="1:52">
      <c r="AJ9" s="4"/>
      <c r="AK9" s="4"/>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Z15"/>
  <sheetViews>
    <sheetView topLeftCell="AL1" workbookViewId="0">
      <selection activeCell="AY11" sqref="AY11"/>
    </sheetView>
  </sheetViews>
  <sheetFormatPr defaultRowHeight="14.25"/>
  <cols>
    <col min="1" max="1" width="31.06640625" customWidth="1"/>
  </cols>
  <sheetData>
    <row r="1" spans="1:52">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c r="AG1">
        <v>2051</v>
      </c>
      <c r="AH1">
        <v>2052</v>
      </c>
      <c r="AI1">
        <v>2053</v>
      </c>
      <c r="AJ1">
        <v>2054</v>
      </c>
      <c r="AK1">
        <v>2055</v>
      </c>
      <c r="AL1">
        <v>2056</v>
      </c>
      <c r="AM1">
        <v>2057</v>
      </c>
      <c r="AN1">
        <v>2058</v>
      </c>
      <c r="AO1">
        <v>2059</v>
      </c>
      <c r="AP1">
        <v>2060</v>
      </c>
      <c r="AQ1">
        <v>2061</v>
      </c>
      <c r="AR1">
        <v>2062</v>
      </c>
      <c r="AS1">
        <v>2063</v>
      </c>
      <c r="AT1">
        <v>2064</v>
      </c>
      <c r="AU1">
        <v>2065</v>
      </c>
      <c r="AV1">
        <v>2066</v>
      </c>
      <c r="AW1">
        <v>2067</v>
      </c>
      <c r="AX1">
        <v>2068</v>
      </c>
      <c r="AY1">
        <v>2069</v>
      </c>
      <c r="AZ1">
        <v>2070</v>
      </c>
    </row>
    <row r="2" spans="1:52">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f>AG$4/(1-'Calculations Etc'!$B$16)</f>
        <v>3.5367364645723983E-3</v>
      </c>
      <c r="AH2" s="4">
        <f>AH$4/(1-'Calculations Etc'!$B$16)</f>
        <v>3.5367364645723983E-3</v>
      </c>
      <c r="AI2" s="4">
        <f>AI$4/(1-'Calculations Etc'!$B$16)</f>
        <v>3.5367364645723983E-3</v>
      </c>
      <c r="AJ2" s="4">
        <f>AJ$4/(1-'Calculations Etc'!$B$16)</f>
        <v>3.5367364645723983E-3</v>
      </c>
      <c r="AK2" s="4">
        <f>AK$4/(1-'Calculations Etc'!$B$16)</f>
        <v>3.5367364645723983E-3</v>
      </c>
      <c r="AL2" s="4">
        <f>AL$4/(1-'Calculations Etc'!$B$16)</f>
        <v>3.5367364645723983E-3</v>
      </c>
      <c r="AM2" s="4">
        <f>AM$4/(1-'Calculations Etc'!$B$16)</f>
        <v>3.5367364645723983E-3</v>
      </c>
      <c r="AN2" s="4">
        <f>AN$4/(1-'Calculations Etc'!$B$16)</f>
        <v>3.5367364645723983E-3</v>
      </c>
      <c r="AO2" s="4">
        <f>AO$4/(1-'Calculations Etc'!$B$16)</f>
        <v>3.5367364645723983E-3</v>
      </c>
      <c r="AP2" s="4">
        <f>AP$4/(1-'Calculations Etc'!$B$16)</f>
        <v>3.5367364645723983E-3</v>
      </c>
      <c r="AQ2" s="4">
        <f>AQ$4/(1-'Calculations Etc'!$B$16)</f>
        <v>3.5367364645723983E-3</v>
      </c>
      <c r="AR2" s="4">
        <f>AR$4/(1-'Calculations Etc'!$B$16)</f>
        <v>3.5367364645723983E-3</v>
      </c>
      <c r="AS2" s="4">
        <f>AS$4/(1-'Calculations Etc'!$B$16)</f>
        <v>3.5367364645723983E-3</v>
      </c>
      <c r="AT2" s="4">
        <f>AT$4/(1-'Calculations Etc'!$B$16)</f>
        <v>3.5367364645723983E-3</v>
      </c>
      <c r="AU2" s="4">
        <f>AU$4/(1-'Calculations Etc'!$B$16)</f>
        <v>3.5367364645723983E-3</v>
      </c>
      <c r="AV2" s="4">
        <f>AV$4/(1-'Calculations Etc'!$B$16)</f>
        <v>3.5367364645723983E-3</v>
      </c>
      <c r="AW2" s="4">
        <f>AW$4/(1-'Calculations Etc'!$B$16)</f>
        <v>3.5367364645723983E-3</v>
      </c>
      <c r="AX2" s="4">
        <f>AX$4/(1-'Calculations Etc'!$B$16)</f>
        <v>3.5367364645723983E-3</v>
      </c>
      <c r="AY2" s="4">
        <f>AY$4/(1-'Calculations Etc'!$B$16)</f>
        <v>3.5367364645723983E-3</v>
      </c>
      <c r="AZ2" s="4">
        <f>AZ$4/(1-'Calculations Etc'!$B$16)</f>
        <v>3.5367364645723983E-3</v>
      </c>
    </row>
    <row r="3" spans="1:52">
      <c r="A3" t="s">
        <v>113</v>
      </c>
      <c r="B3" s="4">
        <f>B$4</f>
        <v>1.110710625237613E-3</v>
      </c>
      <c r="C3" s="4">
        <f t="shared" ref="C3:AZ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f t="shared" si="0"/>
        <v>1.110710625237613E-3</v>
      </c>
      <c r="AH3" s="4">
        <f t="shared" si="0"/>
        <v>1.110710625237613E-3</v>
      </c>
      <c r="AI3" s="4">
        <f t="shared" si="0"/>
        <v>1.110710625237613E-3</v>
      </c>
      <c r="AJ3" s="4">
        <f t="shared" si="0"/>
        <v>1.110710625237613E-3</v>
      </c>
      <c r="AK3" s="4">
        <f t="shared" si="0"/>
        <v>1.110710625237613E-3</v>
      </c>
      <c r="AL3" s="4">
        <f t="shared" si="0"/>
        <v>1.110710625237613E-3</v>
      </c>
      <c r="AM3" s="4">
        <f t="shared" si="0"/>
        <v>1.110710625237613E-3</v>
      </c>
      <c r="AN3" s="4">
        <f t="shared" si="0"/>
        <v>1.110710625237613E-3</v>
      </c>
      <c r="AO3" s="4">
        <f t="shared" si="0"/>
        <v>1.110710625237613E-3</v>
      </c>
      <c r="AP3" s="4">
        <f t="shared" si="0"/>
        <v>1.110710625237613E-3</v>
      </c>
      <c r="AQ3" s="4">
        <f t="shared" si="0"/>
        <v>1.110710625237613E-3</v>
      </c>
      <c r="AR3" s="4">
        <f t="shared" si="0"/>
        <v>1.110710625237613E-3</v>
      </c>
      <c r="AS3" s="4">
        <f t="shared" si="0"/>
        <v>1.110710625237613E-3</v>
      </c>
      <c r="AT3" s="4">
        <f t="shared" si="0"/>
        <v>1.110710625237613E-3</v>
      </c>
      <c r="AU3" s="4">
        <f t="shared" si="0"/>
        <v>1.110710625237613E-3</v>
      </c>
      <c r="AV3" s="4">
        <f t="shared" si="0"/>
        <v>1.110710625237613E-3</v>
      </c>
      <c r="AW3" s="4">
        <f t="shared" si="0"/>
        <v>1.110710625237613E-3</v>
      </c>
      <c r="AX3" s="4">
        <f t="shared" si="0"/>
        <v>1.110710625237613E-3</v>
      </c>
      <c r="AY3" s="4">
        <f t="shared" si="0"/>
        <v>1.110710625237613E-3</v>
      </c>
      <c r="AZ3" s="4">
        <f t="shared" si="0"/>
        <v>1.110710625237613E-3</v>
      </c>
    </row>
    <row r="4" spans="1:52">
      <c r="A4" t="s">
        <v>114</v>
      </c>
      <c r="B4" s="33">
        <f>'SYFAFE-passenger'!D7</f>
        <v>1.110710625237613E-3</v>
      </c>
      <c r="C4" s="33">
        <f>$B$4</f>
        <v>1.110710625237613E-3</v>
      </c>
      <c r="D4" s="33">
        <f t="shared" ref="D4:AZ4" si="1">$B$4</f>
        <v>1.110710625237613E-3</v>
      </c>
      <c r="E4" s="33">
        <f t="shared" si="1"/>
        <v>1.110710625237613E-3</v>
      </c>
      <c r="F4" s="33">
        <f t="shared" si="1"/>
        <v>1.110710625237613E-3</v>
      </c>
      <c r="G4" s="33">
        <f t="shared" si="1"/>
        <v>1.110710625237613E-3</v>
      </c>
      <c r="H4" s="33">
        <f t="shared" si="1"/>
        <v>1.110710625237613E-3</v>
      </c>
      <c r="I4" s="33">
        <f t="shared" si="1"/>
        <v>1.110710625237613E-3</v>
      </c>
      <c r="J4" s="33">
        <f t="shared" si="1"/>
        <v>1.110710625237613E-3</v>
      </c>
      <c r="K4" s="33">
        <f t="shared" si="1"/>
        <v>1.110710625237613E-3</v>
      </c>
      <c r="L4" s="33">
        <f t="shared" si="1"/>
        <v>1.110710625237613E-3</v>
      </c>
      <c r="M4" s="33">
        <f t="shared" si="1"/>
        <v>1.110710625237613E-3</v>
      </c>
      <c r="N4" s="33">
        <f t="shared" si="1"/>
        <v>1.110710625237613E-3</v>
      </c>
      <c r="O4" s="33">
        <f t="shared" si="1"/>
        <v>1.110710625237613E-3</v>
      </c>
      <c r="P4" s="33">
        <f t="shared" si="1"/>
        <v>1.110710625237613E-3</v>
      </c>
      <c r="Q4" s="33">
        <f t="shared" si="1"/>
        <v>1.110710625237613E-3</v>
      </c>
      <c r="R4" s="33">
        <f t="shared" si="1"/>
        <v>1.110710625237613E-3</v>
      </c>
      <c r="S4" s="33">
        <f t="shared" si="1"/>
        <v>1.110710625237613E-3</v>
      </c>
      <c r="T4" s="33">
        <f t="shared" si="1"/>
        <v>1.110710625237613E-3</v>
      </c>
      <c r="U4" s="33">
        <f t="shared" si="1"/>
        <v>1.110710625237613E-3</v>
      </c>
      <c r="V4" s="33">
        <f t="shared" si="1"/>
        <v>1.110710625237613E-3</v>
      </c>
      <c r="W4" s="33">
        <f t="shared" si="1"/>
        <v>1.110710625237613E-3</v>
      </c>
      <c r="X4" s="33">
        <f t="shared" si="1"/>
        <v>1.110710625237613E-3</v>
      </c>
      <c r="Y4" s="33">
        <f t="shared" si="1"/>
        <v>1.110710625237613E-3</v>
      </c>
      <c r="Z4" s="33">
        <f t="shared" si="1"/>
        <v>1.110710625237613E-3</v>
      </c>
      <c r="AA4" s="33">
        <f t="shared" si="1"/>
        <v>1.110710625237613E-3</v>
      </c>
      <c r="AB4" s="33">
        <f t="shared" si="1"/>
        <v>1.110710625237613E-3</v>
      </c>
      <c r="AC4" s="33">
        <f t="shared" si="1"/>
        <v>1.110710625237613E-3</v>
      </c>
      <c r="AD4" s="33">
        <f t="shared" si="1"/>
        <v>1.110710625237613E-3</v>
      </c>
      <c r="AE4" s="33">
        <f t="shared" si="1"/>
        <v>1.110710625237613E-3</v>
      </c>
      <c r="AF4" s="33">
        <f t="shared" si="1"/>
        <v>1.110710625237613E-3</v>
      </c>
      <c r="AG4" s="33">
        <f t="shared" si="1"/>
        <v>1.110710625237613E-3</v>
      </c>
      <c r="AH4" s="33">
        <f t="shared" si="1"/>
        <v>1.110710625237613E-3</v>
      </c>
      <c r="AI4" s="33">
        <f t="shared" si="1"/>
        <v>1.110710625237613E-3</v>
      </c>
      <c r="AJ4" s="33">
        <f t="shared" si="1"/>
        <v>1.110710625237613E-3</v>
      </c>
      <c r="AK4" s="33">
        <f t="shared" si="1"/>
        <v>1.110710625237613E-3</v>
      </c>
      <c r="AL4" s="33">
        <f t="shared" si="1"/>
        <v>1.110710625237613E-3</v>
      </c>
      <c r="AM4" s="33">
        <f t="shared" si="1"/>
        <v>1.110710625237613E-3</v>
      </c>
      <c r="AN4" s="33">
        <f t="shared" si="1"/>
        <v>1.110710625237613E-3</v>
      </c>
      <c r="AO4" s="33">
        <f t="shared" si="1"/>
        <v>1.110710625237613E-3</v>
      </c>
      <c r="AP4" s="33">
        <f t="shared" si="1"/>
        <v>1.110710625237613E-3</v>
      </c>
      <c r="AQ4" s="33">
        <f t="shared" si="1"/>
        <v>1.110710625237613E-3</v>
      </c>
      <c r="AR4" s="33">
        <f t="shared" si="1"/>
        <v>1.110710625237613E-3</v>
      </c>
      <c r="AS4" s="33">
        <f t="shared" si="1"/>
        <v>1.110710625237613E-3</v>
      </c>
      <c r="AT4" s="33">
        <f t="shared" si="1"/>
        <v>1.110710625237613E-3</v>
      </c>
      <c r="AU4" s="33">
        <f t="shared" si="1"/>
        <v>1.110710625237613E-3</v>
      </c>
      <c r="AV4" s="33">
        <f t="shared" si="1"/>
        <v>1.110710625237613E-3</v>
      </c>
      <c r="AW4" s="33">
        <f t="shared" si="1"/>
        <v>1.110710625237613E-3</v>
      </c>
      <c r="AX4" s="33">
        <f t="shared" si="1"/>
        <v>1.110710625237613E-3</v>
      </c>
      <c r="AY4" s="33">
        <f t="shared" si="1"/>
        <v>1.110710625237613E-3</v>
      </c>
      <c r="AZ4" s="33">
        <f t="shared" si="1"/>
        <v>1.110710625237613E-3</v>
      </c>
    </row>
    <row r="5" spans="1:52">
      <c r="A5" t="s">
        <v>115</v>
      </c>
      <c r="B5" s="4">
        <f>B$4</f>
        <v>1.110710625237613E-3</v>
      </c>
      <c r="C5" s="4">
        <f t="shared" ref="C5:AZ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f t="shared" si="2"/>
        <v>1.110710625237613E-3</v>
      </c>
      <c r="AH5" s="4">
        <f t="shared" si="2"/>
        <v>1.110710625237613E-3</v>
      </c>
      <c r="AI5" s="4">
        <f t="shared" si="2"/>
        <v>1.110710625237613E-3</v>
      </c>
      <c r="AJ5" s="4">
        <f t="shared" si="2"/>
        <v>1.110710625237613E-3</v>
      </c>
      <c r="AK5" s="4">
        <f t="shared" si="2"/>
        <v>1.110710625237613E-3</v>
      </c>
      <c r="AL5" s="4">
        <f t="shared" si="2"/>
        <v>1.110710625237613E-3</v>
      </c>
      <c r="AM5" s="4">
        <f t="shared" si="2"/>
        <v>1.110710625237613E-3</v>
      </c>
      <c r="AN5" s="4">
        <f t="shared" si="2"/>
        <v>1.110710625237613E-3</v>
      </c>
      <c r="AO5" s="4">
        <f t="shared" si="2"/>
        <v>1.110710625237613E-3</v>
      </c>
      <c r="AP5" s="4">
        <f t="shared" si="2"/>
        <v>1.110710625237613E-3</v>
      </c>
      <c r="AQ5" s="4">
        <f t="shared" si="2"/>
        <v>1.110710625237613E-3</v>
      </c>
      <c r="AR5" s="4">
        <f t="shared" si="2"/>
        <v>1.110710625237613E-3</v>
      </c>
      <c r="AS5" s="4">
        <f t="shared" si="2"/>
        <v>1.110710625237613E-3</v>
      </c>
      <c r="AT5" s="4">
        <f t="shared" si="2"/>
        <v>1.110710625237613E-3</v>
      </c>
      <c r="AU5" s="4">
        <f t="shared" si="2"/>
        <v>1.110710625237613E-3</v>
      </c>
      <c r="AV5" s="4">
        <f t="shared" si="2"/>
        <v>1.110710625237613E-3</v>
      </c>
      <c r="AW5" s="4">
        <f t="shared" si="2"/>
        <v>1.110710625237613E-3</v>
      </c>
      <c r="AX5" s="4">
        <f t="shared" si="2"/>
        <v>1.110710625237613E-3</v>
      </c>
      <c r="AY5" s="4">
        <f t="shared" si="2"/>
        <v>1.110710625237613E-3</v>
      </c>
      <c r="AZ5" s="4">
        <f t="shared" si="2"/>
        <v>1.110710625237613E-3</v>
      </c>
    </row>
    <row r="6" spans="1:52">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f>AG$4/(1-'Calculations Etc'!$B$16)*'Calculations Etc'!$B$20+AG$4*(1-'Calculations Etc'!$B$20)</f>
        <v>2.4450248368717451E-3</v>
      </c>
      <c r="AH6" s="4">
        <f>AH$4/(1-'Calculations Etc'!$B$16)*'Calculations Etc'!$B$20+AH$4*(1-'Calculations Etc'!$B$20)</f>
        <v>2.4450248368717451E-3</v>
      </c>
      <c r="AI6" s="4">
        <f>AI$4/(1-'Calculations Etc'!$B$16)*'Calculations Etc'!$B$20+AI$4*(1-'Calculations Etc'!$B$20)</f>
        <v>2.4450248368717451E-3</v>
      </c>
      <c r="AJ6" s="4">
        <f>AJ$4/(1-'Calculations Etc'!$B$16)*'Calculations Etc'!$B$20+AJ$4*(1-'Calculations Etc'!$B$20)</f>
        <v>2.4450248368717451E-3</v>
      </c>
      <c r="AK6" s="4">
        <f>AK$4/(1-'Calculations Etc'!$B$16)*'Calculations Etc'!$B$20+AK$4*(1-'Calculations Etc'!$B$20)</f>
        <v>2.4450248368717451E-3</v>
      </c>
      <c r="AL6" s="4">
        <f>AL$4/(1-'Calculations Etc'!$B$16)*'Calculations Etc'!$B$20+AL$4*(1-'Calculations Etc'!$B$20)</f>
        <v>2.4450248368717451E-3</v>
      </c>
      <c r="AM6" s="4">
        <f>AM$4/(1-'Calculations Etc'!$B$16)*'Calculations Etc'!$B$20+AM$4*(1-'Calculations Etc'!$B$20)</f>
        <v>2.4450248368717451E-3</v>
      </c>
      <c r="AN6" s="4">
        <f>AN$4/(1-'Calculations Etc'!$B$16)*'Calculations Etc'!$B$20+AN$4*(1-'Calculations Etc'!$B$20)</f>
        <v>2.4450248368717451E-3</v>
      </c>
      <c r="AO6" s="4">
        <f>AO$4/(1-'Calculations Etc'!$B$16)*'Calculations Etc'!$B$20+AO$4*(1-'Calculations Etc'!$B$20)</f>
        <v>2.4450248368717451E-3</v>
      </c>
      <c r="AP6" s="4">
        <f>AP$4/(1-'Calculations Etc'!$B$16)*'Calculations Etc'!$B$20+AP$4*(1-'Calculations Etc'!$B$20)</f>
        <v>2.4450248368717451E-3</v>
      </c>
      <c r="AQ6" s="4">
        <f>AQ$4/(1-'Calculations Etc'!$B$16)*'Calculations Etc'!$B$20+AQ$4*(1-'Calculations Etc'!$B$20)</f>
        <v>2.4450248368717451E-3</v>
      </c>
      <c r="AR6" s="4">
        <f>AR$4/(1-'Calculations Etc'!$B$16)*'Calculations Etc'!$B$20+AR$4*(1-'Calculations Etc'!$B$20)</f>
        <v>2.4450248368717451E-3</v>
      </c>
      <c r="AS6" s="4">
        <f>AS$4/(1-'Calculations Etc'!$B$16)*'Calculations Etc'!$B$20+AS$4*(1-'Calculations Etc'!$B$20)</f>
        <v>2.4450248368717451E-3</v>
      </c>
      <c r="AT6" s="4">
        <f>AT$4/(1-'Calculations Etc'!$B$16)*'Calculations Etc'!$B$20+AT$4*(1-'Calculations Etc'!$B$20)</f>
        <v>2.4450248368717451E-3</v>
      </c>
      <c r="AU6" s="4">
        <f>AU$4/(1-'Calculations Etc'!$B$16)*'Calculations Etc'!$B$20+AU$4*(1-'Calculations Etc'!$B$20)</f>
        <v>2.4450248368717451E-3</v>
      </c>
      <c r="AV6" s="4">
        <f>AV$4/(1-'Calculations Etc'!$B$16)*'Calculations Etc'!$B$20+AV$4*(1-'Calculations Etc'!$B$20)</f>
        <v>2.4450248368717451E-3</v>
      </c>
      <c r="AW6" s="4">
        <f>AW$4/(1-'Calculations Etc'!$B$16)*'Calculations Etc'!$B$20+AW$4*(1-'Calculations Etc'!$B$20)</f>
        <v>2.4450248368717451E-3</v>
      </c>
      <c r="AX6" s="4">
        <f>AX$4/(1-'Calculations Etc'!$B$16)*'Calculations Etc'!$B$20+AX$4*(1-'Calculations Etc'!$B$20)</f>
        <v>2.4450248368717451E-3</v>
      </c>
      <c r="AY6" s="4">
        <f>AY$4/(1-'Calculations Etc'!$B$16)*'Calculations Etc'!$B$20+AY$4*(1-'Calculations Etc'!$B$20)</f>
        <v>2.4450248368717451E-3</v>
      </c>
      <c r="AZ6" s="4">
        <f>AZ$4/(1-'Calculations Etc'!$B$16)*'Calculations Etc'!$B$20+AZ$4*(1-'Calculations Etc'!$B$20)</f>
        <v>2.4450248368717451E-3</v>
      </c>
    </row>
    <row r="7" spans="1:52">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f>AG4*'Calculations Etc'!$B$39</f>
        <v>8.6080073455915005E-4</v>
      </c>
      <c r="AH7" s="4">
        <f>AH4*'Calculations Etc'!$B$39</f>
        <v>8.6080073455915005E-4</v>
      </c>
      <c r="AI7" s="4">
        <f>AI4*'Calculations Etc'!$B$39</f>
        <v>8.6080073455915005E-4</v>
      </c>
      <c r="AJ7" s="4">
        <f>AJ4*'Calculations Etc'!$B$39</f>
        <v>8.6080073455915005E-4</v>
      </c>
      <c r="AK7" s="4">
        <f>AK4*'Calculations Etc'!$B$39</f>
        <v>8.6080073455915005E-4</v>
      </c>
      <c r="AL7" s="4">
        <f>AL4*'Calculations Etc'!$B$39</f>
        <v>8.6080073455915005E-4</v>
      </c>
      <c r="AM7" s="4">
        <f>AM4*'Calculations Etc'!$B$39</f>
        <v>8.6080073455915005E-4</v>
      </c>
      <c r="AN7" s="4">
        <f>AN4*'Calculations Etc'!$B$39</f>
        <v>8.6080073455915005E-4</v>
      </c>
      <c r="AO7" s="4">
        <f>AO4*'Calculations Etc'!$B$39</f>
        <v>8.6080073455915005E-4</v>
      </c>
      <c r="AP7" s="4">
        <f>AP4*'Calculations Etc'!$B$39</f>
        <v>8.6080073455915005E-4</v>
      </c>
      <c r="AQ7" s="4">
        <f>AQ4*'Calculations Etc'!$B$39</f>
        <v>8.6080073455915005E-4</v>
      </c>
      <c r="AR7" s="4">
        <f>AR4*'Calculations Etc'!$B$39</f>
        <v>8.6080073455915005E-4</v>
      </c>
      <c r="AS7" s="4">
        <f>AS4*'Calculations Etc'!$B$39</f>
        <v>8.6080073455915005E-4</v>
      </c>
      <c r="AT7" s="4">
        <f>AT4*'Calculations Etc'!$B$39</f>
        <v>8.6080073455915005E-4</v>
      </c>
      <c r="AU7" s="4">
        <f>AU4*'Calculations Etc'!$B$39</f>
        <v>8.6080073455915005E-4</v>
      </c>
      <c r="AV7" s="4">
        <f>AV4*'Calculations Etc'!$B$39</f>
        <v>8.6080073455915005E-4</v>
      </c>
      <c r="AW7" s="4">
        <f>AW4*'Calculations Etc'!$B$39</f>
        <v>8.6080073455915005E-4</v>
      </c>
      <c r="AX7" s="4">
        <f>AX4*'Calculations Etc'!$B$39</f>
        <v>8.6080073455915005E-4</v>
      </c>
      <c r="AY7" s="4">
        <f>AY4*'Calculations Etc'!$B$39</f>
        <v>8.6080073455915005E-4</v>
      </c>
      <c r="AZ7" s="4">
        <f>AZ4*'Calculations Etc'!$B$39</f>
        <v>8.6080073455915005E-4</v>
      </c>
    </row>
    <row r="8" spans="1:52">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f>AG4*'Calculations Etc'!$B$35</f>
        <v>3.3321318757128385E-3</v>
      </c>
      <c r="AH8" s="4">
        <f>AH4*'Calculations Etc'!$B$35</f>
        <v>3.3321318757128385E-3</v>
      </c>
      <c r="AI8" s="4">
        <f>AI4*'Calculations Etc'!$B$35</f>
        <v>3.3321318757128385E-3</v>
      </c>
      <c r="AJ8" s="4">
        <f>AJ4*'Calculations Etc'!$B$35</f>
        <v>3.3321318757128385E-3</v>
      </c>
      <c r="AK8" s="4">
        <f>AK4*'Calculations Etc'!$B$35</f>
        <v>3.3321318757128385E-3</v>
      </c>
      <c r="AL8" s="4">
        <f>AL4*'Calculations Etc'!$B$35</f>
        <v>3.3321318757128385E-3</v>
      </c>
      <c r="AM8" s="4">
        <f>AM4*'Calculations Etc'!$B$35</f>
        <v>3.3321318757128385E-3</v>
      </c>
      <c r="AN8" s="4">
        <f>AN4*'Calculations Etc'!$B$35</f>
        <v>3.3321318757128385E-3</v>
      </c>
      <c r="AO8" s="4">
        <f>AO4*'Calculations Etc'!$B$35</f>
        <v>3.3321318757128385E-3</v>
      </c>
      <c r="AP8" s="4">
        <f>AP4*'Calculations Etc'!$B$35</f>
        <v>3.3321318757128385E-3</v>
      </c>
      <c r="AQ8" s="4">
        <f>AQ4*'Calculations Etc'!$B$35</f>
        <v>3.3321318757128385E-3</v>
      </c>
      <c r="AR8" s="4">
        <f>AR4*'Calculations Etc'!$B$35</f>
        <v>3.3321318757128385E-3</v>
      </c>
      <c r="AS8" s="4">
        <f>AS4*'Calculations Etc'!$B$35</f>
        <v>3.3321318757128385E-3</v>
      </c>
      <c r="AT8" s="4">
        <f>AT4*'Calculations Etc'!$B$35</f>
        <v>3.3321318757128385E-3</v>
      </c>
      <c r="AU8" s="4">
        <f>AU4*'Calculations Etc'!$B$35</f>
        <v>3.3321318757128385E-3</v>
      </c>
      <c r="AV8" s="4">
        <f>AV4*'Calculations Etc'!$B$35</f>
        <v>3.3321318757128385E-3</v>
      </c>
      <c r="AW8" s="4">
        <f>AW4*'Calculations Etc'!$B$35</f>
        <v>3.3321318757128385E-3</v>
      </c>
      <c r="AX8" s="4">
        <f>AX4*'Calculations Etc'!$B$35</f>
        <v>3.3321318757128385E-3</v>
      </c>
      <c r="AY8" s="4">
        <f>AY4*'Calculations Etc'!$B$35</f>
        <v>3.3321318757128385E-3</v>
      </c>
      <c r="AZ8" s="4">
        <f>AZ4*'Calculations Etc'!$B$35</f>
        <v>3.3321318757128385E-3</v>
      </c>
    </row>
    <row r="15" spans="1:52">
      <c r="B15"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BD8"/>
  <sheetViews>
    <sheetView topLeftCell="AL1" workbookViewId="0">
      <selection activeCell="BB11" sqref="BB11"/>
    </sheetView>
  </sheetViews>
  <sheetFormatPr defaultRowHeight="14.25"/>
  <cols>
    <col min="1" max="1" width="31.06640625" customWidth="1"/>
  </cols>
  <sheetData>
    <row r="1" spans="1:5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v>2051</v>
      </c>
      <c r="AL1">
        <v>2052</v>
      </c>
      <c r="AM1">
        <v>2053</v>
      </c>
      <c r="AN1">
        <v>2054</v>
      </c>
      <c r="AO1">
        <v>2055</v>
      </c>
      <c r="AP1">
        <v>2056</v>
      </c>
      <c r="AQ1">
        <v>2057</v>
      </c>
      <c r="AR1">
        <v>2058</v>
      </c>
      <c r="AS1">
        <v>2059</v>
      </c>
      <c r="AT1">
        <v>2060</v>
      </c>
      <c r="AU1">
        <v>2061</v>
      </c>
      <c r="AV1">
        <v>2062</v>
      </c>
      <c r="AW1">
        <v>2063</v>
      </c>
      <c r="AX1">
        <v>2064</v>
      </c>
      <c r="AY1">
        <v>2065</v>
      </c>
      <c r="AZ1">
        <v>2066</v>
      </c>
      <c r="BA1">
        <v>2067</v>
      </c>
      <c r="BB1">
        <v>2068</v>
      </c>
      <c r="BC1">
        <v>2069</v>
      </c>
      <c r="BD1">
        <v>2070</v>
      </c>
    </row>
    <row r="2" spans="1:5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row>
    <row r="3" spans="1:5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row>
    <row r="4" spans="1:5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row>
    <row r="5" spans="1:5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row>
    <row r="6" spans="1:5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row>
    <row r="7" spans="1:5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row>
    <row r="8" spans="1:5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B45"/>
  <sheetViews>
    <sheetView topLeftCell="AJ1" workbookViewId="0">
      <selection activeCell="AY18" sqref="AY18"/>
    </sheetView>
  </sheetViews>
  <sheetFormatPr defaultRowHeight="14.25"/>
  <cols>
    <col min="3" max="3" width="24.59765625" customWidth="1"/>
  </cols>
  <sheetData>
    <row r="1" spans="1:54">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c r="AI1">
        <v>2051</v>
      </c>
      <c r="AJ1">
        <v>2052</v>
      </c>
      <c r="AK1">
        <v>2053</v>
      </c>
      <c r="AL1">
        <v>2054</v>
      </c>
      <c r="AM1">
        <v>2055</v>
      </c>
      <c r="AN1">
        <v>2056</v>
      </c>
      <c r="AO1">
        <v>2057</v>
      </c>
      <c r="AP1">
        <v>2058</v>
      </c>
      <c r="AQ1">
        <v>2059</v>
      </c>
      <c r="AR1">
        <v>2060</v>
      </c>
      <c r="AS1">
        <v>2061</v>
      </c>
      <c r="AT1">
        <v>2062</v>
      </c>
      <c r="AU1">
        <v>2063</v>
      </c>
      <c r="AV1">
        <v>2064</v>
      </c>
      <c r="AW1">
        <v>2065</v>
      </c>
      <c r="AX1">
        <v>2066</v>
      </c>
      <c r="AY1">
        <v>2067</v>
      </c>
      <c r="AZ1">
        <v>2068</v>
      </c>
      <c r="BA1">
        <v>2069</v>
      </c>
      <c r="BB1">
        <v>2070</v>
      </c>
    </row>
    <row r="2" spans="1:54">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f>'BNVFE-LDVs-psgr'!AG4</f>
        <v>4.7725396184826929E-4</v>
      </c>
      <c r="AJ2" s="4">
        <f>'BNVFE-LDVs-psgr'!AH4</f>
        <v>4.7835602813714917E-4</v>
      </c>
      <c r="AK2" s="4">
        <f>'BNVFE-LDVs-psgr'!AI4</f>
        <v>4.7945809442602911E-4</v>
      </c>
      <c r="AL2" s="4">
        <f>'BNVFE-LDVs-psgr'!AJ4</f>
        <v>4.8056016071490898E-4</v>
      </c>
      <c r="AM2" s="4">
        <f>'BNVFE-LDVs-psgr'!AK4</f>
        <v>4.8166222700378881E-4</v>
      </c>
      <c r="AN2" s="4">
        <f>'BNVFE-LDVs-psgr'!AL4</f>
        <v>4.827642932926688E-4</v>
      </c>
      <c r="AO2" s="4">
        <f>'BNVFE-LDVs-psgr'!AM4</f>
        <v>4.8386635958154857E-4</v>
      </c>
      <c r="AP2" s="4">
        <f>'BNVFE-LDVs-psgr'!AN4</f>
        <v>4.849684258704285E-4</v>
      </c>
      <c r="AQ2" s="4">
        <f>'BNVFE-LDVs-psgr'!AO4</f>
        <v>4.8607049215930844E-4</v>
      </c>
      <c r="AR2" s="4">
        <f>'BNVFE-LDVs-psgr'!AP4</f>
        <v>4.8717255844818826E-4</v>
      </c>
      <c r="AS2" s="4">
        <f>'BNVFE-LDVs-psgr'!AQ4</f>
        <v>4.882746247370682E-4</v>
      </c>
      <c r="AT2" s="4">
        <f>'BNVFE-LDVs-psgr'!AR4</f>
        <v>4.8937669102594808E-4</v>
      </c>
      <c r="AU2" s="4">
        <f>'BNVFE-LDVs-psgr'!AS4</f>
        <v>4.9047875731482796E-4</v>
      </c>
      <c r="AV2" s="4">
        <f>'BNVFE-LDVs-psgr'!AT4</f>
        <v>4.9158082360370784E-4</v>
      </c>
      <c r="AW2" s="4">
        <f>'BNVFE-LDVs-psgr'!AU4</f>
        <v>4.9268288989258772E-4</v>
      </c>
      <c r="AX2" s="4">
        <f>'BNVFE-LDVs-psgr'!AV4</f>
        <v>4.937849561814676E-4</v>
      </c>
      <c r="AY2" s="4">
        <f>'BNVFE-LDVs-psgr'!AW4</f>
        <v>4.9488702247034758E-4</v>
      </c>
      <c r="AZ2" s="4">
        <f>'BNVFE-LDVs-psgr'!AX4</f>
        <v>4.9598908875922746E-4</v>
      </c>
      <c r="BA2" s="4">
        <f>'BNVFE-LDVs-psgr'!AY4</f>
        <v>4.9709115504810724E-4</v>
      </c>
      <c r="BB2" s="4">
        <f>'BNVFE-LDVs-psgr'!AZ4</f>
        <v>4.9819322133698722E-4</v>
      </c>
    </row>
    <row r="3" spans="1:54">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f>'BNVFE-LDVs-frgt'!AG4</f>
        <v>1.0686803738644485E-4</v>
      </c>
      <c r="AJ3" s="4">
        <f>'BNVFE-LDVs-frgt'!AH4</f>
        <v>1.0691257280265392E-4</v>
      </c>
      <c r="AK3" s="4">
        <f>'BNVFE-LDVs-frgt'!AI4</f>
        <v>1.0695543918523872E-4</v>
      </c>
      <c r="AL3" s="4">
        <f>'BNVFE-LDVs-frgt'!AJ4</f>
        <v>1.069966780370867E-4</v>
      </c>
      <c r="AM3" s="4">
        <f>'BNVFE-LDVs-frgt'!AK4</f>
        <v>1.0703632974963033E-4</v>
      </c>
      <c r="AN3" s="4">
        <f>'BNVFE-LDVs-frgt'!AL4</f>
        <v>1.0707443363699201E-4</v>
      </c>
      <c r="AO3" s="4">
        <f>'BNVFE-LDVs-frgt'!AM4</f>
        <v>1.071110279689216E-4</v>
      </c>
      <c r="AP3" s="4">
        <f>'BNVFE-LDVs-frgt'!AN4</f>
        <v>1.0714615000257471E-4</v>
      </c>
      <c r="AQ3" s="4">
        <f>'BNVFE-LDVs-frgt'!AO4</f>
        <v>1.0717983601317862E-4</v>
      </c>
      <c r="AR3" s="4">
        <f>'BNVFE-LDVs-frgt'!AP4</f>
        <v>1.0721212132363021E-4</v>
      </c>
      <c r="AS3" s="4">
        <f>'BNVFE-LDVs-frgt'!AQ4</f>
        <v>1.0724304033306783E-4</v>
      </c>
      <c r="AT3" s="4">
        <f>'BNVFE-LDVs-frgt'!AR4</f>
        <v>1.0727262654445839E-4</v>
      </c>
      <c r="AU3" s="4">
        <f>'BNVFE-LDVs-frgt'!AS4</f>
        <v>1.0730091259123796E-4</v>
      </c>
      <c r="AV3" s="4">
        <f>'BNVFE-LDVs-frgt'!AT4</f>
        <v>1.0732793026304247E-4</v>
      </c>
      <c r="AW3" s="4">
        <f>'BNVFE-LDVs-frgt'!AU4</f>
        <v>1.0735371053056495E-4</v>
      </c>
      <c r="AX3" s="4">
        <f>'BNVFE-LDVs-frgt'!AV4</f>
        <v>1.0737828356957182E-4</v>
      </c>
      <c r="AY3" s="4">
        <f>'BNVFE-LDVs-frgt'!AW4</f>
        <v>1.0740167878411157E-4</v>
      </c>
      <c r="AZ3" s="4">
        <f>'BNVFE-LDVs-frgt'!AX4</f>
        <v>1.0742392482894666E-4</v>
      </c>
      <c r="BA3" s="4">
        <f>'BNVFE-LDVs-frgt'!AY4</f>
        <v>1.0744504963123738E-4</v>
      </c>
      <c r="BB3" s="4">
        <f>'BNVFE-LDVs-frgt'!AZ4</f>
        <v>1.0746508041150713E-4</v>
      </c>
    </row>
    <row r="4" spans="1:54">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f>'BNVFE-HDVs-psgr'!AG5</f>
        <v>1.2379718782600448E-3</v>
      </c>
      <c r="AJ4" s="4">
        <f>'BNVFE-HDVs-psgr'!AH5</f>
        <v>1.2379718782600448E-3</v>
      </c>
      <c r="AK4" s="4">
        <f>'BNVFE-HDVs-psgr'!AI5</f>
        <v>1.2379718782600448E-3</v>
      </c>
      <c r="AL4" s="4">
        <f>'BNVFE-HDVs-psgr'!AJ5</f>
        <v>1.2379718782600448E-3</v>
      </c>
      <c r="AM4" s="4">
        <f>'BNVFE-HDVs-psgr'!AK5</f>
        <v>1.2379718782600448E-3</v>
      </c>
      <c r="AN4" s="4">
        <f>'BNVFE-HDVs-psgr'!AL5</f>
        <v>1.2379718782600448E-3</v>
      </c>
      <c r="AO4" s="4">
        <f>'BNVFE-HDVs-psgr'!AM5</f>
        <v>1.2379718782600448E-3</v>
      </c>
      <c r="AP4" s="4">
        <f>'BNVFE-HDVs-psgr'!AN5</f>
        <v>1.2379718782600448E-3</v>
      </c>
      <c r="AQ4" s="4">
        <f>'BNVFE-HDVs-psgr'!AO5</f>
        <v>1.2379718782600448E-3</v>
      </c>
      <c r="AR4" s="4">
        <f>'BNVFE-HDVs-psgr'!AP5</f>
        <v>1.2379718782600448E-3</v>
      </c>
      <c r="AS4" s="4">
        <f>'BNVFE-HDVs-psgr'!AQ5</f>
        <v>1.2379718782600448E-3</v>
      </c>
      <c r="AT4" s="4">
        <f>'BNVFE-HDVs-psgr'!AR5</f>
        <v>1.2379718782600448E-3</v>
      </c>
      <c r="AU4" s="4">
        <f>'BNVFE-HDVs-psgr'!AS5</f>
        <v>1.2379718782600448E-3</v>
      </c>
      <c r="AV4" s="4">
        <f>'BNVFE-HDVs-psgr'!AT5</f>
        <v>1.2379718782600448E-3</v>
      </c>
      <c r="AW4" s="4">
        <f>'BNVFE-HDVs-psgr'!AU5</f>
        <v>1.2379718782600448E-3</v>
      </c>
      <c r="AX4" s="4">
        <f>'BNVFE-HDVs-psgr'!AV5</f>
        <v>1.2379718782600448E-3</v>
      </c>
      <c r="AY4" s="4">
        <f>'BNVFE-HDVs-psgr'!AW5</f>
        <v>1.2379718782600448E-3</v>
      </c>
      <c r="AZ4" s="4">
        <f>'BNVFE-HDVs-psgr'!AX5</f>
        <v>1.2379718782600448E-3</v>
      </c>
      <c r="BA4" s="4">
        <f>'BNVFE-HDVs-psgr'!AY5</f>
        <v>1.2379718782600448E-3</v>
      </c>
      <c r="BB4" s="4">
        <f>'BNVFE-HDVs-psgr'!AZ5</f>
        <v>1.2379718782600448E-3</v>
      </c>
    </row>
    <row r="5" spans="1:54">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f>'BNVFE-HDVs-frgt'!AG5</f>
        <v>9.1626671670221223E-4</v>
      </c>
      <c r="AJ5" s="4">
        <f>'BNVFE-HDVs-frgt'!AH5</f>
        <v>9.1626671670221223E-4</v>
      </c>
      <c r="AK5" s="4">
        <f>'BNVFE-HDVs-frgt'!AI5</f>
        <v>9.1626671670221223E-4</v>
      </c>
      <c r="AL5" s="4">
        <f>'BNVFE-HDVs-frgt'!AJ5</f>
        <v>9.1626671670221223E-4</v>
      </c>
      <c r="AM5" s="4">
        <f>'BNVFE-HDVs-frgt'!AK5</f>
        <v>9.1626671670221223E-4</v>
      </c>
      <c r="AN5" s="4">
        <f>'BNVFE-HDVs-frgt'!AL5</f>
        <v>9.1626671670221223E-4</v>
      </c>
      <c r="AO5" s="4">
        <f>'BNVFE-HDVs-frgt'!AM5</f>
        <v>9.1626671670221223E-4</v>
      </c>
      <c r="AP5" s="4">
        <f>'BNVFE-HDVs-frgt'!AN5</f>
        <v>9.1626671670221223E-4</v>
      </c>
      <c r="AQ5" s="4">
        <f>'BNVFE-HDVs-frgt'!AO5</f>
        <v>9.1626671670221223E-4</v>
      </c>
      <c r="AR5" s="4">
        <f>'BNVFE-HDVs-frgt'!AP5</f>
        <v>9.1626671670221223E-4</v>
      </c>
      <c r="AS5" s="4">
        <f>'BNVFE-HDVs-frgt'!AQ5</f>
        <v>9.1626671670221223E-4</v>
      </c>
      <c r="AT5" s="4">
        <f>'BNVFE-HDVs-frgt'!AR5</f>
        <v>9.1626671670221223E-4</v>
      </c>
      <c r="AU5" s="4">
        <f>'BNVFE-HDVs-frgt'!AS5</f>
        <v>9.1626671670221223E-4</v>
      </c>
      <c r="AV5" s="4">
        <f>'BNVFE-HDVs-frgt'!AT5</f>
        <v>9.1626671670221223E-4</v>
      </c>
      <c r="AW5" s="4">
        <f>'BNVFE-HDVs-frgt'!AU5</f>
        <v>9.1626671670221223E-4</v>
      </c>
      <c r="AX5" s="4">
        <f>'BNVFE-HDVs-frgt'!AV5</f>
        <v>9.1626671670221223E-4</v>
      </c>
      <c r="AY5" s="4">
        <f>'BNVFE-HDVs-frgt'!AW5</f>
        <v>9.1626671670221223E-4</v>
      </c>
      <c r="AZ5" s="4">
        <f>'BNVFE-HDVs-frgt'!AX5</f>
        <v>9.1626671670221223E-4</v>
      </c>
      <c r="BA5" s="4">
        <f>'BNVFE-HDVs-frgt'!AY5</f>
        <v>9.1626671670221223E-4</v>
      </c>
      <c r="BB5" s="4">
        <f>'BNVFE-HDVs-frgt'!AZ5</f>
        <v>9.1626671670221223E-4</v>
      </c>
    </row>
    <row r="6" spans="1:54">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f>'BNVFE-aircraft-psgr'!AG5</f>
        <v>5.8444973212291634E-4</v>
      </c>
      <c r="AJ6" s="4">
        <f>'BNVFE-aircraft-psgr'!AH5</f>
        <v>5.8820726128076188E-4</v>
      </c>
      <c r="AK6" s="4">
        <f>'BNVFE-aircraft-psgr'!AI5</f>
        <v>5.9196479043860752E-4</v>
      </c>
      <c r="AL6" s="4">
        <f>'BNVFE-aircraft-psgr'!AJ5</f>
        <v>5.9572231959645317E-4</v>
      </c>
      <c r="AM6" s="4">
        <f>'BNVFE-aircraft-psgr'!AK5</f>
        <v>5.9947984875429871E-4</v>
      </c>
      <c r="AN6" s="4">
        <f>'BNVFE-aircraft-psgr'!AL5</f>
        <v>6.0323737791214435E-4</v>
      </c>
      <c r="AO6" s="4">
        <f>'BNVFE-aircraft-psgr'!AM5</f>
        <v>6.0699490706998989E-4</v>
      </c>
      <c r="AP6" s="4">
        <f>'BNVFE-aircraft-psgr'!AN5</f>
        <v>6.1075243622783543E-4</v>
      </c>
      <c r="AQ6" s="4">
        <f>'BNVFE-aircraft-psgr'!AO5</f>
        <v>6.1450996538568118E-4</v>
      </c>
      <c r="AR6" s="4">
        <f>'BNVFE-aircraft-psgr'!AP5</f>
        <v>6.1826749454352683E-4</v>
      </c>
      <c r="AS6" s="4">
        <f>'BNVFE-aircraft-psgr'!AQ5</f>
        <v>6.2202502370137236E-4</v>
      </c>
      <c r="AT6" s="4">
        <f>'BNVFE-aircraft-psgr'!AR5</f>
        <v>6.257825528592179E-4</v>
      </c>
      <c r="AU6" s="4">
        <f>'BNVFE-aircraft-psgr'!AS5</f>
        <v>6.2954008201706354E-4</v>
      </c>
      <c r="AV6" s="4">
        <f>'BNVFE-aircraft-psgr'!AT5</f>
        <v>6.3329761117490919E-4</v>
      </c>
      <c r="AW6" s="4">
        <f>'BNVFE-aircraft-psgr'!AU5</f>
        <v>6.3705514033275473E-4</v>
      </c>
      <c r="AX6" s="4">
        <f>'BNVFE-aircraft-psgr'!AV5</f>
        <v>6.4081266949060037E-4</v>
      </c>
      <c r="AY6" s="4">
        <f>'BNVFE-aircraft-psgr'!AW5</f>
        <v>6.4457019864844602E-4</v>
      </c>
      <c r="AZ6" s="4">
        <f>'BNVFE-aircraft-psgr'!AX5</f>
        <v>6.4832772780629145E-4</v>
      </c>
      <c r="BA6" s="4">
        <f>'BNVFE-aircraft-psgr'!AY5</f>
        <v>6.520852569641372E-4</v>
      </c>
      <c r="BB6" s="4">
        <f>'BNVFE-aircraft-psgr'!AZ5</f>
        <v>6.5584278612198284E-4</v>
      </c>
    </row>
    <row r="7" spans="1:54">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f>'BNVFE-aircraft-frgt'!AG5</f>
        <v>1.5047888863324431E-4</v>
      </c>
      <c r="AJ7" s="4">
        <f>'BNVFE-aircraft-frgt'!AH5</f>
        <v>1.514463436265519E-4</v>
      </c>
      <c r="AK7" s="4">
        <f>'BNVFE-aircraft-frgt'!AI5</f>
        <v>1.5241379861985951E-4</v>
      </c>
      <c r="AL7" s="4">
        <f>'BNVFE-aircraft-frgt'!AJ5</f>
        <v>1.5338125361316718E-4</v>
      </c>
      <c r="AM7" s="4">
        <f>'BNVFE-aircraft-frgt'!AK5</f>
        <v>1.5434870860647477E-4</v>
      </c>
      <c r="AN7" s="4">
        <f>'BNVFE-aircraft-frgt'!AL5</f>
        <v>1.5531616359978239E-4</v>
      </c>
      <c r="AO7" s="4">
        <f>'BNVFE-aircraft-frgt'!AM5</f>
        <v>1.5628361859309001E-4</v>
      </c>
      <c r="AP7" s="4">
        <f>'BNVFE-aircraft-frgt'!AN5</f>
        <v>1.5725107358639763E-4</v>
      </c>
      <c r="AQ7" s="4">
        <f>'BNVFE-aircraft-frgt'!AO5</f>
        <v>1.5821852857970527E-4</v>
      </c>
      <c r="AR7" s="4">
        <f>'BNVFE-aircraft-frgt'!AP5</f>
        <v>1.5918598357301289E-4</v>
      </c>
      <c r="AS7" s="4">
        <f>'BNVFE-aircraft-frgt'!AQ5</f>
        <v>1.601534385663205E-4</v>
      </c>
      <c r="AT7" s="4">
        <f>'BNVFE-aircraft-frgt'!AR5</f>
        <v>1.6112089355962812E-4</v>
      </c>
      <c r="AU7" s="4">
        <f>'BNVFE-aircraft-frgt'!AS5</f>
        <v>1.6208834855293574E-4</v>
      </c>
      <c r="AV7" s="4">
        <f>'BNVFE-aircraft-frgt'!AT5</f>
        <v>1.6305580354624338E-4</v>
      </c>
      <c r="AW7" s="4">
        <f>'BNVFE-aircraft-frgt'!AU5</f>
        <v>1.6402325853955097E-4</v>
      </c>
      <c r="AX7" s="4">
        <f>'BNVFE-aircraft-frgt'!AV5</f>
        <v>1.6499071353285859E-4</v>
      </c>
      <c r="AY7" s="4">
        <f>'BNVFE-aircraft-frgt'!AW5</f>
        <v>1.6595816852616623E-4</v>
      </c>
      <c r="AZ7" s="4">
        <f>'BNVFE-aircraft-frgt'!AX5</f>
        <v>1.6692562351947382E-4</v>
      </c>
      <c r="BA7" s="4">
        <f>'BNVFE-aircraft-frgt'!AY5</f>
        <v>1.6789307851278147E-4</v>
      </c>
      <c r="BB7" s="4">
        <f>'BNVFE-aircraft-frgt'!AZ5</f>
        <v>1.6886053350608908E-4</v>
      </c>
    </row>
    <row r="8" spans="1:54">
      <c r="A8" t="s">
        <v>866</v>
      </c>
      <c r="B8" t="s">
        <v>864</v>
      </c>
      <c r="C8" t="s">
        <v>115</v>
      </c>
      <c r="D8" s="4">
        <f>'BNVFE-rail-psgr'!B5</f>
        <v>3.8868922094850749E-4</v>
      </c>
      <c r="E8" s="4">
        <f>'BNVFE-rail-psgr'!C5</f>
        <v>3.8835964956971156E-4</v>
      </c>
      <c r="F8" s="4">
        <f>'BNVFE-rail-psgr'!D5</f>
        <v>3.8810530909215343E-4</v>
      </c>
      <c r="G8" s="4">
        <f>'BNVFE-rail-psgr'!E5</f>
        <v>3.8794345419032003E-4</v>
      </c>
      <c r="H8" s="4">
        <f>'BNVFE-rail-psgr'!F5</f>
        <v>3.8779756085887974E-4</v>
      </c>
      <c r="I8" s="4">
        <f>'BNVFE-rail-psgr'!G5</f>
        <v>3.8768659775611613E-4</v>
      </c>
      <c r="J8" s="4">
        <f>'BNVFE-rail-psgr'!H5</f>
        <v>3.8756372155893972E-4</v>
      </c>
      <c r="K8" s="4">
        <f>'BNVFE-rail-psgr'!I5</f>
        <v>3.8743413448561116E-4</v>
      </c>
      <c r="L8" s="4">
        <f>'BNVFE-rail-psgr'!J5</f>
        <v>3.8741625203614658E-4</v>
      </c>
      <c r="M8" s="4">
        <f>'BNVFE-rail-psgr'!K5</f>
        <v>3.8738694289951122E-4</v>
      </c>
      <c r="N8" s="4">
        <f>'BNVFE-rail-psgr'!L5</f>
        <v>3.8727323156960051E-4</v>
      </c>
      <c r="O8" s="4">
        <f>'BNVFE-rail-psgr'!M5</f>
        <v>3.872801832305252E-4</v>
      </c>
      <c r="P8" s="4">
        <f>'BNVFE-rail-psgr'!N5</f>
        <v>3.8723285633958973E-4</v>
      </c>
      <c r="Q8" s="4">
        <f>'BNVFE-rail-psgr'!O5</f>
        <v>3.8719654146009873E-4</v>
      </c>
      <c r="R8" s="4">
        <f>'BNVFE-rail-psgr'!P5</f>
        <v>3.8712836957078314E-4</v>
      </c>
      <c r="S8" s="4">
        <f>'BNVFE-rail-psgr'!Q5</f>
        <v>3.8710174375942578E-4</v>
      </c>
      <c r="T8" s="4">
        <f>'BNVFE-rail-psgr'!R5</f>
        <v>3.8701959513390749E-4</v>
      </c>
      <c r="U8" s="4">
        <f>'BNVFE-rail-psgr'!S5</f>
        <v>3.8693459130790495E-4</v>
      </c>
      <c r="V8" s="4">
        <f>'BNVFE-rail-psgr'!T5</f>
        <v>3.8684314096127021E-4</v>
      </c>
      <c r="W8" s="4">
        <f>'BNVFE-rail-psgr'!U5</f>
        <v>3.8675224209457141E-4</v>
      </c>
      <c r="X8" s="4">
        <f>'BNVFE-rail-psgr'!V5</f>
        <v>3.8662639724460569E-4</v>
      </c>
      <c r="Y8" s="4">
        <f>'BNVFE-rail-psgr'!W5</f>
        <v>3.8650753548999096E-4</v>
      </c>
      <c r="Z8" s="4">
        <f>'BNVFE-rail-psgr'!X5</f>
        <v>3.8637937383671609E-4</v>
      </c>
      <c r="AA8" s="4">
        <f>'BNVFE-rail-psgr'!Y5</f>
        <v>3.8623677194928995E-4</v>
      </c>
      <c r="AB8" s="4">
        <f>'BNVFE-rail-psgr'!Z5</f>
        <v>3.8608334518532407E-4</v>
      </c>
      <c r="AC8" s="4">
        <f>'BNVFE-rail-psgr'!AA5</f>
        <v>3.8590701122559256E-4</v>
      </c>
      <c r="AD8" s="4">
        <f>'BNVFE-rail-psgr'!AB5</f>
        <v>3.8573556454320505E-4</v>
      </c>
      <c r="AE8" s="4">
        <f>'BNVFE-rail-psgr'!AC5</f>
        <v>3.8555651429608934E-4</v>
      </c>
      <c r="AF8" s="4">
        <f>'BNVFE-rail-psgr'!AD5</f>
        <v>3.8536129241038667E-4</v>
      </c>
      <c r="AG8" s="4">
        <f>'BNVFE-rail-psgr'!AE5</f>
        <v>3.8512787391125356E-4</v>
      </c>
      <c r="AH8" s="4">
        <f>'BNVFE-rail-psgr'!AF5</f>
        <v>3.8487689875144672E-4</v>
      </c>
      <c r="AI8" s="4">
        <f>'BNVFE-rail-psgr'!AG5</f>
        <v>3.8464605239082116E-4</v>
      </c>
      <c r="AJ8" s="4">
        <f>'BNVFE-rail-psgr'!AH5</f>
        <v>3.8442066021631533E-4</v>
      </c>
      <c r="AK8" s="4">
        <f>'BNVFE-rail-psgr'!AI5</f>
        <v>3.8420058811045439E-4</v>
      </c>
      <c r="AL8" s="4">
        <f>'BNVFE-rail-psgr'!AJ5</f>
        <v>3.8398564991106175E-4</v>
      </c>
      <c r="AM8" s="4">
        <f>'BNVFE-rail-psgr'!AK5</f>
        <v>3.8377566804150904E-4</v>
      </c>
      <c r="AN8" s="4">
        <f>'BNVFE-rail-psgr'!AL5</f>
        <v>3.8357047302141546E-4</v>
      </c>
      <c r="AO8" s="4">
        <f>'BNVFE-rail-psgr'!AM5</f>
        <v>3.8336990301043275E-4</v>
      </c>
      <c r="AP8" s="4">
        <f>'BNVFE-rail-psgr'!AN5</f>
        <v>3.831738033825347E-4</v>
      </c>
      <c r="AQ8" s="4">
        <f>'BNVFE-rail-psgr'!AO5</f>
        <v>3.8298202632845892E-4</v>
      </c>
      <c r="AR8" s="4">
        <f>'BNVFE-rail-psgr'!AP5</f>
        <v>3.8279443048415163E-4</v>
      </c>
      <c r="AS8" s="4">
        <f>'BNVFE-rail-psgr'!AQ5</f>
        <v>3.8261088058325179E-4</v>
      </c>
      <c r="AT8" s="4">
        <f>'BNVFE-rail-psgr'!AR5</f>
        <v>3.824312471318223E-4</v>
      </c>
      <c r="AU8" s="4">
        <f>'BNVFE-rail-psgr'!AS5</f>
        <v>3.8225540610368038E-4</v>
      </c>
      <c r="AV8" s="4">
        <f>'BNVFE-rail-psgr'!AT5</f>
        <v>3.8208323865482422E-4</v>
      </c>
      <c r="AW8" s="4">
        <f>'BNVFE-rail-psgr'!AU5</f>
        <v>3.819146308555726E-4</v>
      </c>
      <c r="AX8" s="4">
        <f>'BNVFE-rail-psgr'!AV5</f>
        <v>3.8174947343914842E-4</v>
      </c>
      <c r="AY8" s="4">
        <f>'BNVFE-rail-psgr'!AW5</f>
        <v>3.8158766156554152E-4</v>
      </c>
      <c r="AZ8" s="4">
        <f>'BNVFE-rail-psgr'!AX5</f>
        <v>3.8142909459957727E-4</v>
      </c>
      <c r="BA8" s="4">
        <f>'BNVFE-rail-psgr'!AY5</f>
        <v>3.8127367590220384E-4</v>
      </c>
      <c r="BB8" s="4">
        <f>'BNVFE-rail-psgr'!AZ5</f>
        <v>3.8112131263408978E-4</v>
      </c>
    </row>
    <row r="9" spans="1:54">
      <c r="A9" t="s">
        <v>866</v>
      </c>
      <c r="B9" t="s">
        <v>864</v>
      </c>
      <c r="C9" t="s">
        <v>112</v>
      </c>
      <c r="D9" s="4">
        <f>'BNVFE-rail-psgr'!B2</f>
        <v>1.2490429545241593E-3</v>
      </c>
      <c r="E9" s="4">
        <f>'BNVFE-rail-psgr'!C2</f>
        <v>1.2479838852561889E-3</v>
      </c>
      <c r="F9" s="4">
        <f>'BNVFE-rail-psgr'!D2</f>
        <v>1.2471665685815224E-3</v>
      </c>
      <c r="G9" s="4">
        <f>'BNVFE-rail-psgr'!E2</f>
        <v>1.2466464519590526E-3</v>
      </c>
      <c r="H9" s="4">
        <f>'BNVFE-rail-psgr'!F2</f>
        <v>1.2461776274382624E-3</v>
      </c>
      <c r="I9" s="4">
        <f>'BNVFE-rail-psgr'!G2</f>
        <v>1.2458210503215087E-3</v>
      </c>
      <c r="J9" s="4">
        <f>'BNVFE-rail-psgr'!H2</f>
        <v>1.2454261907779705E-3</v>
      </c>
      <c r="K9" s="4">
        <f>'BNVFE-rail-psgr'!I2</f>
        <v>1.2450097660041024E-3</v>
      </c>
      <c r="L9" s="4">
        <f>'BNVFE-rail-psgr'!J2</f>
        <v>1.2449523012062393E-3</v>
      </c>
      <c r="M9" s="4">
        <f>'BNVFE-rail-psgr'!K2</f>
        <v>1.2448581170389291E-3</v>
      </c>
      <c r="N9" s="4">
        <f>'BNVFE-rail-psgr'!L2</f>
        <v>1.244492708563932E-3</v>
      </c>
      <c r="O9" s="4">
        <f>'BNVFE-rail-psgr'!M2</f>
        <v>1.2445150475500222E-3</v>
      </c>
      <c r="P9" s="4">
        <f>'BNVFE-rail-psgr'!N2</f>
        <v>1.244362963786191E-3</v>
      </c>
      <c r="Q9" s="4">
        <f>'BNVFE-rail-psgr'!O2</f>
        <v>1.2442462668418766E-3</v>
      </c>
      <c r="R9" s="4">
        <f>'BNVFE-rail-psgr'!P2</f>
        <v>1.2440271982043711E-3</v>
      </c>
      <c r="S9" s="4">
        <f>'BNVFE-rail-psgr'!Q2</f>
        <v>1.2439416368347936E-3</v>
      </c>
      <c r="T9" s="4">
        <f>'BNVFE-rail-psgr'!R2</f>
        <v>1.2436776543099449E-3</v>
      </c>
      <c r="U9" s="4">
        <f>'BNVFE-rail-psgr'!S2</f>
        <v>1.2434044966707469E-3</v>
      </c>
      <c r="V9" s="4">
        <f>'BNVFE-rail-psgr'!T2</f>
        <v>1.2431106233009778E-3</v>
      </c>
      <c r="W9" s="4">
        <f>'BNVFE-rail-psgr'!U2</f>
        <v>1.242818522097998E-3</v>
      </c>
      <c r="X9" s="4">
        <f>'BNVFE-rail-psgr'!V2</f>
        <v>1.2424141228640053E-3</v>
      </c>
      <c r="Y9" s="4">
        <f>'BNVFE-rail-psgr'!W2</f>
        <v>1.2420321636298346E-3</v>
      </c>
      <c r="Z9" s="4">
        <f>'BNVFE-rail-psgr'!X2</f>
        <v>1.241620319407161E-3</v>
      </c>
      <c r="AA9" s="4">
        <f>'BNVFE-rail-psgr'!Y2</f>
        <v>1.2411620718582406E-3</v>
      </c>
      <c r="AB9" s="4">
        <f>'BNVFE-rail-psgr'!Z2</f>
        <v>1.240669038843074E-3</v>
      </c>
      <c r="AC9" s="4">
        <f>'BNVFE-rail-psgr'!AA2</f>
        <v>1.2401023941352315E-3</v>
      </c>
      <c r="AD9" s="4">
        <f>'BNVFE-rail-psgr'!AB2</f>
        <v>1.2395514545691941E-3</v>
      </c>
      <c r="AE9" s="4">
        <f>'BNVFE-rail-psgr'!AC2</f>
        <v>1.2389760811407262E-3</v>
      </c>
      <c r="AF9" s="4">
        <f>'BNVFE-rail-psgr'!AD2</f>
        <v>1.2383487405617649E-3</v>
      </c>
      <c r="AG9" s="4">
        <f>'BNVFE-rail-psgr'!AE2</f>
        <v>1.2375986561341948E-3</v>
      </c>
      <c r="AH9" s="4">
        <f>'BNVFE-rail-psgr'!AF2</f>
        <v>1.236792153822779E-3</v>
      </c>
      <c r="AI9" s="4">
        <f>'BNVFE-rail-psgr'!AG2</f>
        <v>1.2360503348970752E-3</v>
      </c>
      <c r="AJ9" s="4">
        <f>'BNVFE-rail-psgr'!AH2</f>
        <v>1.23532604286015E-3</v>
      </c>
      <c r="AK9" s="4">
        <f>'BNVFE-rail-psgr'!AI2</f>
        <v>1.2346188467289014E-3</v>
      </c>
      <c r="AL9" s="4">
        <f>'BNVFE-rail-psgr'!AJ2</f>
        <v>1.2339281482758946E-3</v>
      </c>
      <c r="AM9" s="4">
        <f>'BNVFE-rail-psgr'!AK2</f>
        <v>1.2332533768631385E-3</v>
      </c>
      <c r="AN9" s="4">
        <f>'BNVFE-rail-psgr'!AL2</f>
        <v>1.2325939878697267E-3</v>
      </c>
      <c r="AO9" s="4">
        <f>'BNVFE-rail-psgr'!AM2</f>
        <v>1.2319494612258041E-3</v>
      </c>
      <c r="AP9" s="4">
        <f>'BNVFE-rail-psgr'!AN2</f>
        <v>1.2313193000445569E-3</v>
      </c>
      <c r="AQ9" s="4">
        <f>'BNVFE-rail-psgr'!AO2</f>
        <v>1.2307030293446696E-3</v>
      </c>
      <c r="AR9" s="4">
        <f>'BNVFE-rail-psgr'!AP2</f>
        <v>1.230100194856339E-3</v>
      </c>
      <c r="AS9" s="4">
        <f>'BNVFE-rail-psgr'!AQ2</f>
        <v>1.2295103619045452E-3</v>
      </c>
      <c r="AT9" s="4">
        <f>'BNVFE-rail-psgr'!AR2</f>
        <v>1.2289331143638046E-3</v>
      </c>
      <c r="AU9" s="4">
        <f>'BNVFE-rail-psgr'!AS2</f>
        <v>1.2283680536791242E-3</v>
      </c>
      <c r="AV9" s="4">
        <f>'BNVFE-rail-psgr'!AT2</f>
        <v>1.2278147979483183E-3</v>
      </c>
      <c r="AW9" s="4">
        <f>'BNVFE-rail-psgr'!AU2</f>
        <v>1.2272729810612457E-3</v>
      </c>
      <c r="AX9" s="4">
        <f>'BNVFE-rail-psgr'!AV2</f>
        <v>1.2267422518918887E-3</v>
      </c>
      <c r="AY9" s="4">
        <f>'BNVFE-rail-psgr'!AW2</f>
        <v>1.2262222735395336E-3</v>
      </c>
      <c r="AZ9" s="4">
        <f>'BNVFE-rail-psgr'!AX2</f>
        <v>1.2257127226155985E-3</v>
      </c>
      <c r="BA9" s="4">
        <f>'BNVFE-rail-psgr'!AY2</f>
        <v>1.2252132885729411E-3</v>
      </c>
      <c r="BB9" s="4">
        <f>'BNVFE-rail-psgr'!AZ2</f>
        <v>1.2247236730747245E-3</v>
      </c>
    </row>
    <row r="10" spans="1:54">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f>'BNVFE-rail-frgt'!AG5</f>
        <v>4.2635173204149746E-3</v>
      </c>
      <c r="AJ10" s="4">
        <f>'BNVFE-rail-frgt'!AH5</f>
        <v>4.2908161177035104E-3</v>
      </c>
      <c r="AK10" s="4">
        <f>'BNVFE-rail-frgt'!AI5</f>
        <v>4.318114914992047E-3</v>
      </c>
      <c r="AL10" s="4">
        <f>'BNVFE-rail-frgt'!AJ5</f>
        <v>4.3454137122805837E-3</v>
      </c>
      <c r="AM10" s="4">
        <f>'BNVFE-rail-frgt'!AK5</f>
        <v>4.3727125095691195E-3</v>
      </c>
      <c r="AN10" s="4">
        <f>'BNVFE-rail-frgt'!AL5</f>
        <v>4.4000113068576562E-3</v>
      </c>
      <c r="AO10" s="4">
        <f>'BNVFE-rail-frgt'!AM5</f>
        <v>4.4273101041461928E-3</v>
      </c>
      <c r="AP10" s="4">
        <f>'BNVFE-rail-frgt'!AN5</f>
        <v>4.4546089014347277E-3</v>
      </c>
      <c r="AQ10" s="4">
        <f>'BNVFE-rail-frgt'!AO5</f>
        <v>4.4819076987232644E-3</v>
      </c>
      <c r="AR10" s="4">
        <f>'BNVFE-rail-frgt'!AP5</f>
        <v>4.5092064960118011E-3</v>
      </c>
      <c r="AS10" s="4">
        <f>'BNVFE-rail-frgt'!AQ5</f>
        <v>4.5365052933003368E-3</v>
      </c>
      <c r="AT10" s="4">
        <f>'BNVFE-rail-frgt'!AR5</f>
        <v>4.5638040905888735E-3</v>
      </c>
      <c r="AU10" s="4">
        <f>'BNVFE-rail-frgt'!AS5</f>
        <v>4.5911028878774102E-3</v>
      </c>
      <c r="AV10" s="4">
        <f>'BNVFE-rail-frgt'!AT5</f>
        <v>4.618401685165946E-3</v>
      </c>
      <c r="AW10" s="4">
        <f>'BNVFE-rail-frgt'!AU5</f>
        <v>4.6457004824544826E-3</v>
      </c>
      <c r="AX10" s="4">
        <f>'BNVFE-rail-frgt'!AV5</f>
        <v>4.6729992797430193E-3</v>
      </c>
      <c r="AY10" s="4">
        <f>'BNVFE-rail-frgt'!AW5</f>
        <v>4.7002980770315542E-3</v>
      </c>
      <c r="AZ10" s="4">
        <f>'BNVFE-rail-frgt'!AX5</f>
        <v>4.7275968743200909E-3</v>
      </c>
      <c r="BA10" s="4">
        <f>'BNVFE-rail-frgt'!AY5</f>
        <v>4.7548956716086275E-3</v>
      </c>
      <c r="BB10" s="4">
        <f>'BNVFE-rail-frgt'!AZ5</f>
        <v>4.7821944688971633E-3</v>
      </c>
    </row>
    <row r="11" spans="1:54">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f>'BNVFE-ships-psgr'!AG5</f>
        <v>1.0049397002369565E-5</v>
      </c>
      <c r="AJ11" s="4">
        <f>'BNVFE-ships-psgr'!AH5</f>
        <v>1.0049397002369565E-5</v>
      </c>
      <c r="AK11" s="4">
        <f>'BNVFE-ships-psgr'!AI5</f>
        <v>1.0049397002369565E-5</v>
      </c>
      <c r="AL11" s="4">
        <f>'BNVFE-ships-psgr'!AJ5</f>
        <v>1.0049397002369565E-5</v>
      </c>
      <c r="AM11" s="4">
        <f>'BNVFE-ships-psgr'!AK5</f>
        <v>1.0049397002369565E-5</v>
      </c>
      <c r="AN11" s="4">
        <f>'BNVFE-ships-psgr'!AL5</f>
        <v>1.0049397002369565E-5</v>
      </c>
      <c r="AO11" s="4">
        <f>'BNVFE-ships-psgr'!AM5</f>
        <v>1.0049397002369565E-5</v>
      </c>
      <c r="AP11" s="4">
        <f>'BNVFE-ships-psgr'!AN5</f>
        <v>1.0049397002369565E-5</v>
      </c>
      <c r="AQ11" s="4">
        <f>'BNVFE-ships-psgr'!AO5</f>
        <v>1.0049397002369565E-5</v>
      </c>
      <c r="AR11" s="4">
        <f>'BNVFE-ships-psgr'!AP5</f>
        <v>1.0049397002369565E-5</v>
      </c>
      <c r="AS11" s="4">
        <f>'BNVFE-ships-psgr'!AQ5</f>
        <v>1.0049397002369565E-5</v>
      </c>
      <c r="AT11" s="4">
        <f>'BNVFE-ships-psgr'!AR5</f>
        <v>1.0049397002369565E-5</v>
      </c>
      <c r="AU11" s="4">
        <f>'BNVFE-ships-psgr'!AS5</f>
        <v>1.0049397002369565E-5</v>
      </c>
      <c r="AV11" s="4">
        <f>'BNVFE-ships-psgr'!AT5</f>
        <v>1.0049397002369565E-5</v>
      </c>
      <c r="AW11" s="4">
        <f>'BNVFE-ships-psgr'!AU5</f>
        <v>1.0049397002369565E-5</v>
      </c>
      <c r="AX11" s="4">
        <f>'BNVFE-ships-psgr'!AV5</f>
        <v>1.0049397002369565E-5</v>
      </c>
      <c r="AY11" s="4">
        <f>'BNVFE-ships-psgr'!AW5</f>
        <v>1.0049397002369565E-5</v>
      </c>
      <c r="AZ11" s="4">
        <f>'BNVFE-ships-psgr'!AX5</f>
        <v>1.0049397002369565E-5</v>
      </c>
      <c r="BA11" s="4">
        <f>'BNVFE-ships-psgr'!AY5</f>
        <v>1.0049397002369565E-5</v>
      </c>
      <c r="BB11" s="4">
        <f>'BNVFE-ships-psgr'!AZ5</f>
        <v>1.0049397002369565E-5</v>
      </c>
    </row>
    <row r="12" spans="1:54">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f>'BNVFE-ships-frgt'!AG5</f>
        <v>4.9715257056265547E-3</v>
      </c>
      <c r="AJ12" s="4">
        <f>'BNVFE-ships-frgt'!AH5</f>
        <v>4.9715257056265547E-3</v>
      </c>
      <c r="AK12" s="4">
        <f>'BNVFE-ships-frgt'!AI5</f>
        <v>4.9715257056265547E-3</v>
      </c>
      <c r="AL12" s="4">
        <f>'BNVFE-ships-frgt'!AJ5</f>
        <v>4.9715257056265547E-3</v>
      </c>
      <c r="AM12" s="4">
        <f>'BNVFE-ships-frgt'!AK5</f>
        <v>4.9715257056265547E-3</v>
      </c>
      <c r="AN12" s="4">
        <f>'BNVFE-ships-frgt'!AL5</f>
        <v>4.9715257056265547E-3</v>
      </c>
      <c r="AO12" s="4">
        <f>'BNVFE-ships-frgt'!AM5</f>
        <v>4.9715257056265547E-3</v>
      </c>
      <c r="AP12" s="4">
        <f>'BNVFE-ships-frgt'!AN5</f>
        <v>4.9715257056265547E-3</v>
      </c>
      <c r="AQ12" s="4">
        <f>'BNVFE-ships-frgt'!AO5</f>
        <v>4.9715257056265547E-3</v>
      </c>
      <c r="AR12" s="4">
        <f>'BNVFE-ships-frgt'!AP5</f>
        <v>4.9715257056265547E-3</v>
      </c>
      <c r="AS12" s="4">
        <f>'BNVFE-ships-frgt'!AQ5</f>
        <v>4.9715257056265547E-3</v>
      </c>
      <c r="AT12" s="4">
        <f>'BNVFE-ships-frgt'!AR5</f>
        <v>4.9715257056265547E-3</v>
      </c>
      <c r="AU12" s="4">
        <f>'BNVFE-ships-frgt'!AS5</f>
        <v>4.9715257056265547E-3</v>
      </c>
      <c r="AV12" s="4">
        <f>'BNVFE-ships-frgt'!AT5</f>
        <v>4.9715257056265547E-3</v>
      </c>
      <c r="AW12" s="4">
        <f>'BNVFE-ships-frgt'!AU5</f>
        <v>4.9715257056265547E-3</v>
      </c>
      <c r="AX12" s="4">
        <f>'BNVFE-ships-frgt'!AV5</f>
        <v>4.9715257056265547E-3</v>
      </c>
      <c r="AY12" s="4">
        <f>'BNVFE-ships-frgt'!AW5</f>
        <v>4.9715257056265547E-3</v>
      </c>
      <c r="AZ12" s="4">
        <f>'BNVFE-ships-frgt'!AX5</f>
        <v>4.9715257056265547E-3</v>
      </c>
      <c r="BA12" s="4">
        <f>'BNVFE-ships-frgt'!AY5</f>
        <v>4.9715257056265547E-3</v>
      </c>
      <c r="BB12" s="4">
        <f>'BNVFE-ships-frgt'!AZ5</f>
        <v>4.9715257056265547E-3</v>
      </c>
    </row>
    <row r="13" spans="1:54">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f>'BNVFE-motorbikes-psgr'!AG4</f>
        <v>1.110710625237613E-3</v>
      </c>
      <c r="AJ13" s="4">
        <f>'BNVFE-motorbikes-psgr'!AH4</f>
        <v>1.110710625237613E-3</v>
      </c>
      <c r="AK13" s="4">
        <f>'BNVFE-motorbikes-psgr'!AI4</f>
        <v>1.110710625237613E-3</v>
      </c>
      <c r="AL13" s="4">
        <f>'BNVFE-motorbikes-psgr'!AJ4</f>
        <v>1.110710625237613E-3</v>
      </c>
      <c r="AM13" s="4">
        <f>'BNVFE-motorbikes-psgr'!AK4</f>
        <v>1.110710625237613E-3</v>
      </c>
      <c r="AN13" s="4">
        <f>'BNVFE-motorbikes-psgr'!AL4</f>
        <v>1.110710625237613E-3</v>
      </c>
      <c r="AO13" s="4">
        <f>'BNVFE-motorbikes-psgr'!AM4</f>
        <v>1.110710625237613E-3</v>
      </c>
      <c r="AP13" s="4">
        <f>'BNVFE-motorbikes-psgr'!AN4</f>
        <v>1.110710625237613E-3</v>
      </c>
      <c r="AQ13" s="4">
        <f>'BNVFE-motorbikes-psgr'!AO4</f>
        <v>1.110710625237613E-3</v>
      </c>
      <c r="AR13" s="4">
        <f>'BNVFE-motorbikes-psgr'!AP4</f>
        <v>1.110710625237613E-3</v>
      </c>
      <c r="AS13" s="4">
        <f>'BNVFE-motorbikes-psgr'!AQ4</f>
        <v>1.110710625237613E-3</v>
      </c>
      <c r="AT13" s="4">
        <f>'BNVFE-motorbikes-psgr'!AR4</f>
        <v>1.110710625237613E-3</v>
      </c>
      <c r="AU13" s="4">
        <f>'BNVFE-motorbikes-psgr'!AS4</f>
        <v>1.110710625237613E-3</v>
      </c>
      <c r="AV13" s="4">
        <f>'BNVFE-motorbikes-psgr'!AT4</f>
        <v>1.110710625237613E-3</v>
      </c>
      <c r="AW13" s="4">
        <f>'BNVFE-motorbikes-psgr'!AU4</f>
        <v>1.110710625237613E-3</v>
      </c>
      <c r="AX13" s="4">
        <f>'BNVFE-motorbikes-psgr'!AV4</f>
        <v>1.110710625237613E-3</v>
      </c>
      <c r="AY13" s="4">
        <f>'BNVFE-motorbikes-psgr'!AW4</f>
        <v>1.110710625237613E-3</v>
      </c>
      <c r="AZ13" s="4">
        <f>'BNVFE-motorbikes-psgr'!AX4</f>
        <v>1.110710625237613E-3</v>
      </c>
      <c r="BA13" s="4">
        <f>'BNVFE-motorbikes-psgr'!AY4</f>
        <v>1.110710625237613E-3</v>
      </c>
      <c r="BB13" s="4">
        <f>'BNVFE-motorbikes-psgr'!AZ4</f>
        <v>1.110710625237613E-3</v>
      </c>
    </row>
    <row r="14" spans="1:54">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c r="AI14">
        <f>'BNVFE-motorbikes-frgt'!AG4</f>
        <v>0</v>
      </c>
      <c r="AJ14">
        <f>'BNVFE-motorbikes-frgt'!AH4</f>
        <v>0</v>
      </c>
      <c r="AK14">
        <f>'BNVFE-motorbikes-frgt'!AI4</f>
        <v>0</v>
      </c>
      <c r="AL14">
        <f>'BNVFE-motorbikes-frgt'!AJ4</f>
        <v>0</v>
      </c>
      <c r="AM14">
        <f>'BNVFE-motorbikes-frgt'!AK4</f>
        <v>0</v>
      </c>
      <c r="AN14">
        <f>'BNVFE-motorbikes-frgt'!AL4</f>
        <v>0</v>
      </c>
      <c r="AO14">
        <f>'BNVFE-motorbikes-frgt'!AM4</f>
        <v>0</v>
      </c>
      <c r="AP14">
        <f>'BNVFE-motorbikes-frgt'!AN4</f>
        <v>0</v>
      </c>
      <c r="AQ14">
        <f>'BNVFE-motorbikes-frgt'!AO4</f>
        <v>0</v>
      </c>
      <c r="AR14">
        <f>'BNVFE-motorbikes-frgt'!AP4</f>
        <v>0</v>
      </c>
      <c r="AS14">
        <f>'BNVFE-motorbikes-frgt'!AQ4</f>
        <v>0</v>
      </c>
      <c r="AT14">
        <f>'BNVFE-motorbikes-frgt'!AR4</f>
        <v>0</v>
      </c>
      <c r="AU14">
        <f>'BNVFE-motorbikes-frgt'!AS4</f>
        <v>0</v>
      </c>
      <c r="AV14">
        <f>'BNVFE-motorbikes-frgt'!AT4</f>
        <v>0</v>
      </c>
      <c r="AW14">
        <f>'BNVFE-motorbikes-frgt'!AU4</f>
        <v>0</v>
      </c>
      <c r="AX14">
        <f>'BNVFE-motorbikes-frgt'!AV4</f>
        <v>0</v>
      </c>
      <c r="AY14">
        <f>'BNVFE-motorbikes-frgt'!AW4</f>
        <v>0</v>
      </c>
      <c r="AZ14">
        <f>'BNVFE-motorbikes-frgt'!AX4</f>
        <v>0</v>
      </c>
      <c r="BA14">
        <f>'BNVFE-motorbikes-frgt'!AY4</f>
        <v>0</v>
      </c>
      <c r="BB14">
        <f>'BNVFE-motorbikes-frgt'!AZ4</f>
        <v>0</v>
      </c>
    </row>
    <row r="30" spans="4:8">
      <c r="D30" s="56"/>
      <c r="E30" s="56"/>
      <c r="F30" s="56"/>
      <c r="G30" s="56"/>
      <c r="H30" s="56"/>
    </row>
    <row r="31" spans="4:8">
      <c r="D31" s="56"/>
      <c r="E31" s="56"/>
      <c r="F31" s="56"/>
      <c r="G31" s="56"/>
      <c r="H31" s="56"/>
    </row>
    <row r="32" spans="4:8">
      <c r="D32" s="56"/>
      <c r="E32" s="56"/>
      <c r="F32" s="56"/>
      <c r="G32" s="56"/>
      <c r="H32" s="56"/>
    </row>
    <row r="33" spans="3:8">
      <c r="D33" s="56"/>
      <c r="E33" s="56"/>
      <c r="F33" s="56"/>
      <c r="G33" s="56"/>
      <c r="H33" s="56"/>
    </row>
    <row r="34" spans="3:8">
      <c r="C34" s="114"/>
      <c r="D34" s="115"/>
      <c r="E34" s="115"/>
      <c r="F34" s="115"/>
      <c r="G34" s="115"/>
      <c r="H34" s="115"/>
    </row>
    <row r="35" spans="3:8">
      <c r="C35" s="51"/>
      <c r="D35" s="112"/>
      <c r="E35" s="112"/>
      <c r="F35" s="112"/>
      <c r="G35" s="112"/>
      <c r="H35" s="112"/>
    </row>
    <row r="36" spans="3:8">
      <c r="D36" s="56"/>
      <c r="E36" s="56"/>
      <c r="F36" s="56"/>
      <c r="G36" s="56"/>
      <c r="H36" s="56"/>
    </row>
    <row r="37" spans="3:8">
      <c r="D37" s="56"/>
      <c r="E37" s="56"/>
      <c r="F37" s="56"/>
      <c r="G37" s="56"/>
      <c r="H37" s="56"/>
    </row>
    <row r="38" spans="3:8">
      <c r="D38" s="56"/>
      <c r="E38" s="56"/>
      <c r="F38" s="56"/>
      <c r="G38" s="56"/>
      <c r="H38" s="56"/>
    </row>
    <row r="39" spans="3:8">
      <c r="D39" s="56"/>
      <c r="E39" s="56"/>
      <c r="F39" s="56"/>
      <c r="G39" s="56"/>
      <c r="H39" s="56"/>
    </row>
    <row r="40" spans="3:8">
      <c r="D40" s="56"/>
      <c r="E40" s="56"/>
      <c r="F40" s="56"/>
      <c r="G40" s="56"/>
      <c r="H40" s="56"/>
    </row>
    <row r="41" spans="3:8">
      <c r="D41" s="56"/>
    </row>
    <row r="42" spans="3:8">
      <c r="D42" s="56"/>
    </row>
    <row r="43" spans="3:8">
      <c r="D43" s="56"/>
    </row>
    <row r="44" spans="3:8">
      <c r="D44" s="56"/>
    </row>
    <row r="45" spans="3:8">
      <c r="D45" s="5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23</vt:i4>
      </vt:variant>
    </vt:vector>
  </HeadingPairs>
  <TitlesOfParts>
    <vt:vector size="56"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Joshua Cohen</cp:lastModifiedBy>
  <dcterms:created xsi:type="dcterms:W3CDTF">2017-06-26T22:04:22Z</dcterms:created>
  <dcterms:modified xsi:type="dcterms:W3CDTF">2025-02-21T16:40:54Z</dcterms:modified>
</cp:coreProperties>
</file>