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ma\Desktop\Models\eps-brazil-cpl\InputData\land\FoFObE\"/>
    </mc:Choice>
  </mc:AlternateContent>
  <xr:revisionPtr revIDLastSave="0" documentId="13_ncr:1_{B8DA69B1-89D4-4F02-9F8A-89CA12AE91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bout" sheetId="1" r:id="rId1"/>
    <sheet name="Data_US" sheetId="2" r:id="rId2"/>
    <sheet name="Data_Brazil" sheetId="4" r:id="rId3"/>
    <sheet name="FoFObE" sheetId="3" r:id="rId4"/>
  </sheets>
  <calcPr calcId="181029"/>
</workbook>
</file>

<file path=xl/calcChain.xml><?xml version="1.0" encoding="utf-8"?>
<calcChain xmlns="http://schemas.openxmlformats.org/spreadsheetml/2006/main">
  <c r="B5" i="4" l="1"/>
  <c r="B10" i="4" s="1"/>
  <c r="B4" i="4"/>
  <c r="B9" i="4" s="1"/>
  <c r="B12" i="4"/>
  <c r="N6" i="4"/>
  <c r="N9" i="4"/>
  <c r="K9" i="4"/>
  <c r="H9" i="4"/>
  <c r="E9" i="4"/>
  <c r="N5" i="4"/>
  <c r="K5" i="4"/>
  <c r="B4" i="3"/>
  <c r="B3" i="3"/>
  <c r="B2" i="3"/>
  <c r="C11" i="4" l="1"/>
</calcChain>
</file>

<file path=xl/sharedStrings.xml><?xml version="1.0" encoding="utf-8"?>
<sst xmlns="http://schemas.openxmlformats.org/spreadsheetml/2006/main" count="72" uniqueCount="54">
  <si>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</si>
  <si>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</si>
  <si>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</si>
  <si>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</si>
  <si>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</si>
  <si>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</si>
  <si>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</si>
  <si>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</si>
  <si>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</si>
  <si>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</si>
  <si>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</si>
  <si>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government</t>
  </si>
  <si>
    <t>foreign entities</t>
  </si>
  <si>
    <t>labor and consumers</t>
  </si>
  <si>
    <t>Fraction of Forest Owned (dimensionless)</t>
  </si>
  <si>
    <t>domestic industries</t>
  </si>
  <si>
    <t>Global Forest Resources Assessment 2020</t>
  </si>
  <si>
    <t>https://openknowledge.fao.org/server/api/core/bitstreams/3c5593dd-a952-4f9e-87c2-f7d68f609b17/content</t>
  </si>
  <si>
    <t>Page 84-85</t>
  </si>
  <si>
    <t>Notes - Brazil</t>
  </si>
  <si>
    <t>private ownership</t>
  </si>
  <si>
    <t>Forest Resources Assessment</t>
  </si>
  <si>
    <t>US News</t>
  </si>
  <si>
    <t>Logging</t>
  </si>
  <si>
    <t>Area (ha)</t>
  </si>
  <si>
    <t>Mongabay</t>
  </si>
  <si>
    <t>Ranching</t>
  </si>
  <si>
    <t>Area (mi^2)</t>
  </si>
  <si>
    <t>Mining</t>
  </si>
  <si>
    <t>Area (km^2)</t>
  </si>
  <si>
    <t>Legality Risk Dashboard</t>
  </si>
  <si>
    <t>Illegal Logging</t>
  </si>
  <si>
    <t>Unit Conversions</t>
  </si>
  <si>
    <t>acre/km^2</t>
  </si>
  <si>
    <t>Conversions via housing.com/calculators/</t>
  </si>
  <si>
    <t>acre/ha</t>
  </si>
  <si>
    <t>acre/mi^2</t>
  </si>
  <si>
    <t>In acres</t>
  </si>
  <si>
    <t>total area</t>
  </si>
  <si>
    <t>Total Area</t>
  </si>
  <si>
    <t>Total (2020)</t>
  </si>
  <si>
    <t>Forest Area (ha)</t>
  </si>
  <si>
    <t>https://www.theguardian.com/environment/2023/jun/02/mining-cattle-ranching-soya-farming-corporations-dominate-amazon</t>
  </si>
  <si>
    <t>Like in the US report, foreign entities at 0. Most of the major sources of exploitation are Brazilian in origin (see link below)</t>
  </si>
  <si>
    <t>Accordingly, logging and mining deemed domestic industry, ranching and illegal forestry deemed labour and consumers</t>
  </si>
  <si>
    <t>"Brazil to Allow Miles of Selective Logging in Effort to Preserve the Amazon"</t>
  </si>
  <si>
    <t>https://www.usnews.com/news/business/articles/2024-07-23/brazil-to-allow-miles-of-selective-logging-in-effort-to-preserve-the-amazon#:~:text=Currently%2C%20there%20are%2022%20such,Finance%20to%20address%20climate%20change.</t>
  </si>
  <si>
    <t>US News, Associated Press</t>
  </si>
  <si>
    <t>"Mining activity causing nearly 10 percent of Amazon deforestation"</t>
  </si>
  <si>
    <t>Mongabay, Zoe Sullivan</t>
  </si>
  <si>
    <t>https://news.mongabay.com/2017/11/mining-activity-causing-nearly-10-percent-of-amazon-deforestation/#:~:text=Also%2C%20just%20as%20clearly%2C%20mining,maimed%20by%20the%20freight%20trains.</t>
  </si>
  <si>
    <t>"Beef consumption fuels rainforest destruction"</t>
  </si>
  <si>
    <t>Mongabay, Rhett Butler</t>
  </si>
  <si>
    <t>https://news.mongabay.com/2009/02/beef-consumption-fuels-rainforest-destruction/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</si>
</sst>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7" workbookViewId="0">
      <selection activeCell="M27" sqref="M27"/>
    </sheetView>
  </sheetViews>
  <sheetFormatPr defaultRowHeight="14.5" x14ac:dyDescent="0.35"/>
  <cols>
    <col min="1" max="1" width="10.90625" customWidth="1"/>
  </cols>
  <sheetData>
    <row r="1" spans="1:2" x14ac:dyDescent="0.35">
      <c r="A1" s="1" t="s">
        <v>0</v>
      </c>
    </row>
    <row r="3" spans="1:2" x14ac:dyDescent="0.35">
      <c r="A3" s="1" t="s">
        <v>1</v>
      </c>
    </row>
    <row r="4" spans="1:2" x14ac:dyDescent="0.35">
      <c r="B4" t="s">
        <v>16</v>
      </c>
    </row>
    <row r="5" spans="1:2" x14ac:dyDescent="0.35">
      <c r="B5">
        <v>2015</v>
      </c>
    </row>
    <row r="6" spans="1:2" x14ac:dyDescent="0.35">
      <c r="B6" t="s">
        <v>17</v>
      </c>
    </row>
    <row r="7" spans="1:2" x14ac:dyDescent="0.35">
      <c r="B7" t="s">
        <v>18</v>
      </c>
    </row>
    <row r="9" spans="1:2" x14ac:dyDescent="0.35">
      <c r="B9" t="s">
        <v>45</v>
      </c>
    </row>
    <row r="10" spans="1:2" x14ac:dyDescent="0.35">
      <c r="B10" t="s">
        <v>47</v>
      </c>
    </row>
    <row r="11" spans="1:2" x14ac:dyDescent="0.35">
      <c r="B11">
        <v>2024</v>
      </c>
    </row>
    <row r="12" spans="1:2" x14ac:dyDescent="0.35">
      <c r="B12" t="s">
        <v>46</v>
      </c>
    </row>
    <row r="14" spans="1:2" x14ac:dyDescent="0.35">
      <c r="B14" t="s">
        <v>48</v>
      </c>
    </row>
    <row r="15" spans="1:2" x14ac:dyDescent="0.35">
      <c r="B15" t="s">
        <v>49</v>
      </c>
    </row>
    <row r="16" spans="1:2" x14ac:dyDescent="0.35">
      <c r="B16">
        <v>2017</v>
      </c>
    </row>
    <row r="17" spans="1:2" x14ac:dyDescent="0.35">
      <c r="B17" t="s">
        <v>50</v>
      </c>
    </row>
    <row r="19" spans="1:2" x14ac:dyDescent="0.35">
      <c r="B19" t="s">
        <v>51</v>
      </c>
    </row>
    <row r="20" spans="1:2" x14ac:dyDescent="0.35">
      <c r="B20" t="s">
        <v>52</v>
      </c>
    </row>
    <row r="21" spans="1:2" x14ac:dyDescent="0.35">
      <c r="B21">
        <v>2009</v>
      </c>
    </row>
    <row r="22" spans="1:2" x14ac:dyDescent="0.35">
      <c r="B22" t="s">
        <v>53</v>
      </c>
    </row>
    <row r="23" spans="1:2" x14ac:dyDescent="0.35">
      <c r="A23" s="1"/>
    </row>
    <row r="26" spans="1:2" x14ac:dyDescent="0.35">
      <c r="A26" s="1" t="s">
        <v>19</v>
      </c>
    </row>
    <row r="27" spans="1:2" x14ac:dyDescent="0.35">
      <c r="A27" t="s">
        <v>43</v>
      </c>
    </row>
    <row r="28" spans="1:2" x14ac:dyDescent="0.35">
      <c r="A28" t="s">
        <v>42</v>
      </c>
    </row>
    <row r="29" spans="1:2" x14ac:dyDescent="0.35">
      <c r="A29" t="s">
        <v>44</v>
      </c>
    </row>
    <row r="33" spans="1:5" ht="43.5" x14ac:dyDescent="0.35">
      <c r="A33" s="7" t="s">
        <v>32</v>
      </c>
      <c r="B33">
        <v>247.10538149999999</v>
      </c>
      <c r="C33" t="s">
        <v>33</v>
      </c>
      <c r="E33" t="s">
        <v>34</v>
      </c>
    </row>
    <row r="34" spans="1:5" x14ac:dyDescent="0.35">
      <c r="B34">
        <v>2.4710538149999999</v>
      </c>
      <c r="C34" t="s">
        <v>35</v>
      </c>
    </row>
    <row r="35" spans="1:5" x14ac:dyDescent="0.35">
      <c r="B35">
        <v>640</v>
      </c>
      <c r="C35" t="s">
        <v>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18" sqref="B18"/>
    </sheetView>
  </sheetViews>
  <sheetFormatPr defaultRowHeight="14.5" x14ac:dyDescent="0.35"/>
  <cols>
    <col min="1" max="1" width="17.453125" customWidth="1"/>
  </cols>
  <sheetData>
    <row r="1" spans="1:2" x14ac:dyDescent="0.35">
      <c r="A1" t="s">
        <v>10</v>
      </c>
    </row>
    <row r="2" spans="1:2" x14ac:dyDescent="0.35">
      <c r="B2" s="4" t="s">
        <v>9</v>
      </c>
    </row>
    <row r="3" spans="1:2" x14ac:dyDescent="0.35">
      <c r="A3" s="1" t="s">
        <v>2</v>
      </c>
      <c r="B3" s="1">
        <v>59</v>
      </c>
    </row>
    <row r="4" spans="1:2" x14ac:dyDescent="0.35">
      <c r="A4" s="2" t="s">
        <v>6</v>
      </c>
      <c r="B4">
        <v>39</v>
      </c>
    </row>
    <row r="5" spans="1:2" x14ac:dyDescent="0.35">
      <c r="A5" s="2" t="s">
        <v>7</v>
      </c>
      <c r="B5">
        <v>11</v>
      </c>
    </row>
    <row r="6" spans="1:2" x14ac:dyDescent="0.35">
      <c r="A6" s="2" t="s">
        <v>8</v>
      </c>
      <c r="B6">
        <v>9</v>
      </c>
    </row>
    <row r="7" spans="1:2" x14ac:dyDescent="0.35">
      <c r="A7" s="1" t="s">
        <v>3</v>
      </c>
      <c r="B7" s="1">
        <v>69</v>
      </c>
    </row>
    <row r="8" spans="1:2" x14ac:dyDescent="0.35">
      <c r="A8" s="2" t="s">
        <v>6</v>
      </c>
      <c r="B8">
        <v>20</v>
      </c>
    </row>
    <row r="9" spans="1:2" x14ac:dyDescent="0.35">
      <c r="A9" s="2" t="s">
        <v>7</v>
      </c>
      <c r="B9">
        <v>9</v>
      </c>
    </row>
    <row r="10" spans="1:2" x14ac:dyDescent="0.35">
      <c r="A10" s="2" t="s">
        <v>8</v>
      </c>
      <c r="B10">
        <v>39</v>
      </c>
    </row>
    <row r="11" spans="1:2" x14ac:dyDescent="0.35">
      <c r="A11" s="1" t="s">
        <v>4</v>
      </c>
      <c r="B11" s="1">
        <v>27</v>
      </c>
    </row>
    <row r="12" spans="1:2" x14ac:dyDescent="0.35">
      <c r="A12" s="2" t="s">
        <v>6</v>
      </c>
      <c r="B12">
        <v>27</v>
      </c>
    </row>
    <row r="13" spans="1:2" x14ac:dyDescent="0.35">
      <c r="A13" s="2" t="s">
        <v>7</v>
      </c>
      <c r="B13">
        <v>0</v>
      </c>
    </row>
    <row r="14" spans="1:2" x14ac:dyDescent="0.35">
      <c r="A14" s="2" t="s">
        <v>8</v>
      </c>
      <c r="B14">
        <v>0</v>
      </c>
    </row>
    <row r="15" spans="1:2" x14ac:dyDescent="0.35">
      <c r="A15" s="1" t="s">
        <v>5</v>
      </c>
      <c r="B15" s="1">
        <v>147</v>
      </c>
    </row>
    <row r="16" spans="1:2" x14ac:dyDescent="0.35">
      <c r="A16" s="2" t="s">
        <v>6</v>
      </c>
      <c r="B16">
        <v>118</v>
      </c>
    </row>
    <row r="17" spans="1:2" x14ac:dyDescent="0.35">
      <c r="A17" s="2" t="s">
        <v>7</v>
      </c>
      <c r="B17">
        <v>0</v>
      </c>
    </row>
    <row r="18" spans="1:2" x14ac:dyDescent="0.35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D4E1-7378-4FBE-BFA8-7480C06A880A}">
  <dimension ref="A2:N12"/>
  <sheetViews>
    <sheetView workbookViewId="0">
      <selection activeCell="E11" sqref="E11"/>
    </sheetView>
  </sheetViews>
  <sheetFormatPr defaultRowHeight="14.5" x14ac:dyDescent="0.35"/>
  <cols>
    <col min="1" max="1" width="25.54296875" bestFit="1" customWidth="1"/>
    <col min="2" max="2" width="18.81640625" bestFit="1" customWidth="1"/>
    <col min="4" max="4" width="9.81640625" bestFit="1" customWidth="1"/>
    <col min="5" max="5" width="12.36328125" bestFit="1" customWidth="1"/>
    <col min="7" max="7" width="9.6328125" bestFit="1" customWidth="1"/>
    <col min="8" max="8" width="9.81640625" bestFit="1" customWidth="1"/>
    <col min="10" max="10" width="9.6328125" bestFit="1" customWidth="1"/>
    <col min="11" max="11" width="12.36328125" bestFit="1" customWidth="1"/>
    <col min="13" max="13" width="20.54296875" bestFit="1" customWidth="1"/>
    <col min="14" max="14" width="11.81640625" bestFit="1" customWidth="1"/>
  </cols>
  <sheetData>
    <row r="2" spans="1:14" x14ac:dyDescent="0.35">
      <c r="A2" t="s">
        <v>21</v>
      </c>
      <c r="B2">
        <v>2015</v>
      </c>
      <c r="D2" t="s">
        <v>22</v>
      </c>
      <c r="E2">
        <v>2024</v>
      </c>
      <c r="G2" t="s">
        <v>25</v>
      </c>
      <c r="H2">
        <v>2009</v>
      </c>
      <c r="J2" t="s">
        <v>25</v>
      </c>
      <c r="K2">
        <v>2017</v>
      </c>
      <c r="M2" t="s">
        <v>30</v>
      </c>
      <c r="N2">
        <v>1999</v>
      </c>
    </row>
    <row r="3" spans="1:14" x14ac:dyDescent="0.35">
      <c r="B3" t="s">
        <v>41</v>
      </c>
      <c r="E3" t="s">
        <v>24</v>
      </c>
      <c r="H3" t="s">
        <v>27</v>
      </c>
      <c r="K3" t="s">
        <v>29</v>
      </c>
    </row>
    <row r="4" spans="1:14" x14ac:dyDescent="0.35">
      <c r="A4" t="s">
        <v>11</v>
      </c>
      <c r="B4" s="6">
        <f>1000*281102.41</f>
        <v>281102410</v>
      </c>
      <c r="N4" t="s">
        <v>24</v>
      </c>
    </row>
    <row r="5" spans="1:14" x14ac:dyDescent="0.35">
      <c r="A5" t="s">
        <v>20</v>
      </c>
      <c r="B5" s="6">
        <f>1000*222782.39</f>
        <v>222782390</v>
      </c>
      <c r="D5" t="s">
        <v>23</v>
      </c>
      <c r="E5">
        <v>1300000</v>
      </c>
      <c r="G5" t="s">
        <v>26</v>
      </c>
      <c r="H5">
        <v>214000</v>
      </c>
      <c r="J5" t="s">
        <v>28</v>
      </c>
      <c r="K5">
        <f>1.65*0.6*10^6</f>
        <v>989999.99999999988</v>
      </c>
      <c r="M5" t="s">
        <v>31</v>
      </c>
      <c r="N5">
        <f>55*10^6</f>
        <v>55000000</v>
      </c>
    </row>
    <row r="6" spans="1:14" x14ac:dyDescent="0.35">
      <c r="A6" t="s">
        <v>40</v>
      </c>
      <c r="B6">
        <v>496619620</v>
      </c>
      <c r="M6" t="s">
        <v>39</v>
      </c>
      <c r="N6">
        <f>496.6*10^6</f>
        <v>496600000</v>
      </c>
    </row>
    <row r="8" spans="1:14" x14ac:dyDescent="0.35">
      <c r="A8" s="1" t="s">
        <v>37</v>
      </c>
    </row>
    <row r="9" spans="1:14" x14ac:dyDescent="0.35">
      <c r="A9" t="s">
        <v>11</v>
      </c>
      <c r="B9" s="6">
        <f>B4*About!B34</f>
        <v>694619182.63619411</v>
      </c>
      <c r="D9" t="s">
        <v>23</v>
      </c>
      <c r="E9">
        <f>E5*About!B34</f>
        <v>3212369.9594999999</v>
      </c>
      <c r="G9" t="s">
        <v>26</v>
      </c>
      <c r="H9">
        <f>H5*About!B35</f>
        <v>136960000</v>
      </c>
      <c r="J9" t="s">
        <v>28</v>
      </c>
      <c r="K9" s="6">
        <f>K5*About!B33</f>
        <v>244634327.68499997</v>
      </c>
      <c r="M9" t="s">
        <v>31</v>
      </c>
      <c r="N9" s="6">
        <f>About!B34*N5</f>
        <v>135907959.82499999</v>
      </c>
    </row>
    <row r="10" spans="1:14" x14ac:dyDescent="0.35">
      <c r="A10" t="s">
        <v>20</v>
      </c>
      <c r="B10" s="6">
        <f>B5*About!B34</f>
        <v>550507274.72431779</v>
      </c>
    </row>
    <row r="11" spans="1:14" x14ac:dyDescent="0.35">
      <c r="C11">
        <f>B10/B12</f>
        <v>0.4486153644784534</v>
      </c>
      <c r="D11" s="6"/>
      <c r="E11" s="6"/>
    </row>
    <row r="12" spans="1:14" x14ac:dyDescent="0.35">
      <c r="A12" t="s">
        <v>38</v>
      </c>
      <c r="B12" s="6">
        <f>N6*About!B34</f>
        <v>1227125324.529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5"/>
  <sheetViews>
    <sheetView workbookViewId="0">
      <selection activeCell="B4" sqref="B4"/>
    </sheetView>
  </sheetViews>
  <sheetFormatPr defaultRowHeight="14.5" x14ac:dyDescent="0.35"/>
  <cols>
    <col min="1" max="1" width="34.81640625" customWidth="1"/>
    <col min="2" max="2" width="23.7265625" customWidth="1"/>
  </cols>
  <sheetData>
    <row r="1" spans="1:2" ht="29" x14ac:dyDescent="0.35">
      <c r="B1" s="5" t="s">
        <v>14</v>
      </c>
    </row>
    <row r="2" spans="1:2" x14ac:dyDescent="0.35">
      <c r="A2" t="s">
        <v>11</v>
      </c>
      <c r="B2" s="3">
        <f>SUM(Data_US!B3,Data_US!B7)/SUM(Data_US!B3,Data_US!B7,Data_US!B11,Data_US!B15)</f>
        <v>0.42384105960264901</v>
      </c>
    </row>
    <row r="3" spans="1:2" x14ac:dyDescent="0.35">
      <c r="A3" t="s">
        <v>15</v>
      </c>
      <c r="B3" s="3">
        <f>SUM(Data_US!B11,Data_US!B16,Data_US!B18/2)/SUM(Data_US!B3,Data_US!B7,Data_US!B11,Data_US!B15)</f>
        <v>0.52814569536423839</v>
      </c>
    </row>
    <row r="4" spans="1:2" x14ac:dyDescent="0.35">
      <c r="A4" t="s">
        <v>13</v>
      </c>
      <c r="B4" s="3">
        <f>(Data_US!B18/2)/SUM(Data_US!B3,Data_US!B7,Data_US!B11,Data_US!B15)</f>
        <v>4.8013245033112585E-2</v>
      </c>
    </row>
    <row r="5" spans="1:2" x14ac:dyDescent="0.35">
      <c r="A5" t="s">
        <v>12</v>
      </c>
      <c r="B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Data_US</vt:lpstr>
      <vt:lpstr>Data_Brazil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Joshua Cohen</cp:lastModifiedBy>
  <dcterms:created xsi:type="dcterms:W3CDTF">2015-08-05T23:45:13Z</dcterms:created>
  <dcterms:modified xsi:type="dcterms:W3CDTF">2024-12-22T19:13:08Z</dcterms:modified>
</cp:coreProperties>
</file>