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gu\Documents\_swj\_Talanoa\CPSA Fletcher\dados\InputData (BR) 2024\d08 elec\DRC\"/>
    </mc:Choice>
  </mc:AlternateContent>
  <xr:revisionPtr revIDLastSave="0" documentId="13_ncr:1_{A380548E-6B16-4593-9121-FADD63C8797E}" xr6:coauthVersionLast="47" xr6:coauthVersionMax="47" xr10:uidLastSave="{00000000-0000-0000-0000-000000000000}"/>
  <bookViews>
    <workbookView xWindow="6096" yWindow="2568" windowWidth="16944" windowHeight="11004" activeTab="3" xr2:uid="{00000000-000D-0000-FFFF-FFFF00000000}"/>
  </bookViews>
  <sheets>
    <sheet name="About" sheetId="1" r:id="rId1"/>
    <sheet name="Calculations" sheetId="4" r:id="rId2"/>
    <sheet name="DRC-BDRC" sheetId="5" r:id="rId3"/>
    <sheet name="DRC-PADRC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2" l="1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C2" i="5"/>
  <c r="D2" i="5"/>
  <c r="P11" i="4"/>
  <c r="P15" i="4" s="1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Q11" i="4" s="1"/>
  <c r="Q15" i="4" s="1"/>
  <c r="P23" i="4"/>
  <c r="F11" i="4"/>
  <c r="G11" i="4" s="1"/>
  <c r="H11" i="4" s="1"/>
  <c r="I11" i="4" s="1"/>
  <c r="J11" i="4" s="1"/>
  <c r="K11" i="4" s="1"/>
  <c r="L11" i="4" s="1"/>
  <c r="M11" i="4" s="1"/>
  <c r="N11" i="4" s="1"/>
  <c r="O11" i="4" s="1"/>
  <c r="F15" i="4"/>
  <c r="E15" i="4"/>
  <c r="D15" i="4"/>
  <c r="C15" i="4"/>
  <c r="B15" i="4"/>
  <c r="R11" i="4" l="1"/>
  <c r="R15" i="4" s="1"/>
  <c r="S11" i="4"/>
  <c r="O15" i="4"/>
  <c r="G15" i="4"/>
  <c r="S15" i="4" l="1"/>
  <c r="T11" i="4"/>
  <c r="H15" i="4"/>
  <c r="T15" i="4" l="1"/>
  <c r="U11" i="4"/>
  <c r="I15" i="4"/>
  <c r="U15" i="4" l="1"/>
  <c r="V11" i="4"/>
  <c r="J15" i="4"/>
  <c r="V15" i="4" l="1"/>
  <c r="W11" i="4"/>
  <c r="K15" i="4"/>
  <c r="W15" i="4" l="1"/>
  <c r="X11" i="4"/>
  <c r="L15" i="4"/>
  <c r="Y11" i="4" l="1"/>
  <c r="X15" i="4"/>
  <c r="N15" i="4"/>
  <c r="M15" i="4"/>
  <c r="Z11" i="4" l="1"/>
  <c r="Y15" i="4"/>
  <c r="AA11" i="4" l="1"/>
  <c r="Z15" i="4"/>
  <c r="AB11" i="4" l="1"/>
  <c r="AA15" i="4"/>
  <c r="AC11" i="4" l="1"/>
  <c r="AB15" i="4"/>
  <c r="AD11" i="4" l="1"/>
  <c r="AC15" i="4"/>
  <c r="AE11" i="4" l="1"/>
  <c r="AD15" i="4"/>
  <c r="AF11" i="4" l="1"/>
  <c r="AE15" i="4"/>
  <c r="AG11" i="4" l="1"/>
  <c r="AG15" i="4" s="1"/>
  <c r="AF15" i="4"/>
  <c r="B2" i="2"/>
</calcChain>
</file>

<file path=xl/sharedStrings.xml><?xml version="1.0" encoding="utf-8"?>
<sst xmlns="http://schemas.openxmlformats.org/spreadsheetml/2006/main" count="31" uniqueCount="29">
  <si>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</si>
  <si>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</si>
  <si>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</si>
  <si>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</si>
  <si>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</si>
  <si>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Demand response is defined as the potential to reduce or shift electricity usage during peak</t>
  </si>
  <si>
    <t>periods in response to time-based rates or other financial incentives.</t>
  </si>
  <si>
    <t>Notes:</t>
  </si>
  <si>
    <t>https://brattlefiles.blob.core.windows.net/files/16639_national_potential_for_load_flexibility_-_final.pdf</t>
  </si>
  <si>
    <t>Brattle Group</t>
  </si>
  <si>
    <t>The National Potential for Load Flexibility</t>
  </si>
  <si>
    <t>Slide 18</t>
  </si>
  <si>
    <t>Sources:</t>
  </si>
  <si>
    <t>Brattle Capacity Projections (MW)</t>
  </si>
  <si>
    <t>2019 Capacity and 2030 Projection</t>
  </si>
  <si>
    <t>Time (Year)</t>
  </si>
  <si>
    <t>Peak Demand - EPS Output</t>
  </si>
  <si>
    <t>To estimate BAU DR Capacity, we scale Brattle's 2019 estimate of demand response potential by</t>
  </si>
  <si>
    <t>the growth in peak demand (EPS model output).</t>
  </si>
  <si>
    <t>We use a Brattle analysis to estimate the potential in 2030, and scale the potential between 2019 and 2030 linearly.</t>
  </si>
  <si>
    <t>We then scale the potential from 2030 to 2050 by the growth in peak demand (EPS model output).</t>
  </si>
  <si>
    <t>Peak Power Demand after Storage and DR[summer] : MostRecentRun</t>
  </si>
  <si>
    <t>Peak Power Demand : MostRecentRun</t>
  </si>
  <si>
    <t>Ratio of Brazil:US Peak Power Demand</t>
  </si>
  <si>
    <t>Ratio</t>
  </si>
  <si>
    <t>Peak Demand - Brazil EPS</t>
  </si>
  <si>
    <t>PDE 2023-32</t>
  </si>
  <si>
    <t>PDE2032_CadernoRequisitos_site_rev2.pdf; Premissas: Projeção de Carga, pg.5</t>
  </si>
  <si>
    <t>From 2033-50, we used the same growth ratio used in Brazil EPS (version 2.1.2)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</si>
</sst>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A demanda máxima apresenta taxa de crescimento de &quot;0.00%&quot; a.a. ao longo do horizonte decenal (2023-32)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0" fontId="1" fillId="0" borderId="0" xfId="0" applyNumberFormat="1" applyFont="1" applyAlignment="1">
      <alignment horizontal="left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3" fontId="0" fillId="0" borderId="0" xfId="0" applyNumberFormat="1"/>
    <xf numFmtId="164" fontId="0" fillId="0" borderId="0" xfId="0" applyNumberFormat="1"/>
    <xf numFmtId="10" fontId="0" fillId="0" borderId="0" xfId="2" applyNumberFormat="1" applyFont="1"/>
    <xf numFmtId="165" fontId="0" fillId="0" borderId="0" xfId="0" applyNumberFormat="1" applyAlignment="1">
      <alignment horizontal="left"/>
    </xf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rattlefiles.blob.core.windows.net/files/16639_national_potential_for_load_flexibility_-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selection activeCell="A20" sqref="A20"/>
    </sheetView>
  </sheetViews>
  <sheetFormatPr defaultRowHeight="14.4" x14ac:dyDescent="0.3"/>
  <cols>
    <col min="2" max="2" width="28.5546875" customWidth="1"/>
  </cols>
  <sheetData>
    <row r="1" spans="1:2" x14ac:dyDescent="0.3">
      <c r="A1" s="1" t="s">
        <v>3</v>
      </c>
    </row>
    <row r="2" spans="1:2" x14ac:dyDescent="0.3">
      <c r="A2" s="1" t="s">
        <v>4</v>
      </c>
    </row>
    <row r="4" spans="1:2" x14ac:dyDescent="0.3">
      <c r="A4" s="1" t="s">
        <v>12</v>
      </c>
      <c r="B4" s="8" t="s">
        <v>14</v>
      </c>
    </row>
    <row r="5" spans="1:2" x14ac:dyDescent="0.3">
      <c r="B5" t="s">
        <v>9</v>
      </c>
    </row>
    <row r="6" spans="1:2" x14ac:dyDescent="0.3">
      <c r="B6" s="2">
        <v>2019</v>
      </c>
    </row>
    <row r="7" spans="1:2" x14ac:dyDescent="0.3">
      <c r="B7" t="s">
        <v>10</v>
      </c>
    </row>
    <row r="8" spans="1:2" x14ac:dyDescent="0.3">
      <c r="B8" s="3" t="s">
        <v>8</v>
      </c>
    </row>
    <row r="9" spans="1:2" x14ac:dyDescent="0.3">
      <c r="B9" t="s">
        <v>11</v>
      </c>
    </row>
    <row r="11" spans="1:2" x14ac:dyDescent="0.3">
      <c r="A11" s="1" t="s">
        <v>7</v>
      </c>
    </row>
    <row r="12" spans="1:2" x14ac:dyDescent="0.3">
      <c r="A12" t="s">
        <v>5</v>
      </c>
    </row>
    <row r="13" spans="1:2" x14ac:dyDescent="0.3">
      <c r="A13" t="s">
        <v>6</v>
      </c>
    </row>
    <row r="14" spans="1:2" x14ac:dyDescent="0.3">
      <c r="A14" s="1"/>
    </row>
    <row r="15" spans="1:2" x14ac:dyDescent="0.3">
      <c r="A15" t="s">
        <v>17</v>
      </c>
    </row>
    <row r="16" spans="1:2" x14ac:dyDescent="0.3">
      <c r="A16" t="s">
        <v>18</v>
      </c>
    </row>
    <row r="18" spans="1:2" x14ac:dyDescent="0.3">
      <c r="A18" t="s">
        <v>19</v>
      </c>
    </row>
    <row r="19" spans="1:2" x14ac:dyDescent="0.3">
      <c r="A19" t="s">
        <v>20</v>
      </c>
    </row>
    <row r="26" spans="1:2" x14ac:dyDescent="0.3">
      <c r="B26" s="1"/>
    </row>
    <row r="27" spans="1:2" x14ac:dyDescent="0.3">
      <c r="B27" s="4"/>
    </row>
  </sheetData>
  <hyperlinks>
    <hyperlink ref="B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workbookViewId="0">
      <selection activeCell="B2" sqref="B2"/>
    </sheetView>
  </sheetViews>
  <sheetFormatPr defaultRowHeight="14.4" x14ac:dyDescent="0.3"/>
  <cols>
    <col min="1" max="1" width="18" customWidth="1"/>
    <col min="2" max="2" width="8.88671875" customWidth="1"/>
  </cols>
  <sheetData>
    <row r="1" spans="1:33" x14ac:dyDescent="0.3">
      <c r="A1" s="8" t="s">
        <v>13</v>
      </c>
      <c r="B1" s="7"/>
      <c r="C1" s="7"/>
    </row>
    <row r="2" spans="1:33" x14ac:dyDescent="0.3">
      <c r="A2">
        <v>2019</v>
      </c>
      <c r="B2">
        <v>2030</v>
      </c>
    </row>
    <row r="3" spans="1:33" s="9" customFormat="1" x14ac:dyDescent="0.3">
      <c r="A3" s="9">
        <v>59000</v>
      </c>
      <c r="B3" s="9">
        <v>198000</v>
      </c>
    </row>
    <row r="5" spans="1:33" s="8" customFormat="1" x14ac:dyDescent="0.3">
      <c r="A5" s="8" t="s">
        <v>16</v>
      </c>
    </row>
    <row r="6" spans="1:33" x14ac:dyDescent="0.3">
      <c r="A6" t="s">
        <v>15</v>
      </c>
      <c r="B6">
        <v>2019</v>
      </c>
      <c r="C6">
        <v>2020</v>
      </c>
      <c r="D6">
        <v>2021</v>
      </c>
      <c r="E6">
        <v>2022</v>
      </c>
      <c r="F6">
        <v>2023</v>
      </c>
      <c r="G6">
        <v>2024</v>
      </c>
      <c r="H6">
        <v>2025</v>
      </c>
      <c r="I6">
        <v>2026</v>
      </c>
      <c r="J6">
        <v>2027</v>
      </c>
      <c r="K6">
        <v>2028</v>
      </c>
      <c r="L6">
        <v>2029</v>
      </c>
      <c r="M6">
        <v>2030</v>
      </c>
      <c r="N6">
        <v>2031</v>
      </c>
      <c r="O6">
        <v>2032</v>
      </c>
      <c r="P6">
        <v>2033</v>
      </c>
      <c r="Q6">
        <v>2034</v>
      </c>
      <c r="R6">
        <v>2035</v>
      </c>
      <c r="S6">
        <v>2036</v>
      </c>
      <c r="T6">
        <v>2037</v>
      </c>
      <c r="U6">
        <v>2038</v>
      </c>
      <c r="V6">
        <v>2039</v>
      </c>
      <c r="W6">
        <v>2040</v>
      </c>
      <c r="X6">
        <v>2041</v>
      </c>
      <c r="Y6">
        <v>2042</v>
      </c>
      <c r="Z6">
        <v>2043</v>
      </c>
      <c r="AA6">
        <v>2044</v>
      </c>
      <c r="AB6">
        <v>2045</v>
      </c>
      <c r="AC6">
        <v>2046</v>
      </c>
      <c r="AD6">
        <v>2047</v>
      </c>
      <c r="AE6">
        <v>2048</v>
      </c>
      <c r="AF6">
        <v>2049</v>
      </c>
      <c r="AG6">
        <v>2050</v>
      </c>
    </row>
    <row r="7" spans="1:33" s="9" customFormat="1" x14ac:dyDescent="0.3">
      <c r="A7" s="9" t="s">
        <v>21</v>
      </c>
      <c r="B7" s="9">
        <v>752136</v>
      </c>
      <c r="C7" s="9">
        <v>683006</v>
      </c>
      <c r="D7" s="9">
        <v>728954</v>
      </c>
      <c r="E7" s="9">
        <v>745991</v>
      </c>
      <c r="F7" s="9">
        <v>757422</v>
      </c>
      <c r="G7" s="9">
        <v>766081</v>
      </c>
      <c r="H7" s="9">
        <v>772495</v>
      </c>
      <c r="I7" s="9">
        <v>776739</v>
      </c>
      <c r="J7" s="9">
        <v>779659</v>
      </c>
      <c r="K7" s="9">
        <v>784465</v>
      </c>
      <c r="L7" s="9">
        <v>792336</v>
      </c>
      <c r="M7" s="9">
        <v>796481</v>
      </c>
      <c r="N7" s="9">
        <v>800947</v>
      </c>
      <c r="O7" s="9">
        <v>806133</v>
      </c>
      <c r="P7" s="9">
        <v>810368</v>
      </c>
      <c r="Q7" s="9">
        <v>814654</v>
      </c>
      <c r="R7" s="9">
        <v>819808</v>
      </c>
      <c r="S7" s="9">
        <v>824754</v>
      </c>
      <c r="T7" s="9">
        <v>830998</v>
      </c>
      <c r="U7" s="9">
        <v>836502</v>
      </c>
      <c r="V7" s="9">
        <v>841698</v>
      </c>
      <c r="W7" s="9">
        <v>847887</v>
      </c>
      <c r="X7" s="9">
        <v>853549</v>
      </c>
      <c r="Y7" s="9">
        <v>859603</v>
      </c>
      <c r="Z7" s="9">
        <v>866464</v>
      </c>
      <c r="AA7" s="9">
        <v>873306</v>
      </c>
      <c r="AB7" s="9">
        <v>881021</v>
      </c>
      <c r="AC7" s="9">
        <v>888875</v>
      </c>
      <c r="AD7" s="9">
        <v>896015</v>
      </c>
      <c r="AE7" s="9">
        <v>903925</v>
      </c>
      <c r="AF7" s="9">
        <v>912866</v>
      </c>
      <c r="AG7" s="9">
        <v>922440</v>
      </c>
    </row>
    <row r="9" spans="1:33" s="8" customFormat="1" x14ac:dyDescent="0.3">
      <c r="A9" s="8" t="s">
        <v>25</v>
      </c>
    </row>
    <row r="10" spans="1:33" x14ac:dyDescent="0.3">
      <c r="A10" t="s">
        <v>15</v>
      </c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s="9" customFormat="1" x14ac:dyDescent="0.3">
      <c r="A11" s="9" t="s">
        <v>22</v>
      </c>
      <c r="B11" s="9">
        <v>99343.1</v>
      </c>
      <c r="C11" s="9">
        <v>101859</v>
      </c>
      <c r="D11" s="9">
        <v>104380</v>
      </c>
      <c r="E11" s="9">
        <v>107196</v>
      </c>
      <c r="F11" s="9">
        <f>(1+B20)*E11</f>
        <v>110626.272</v>
      </c>
      <c r="G11" s="9">
        <f t="shared" ref="G11:O11" si="0">(1+$B$20)*F11</f>
        <v>114166.312704</v>
      </c>
      <c r="H11" s="9">
        <f t="shared" si="0"/>
        <v>117819.634710528</v>
      </c>
      <c r="I11" s="9">
        <f t="shared" si="0"/>
        <v>121589.8630212649</v>
      </c>
      <c r="J11" s="9">
        <f t="shared" si="0"/>
        <v>125480.73863794538</v>
      </c>
      <c r="K11" s="9">
        <f t="shared" si="0"/>
        <v>129496.12227435964</v>
      </c>
      <c r="L11" s="9">
        <f t="shared" si="0"/>
        <v>133639.99818713916</v>
      </c>
      <c r="M11" s="9">
        <f t="shared" si="0"/>
        <v>137916.47812912762</v>
      </c>
      <c r="N11" s="9">
        <f t="shared" si="0"/>
        <v>142329.80542925969</v>
      </c>
      <c r="O11" s="9">
        <f t="shared" si="0"/>
        <v>146884.35920299601</v>
      </c>
      <c r="P11" s="9">
        <f t="shared" ref="P11:AG11" si="1">(1+P23)*O11</f>
        <v>149390.27650086867</v>
      </c>
      <c r="Q11" s="9">
        <f t="shared" si="1"/>
        <v>151826.80260960863</v>
      </c>
      <c r="R11" s="9">
        <f t="shared" si="1"/>
        <v>154270.04399471625</v>
      </c>
      <c r="S11" s="9">
        <f t="shared" si="1"/>
        <v>156694.2587634488</v>
      </c>
      <c r="T11" s="9">
        <f t="shared" si="1"/>
        <v>159035.65179031328</v>
      </c>
      <c r="U11" s="9">
        <f t="shared" si="1"/>
        <v>161418.45568811178</v>
      </c>
      <c r="V11" s="9">
        <f t="shared" si="1"/>
        <v>163637.85452763006</v>
      </c>
      <c r="W11" s="9">
        <f t="shared" si="1"/>
        <v>165891.94896171469</v>
      </c>
      <c r="X11" s="9">
        <f t="shared" si="1"/>
        <v>168041.9566121003</v>
      </c>
      <c r="Y11" s="9">
        <f t="shared" si="1"/>
        <v>170261.35545161858</v>
      </c>
      <c r="Z11" s="9">
        <f t="shared" si="1"/>
        <v>172467.32373840149</v>
      </c>
      <c r="AA11" s="9">
        <f t="shared" si="1"/>
        <v>174722.53738521406</v>
      </c>
      <c r="AB11" s="9">
        <f t="shared" si="1"/>
        <v>176834.49180284949</v>
      </c>
      <c r="AC11" s="9">
        <f t="shared" si="1"/>
        <v>178620.75531665242</v>
      </c>
      <c r="AD11" s="9">
        <f t="shared" si="1"/>
        <v>180471.93316867622</v>
      </c>
      <c r="AE11" s="9">
        <f t="shared" si="1"/>
        <v>182247.00455519967</v>
      </c>
      <c r="AF11" s="9">
        <f t="shared" si="1"/>
        <v>184094.82476903967</v>
      </c>
      <c r="AG11" s="9">
        <f t="shared" si="1"/>
        <v>185860.94245373958</v>
      </c>
    </row>
    <row r="13" spans="1:33" s="8" customFormat="1" x14ac:dyDescent="0.3">
      <c r="A13" s="8" t="s">
        <v>23</v>
      </c>
    </row>
    <row r="14" spans="1:33" x14ac:dyDescent="0.3">
      <c r="B14">
        <v>2019</v>
      </c>
      <c r="C14">
        <v>2020</v>
      </c>
      <c r="D14">
        <v>2021</v>
      </c>
      <c r="E14">
        <v>2022</v>
      </c>
      <c r="F14">
        <v>2023</v>
      </c>
      <c r="G14">
        <v>2024</v>
      </c>
      <c r="H14">
        <v>2025</v>
      </c>
      <c r="I14">
        <v>2026</v>
      </c>
      <c r="J14">
        <v>2027</v>
      </c>
      <c r="K14">
        <v>2028</v>
      </c>
      <c r="L14">
        <v>2029</v>
      </c>
      <c r="M14">
        <v>2030</v>
      </c>
      <c r="N14">
        <v>2031</v>
      </c>
      <c r="O14">
        <v>2032</v>
      </c>
      <c r="P14">
        <v>2033</v>
      </c>
      <c r="Q14">
        <v>2034</v>
      </c>
      <c r="R14">
        <v>2035</v>
      </c>
      <c r="S14">
        <v>2036</v>
      </c>
      <c r="T14">
        <v>2037</v>
      </c>
      <c r="U14">
        <v>2038</v>
      </c>
      <c r="V14">
        <v>2039</v>
      </c>
      <c r="W14">
        <v>2040</v>
      </c>
      <c r="X14">
        <v>2041</v>
      </c>
      <c r="Y14">
        <v>2042</v>
      </c>
      <c r="Z14">
        <v>2043</v>
      </c>
      <c r="AA14">
        <v>2044</v>
      </c>
      <c r="AB14">
        <v>2045</v>
      </c>
      <c r="AC14">
        <v>2046</v>
      </c>
      <c r="AD14">
        <v>2047</v>
      </c>
      <c r="AE14">
        <v>2048</v>
      </c>
      <c r="AF14">
        <v>2049</v>
      </c>
      <c r="AG14">
        <v>2050</v>
      </c>
    </row>
    <row r="15" spans="1:33" s="10" customFormat="1" x14ac:dyDescent="0.3">
      <c r="A15" s="10" t="s">
        <v>24</v>
      </c>
      <c r="B15" s="10">
        <f t="shared" ref="B15:AG15" si="2">B11/B7</f>
        <v>0.13208129912675368</v>
      </c>
      <c r="C15" s="10">
        <f t="shared" si="2"/>
        <v>0.14913338975060247</v>
      </c>
      <c r="D15" s="10">
        <f t="shared" si="2"/>
        <v>0.14319147710280758</v>
      </c>
      <c r="E15" s="10">
        <f t="shared" si="2"/>
        <v>0.14369610357229512</v>
      </c>
      <c r="F15" s="10">
        <f t="shared" si="2"/>
        <v>0.14605632263124124</v>
      </c>
      <c r="G15" s="10">
        <f t="shared" si="2"/>
        <v>0.14902642501772007</v>
      </c>
      <c r="H15" s="10">
        <f t="shared" si="2"/>
        <v>0.15251831365967158</v>
      </c>
      <c r="I15" s="10">
        <f t="shared" si="2"/>
        <v>0.15653889275711005</v>
      </c>
      <c r="J15" s="10">
        <f t="shared" si="2"/>
        <v>0.16094310286669605</v>
      </c>
      <c r="K15" s="10">
        <f t="shared" si="2"/>
        <v>0.16507571692090742</v>
      </c>
      <c r="L15" s="10">
        <f t="shared" si="2"/>
        <v>0.16866581625363378</v>
      </c>
      <c r="M15" s="10">
        <f t="shared" si="2"/>
        <v>0.17315727321697269</v>
      </c>
      <c r="N15" s="10">
        <f t="shared" si="2"/>
        <v>0.17770190215989284</v>
      </c>
      <c r="O15" s="10">
        <f t="shared" si="2"/>
        <v>0.18220859238239348</v>
      </c>
      <c r="P15" s="10">
        <f t="shared" si="2"/>
        <v>0.18434868664713891</v>
      </c>
      <c r="Q15" s="10">
        <f t="shared" si="2"/>
        <v>0.18636967670889559</v>
      </c>
      <c r="R15" s="10">
        <f t="shared" si="2"/>
        <v>0.18817826124496986</v>
      </c>
      <c r="S15" s="10">
        <f t="shared" si="2"/>
        <v>0.1899890861559311</v>
      </c>
      <c r="T15" s="10">
        <f t="shared" si="2"/>
        <v>0.19137910294647312</v>
      </c>
      <c r="U15" s="10">
        <f t="shared" si="2"/>
        <v>0.19296840376724955</v>
      </c>
      <c r="V15" s="10">
        <f t="shared" si="2"/>
        <v>0.19441397571056371</v>
      </c>
      <c r="W15" s="10">
        <f t="shared" si="2"/>
        <v>0.1956533700383597</v>
      </c>
      <c r="X15" s="10">
        <f t="shared" si="2"/>
        <v>0.19687441097359415</v>
      </c>
      <c r="Y15" s="10">
        <f t="shared" si="2"/>
        <v>0.19806975481893221</v>
      </c>
      <c r="Z15" s="10">
        <f t="shared" si="2"/>
        <v>0.19904730460630965</v>
      </c>
      <c r="AA15" s="10">
        <f t="shared" si="2"/>
        <v>0.20007023584541278</v>
      </c>
      <c r="AB15" s="10">
        <f t="shared" si="2"/>
        <v>0.20071541064611342</v>
      </c>
      <c r="AC15" s="10">
        <f t="shared" si="2"/>
        <v>0.20095148959825895</v>
      </c>
      <c r="AD15" s="10">
        <f t="shared" si="2"/>
        <v>0.20141619634568195</v>
      </c>
      <c r="AE15" s="10">
        <f t="shared" si="2"/>
        <v>0.20161739586270949</v>
      </c>
      <c r="AF15" s="10">
        <f t="shared" si="2"/>
        <v>0.20166686542059806</v>
      </c>
      <c r="AG15" s="10">
        <f t="shared" si="2"/>
        <v>0.20148838130798705</v>
      </c>
    </row>
    <row r="18" spans="1:33" x14ac:dyDescent="0.3">
      <c r="A18" t="s">
        <v>26</v>
      </c>
    </row>
    <row r="19" spans="1:33" x14ac:dyDescent="0.3">
      <c r="A19" t="s">
        <v>27</v>
      </c>
    </row>
    <row r="20" spans="1:33" x14ac:dyDescent="0.3">
      <c r="B20" s="12">
        <v>3.2000000000000001E-2</v>
      </c>
      <c r="C20" s="12"/>
      <c r="D20" s="12"/>
      <c r="E20" s="12"/>
      <c r="F20" s="12"/>
      <c r="G20" s="12"/>
      <c r="H20" s="12"/>
      <c r="I20" s="12"/>
      <c r="J20" s="12"/>
      <c r="K20" s="12"/>
    </row>
    <row r="21" spans="1:33" x14ac:dyDescent="0.3">
      <c r="B21" t="s">
        <v>28</v>
      </c>
      <c r="O21">
        <v>2032</v>
      </c>
      <c r="P21">
        <v>2033</v>
      </c>
      <c r="Q21">
        <v>2034</v>
      </c>
      <c r="R21">
        <v>2035</v>
      </c>
      <c r="S21">
        <v>2036</v>
      </c>
      <c r="T21">
        <v>2037</v>
      </c>
      <c r="U21">
        <v>2038</v>
      </c>
      <c r="V21">
        <v>2039</v>
      </c>
      <c r="W21">
        <v>2040</v>
      </c>
      <c r="X21">
        <v>2041</v>
      </c>
      <c r="Y21">
        <v>2042</v>
      </c>
      <c r="Z21">
        <v>2043</v>
      </c>
      <c r="AA21">
        <v>2044</v>
      </c>
      <c r="AB21">
        <v>2045</v>
      </c>
      <c r="AC21">
        <v>2046</v>
      </c>
      <c r="AD21">
        <v>2047</v>
      </c>
      <c r="AE21">
        <v>2048</v>
      </c>
      <c r="AF21">
        <v>2049</v>
      </c>
      <c r="AG21">
        <v>2050</v>
      </c>
    </row>
    <row r="22" spans="1:33" x14ac:dyDescent="0.3">
      <c r="O22" s="9">
        <v>131239</v>
      </c>
      <c r="P22" s="9">
        <v>133478</v>
      </c>
      <c r="Q22" s="9">
        <v>135655</v>
      </c>
      <c r="R22" s="9">
        <v>137838</v>
      </c>
      <c r="S22" s="9">
        <v>140004</v>
      </c>
      <c r="T22" s="9">
        <v>142096</v>
      </c>
      <c r="U22" s="9">
        <v>144225</v>
      </c>
      <c r="V22" s="9">
        <v>146208</v>
      </c>
      <c r="W22" s="9">
        <v>148222</v>
      </c>
      <c r="X22" s="9">
        <v>150143</v>
      </c>
      <c r="Y22" s="9">
        <v>152126</v>
      </c>
      <c r="Z22" s="9">
        <v>154097</v>
      </c>
      <c r="AA22" s="9">
        <v>156112</v>
      </c>
      <c r="AB22" s="9">
        <v>157999</v>
      </c>
      <c r="AC22" s="9">
        <v>159595</v>
      </c>
      <c r="AD22" s="9">
        <v>161249</v>
      </c>
      <c r="AE22" s="9">
        <v>162835</v>
      </c>
      <c r="AF22" s="9">
        <v>164486</v>
      </c>
      <c r="AG22" s="9">
        <v>166064</v>
      </c>
    </row>
    <row r="23" spans="1:33" x14ac:dyDescent="0.3">
      <c r="P23" s="11">
        <f>(P22/O22-1)</f>
        <v>1.7060477449538647E-2</v>
      </c>
      <c r="Q23" s="11">
        <f t="shared" ref="Q23:AG23" si="3">(Q22/P22-1)</f>
        <v>1.6309803862808891E-2</v>
      </c>
      <c r="R23" s="11">
        <f t="shared" si="3"/>
        <v>1.6092292949025033E-2</v>
      </c>
      <c r="S23" s="11">
        <f t="shared" si="3"/>
        <v>1.5714099159883421E-2</v>
      </c>
      <c r="T23" s="11">
        <f t="shared" si="3"/>
        <v>1.4942430216279501E-2</v>
      </c>
      <c r="U23" s="11">
        <f t="shared" si="3"/>
        <v>1.4982828510302859E-2</v>
      </c>
      <c r="V23" s="11">
        <f t="shared" si="3"/>
        <v>1.3749349973998903E-2</v>
      </c>
      <c r="W23" s="11">
        <f t="shared" si="3"/>
        <v>1.3774896038520446E-2</v>
      </c>
      <c r="X23" s="11">
        <f t="shared" si="3"/>
        <v>1.2960289295786076E-2</v>
      </c>
      <c r="Y23" s="11">
        <f t="shared" si="3"/>
        <v>1.3207408936813492E-2</v>
      </c>
      <c r="Z23" s="11">
        <f t="shared" si="3"/>
        <v>1.2956365118388602E-2</v>
      </c>
      <c r="AA23" s="11">
        <f t="shared" si="3"/>
        <v>1.3076179289668088E-2</v>
      </c>
      <c r="AB23" s="11">
        <f t="shared" si="3"/>
        <v>1.2087475658501656E-2</v>
      </c>
      <c r="AC23" s="11">
        <f t="shared" si="3"/>
        <v>1.0101329755251687E-2</v>
      </c>
      <c r="AD23" s="11">
        <f t="shared" si="3"/>
        <v>1.0363733199661551E-2</v>
      </c>
      <c r="AE23" s="11">
        <f t="shared" si="3"/>
        <v>9.8357199114413874E-3</v>
      </c>
      <c r="AF23" s="11">
        <f t="shared" si="3"/>
        <v>1.0139097859796831E-2</v>
      </c>
      <c r="AG23" s="11">
        <f t="shared" si="3"/>
        <v>9.5935216370999221E-3</v>
      </c>
    </row>
  </sheetData>
  <mergeCells count="1">
    <mergeCell ref="B20:K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2"/>
  <sheetViews>
    <sheetView workbookViewId="0">
      <selection activeCell="D2" sqref="D2"/>
    </sheetView>
  </sheetViews>
  <sheetFormatPr defaultRowHeight="14.4" x14ac:dyDescent="0.3"/>
  <cols>
    <col min="1" max="1" width="19.33203125" customWidth="1"/>
  </cols>
  <sheetData>
    <row r="1" spans="1:34" x14ac:dyDescent="0.3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3">
      <c r="A2" s="1" t="s">
        <v>2</v>
      </c>
      <c r="B2" s="5">
        <f>C2</f>
        <v>7792.7966484784665</v>
      </c>
      <c r="C2" s="5">
        <f>(Calculations!$A$3*Calculations!B15)*(Calculations!B7/Calculations!$B$7)</f>
        <v>7792.7966484784665</v>
      </c>
      <c r="D2" s="5">
        <f>(Calculations!$A$3*Calculations!C15)*(Calculations!C7/Calculations!$B$7)</f>
        <v>7990.1520469702282</v>
      </c>
      <c r="E2" s="5">
        <f>(Calculations!$A$3*Calculations!D15)*(Calculations!D7/Calculations!$B$7)</f>
        <v>8187.9075060893238</v>
      </c>
      <c r="F2" s="5">
        <f>(Calculations!$A$3*Calculations!E15)*(Calculations!E7/Calculations!$B$7)</f>
        <v>8408.8037269855449</v>
      </c>
      <c r="G2" s="5">
        <f>(Calculations!$A$3*Calculations!F15)*(Calculations!F7/Calculations!$B$7)</f>
        <v>8677.8854462490817</v>
      </c>
      <c r="H2" s="5">
        <f>(Calculations!$A$3*Calculations!G15)*(Calculations!G7/Calculations!$B$7)</f>
        <v>8955.5777805290545</v>
      </c>
      <c r="I2" s="5">
        <f>(Calculations!$A$3*Calculations!H15)*(Calculations!H7/Calculations!$B$7)</f>
        <v>9242.156269505982</v>
      </c>
      <c r="J2" s="5">
        <f>(Calculations!$A$3*Calculations!I15)*(Calculations!I7/Calculations!$B$7)</f>
        <v>9537.9052701301771</v>
      </c>
      <c r="K2" s="5">
        <f>(Calculations!$A$3*Calculations!J15)*(Calculations!J7/Calculations!$B$7)</f>
        <v>9843.1182387743393</v>
      </c>
      <c r="L2" s="5">
        <f>(Calculations!$A$3*Calculations!K15)*(Calculations!K7/Calculations!$B$7)</f>
        <v>10158.098022415119</v>
      </c>
      <c r="M2" s="5">
        <f>(Calculations!$A$3*Calculations!L15)*(Calculations!L7/Calculations!$B$7)</f>
        <v>10483.157159132405</v>
      </c>
      <c r="N2" s="5">
        <f>(Calculations!$A$3*Calculations!M15)*(Calculations!M7/Calculations!$B$7)</f>
        <v>10818.618188224644</v>
      </c>
      <c r="O2" s="5">
        <f>(Calculations!$A$3*Calculations!N15)*(Calculations!N7/Calculations!$B$7)</f>
        <v>11164.813970247831</v>
      </c>
      <c r="P2" s="5">
        <f>(Calculations!$A$3*Calculations!O15)*(Calculations!O7/Calculations!$B$7)</f>
        <v>11522.08801729576</v>
      </c>
      <c r="Q2" s="5">
        <f>(Calculations!$A$3*Calculations!P15)*(Calculations!P7/Calculations!$B$7)</f>
        <v>11718.660340086435</v>
      </c>
      <c r="R2" s="5">
        <f>(Calculations!$A$3*Calculations!Q15)*(Calculations!Q7/Calculations!$B$7)</f>
        <v>11909.789391768125</v>
      </c>
      <c r="S2" s="5">
        <f>(Calculations!$A$3*Calculations!R15)*(Calculations!R7/Calculations!$B$7)</f>
        <v>12101.445211621647</v>
      </c>
      <c r="T2" s="5">
        <f>(Calculations!$A$3*Calculations!S15)*(Calculations!S7/Calculations!$B$7)</f>
        <v>12291.608521654965</v>
      </c>
      <c r="U2" s="5">
        <f>(Calculations!$A$3*Calculations!T15)*(Calculations!T7/Calculations!$B$7)</f>
        <v>12475.27502423562</v>
      </c>
      <c r="V2" s="5">
        <f>(Calculations!$A$3*Calculations!U15)*(Calculations!U7/Calculations!$B$7)</f>
        <v>12662.189930542607</v>
      </c>
      <c r="W2" s="5">
        <f>(Calculations!$A$3*Calculations!V15)*(Calculations!V7/Calculations!$B$7)</f>
        <v>12836.286811334883</v>
      </c>
      <c r="X2" s="5">
        <f>(Calculations!$A$3*Calculations!W15)*(Calculations!W7/Calculations!$B$7)</f>
        <v>13013.105327681653</v>
      </c>
      <c r="Y2" s="5">
        <f>(Calculations!$A$3*Calculations!X15)*(Calculations!X7/Calculations!$B$7)</f>
        <v>13181.758937364941</v>
      </c>
      <c r="Z2" s="5">
        <f>(Calculations!$A$3*Calculations!Y15)*(Calculations!Y7/Calculations!$B$7)</f>
        <v>13355.855818157217</v>
      </c>
      <c r="AA2" s="5">
        <f>(Calculations!$A$3*Calculations!Z15)*(Calculations!Z7/Calculations!$B$7)</f>
        <v>13528.899162605814</v>
      </c>
      <c r="AB2" s="5">
        <f>(Calculations!$A$3*Calculations!AA15)*(Calculations!AA7/Calculations!$B$7)</f>
        <v>13705.80547364789</v>
      </c>
      <c r="AC2" s="5">
        <f>(Calculations!$A$3*Calculations!AB15)*(Calculations!AB7/Calculations!$B$7)</f>
        <v>13871.47406369077</v>
      </c>
      <c r="AD2" s="5">
        <f>(Calculations!$A$3*Calculations!AC15)*(Calculations!AC7/Calculations!$B$7)</f>
        <v>14011.594397399529</v>
      </c>
      <c r="AE2" s="5">
        <f>(Calculations!$A$3*Calculations!AD15)*(Calculations!AD7/Calculations!$B$7)</f>
        <v>14156.806823436051</v>
      </c>
      <c r="AF2" s="5">
        <f>(Calculations!$A$3*Calculations!AE15)*(Calculations!AE7/Calculations!$B$7)</f>
        <v>14296.049210191752</v>
      </c>
      <c r="AG2" s="5">
        <f>(Calculations!$A$3*Calculations!AF15)*(Calculations!AF7/Calculations!$B$7)</f>
        <v>14440.99825214235</v>
      </c>
      <c r="AH2" s="5">
        <f>(Calculations!$A$3*Calculations!AG15)*(Calculations!AG7/Calculations!$B$7)</f>
        <v>14579.538281335603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2"/>
  <sheetViews>
    <sheetView tabSelected="1" workbookViewId="0">
      <selection activeCell="A3" sqref="A3:XFD10"/>
    </sheetView>
  </sheetViews>
  <sheetFormatPr defaultRowHeight="14.4" x14ac:dyDescent="0.3"/>
  <cols>
    <col min="1" max="1" width="21" customWidth="1"/>
  </cols>
  <sheetData>
    <row r="1" spans="1:34" x14ac:dyDescent="0.3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ht="28.8" x14ac:dyDescent="0.3">
      <c r="A2" s="6" t="s">
        <v>1</v>
      </c>
      <c r="B2" s="5">
        <f>C2</f>
        <v>0</v>
      </c>
      <c r="C2" s="5">
        <f>Calculations!A3*Calculations!B15-'DRC-BDRC'!C2</f>
        <v>0</v>
      </c>
      <c r="D2" s="5">
        <f>TREND(Calculations!$A$3:$B$3,Calculations!$A$2:$B$2,'DRC-PADRC'!D1)*Calculations!B15-'DRC-BDRC'!D2</f>
        <v>1471.6719268371726</v>
      </c>
      <c r="E2" s="5">
        <f>TREND(Calculations!$A$3:$B$3,Calculations!$A$2:$B$2,'DRC-PADRC'!E1)*Calculations!C15-'DRC-BDRC'!E2</f>
        <v>4379.969975620993</v>
      </c>
      <c r="F2" s="5">
        <f>TREND(Calculations!$A$3:$B$3,Calculations!$A$2:$B$2,'DRC-PADRC'!F1)*Calculations!D15-'DRC-BDRC'!F2</f>
        <v>5467.7521449778324</v>
      </c>
      <c r="G2" s="5">
        <f>TREND(Calculations!$A$3:$B$3,Calculations!$A$2:$B$2,'DRC-PADRC'!G1)*Calculations!E15-'DRC-BDRC'!G2</f>
        <v>7063.3695359890426</v>
      </c>
      <c r="H2" s="5">
        <f>TREND(Calculations!$A$3:$B$3,Calculations!$A$2:$B$2,'DRC-PADRC'!H1)*Calculations!F15-'DRC-BDRC'!H2</f>
        <v>8889.8492755065363</v>
      </c>
      <c r="I2" s="5">
        <f>TREND(Calculations!$A$3:$B$3,Calculations!$A$2:$B$2,'DRC-PADRC'!I1)*Calculations!G15-'DRC-BDRC'!I2</f>
        <v>10849.315394246894</v>
      </c>
      <c r="J2" s="5">
        <f>TREND(Calculations!$A$3:$B$3,Calculations!$A$2:$B$2,'DRC-PADRC'!J1)*Calculations!H15-'DRC-BDRC'!J2</f>
        <v>12951.613344050693</v>
      </c>
      <c r="K2" s="5">
        <f>TREND(Calculations!$A$3:$B$3,Calculations!$A$2:$B$2,'DRC-PADRC'!K1)*Calculations!I15-'DRC-BDRC'!K2</f>
        <v>15217.335410795891</v>
      </c>
      <c r="L2" s="5">
        <f>TREND(Calculations!$A$3:$B$3,Calculations!$A$2:$B$2,'DRC-PADRC'!L1)*Calculations!J15-'DRC-BDRC'!L2</f>
        <v>17641.165200014308</v>
      </c>
      <c r="M2" s="5">
        <f>TREND(Calculations!$A$3:$B$3,Calculations!$A$2:$B$2,'DRC-PADRC'!M1)*Calculations!K15-'DRC-BDRC'!M2</f>
        <v>20115.87800466131</v>
      </c>
      <c r="N2" s="5">
        <f>TREND(Calculations!$A$3:$B$3,Calculations!$A$2:$B$2,'DRC-PADRC'!N1)*Calculations!L15-'DRC-BDRC'!N2</f>
        <v>22577.213429994845</v>
      </c>
      <c r="O2" s="5">
        <f>TREND(Calculations!$A$3:$B$3,Calculations!$A$2:$B$2,'DRC-PADRC'!O1)*Calculations!M15-'DRC-BDRC'!O2</f>
        <v>25308.404397363542</v>
      </c>
      <c r="P2" s="5">
        <f>TREND(Calculations!$A$3:$B$3,Calculations!$A$2:$B$2,'DRC-PADRC'!P1)*Calculations!N15-'DRC-BDRC'!P2</f>
        <v>28153.900319495398</v>
      </c>
      <c r="Q2" s="5">
        <f>TREND(Calculations!$A$3:$B$3,Calculations!$A$2:$B$2,'DRC-PADRC'!Q1)*Calculations!O15-'DRC-BDRC'!Q2</f>
        <v>31266.003044669611</v>
      </c>
      <c r="R2" s="5">
        <f>TREND(Calculations!$A$3:$B$3,Calculations!$A$2:$B$2,'DRC-PADRC'!R1)*Calculations!P15-'DRC-BDRC'!R2</f>
        <v>33909.238725803021</v>
      </c>
      <c r="S2" s="5">
        <f>TREND(Calculations!$A$3:$B$3,Calculations!$A$2:$B$2,'DRC-PADRC'!S1)*Calculations!Q15-'DRC-BDRC'!S2</f>
        <v>36574.925805165731</v>
      </c>
      <c r="T2" s="5">
        <f>TREND(Calculations!$A$3:$B$3,Calculations!$A$2:$B$2,'DRC-PADRC'!T1)*Calculations!R15-'DRC-BDRC'!T2</f>
        <v>39235.020830149835</v>
      </c>
      <c r="U2" s="5">
        <f>TREND(Calculations!$A$3:$B$3,Calculations!$A$2:$B$2,'DRC-PADRC'!U1)*Calculations!S15-'DRC-BDRC'!U2</f>
        <v>41947.962291886353</v>
      </c>
      <c r="V2" s="5">
        <f>TREND(Calculations!$A$3:$B$3,Calculations!$A$2:$B$2,'DRC-PADRC'!V1)*Calculations!T15-'DRC-BDRC'!V2</f>
        <v>44577.559950720912</v>
      </c>
      <c r="W2" s="5">
        <f>TREND(Calculations!$A$3:$B$3,Calculations!$A$2:$B$2,'DRC-PADRC'!W1)*Calculations!U15-'DRC-BDRC'!W2</f>
        <v>47317.227417565133</v>
      </c>
      <c r="X2" s="5">
        <f>TREND(Calculations!$A$3:$B$3,Calculations!$A$2:$B$2,'DRC-PADRC'!X1)*Calculations!V15-'DRC-BDRC'!X2</f>
        <v>50047.718793708533</v>
      </c>
      <c r="Y2" s="5">
        <f>TREND(Calculations!$A$3:$B$3,Calculations!$A$2:$B$2,'DRC-PADRC'!Y1)*Calculations!W15-'DRC-BDRC'!Y2</f>
        <v>52753.426765562283</v>
      </c>
      <c r="Z2" s="5">
        <f>TREND(Calculations!$A$3:$B$3,Calculations!$A$2:$B$2,'DRC-PADRC'!Z1)*Calculations!X15-'DRC-BDRC'!Z2</f>
        <v>55478.59732770118</v>
      </c>
      <c r="AA2" s="5">
        <f>TREND(Calculations!$A$3:$B$3,Calculations!$A$2:$B$2,'DRC-PADRC'!AA1)*Calculations!Y15-'DRC-BDRC'!AA2</f>
        <v>58226.371105889775</v>
      </c>
      <c r="AB2" s="5">
        <f>TREND(Calculations!$A$3:$B$3,Calculations!$A$2:$B$2,'DRC-PADRC'!AB1)*Calculations!Z15-'DRC-BDRC'!AB2</f>
        <v>60918.838544209102</v>
      </c>
      <c r="AC2" s="5">
        <f>TREND(Calculations!$A$3:$B$3,Calculations!$A$2:$B$2,'DRC-PADRC'!AC1)*Calculations!AA15-'DRC-BDRC'!AC2</f>
        <v>63664.836428036491</v>
      </c>
      <c r="AD2" s="5">
        <f>TREND(Calculations!$A$3:$B$3,Calculations!$A$2:$B$2,'DRC-PADRC'!AD1)*Calculations!AB15-'DRC-BDRC'!AD2</f>
        <v>66311.063572072817</v>
      </c>
      <c r="AE2" s="5">
        <f>TREND(Calculations!$A$3:$B$3,Calculations!$A$2:$B$2,'DRC-PADRC'!AE1)*Calculations!AC15-'DRC-BDRC'!AE2</f>
        <v>68799.621746172823</v>
      </c>
      <c r="AF2" s="5">
        <f>TREND(Calculations!$A$3:$B$3,Calculations!$A$2:$B$2,'DRC-PADRC'!AF1)*Calculations!AD15-'DRC-BDRC'!AF2</f>
        <v>71397.387053244121</v>
      </c>
      <c r="AG2" s="5">
        <f>TREND(Calculations!$A$3:$B$3,Calculations!$A$2:$B$2,'DRC-PADRC'!AG1)*Calculations!AE15-'DRC-BDRC'!AG2</f>
        <v>73885.749989893942</v>
      </c>
      <c r="AH2" s="5">
        <f>TREND(Calculations!$A$3:$B$3,Calculations!$A$2:$B$2,'DRC-PADRC'!AH1)*Calculations!AF15-'DRC-BDRC'!AH2</f>
        <v>76317.217969148653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DRC-BDRC</vt:lpstr>
      <vt:lpstr>DRC-PADRC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Shigueo Watanabe Jr</cp:lastModifiedBy>
  <dcterms:created xsi:type="dcterms:W3CDTF">2014-08-26T00:34:41Z</dcterms:created>
  <dcterms:modified xsi:type="dcterms:W3CDTF">2024-04-09T18:31:47Z</dcterms:modified>
</cp:coreProperties>
</file>