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4 io-model\BObIC\"/>
    </mc:Choice>
  </mc:AlternateContent>
  <xr:revisionPtr revIDLastSave="0" documentId="13_ncr:1_{2C1D9A12-3A31-4137-ADCD-B8D3AD2968CD}" xr6:coauthVersionLast="47" xr6:coauthVersionMax="47" xr10:uidLastSave="{00000000-0000-0000-0000-000000000000}"/>
  <bookViews>
    <workbookView xWindow="636" yWindow="192" windowWidth="17628" windowHeight="10308" activeTab="2" xr2:uid="{00000000-000D-0000-FFFF-FFFF00000000}"/>
  </bookViews>
  <sheets>
    <sheet name="About" sheetId="1" r:id="rId1"/>
    <sheet name="OECD TTL" sheetId="7" r:id="rId2"/>
    <sheet name="BR Data for ISIC Splits" sheetId="10" r:id="rId3"/>
    <sheet name="BO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0" l="1"/>
  <c r="Q6" i="10"/>
  <c r="P6" i="10"/>
  <c r="R6" i="10"/>
  <c r="N6" i="10"/>
  <c r="M6" i="10"/>
  <c r="H6" i="10"/>
  <c r="G6" i="10"/>
  <c r="E6" i="10"/>
  <c r="D6" i="10"/>
  <c r="Q4" i="10"/>
  <c r="G17" i="10"/>
  <c r="M2" i="2" l="1"/>
  <c r="R2" i="2" l="1"/>
  <c r="Q2" i="2"/>
  <c r="AB2" i="2"/>
  <c r="AA2" i="2"/>
  <c r="Z2" i="2"/>
  <c r="L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7"/>
  <c r="D18" i="10"/>
  <c r="K6" i="10" s="1"/>
  <c r="D19" i="10"/>
  <c r="J6" i="10" s="1"/>
  <c r="O2" i="2" s="1"/>
  <c r="D2" i="2"/>
  <c r="C2" i="2"/>
  <c r="P2" i="2" l="1"/>
</calcChain>
</file>

<file path=xl/sharedStrings.xml><?xml version="1.0" encoding="utf-8"?>
<sst xmlns="http://schemas.openxmlformats.org/spreadsheetml/2006/main" count="324" uniqueCount="234">
  <si>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</si>
  <si>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</si>
  <si>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</si>
  <si>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</si>
  <si>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</si>
  <si>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</si>
  <si>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</si>
  <si>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</si>
  <si>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</si>
  <si>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</si>
  <si>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</si>
  <si>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</si>
  <si>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</si>
  <si>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</si>
  <si>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</si>
  <si>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</si>
  <si>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</si>
  <si>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</si>
  <si>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</si>
  <si>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</si>
  <si>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</si>
  <si>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</si>
  <si>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</si>
  <si>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</si>
  <si>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</si>
  <si>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</si>
  <si>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</si>
  <si>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</si>
  <si>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</si>
  <si>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</si>
  <si>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</si>
  <si>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</si>
  <si>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</si>
  <si>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</si>
  <si>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</si>
  <si>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</si>
  <si>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</si>
  <si>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</si>
  <si>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</si>
  <si>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</si>
  <si>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</si>
  <si>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</si>
  <si>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</si>
  <si>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</si>
  <si>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</si>
  <si>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</si>
  <si>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</si>
  <si>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</si>
  <si>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</si>
  <si>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</si>
  <si>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</si>
  <si>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</si>
  <si>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</si>
  <si>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</si>
  <si>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</si>
  <si>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</si>
  <si>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</si>
  <si>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</si>
  <si>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</si>
  <si>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</si>
  <si>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</si>
  <si>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</si>
  <si>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</si>
  <si>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</si>
  <si>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</si>
  <si>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</si>
  <si>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</si>
  <si>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</si>
  <si>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</si>
  <si>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</si>
  <si>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</si>
  <si>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</si>
  <si>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</si>
  <si>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</si>
  <si>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</si>
  <si>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</si>
  <si>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</si>
  <si>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</si>
  <si>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</si>
  <si>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</si>
  <si>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</si>
  <si>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</si>
  <si>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</si>
  <si>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</si>
  <si>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</si>
  <si>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</si>
  <si>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</si>
  <si>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</si>
  <si>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</si>
  <si>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</si>
  <si>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</si>
  <si>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</si>
  <si>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</si>
  <si>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</si>
  <si>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</si>
  <si>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</si>
  <si>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</si>
  <si>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</si>
  <si>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</si>
  <si>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</si>
  <si>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</si>
  <si>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</si>
  <si>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</si>
  <si>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</si>
  <si>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</si>
  <si>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</si>
  <si>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</si>
  <si>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</si>
  <si>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</si>
  <si>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</si>
  <si>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</si>
  <si>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</si>
  <si>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</si>
  <si>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</si>
  <si>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</si>
  <si>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</si>
  <si>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</si>
  <si>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</si>
  <si>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</si>
  <si>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</si>
  <si>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</si>
  <si>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</si>
  <si>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</si>
  <si>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</si>
  <si>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</si>
  <si>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</si>
  <si>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</si>
  <si>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</si>
  <si>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</si>
  <si>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</si>
  <si>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</si>
  <si>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</si>
  <si>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</si>
  <si>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</si>
  <si>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</si>
  <si>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</si>
  <si>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</si>
  <si>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</si>
  <si>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</si>
  <si>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</si>
  <si>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</si>
  <si>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</si>
  <si>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</si>
  <si>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</si>
  <si>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</si>
  <si>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</si>
  <si>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</si>
  <si>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</si>
  <si>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</si>
  <si>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</si>
  <si>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</si>
  <si>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</si>
  <si>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</si>
  <si>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</si>
  <si>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</si>
  <si>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</si>
  <si>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</si>
  <si>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</si>
  <si>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</si>
  <si>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</si>
  <si>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</si>
  <si>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</si>
  <si>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</si>
  <si>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ISIC Code</t>
  </si>
  <si>
    <t>05</t>
  </si>
  <si>
    <t>06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</si>
  <si>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</si>
  <si>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</si>
  <si>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</si>
  <si>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</si>
  <si>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</si>
  <si>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</si>
  <si>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</si>
  <si>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</si>
  <si>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</si>
  <si>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</si>
  <si>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</si>
  <si>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</si>
  <si>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</si>
  <si>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</si>
  <si>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</si>
  <si>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</si>
  <si>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</si>
  <si>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</si>
  <si>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</si>
  <si>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</si>
  <si>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05 + 07T08</t>
  </si>
  <si>
    <t>20T21</t>
  </si>
  <si>
    <t>352T353</t>
  </si>
  <si>
    <t>36T39</t>
  </si>
  <si>
    <t>35T39</t>
  </si>
  <si>
    <t>Gross Output (detail level)</t>
  </si>
  <si>
    <t>U.Gross Output by Industry - Detail Level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</si>
  <si>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</si>
  <si>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</si>
  <si>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</si>
  <si>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</si>
  <si>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</si>
  <si>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</si>
  <si>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</si>
  <si>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</si>
  <si>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</si>
  <si>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</si>
  <si>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</si>
  <si>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</si>
  <si>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MR$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</si>
  <si>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</si>
  <si>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</si>
  <si>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</si>
  <si>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</si>
  <si>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</si>
  <si>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</si>
  <si>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</si>
  <si>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</si>
  <si>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minerais não-metálicos</t>
  </si>
  <si>
    <t>23001 + 23002</t>
  </si>
  <si>
    <t>Cimento + Artefatos de cimento, gesso e semelhantes</t>
  </si>
  <si>
    <t>Cimento</t>
  </si>
  <si>
    <t>Vidros, cerâmicos e outros prod. de minerais não-metálicos</t>
  </si>
  <si>
    <t>Artefatos de cimento, gesso e semelhantes</t>
  </si>
  <si>
    <t>Produção de ferro-gusa/ferroligas, siderurgia e tubos de aço sem costura</t>
  </si>
  <si>
    <t>Metalurgia de metais não-ferosos e a fundição de metais</t>
  </si>
  <si>
    <t>Energia elétrica, gás natural e outras utilidades</t>
  </si>
  <si>
    <t>weight by average revenue between 2013-2022</t>
  </si>
  <si>
    <t>Água, esgoto e gestão de resíduos</t>
  </si>
  <si>
    <t>Brazil Gross Output for sectors</t>
  </si>
  <si>
    <t>https://ftp.ibge.gov.br/Contas_Nacionais/Matriz_de_Insumo_Produto/2015/Matriz_de_Insumo_Produto_2015_Nivel_67.xls</t>
  </si>
  <si>
    <t>00580 + 0791 + 0792</t>
  </si>
  <si>
    <t>2091 to 2093</t>
  </si>
  <si>
    <t>2091 to 2094</t>
  </si>
  <si>
    <t>23001+23002</t>
  </si>
  <si>
    <t>23001 + 23002 + 23003</t>
  </si>
  <si>
    <t>24911 + 24912</t>
  </si>
  <si>
    <t>24921 + 24922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</si>
</sst>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 ;\-#,##0.0\ "/>
    <numFmt numFmtId="165" formatCode="0.000"/>
    <numFmt numFmtId="166" formatCode="0.0000E+00"/>
    <numFmt numFmtId="167" formatCode="0000"/>
    <numFmt numFmtId="168" formatCode="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14" fillId="0" borderId="0" applyFont="0" applyFill="0" applyBorder="0" applyAlignment="0" applyProtection="0"/>
    <xf numFmtId="0" fontId="15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0" fillId="0" borderId="0" xfId="0" quotePrefix="1" applyAlignment="1">
      <alignment horizontal="right"/>
    </xf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 applyAlignment="1">
      <alignment horizontal="right"/>
    </xf>
    <xf numFmtId="0" fontId="0" fillId="7" borderId="13" xfId="0" applyFill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0" fontId="17" fillId="10" borderId="0" xfId="4" applyFont="1" applyFill="1" applyAlignment="1">
      <alignment vertical="center" wrapText="1"/>
    </xf>
    <xf numFmtId="38" fontId="16" fillId="10" borderId="0" xfId="4" applyNumberFormat="1" applyFont="1" applyFill="1" applyAlignment="1">
      <alignment vertical="center"/>
    </xf>
    <xf numFmtId="168" fontId="16" fillId="10" borderId="0" xfId="4" applyNumberFormat="1" applyFont="1" applyFill="1" applyAlignment="1">
      <alignment horizontal="center" vertical="center"/>
    </xf>
    <xf numFmtId="0" fontId="17" fillId="9" borderId="0" xfId="4" applyFont="1" applyFill="1" applyAlignment="1">
      <alignment vertical="center" wrapText="1"/>
    </xf>
    <xf numFmtId="9" fontId="16" fillId="9" borderId="0" xfId="3" applyFont="1" applyFill="1" applyAlignment="1">
      <alignment horizontal="left" vertical="center"/>
    </xf>
    <xf numFmtId="0" fontId="2" fillId="0" borderId="0" xfId="1" applyAlignment="1">
      <alignment vertical="center"/>
    </xf>
    <xf numFmtId="167" fontId="0" fillId="0" borderId="0" xfId="0" quotePrefix="1" applyNumberFormat="1" applyAlignment="1">
      <alignment horizontal="right" vertical="center"/>
    </xf>
    <xf numFmtId="167" fontId="0" fillId="0" borderId="7" xfId="0" quotePrefix="1" applyNumberFormat="1" applyBorder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0" fillId="0" borderId="7" xfId="0" applyNumberFormat="1" applyBorder="1" applyAlignment="1">
      <alignment horizontal="right" vertical="center"/>
    </xf>
    <xf numFmtId="0" fontId="17" fillId="0" borderId="0" xfId="4" applyFont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16" fillId="0" borderId="15" xfId="4" applyFont="1" applyBorder="1" applyAlignment="1">
      <alignment horizontal="center" vertical="center"/>
    </xf>
    <xf numFmtId="0" fontId="17" fillId="0" borderId="16" xfId="4" applyFont="1" applyBorder="1" applyAlignment="1">
      <alignment vertical="center" wrapText="1"/>
    </xf>
    <xf numFmtId="38" fontId="16" fillId="0" borderId="17" xfId="4" applyNumberFormat="1" applyFont="1" applyBorder="1" applyAlignment="1">
      <alignment vertical="center"/>
    </xf>
    <xf numFmtId="0" fontId="16" fillId="0" borderId="18" xfId="4" applyFont="1" applyBorder="1" applyAlignment="1">
      <alignment horizontal="center" vertical="center"/>
    </xf>
    <xf numFmtId="38" fontId="16" fillId="0" borderId="19" xfId="4" applyNumberFormat="1" applyFont="1" applyBorder="1" applyAlignment="1">
      <alignment vertical="center"/>
    </xf>
    <xf numFmtId="0" fontId="16" fillId="0" borderId="20" xfId="4" applyFont="1" applyBorder="1" applyAlignment="1">
      <alignment horizontal="center" vertical="center"/>
    </xf>
    <xf numFmtId="38" fontId="16" fillId="0" borderId="21" xfId="4" applyNumberFormat="1" applyFont="1" applyBorder="1" applyAlignment="1">
      <alignment vertical="center"/>
    </xf>
    <xf numFmtId="167" fontId="16" fillId="0" borderId="15" xfId="4" applyNumberFormat="1" applyFont="1" applyBorder="1" applyAlignment="1">
      <alignment horizontal="center" vertical="center"/>
    </xf>
    <xf numFmtId="167" fontId="16" fillId="0" borderId="18" xfId="4" applyNumberFormat="1" applyFont="1" applyBorder="1" applyAlignment="1">
      <alignment horizontal="center" vertical="center"/>
    </xf>
    <xf numFmtId="167" fontId="16" fillId="0" borderId="20" xfId="4" applyNumberFormat="1" applyFont="1" applyBorder="1" applyAlignment="1">
      <alignment horizontal="center" vertical="center"/>
    </xf>
    <xf numFmtId="167" fontId="16" fillId="10" borderId="15" xfId="4" applyNumberFormat="1" applyFont="1" applyFill="1" applyBorder="1" applyAlignment="1">
      <alignment horizontal="center" vertical="center"/>
    </xf>
    <xf numFmtId="0" fontId="17" fillId="10" borderId="16" xfId="4" applyFont="1" applyFill="1" applyBorder="1" applyAlignment="1">
      <alignment vertical="center" wrapText="1"/>
    </xf>
    <xf numFmtId="38" fontId="16" fillId="10" borderId="17" xfId="4" applyNumberFormat="1" applyFont="1" applyFill="1" applyBorder="1" applyAlignment="1">
      <alignment vertical="center"/>
    </xf>
    <xf numFmtId="167" fontId="16" fillId="10" borderId="18" xfId="4" applyNumberFormat="1" applyFont="1" applyFill="1" applyBorder="1" applyAlignment="1">
      <alignment horizontal="center" vertical="center"/>
    </xf>
    <xf numFmtId="0" fontId="17" fillId="10" borderId="0" xfId="4" applyFont="1" applyFill="1" applyAlignment="1">
      <alignment horizontal="left" vertical="center" wrapText="1"/>
    </xf>
    <xf numFmtId="38" fontId="16" fillId="10" borderId="19" xfId="4" applyNumberFormat="1" applyFont="1" applyFill="1" applyBorder="1" applyAlignment="1">
      <alignment vertical="center"/>
    </xf>
    <xf numFmtId="167" fontId="16" fillId="10" borderId="20" xfId="4" applyNumberFormat="1" applyFont="1" applyFill="1" applyBorder="1" applyAlignment="1">
      <alignment horizontal="center" vertical="center"/>
    </xf>
    <xf numFmtId="0" fontId="17" fillId="10" borderId="14" xfId="4" applyFont="1" applyFill="1" applyBorder="1" applyAlignment="1">
      <alignment horizontal="left" vertical="center" wrapText="1"/>
    </xf>
    <xf numFmtId="38" fontId="16" fillId="10" borderId="21" xfId="4" applyNumberFormat="1" applyFont="1" applyFill="1" applyBorder="1" applyAlignment="1">
      <alignment vertical="center"/>
    </xf>
    <xf numFmtId="167" fontId="16" fillId="9" borderId="15" xfId="4" applyNumberFormat="1" applyFont="1" applyFill="1" applyBorder="1" applyAlignment="1">
      <alignment horizontal="center" vertical="center"/>
    </xf>
    <xf numFmtId="0" fontId="17" fillId="9" borderId="16" xfId="4" applyFont="1" applyFill="1" applyBorder="1" applyAlignment="1">
      <alignment vertical="center" wrapText="1"/>
    </xf>
    <xf numFmtId="38" fontId="16" fillId="9" borderId="17" xfId="4" applyNumberFormat="1" applyFont="1" applyFill="1" applyBorder="1" applyAlignment="1">
      <alignment vertical="center"/>
    </xf>
    <xf numFmtId="38" fontId="0" fillId="0" borderId="0" xfId="0" applyNumberFormat="1"/>
    <xf numFmtId="38" fontId="0" fillId="0" borderId="7" xfId="0" applyNumberFormat="1" applyBorder="1"/>
    <xf numFmtId="11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7" fillId="9" borderId="0" xfId="4" applyFont="1" applyFill="1" applyAlignment="1">
      <alignment horizontal="center" vertical="center" wrapText="1"/>
    </xf>
  </cellXfs>
  <cellStyles count="5">
    <cellStyle name="Hiperlink" xfId="1" builtinId="8"/>
    <cellStyle name="Normal" xfId="0" builtinId="0"/>
    <cellStyle name="Normal 2" xfId="2" xr:uid="{3ADF3FF5-E4D2-4BC8-9960-7408DCCB591E}"/>
    <cellStyle name="Normal 4" xfId="4" xr:uid="{A9A180C4-0DBD-48FB-93F3-8D313F8559BC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/>
  </sheetViews>
  <sheetFormatPr defaultRowHeight="14.4" x14ac:dyDescent="0.3"/>
  <cols>
    <col min="2" max="2" width="77.5546875" customWidth="1"/>
  </cols>
  <sheetData>
    <row r="1" spans="1:2" x14ac:dyDescent="0.3">
      <c r="A1" s="1" t="s">
        <v>143</v>
      </c>
    </row>
    <row r="3" spans="1:2" x14ac:dyDescent="0.3">
      <c r="A3" s="1" t="s">
        <v>0</v>
      </c>
      <c r="B3" s="17" t="s">
        <v>147</v>
      </c>
    </row>
    <row r="4" spans="1:2" x14ac:dyDescent="0.3">
      <c r="B4" t="s">
        <v>1</v>
      </c>
    </row>
    <row r="5" spans="1:2" x14ac:dyDescent="0.3">
      <c r="B5" s="2">
        <v>2018</v>
      </c>
    </row>
    <row r="6" spans="1:2" x14ac:dyDescent="0.3">
      <c r="B6" t="s">
        <v>134</v>
      </c>
    </row>
    <row r="7" spans="1:2" x14ac:dyDescent="0.3">
      <c r="B7" s="3" t="s">
        <v>148</v>
      </c>
    </row>
    <row r="8" spans="1:2" x14ac:dyDescent="0.3">
      <c r="B8" t="s">
        <v>135</v>
      </c>
    </row>
    <row r="10" spans="1:2" x14ac:dyDescent="0.3">
      <c r="B10" s="17" t="s">
        <v>200</v>
      </c>
    </row>
    <row r="11" spans="1:2" x14ac:dyDescent="0.3">
      <c r="B11" t="s">
        <v>149</v>
      </c>
    </row>
    <row r="12" spans="1:2" x14ac:dyDescent="0.3">
      <c r="B12" s="2">
        <v>2015</v>
      </c>
    </row>
    <row r="13" spans="1:2" x14ac:dyDescent="0.3">
      <c r="B13" t="s">
        <v>150</v>
      </c>
    </row>
    <row r="14" spans="1:2" x14ac:dyDescent="0.3">
      <c r="B14" s="3" t="s">
        <v>151</v>
      </c>
    </row>
    <row r="15" spans="1:2" x14ac:dyDescent="0.3">
      <c r="B15" t="s">
        <v>152</v>
      </c>
    </row>
    <row r="17" spans="1:2" x14ac:dyDescent="0.3">
      <c r="B17" t="s">
        <v>153</v>
      </c>
    </row>
    <row r="18" spans="1:2" x14ac:dyDescent="0.3">
      <c r="B18" s="2">
        <v>2020</v>
      </c>
    </row>
    <row r="19" spans="1:2" x14ac:dyDescent="0.3">
      <c r="B19" t="s">
        <v>154</v>
      </c>
    </row>
    <row r="20" spans="1:2" x14ac:dyDescent="0.3">
      <c r="B20" s="3" t="s">
        <v>155</v>
      </c>
    </row>
    <row r="21" spans="1:2" x14ac:dyDescent="0.3">
      <c r="B21" s="38" t="s">
        <v>156</v>
      </c>
    </row>
    <row r="22" spans="1:2" x14ac:dyDescent="0.3">
      <c r="B22" s="38" t="s">
        <v>157</v>
      </c>
    </row>
    <row r="23" spans="1:2" x14ac:dyDescent="0.3">
      <c r="B23" s="38" t="s">
        <v>158</v>
      </c>
    </row>
    <row r="25" spans="1:2" x14ac:dyDescent="0.3">
      <c r="A25" s="1" t="s">
        <v>2</v>
      </c>
    </row>
    <row r="26" spans="1:2" x14ac:dyDescent="0.3">
      <c r="A26" t="s">
        <v>136</v>
      </c>
    </row>
    <row r="27" spans="1:2" x14ac:dyDescent="0.3">
      <c r="A27" t="s">
        <v>137</v>
      </c>
    </row>
    <row r="28" spans="1:2" x14ac:dyDescent="0.3">
      <c r="A28" t="s">
        <v>138</v>
      </c>
    </row>
    <row r="30" spans="1:2" x14ac:dyDescent="0.3">
      <c r="A30" t="s">
        <v>201</v>
      </c>
    </row>
    <row r="31" spans="1:2" x14ac:dyDescent="0.3">
      <c r="A31" t="s">
        <v>202</v>
      </c>
    </row>
    <row r="32" spans="1:2" x14ac:dyDescent="0.3">
      <c r="A32" t="s">
        <v>203</v>
      </c>
    </row>
    <row r="33" spans="1:2" x14ac:dyDescent="0.3">
      <c r="A33" t="s">
        <v>204</v>
      </c>
    </row>
    <row r="34" spans="1:2" x14ac:dyDescent="0.3">
      <c r="A34" s="3" t="s">
        <v>146</v>
      </c>
    </row>
    <row r="36" spans="1:2" x14ac:dyDescent="0.3">
      <c r="A36" t="s">
        <v>141</v>
      </c>
    </row>
    <row r="37" spans="1:2" x14ac:dyDescent="0.3">
      <c r="A37" s="16">
        <v>0.9686815713640794</v>
      </c>
      <c r="B37" t="s">
        <v>142</v>
      </c>
    </row>
  </sheetData>
  <hyperlinks>
    <hyperlink ref="B7" r:id="rId1" xr:uid="{C914AE0B-59C0-465D-B416-7732EA12FF11}"/>
    <hyperlink ref="B20" r:id="rId2" xr:uid="{75D62EE3-1867-4566-B5D0-F65D9057DE5B}"/>
    <hyperlink ref="A34" r:id="rId3" xr:uid="{4893E3FE-35AF-4F05-8AAC-FB415FA959C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2" workbookViewId="0">
      <selection activeCell="A2" sqref="A2"/>
    </sheetView>
  </sheetViews>
  <sheetFormatPr defaultColWidth="9.109375" defaultRowHeight="13.2" x14ac:dyDescent="0.25"/>
  <cols>
    <col min="1" max="1" width="27.44140625" style="6" customWidth="1"/>
    <col min="2" max="2" width="2.44140625" style="6" customWidth="1"/>
    <col min="3" max="23" width="9.33203125" style="6" bestFit="1" customWidth="1"/>
    <col min="24" max="26" width="9.5546875" style="6" bestFit="1" customWidth="1"/>
    <col min="27" max="30" width="9.33203125" style="6" bestFit="1" customWidth="1"/>
    <col min="31" max="36" width="9.5546875" style="6" bestFit="1" customWidth="1"/>
    <col min="37" max="38" width="9.33203125" style="6" bestFit="1" customWidth="1"/>
    <col min="39" max="39" width="10.44140625" style="6" bestFit="1" customWidth="1"/>
    <col min="40" max="40" width="9.33203125" style="6" bestFit="1" customWidth="1"/>
    <col min="41" max="42" width="9.5546875" style="6" bestFit="1" customWidth="1"/>
    <col min="43" max="45" width="9.33203125" style="6" bestFit="1" customWidth="1"/>
    <col min="46" max="46" width="9.5546875" style="6" bestFit="1" customWidth="1"/>
    <col min="47" max="47" width="10.109375" style="6" bestFit="1" customWidth="1"/>
    <col min="48" max="16384" width="9.109375" style="6"/>
  </cols>
  <sheetData>
    <row r="1" spans="1:47" hidden="1" x14ac:dyDescent="0.25">
      <c r="A1" s="5" t="e">
        <f ca="1">DotStatQuery(B1)</f>
        <v>#NAME?</v>
      </c>
      <c r="B1" s="5" t="s">
        <v>3</v>
      </c>
    </row>
    <row r="2" spans="1:47" ht="23.4" x14ac:dyDescent="0.25">
      <c r="A2" s="7" t="s">
        <v>41</v>
      </c>
    </row>
    <row r="3" spans="1:47" x14ac:dyDescent="0.25">
      <c r="A3" s="80" t="s">
        <v>42</v>
      </c>
      <c r="B3" s="81"/>
      <c r="C3" s="87" t="s">
        <v>43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9"/>
    </row>
    <row r="4" spans="1:47" x14ac:dyDescent="0.25">
      <c r="A4" s="80" t="s">
        <v>4</v>
      </c>
      <c r="B4" s="81"/>
      <c r="C4" s="82" t="s">
        <v>5</v>
      </c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4"/>
    </row>
    <row r="5" spans="1:47" x14ac:dyDescent="0.25">
      <c r="A5" s="80" t="s">
        <v>6</v>
      </c>
      <c r="B5" s="81"/>
      <c r="C5" s="82" t="s">
        <v>7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4"/>
    </row>
    <row r="6" spans="1:47" x14ac:dyDescent="0.25">
      <c r="A6" s="80" t="s">
        <v>8</v>
      </c>
      <c r="B6" s="81"/>
      <c r="C6" s="82" t="s">
        <v>44</v>
      </c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4"/>
    </row>
    <row r="7" spans="1:47" ht="102" x14ac:dyDescent="0.25">
      <c r="A7" s="85" t="s">
        <v>45</v>
      </c>
      <c r="B7" s="86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8" x14ac:dyDescent="0.3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0.399999999999999" x14ac:dyDescent="0.3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20.399999999999999" x14ac:dyDescent="0.3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20.399999999999999" x14ac:dyDescent="0.3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0.399999999999999" x14ac:dyDescent="0.3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0.399999999999999" x14ac:dyDescent="0.3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0.6" x14ac:dyDescent="0.3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20.399999999999999" x14ac:dyDescent="0.3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0.399999999999999" x14ac:dyDescent="0.3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0.399999999999999" x14ac:dyDescent="0.3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0.399999999999999" x14ac:dyDescent="0.3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0.399999999999999" x14ac:dyDescent="0.3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0.399999999999999" x14ac:dyDescent="0.3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0.399999999999999" x14ac:dyDescent="0.3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0.6" x14ac:dyDescent="0.3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0.399999999999999" x14ac:dyDescent="0.3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8" x14ac:dyDescent="0.3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0.399999999999999" x14ac:dyDescent="0.3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0.399999999999999" x14ac:dyDescent="0.3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13.8" x14ac:dyDescent="0.3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30.6" x14ac:dyDescent="0.3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0.6" x14ac:dyDescent="0.3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8" x14ac:dyDescent="0.3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20.399999999999999" x14ac:dyDescent="0.3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0.399999999999999" x14ac:dyDescent="0.3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0.399999999999999" x14ac:dyDescent="0.3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20.399999999999999" x14ac:dyDescent="0.3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8" x14ac:dyDescent="0.3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0.399999999999999" x14ac:dyDescent="0.3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0.399999999999999" x14ac:dyDescent="0.3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8" x14ac:dyDescent="0.3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0.399999999999999" x14ac:dyDescent="0.3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0.6" x14ac:dyDescent="0.3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8" x14ac:dyDescent="0.3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0.399999999999999" x14ac:dyDescent="0.3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0.6" x14ac:dyDescent="0.3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0.399999999999999" x14ac:dyDescent="0.3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30.6" x14ac:dyDescent="0.3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1" x14ac:dyDescent="0.3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20.399999999999999" x14ac:dyDescent="0.3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13.8" x14ac:dyDescent="0.3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8" x14ac:dyDescent="0.3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5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536F-9934-4689-98A8-C778F8365AC3}">
  <dimension ref="A1:S2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RowHeight="14.4" x14ac:dyDescent="0.3"/>
  <cols>
    <col min="1" max="1" width="48.33203125" customWidth="1"/>
    <col min="2" max="2" width="21.6640625" customWidth="1"/>
    <col min="3" max="3" width="40.109375" customWidth="1"/>
    <col min="4" max="4" width="20.33203125" customWidth="1"/>
    <col min="5" max="5" width="24.109375" customWidth="1"/>
    <col min="6" max="6" width="21.44140625" customWidth="1"/>
    <col min="7" max="9" width="20.88671875" customWidth="1"/>
    <col min="10" max="10" width="19.88671875" customWidth="1"/>
    <col min="11" max="11" width="23.44140625" customWidth="1"/>
    <col min="12" max="12" width="22.44140625" customWidth="1"/>
    <col min="13" max="13" width="20.33203125" customWidth="1"/>
    <col min="14" max="15" width="18.44140625" customWidth="1"/>
    <col min="16" max="16" width="23" customWidth="1"/>
    <col min="17" max="17" width="20.88671875" customWidth="1"/>
    <col min="18" max="18" width="19.109375" customWidth="1"/>
    <col min="19" max="19" width="16.5546875" customWidth="1"/>
  </cols>
  <sheetData>
    <row r="1" spans="1:19" x14ac:dyDescent="0.3">
      <c r="A1" s="1" t="s">
        <v>159</v>
      </c>
    </row>
    <row r="2" spans="1:19" x14ac:dyDescent="0.3">
      <c r="A2" s="19" t="s">
        <v>168</v>
      </c>
    </row>
    <row r="3" spans="1:19" s="24" customFormat="1" ht="29.4" thickBot="1" x14ac:dyDescent="0.35">
      <c r="A3" s="20" t="s">
        <v>169</v>
      </c>
      <c r="B3" s="21" t="s">
        <v>170</v>
      </c>
      <c r="C3" s="20" t="s">
        <v>171</v>
      </c>
      <c r="D3" s="22" t="s">
        <v>160</v>
      </c>
      <c r="E3" s="22" t="s">
        <v>161</v>
      </c>
      <c r="F3" s="23" t="s">
        <v>172</v>
      </c>
      <c r="G3" s="22" t="s">
        <v>173</v>
      </c>
      <c r="H3" s="22" t="s">
        <v>174</v>
      </c>
      <c r="I3" s="23" t="s">
        <v>175</v>
      </c>
      <c r="J3" s="22" t="s">
        <v>176</v>
      </c>
      <c r="K3" s="22" t="s">
        <v>177</v>
      </c>
      <c r="L3" s="23" t="s">
        <v>178</v>
      </c>
      <c r="M3" s="22" t="s">
        <v>179</v>
      </c>
      <c r="N3" s="22" t="s">
        <v>180</v>
      </c>
      <c r="O3" s="23" t="s">
        <v>181</v>
      </c>
      <c r="P3" s="22" t="s">
        <v>182</v>
      </c>
      <c r="Q3" s="22" t="s">
        <v>183</v>
      </c>
      <c r="R3" s="22" t="s">
        <v>184</v>
      </c>
      <c r="S3" s="23" t="s">
        <v>185</v>
      </c>
    </row>
    <row r="4" spans="1:19" ht="15" thickTop="1" x14ac:dyDescent="0.3">
      <c r="A4" s="25" t="s">
        <v>162</v>
      </c>
      <c r="C4" s="25"/>
      <c r="D4" s="49">
        <v>580</v>
      </c>
      <c r="E4" s="49">
        <v>680</v>
      </c>
      <c r="F4" s="50" t="s">
        <v>227</v>
      </c>
      <c r="G4" s="49" t="s">
        <v>228</v>
      </c>
      <c r="H4" s="49">
        <v>2094</v>
      </c>
      <c r="I4" s="50" t="s">
        <v>229</v>
      </c>
      <c r="J4" s="51">
        <v>23003</v>
      </c>
      <c r="K4" s="51" t="s">
        <v>230</v>
      </c>
      <c r="L4" s="52" t="s">
        <v>231</v>
      </c>
      <c r="M4" s="51" t="s">
        <v>232</v>
      </c>
      <c r="N4" s="51" t="s">
        <v>233</v>
      </c>
      <c r="O4" s="52"/>
      <c r="P4" s="51">
        <v>35001</v>
      </c>
      <c r="Q4" s="51">
        <f>P4</f>
        <v>35001</v>
      </c>
      <c r="R4" s="51">
        <v>36801</v>
      </c>
      <c r="S4" s="52"/>
    </row>
    <row r="5" spans="1:19" x14ac:dyDescent="0.3">
      <c r="A5" s="25" t="s">
        <v>163</v>
      </c>
      <c r="C5" s="25"/>
      <c r="D5" s="18" t="s">
        <v>164</v>
      </c>
      <c r="E5" s="18" t="s">
        <v>165</v>
      </c>
      <c r="F5" s="26" t="s">
        <v>186</v>
      </c>
      <c r="G5" s="18">
        <v>20</v>
      </c>
      <c r="H5" s="18">
        <v>21</v>
      </c>
      <c r="I5" s="26" t="s">
        <v>187</v>
      </c>
      <c r="J5" s="4">
        <v>231</v>
      </c>
      <c r="K5" s="4">
        <v>239</v>
      </c>
      <c r="L5" s="27">
        <v>23</v>
      </c>
      <c r="M5">
        <v>241</v>
      </c>
      <c r="N5">
        <v>242</v>
      </c>
      <c r="O5" s="25">
        <v>24</v>
      </c>
      <c r="P5" s="4">
        <v>351</v>
      </c>
      <c r="Q5" s="4" t="s">
        <v>188</v>
      </c>
      <c r="R5" s="4" t="s">
        <v>189</v>
      </c>
      <c r="S5" s="27" t="s">
        <v>190</v>
      </c>
    </row>
    <row r="6" spans="1:19" x14ac:dyDescent="0.3">
      <c r="A6" s="28" t="s">
        <v>191</v>
      </c>
      <c r="B6" s="48" t="s">
        <v>226</v>
      </c>
      <c r="C6" s="25" t="s">
        <v>192</v>
      </c>
      <c r="D6" s="79">
        <f>D9</f>
        <v>10877</v>
      </c>
      <c r="E6" s="79">
        <f>D10</f>
        <v>98426.000000000015</v>
      </c>
      <c r="F6" s="78">
        <f>SUM(D9,D11:D12)</f>
        <v>51373.999999999993</v>
      </c>
      <c r="G6" s="77">
        <f>SUM(D13:D15)</f>
        <v>211560.99999999997</v>
      </c>
      <c r="H6" s="77">
        <f>D16</f>
        <v>34825.000000000007</v>
      </c>
      <c r="I6" s="25"/>
      <c r="J6" s="29">
        <f>D19</f>
        <v>33040.528962049721</v>
      </c>
      <c r="K6" s="29">
        <f>SUM(D17:D18)</f>
        <v>90597.47103795025</v>
      </c>
      <c r="L6" s="25"/>
      <c r="M6" s="29">
        <f>D20</f>
        <v>79844.999999999985</v>
      </c>
      <c r="N6" s="77">
        <f>D21</f>
        <v>44607.000000000007</v>
      </c>
      <c r="O6" s="25"/>
      <c r="P6" s="29">
        <f>G22*D22</f>
        <v>131465.99999999997</v>
      </c>
      <c r="Q6" s="29">
        <f>G23*D22</f>
        <v>43821.999999999993</v>
      </c>
      <c r="R6" s="29">
        <f>D23</f>
        <v>25127</v>
      </c>
      <c r="S6" s="25"/>
    </row>
    <row r="8" spans="1:19" x14ac:dyDescent="0.3">
      <c r="B8" s="39" t="s">
        <v>225</v>
      </c>
      <c r="C8" s="40"/>
      <c r="D8" s="41" t="s">
        <v>205</v>
      </c>
      <c r="E8" s="40"/>
      <c r="F8" s="42"/>
      <c r="G8" s="40"/>
    </row>
    <row r="9" spans="1:19" x14ac:dyDescent="0.3">
      <c r="B9" s="62">
        <v>580</v>
      </c>
      <c r="C9" s="56" t="s">
        <v>206</v>
      </c>
      <c r="D9" s="57">
        <v>10877</v>
      </c>
      <c r="E9" s="40"/>
      <c r="F9" s="40"/>
      <c r="G9" s="40"/>
    </row>
    <row r="10" spans="1:19" ht="24" x14ac:dyDescent="0.3">
      <c r="B10" s="63">
        <v>680</v>
      </c>
      <c r="C10" s="53" t="s">
        <v>207</v>
      </c>
      <c r="D10" s="59">
        <v>98426.000000000015</v>
      </c>
      <c r="E10" s="40"/>
      <c r="F10" s="40"/>
      <c r="G10" s="40"/>
    </row>
    <row r="11" spans="1:19" ht="24" x14ac:dyDescent="0.3">
      <c r="B11" s="63">
        <v>791</v>
      </c>
      <c r="C11" s="53" t="s">
        <v>208</v>
      </c>
      <c r="D11" s="59">
        <v>28836.999999999993</v>
      </c>
      <c r="E11" s="40"/>
      <c r="F11" s="40"/>
      <c r="G11" s="40"/>
    </row>
    <row r="12" spans="1:19" ht="24" x14ac:dyDescent="0.3">
      <c r="B12" s="64">
        <v>792</v>
      </c>
      <c r="C12" s="54" t="s">
        <v>209</v>
      </c>
      <c r="D12" s="61">
        <v>11659.999999999998</v>
      </c>
      <c r="E12" s="40"/>
      <c r="F12" s="40"/>
      <c r="G12" s="40"/>
    </row>
    <row r="13" spans="1:19" ht="24" x14ac:dyDescent="0.3">
      <c r="B13" s="55">
        <v>2091</v>
      </c>
      <c r="C13" s="56" t="s">
        <v>210</v>
      </c>
      <c r="D13" s="57">
        <v>120093.99999999997</v>
      </c>
      <c r="E13" s="40"/>
      <c r="F13" s="40"/>
      <c r="G13" s="40"/>
    </row>
    <row r="14" spans="1:19" ht="24" x14ac:dyDescent="0.3">
      <c r="B14" s="58">
        <v>2092</v>
      </c>
      <c r="C14" s="53" t="s">
        <v>211</v>
      </c>
      <c r="D14" s="59">
        <v>59389</v>
      </c>
      <c r="E14" s="40"/>
      <c r="F14" s="40"/>
      <c r="G14" s="40"/>
    </row>
    <row r="15" spans="1:19" ht="24" x14ac:dyDescent="0.3">
      <c r="B15" s="58">
        <v>2093</v>
      </c>
      <c r="C15" s="53" t="s">
        <v>212</v>
      </c>
      <c r="D15" s="59">
        <v>32078</v>
      </c>
      <c r="E15" s="40"/>
      <c r="F15" s="40"/>
      <c r="G15" s="40"/>
    </row>
    <row r="16" spans="1:19" x14ac:dyDescent="0.3">
      <c r="B16" s="60">
        <v>2100</v>
      </c>
      <c r="C16" s="54" t="s">
        <v>213</v>
      </c>
      <c r="D16" s="61">
        <v>34825.000000000007</v>
      </c>
      <c r="E16" s="40"/>
      <c r="F16" s="40"/>
      <c r="G16" s="40"/>
    </row>
    <row r="17" spans="2:7" ht="24" x14ac:dyDescent="0.3">
      <c r="B17" s="65">
        <v>2300</v>
      </c>
      <c r="C17" s="66" t="s">
        <v>214</v>
      </c>
      <c r="D17" s="67">
        <v>61818.999999999993</v>
      </c>
      <c r="E17" s="45">
        <v>2300</v>
      </c>
      <c r="F17" s="43" t="s">
        <v>214</v>
      </c>
      <c r="G17" s="44">
        <f>SUM(G18:G20)</f>
        <v>87114</v>
      </c>
    </row>
    <row r="18" spans="2:7" x14ac:dyDescent="0.3">
      <c r="B18" s="68" t="s">
        <v>215</v>
      </c>
      <c r="C18" s="69" t="s">
        <v>216</v>
      </c>
      <c r="D18" s="70">
        <f>D17*(G18+G19)/G17</f>
        <v>28778.471037950265</v>
      </c>
      <c r="E18" s="45">
        <v>23001</v>
      </c>
      <c r="F18" s="43" t="s">
        <v>217</v>
      </c>
      <c r="G18" s="44">
        <v>16383</v>
      </c>
    </row>
    <row r="19" spans="2:7" ht="24" x14ac:dyDescent="0.3">
      <c r="B19" s="71">
        <v>23003</v>
      </c>
      <c r="C19" s="72" t="s">
        <v>218</v>
      </c>
      <c r="D19" s="73">
        <f>D17*G20/G17</f>
        <v>33040.528962049721</v>
      </c>
      <c r="E19" s="45">
        <v>23002</v>
      </c>
      <c r="F19" s="43" t="s">
        <v>219</v>
      </c>
      <c r="G19" s="44">
        <v>24171</v>
      </c>
    </row>
    <row r="20" spans="2:7" ht="36" x14ac:dyDescent="0.3">
      <c r="B20" s="62">
        <v>2491</v>
      </c>
      <c r="C20" s="56" t="s">
        <v>220</v>
      </c>
      <c r="D20" s="57">
        <v>79844.999999999985</v>
      </c>
      <c r="E20" s="45">
        <v>23003</v>
      </c>
      <c r="F20" s="43" t="s">
        <v>218</v>
      </c>
      <c r="G20" s="44">
        <v>46560</v>
      </c>
    </row>
    <row r="21" spans="2:7" ht="24" x14ac:dyDescent="0.3">
      <c r="B21" s="64">
        <v>2492</v>
      </c>
      <c r="C21" s="54" t="s">
        <v>221</v>
      </c>
      <c r="D21" s="61">
        <v>44607.000000000007</v>
      </c>
      <c r="E21" s="40"/>
      <c r="F21" s="40"/>
      <c r="G21" s="40"/>
    </row>
    <row r="22" spans="2:7" ht="24" x14ac:dyDescent="0.3">
      <c r="B22" s="74">
        <v>3500</v>
      </c>
      <c r="C22" s="75" t="s">
        <v>222</v>
      </c>
      <c r="D22" s="76">
        <v>175287.99999999997</v>
      </c>
      <c r="E22" s="90" t="s">
        <v>223</v>
      </c>
      <c r="F22" s="46" t="s">
        <v>182</v>
      </c>
      <c r="G22" s="47">
        <v>0.75</v>
      </c>
    </row>
    <row r="23" spans="2:7" ht="24" x14ac:dyDescent="0.3">
      <c r="B23" s="64">
        <v>3680</v>
      </c>
      <c r="C23" s="54" t="s">
        <v>224</v>
      </c>
      <c r="D23" s="61">
        <v>25127</v>
      </c>
      <c r="E23" s="90"/>
      <c r="F23" s="46" t="s">
        <v>183</v>
      </c>
      <c r="G23" s="47">
        <v>0.25</v>
      </c>
    </row>
  </sheetData>
  <mergeCells count="1">
    <mergeCell ref="E22:E2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defaultRowHeight="14.4" x14ac:dyDescent="0.3"/>
  <cols>
    <col min="1" max="1" width="20.109375" customWidth="1"/>
    <col min="2" max="26" width="10.109375" customWidth="1"/>
    <col min="27" max="27" width="12.88671875" customWidth="1"/>
    <col min="28" max="43" width="10.109375" customWidth="1"/>
  </cols>
  <sheetData>
    <row r="1" spans="1:43" s="4" customFormat="1" x14ac:dyDescent="0.3">
      <c r="A1" s="15" t="s">
        <v>139</v>
      </c>
      <c r="B1" s="4" t="s">
        <v>10</v>
      </c>
      <c r="C1" s="30" t="s">
        <v>166</v>
      </c>
      <c r="D1" s="31" t="s">
        <v>167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30" t="s">
        <v>144</v>
      </c>
      <c r="M1" s="31" t="s">
        <v>145</v>
      </c>
      <c r="N1" s="4" t="s">
        <v>18</v>
      </c>
      <c r="O1" s="30" t="s">
        <v>193</v>
      </c>
      <c r="P1" s="31" t="s">
        <v>194</v>
      </c>
      <c r="Q1" s="30" t="s">
        <v>195</v>
      </c>
      <c r="R1" s="31" t="s">
        <v>196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30" t="s">
        <v>197</v>
      </c>
      <c r="AA1" s="36" t="s">
        <v>198</v>
      </c>
      <c r="AB1" s="31" t="s">
        <v>199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35">
      <c r="A2" t="s">
        <v>140</v>
      </c>
      <c r="B2">
        <f>'OECD TTL'!C49*10^6*About!$A$37</f>
        <v>441483794392.80725</v>
      </c>
      <c r="C2" s="32">
        <f>'OECD TTL'!D49*10^6*About!$A$37*('BR Data for ISIC Splits'!D6/SUM('BR Data for ISIC Splits'!D6:E6))</f>
        <v>28308658806.007992</v>
      </c>
      <c r="D2" s="33">
        <f>'OECD TTL'!D49*10^6*About!$A$37*('BR Data for ISIC Splits'!E6/SUM('BR Data for ISIC Splits'!D6:E6))</f>
        <v>256165123806.20972</v>
      </c>
      <c r="E2">
        <f>'OECD TTL'!E49*10^6*About!$A$37</f>
        <v>62857069088.715157</v>
      </c>
      <c r="F2">
        <f>'OECD TTL'!F49*10^6*About!$A$37</f>
        <v>85036777291.92421</v>
      </c>
      <c r="G2">
        <f>'OECD TTL'!G49*10^6*About!$A$37</f>
        <v>906500351407.70496</v>
      </c>
      <c r="H2">
        <f>'OECD TTL'!H49*10^6*About!$A$37</f>
        <v>84293507922.216553</v>
      </c>
      <c r="I2">
        <f>'OECD TTL'!I49*10^6*About!$A$37</f>
        <v>95524595796.925964</v>
      </c>
      <c r="J2">
        <f>'OECD TTL'!J49*10^6*About!$A$37</f>
        <v>260772275660.39566</v>
      </c>
      <c r="K2">
        <f>'OECD TTL'!K49*10^6*About!$A$37</f>
        <v>474768371261.97699</v>
      </c>
      <c r="L2" s="34">
        <f>'OECD TTL'!L49*10^6*About!$A$37*('BR Data for ISIC Splits'!G6/SUM('BR Data for ISIC Splits'!G6:H6))</f>
        <v>653207482287.15137</v>
      </c>
      <c r="M2" s="35">
        <f>'OECD TTL'!L49*10^6*About!$A$37*('BR Data for ISIC Splits'!H6/SUM('BR Data for ISIC Splits'!G6:H6))</f>
        <v>107524310107.48701</v>
      </c>
      <c r="N2">
        <f>'OECD TTL'!M49*10^6*About!$A$37</f>
        <v>223748975398.38916</v>
      </c>
      <c r="O2" s="34">
        <f>'OECD TTL'!N49*10^6*About!$A$37*('BR Data for ISIC Splits'!J6/SUM('BR Data for ISIC Splits'!J6:K6))</f>
        <v>30932335175.425014</v>
      </c>
      <c r="P2" s="35">
        <f>'OECD TTL'!N49*10^6*About!$A$37*('BR Data for ISIC Splits'!K6/SUM('BR Data for ISIC Splits'!J6:K6))</f>
        <v>84816781941.068741</v>
      </c>
      <c r="Q2" s="34">
        <f>'OECD TTL'!O49*10^6*About!$A$37*('BR Data for ISIC Splits'!M6/SUM('BR Data for ISIC Splits'!M6:N6))</f>
        <v>139984366182.73776</v>
      </c>
      <c r="R2" s="35">
        <f>'OECD TTL'!O49*10^6*About!$A$37*('BR Data for ISIC Splits'!N6/SUM('BR Data for ISIC Splits'!M6:N6))</f>
        <v>78205055073.12149</v>
      </c>
      <c r="S2">
        <f>'OECD TTL'!P49*10^6*About!$A$37</f>
        <v>356069037551.73682</v>
      </c>
      <c r="T2">
        <f>'OECD TTL'!Q49*10^6*About!$A$37</f>
        <v>368946399756.97949</v>
      </c>
      <c r="U2">
        <f>'OECD TTL'!R49*10^6*About!$A$37</f>
        <v>121331338407.79353</v>
      </c>
      <c r="V2">
        <f>'OECD TTL'!S49*10^6*About!$A$37</f>
        <v>368950080746.95062</v>
      </c>
      <c r="W2">
        <f>'OECD TTL'!T49*10^6*About!$A$37</f>
        <v>645529399157.02246</v>
      </c>
      <c r="X2">
        <f>'OECD TTL'!U49*10^6*About!$A$37</f>
        <v>324491858820.25342</v>
      </c>
      <c r="Y2">
        <f>'OECD TTL'!V49*10^6*About!$A$37</f>
        <v>238992632946.15997</v>
      </c>
      <c r="Z2" s="34">
        <f>'OECD TTL'!W49*10^6*About!$A$37*('BR Data for ISIC Splits'!P6/SUM('BR Data for ISIC Splits'!P6:R6))</f>
        <v>302220878514.71301</v>
      </c>
      <c r="AA2" s="37">
        <f>'OECD TTL'!W49*10^6*About!$A$37*('BR Data for ISIC Splits'!Q6/SUM('BR Data for ISIC Splits'!P6:R6))</f>
        <v>100740292838.23767</v>
      </c>
      <c r="AB2" s="35">
        <f>'OECD TTL'!W49*10^6*About!$A$37*('BR Data for ISIC Splits'!R6/SUM('BR Data for ISIC Splits'!P6:R6))</f>
        <v>57763254487.389854</v>
      </c>
      <c r="AC2">
        <f>'OECD TTL'!X49*10^6*About!$A$37</f>
        <v>1309373273311.197</v>
      </c>
      <c r="AD2">
        <f>'OECD TTL'!Y49*10^6*About!$A$37</f>
        <v>2877559082595.7632</v>
      </c>
      <c r="AE2">
        <f>'OECD TTL'!Z49*10^6*About!$A$37</f>
        <v>1086786328325.8163</v>
      </c>
      <c r="AF2">
        <f>'OECD TTL'!AA49*10^6*About!$A$37</f>
        <v>889011289977.51221</v>
      </c>
      <c r="AG2">
        <f>'OECD TTL'!AB49*10^6*About!$A$37</f>
        <v>636997251876.44775</v>
      </c>
      <c r="AH2">
        <f>'OECD TTL'!AC49*10^6*About!$A$37</f>
        <v>616059587184.04163</v>
      </c>
      <c r="AI2">
        <f>'OECD TTL'!AD49*10^6*About!$A$37</f>
        <v>559992685306.11731</v>
      </c>
      <c r="AJ2">
        <f>'OECD TTL'!AE49*10^6*About!$A$37</f>
        <v>2222818006035.854</v>
      </c>
      <c r="AK2">
        <f>'OECD TTL'!AF49*10^6*About!$A$37</f>
        <v>2908355407112.5698</v>
      </c>
      <c r="AL2">
        <f>'OECD TTL'!AG49*10^6*About!$A$37</f>
        <v>3240677990887.5737</v>
      </c>
      <c r="AM2">
        <f>'OECD TTL'!AH49*10^6*About!$A$37</f>
        <v>2430225710797.9595</v>
      </c>
      <c r="AN2">
        <f>'OECD TTL'!AI49*10^6*About!$A$37</f>
        <v>1263216371380.9558</v>
      </c>
      <c r="AO2">
        <f>'OECD TTL'!AJ49*10^6*About!$A$37</f>
        <v>2118931460310.4419</v>
      </c>
      <c r="AP2">
        <f>'OECD TTL'!AK49*10^6*About!$A$37</f>
        <v>775735798121.65369</v>
      </c>
      <c r="AQ2">
        <f>'OECD TTL'!AL49*10^6*About!$A$37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OECD TTL</vt:lpstr>
      <vt:lpstr>BR Data for ISIC Splits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2019-12-02T22:49:06Z</dcterms:created>
  <dcterms:modified xsi:type="dcterms:W3CDTF">2024-06-28T19:17:25Z</dcterms:modified>
</cp:coreProperties>
</file>