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mc:AlternateContent xmlns:mc="http://schemas.openxmlformats.org/markup-compatibility/2006">
    <mc:Choice Requires="x15">
      <x15ac:absPath xmlns:x15ac="http://schemas.microsoft.com/office/spreadsheetml/2010/11/ac" url="/Users/ssy02/Desktop/Postdoc Projects/eps-indonesia-cpl/InputData/elec/BECF/"/>
    </mc:Choice>
  </mc:AlternateContent>
  <xr:revisionPtr revIDLastSave="0" documentId="13_ncr:1_{D7A43400-EFB8-DB4F-9A18-366DE4E70F88}" xr6:coauthVersionLast="47" xr6:coauthVersionMax="47" xr10:uidLastSave="{00000000-0000-0000-0000-000000000000}"/>
  <bookViews>
    <workbookView xWindow="0" yWindow="760" windowWidth="34200" windowHeight="21380" activeTab="8" xr2:uid="{00000000-000D-0000-FFFF-FFFF00000000}"/>
  </bookViews>
  <sheets>
    <sheet name="About" sheetId="1" r:id="rId1"/>
    <sheet name="Generation" sheetId="2" r:id="rId2"/>
    <sheet name="Installed Capacity" sheetId="3" r:id="rId3"/>
    <sheet name="Capacity Factor Calculation" sheetId="4" r:id="rId4"/>
    <sheet name="Solar Capacity Factor" sheetId="8" r:id="rId5"/>
    <sheet name="Capacity Factor-Reports" sheetId="9" r:id="rId6"/>
    <sheet name="BECF-pre-ret" sheetId="5" r:id="rId7"/>
    <sheet name="BECF-pre-nonret" sheetId="6" r:id="rId8"/>
    <sheet name="BECF-new" sheetId="7" r:id="rId9"/>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11" roundtripDataChecksum="b7TkVtoM1guSZpUDei+vQXLQffx+XvWwU2Le9lVwAMY="/>
    </ext>
  </extLst>
</workbook>
</file>

<file path=xl/calcChain.xml><?xml version="1.0" encoding="utf-8"?>
<calcChain xmlns="http://schemas.openxmlformats.org/spreadsheetml/2006/main">
  <c r="AI2" i="7" l="1"/>
  <c r="AJ2" i="7" s="1"/>
  <c r="AK2" i="7" s="1"/>
  <c r="AL2" i="7" s="1"/>
  <c r="AM2" i="7" s="1"/>
  <c r="AN2" i="7" s="1"/>
  <c r="AO2" i="7" s="1"/>
  <c r="AP2" i="7" s="1"/>
  <c r="AQ2" i="7" s="1"/>
  <c r="AR2" i="7" s="1"/>
  <c r="AS2" i="7" s="1"/>
  <c r="AT2" i="7" s="1"/>
  <c r="AU2" i="7" s="1"/>
  <c r="AV2" i="7" s="1"/>
  <c r="AW2" i="7" s="1"/>
  <c r="AX2" i="7" s="1"/>
  <c r="AY2" i="7" s="1"/>
  <c r="AZ2" i="7" s="1"/>
  <c r="BA2" i="7" s="1"/>
  <c r="AI3" i="7"/>
  <c r="AJ3" i="7" s="1"/>
  <c r="AK3" i="7" s="1"/>
  <c r="AL3" i="7" s="1"/>
  <c r="AM3" i="7" s="1"/>
  <c r="AN3" i="7" s="1"/>
  <c r="AO3" i="7" s="1"/>
  <c r="AP3" i="7" s="1"/>
  <c r="AQ3" i="7" s="1"/>
  <c r="AR3" i="7" s="1"/>
  <c r="AS3" i="7" s="1"/>
  <c r="AT3" i="7" s="1"/>
  <c r="AU3" i="7" s="1"/>
  <c r="AV3" i="7" s="1"/>
  <c r="AW3" i="7" s="1"/>
  <c r="AX3" i="7" s="1"/>
  <c r="AY3" i="7" s="1"/>
  <c r="AZ3" i="7" s="1"/>
  <c r="BA3" i="7" s="1"/>
  <c r="AI4" i="7"/>
  <c r="AJ4" i="7"/>
  <c r="AK4" i="7" s="1"/>
  <c r="AL4" i="7" s="1"/>
  <c r="AM4" i="7" s="1"/>
  <c r="AN4" i="7" s="1"/>
  <c r="AO4" i="7" s="1"/>
  <c r="AP4" i="7" s="1"/>
  <c r="AQ4" i="7" s="1"/>
  <c r="AR4" i="7" s="1"/>
  <c r="AS4" i="7" s="1"/>
  <c r="AT4" i="7" s="1"/>
  <c r="AU4" i="7" s="1"/>
  <c r="AV4" i="7" s="1"/>
  <c r="AW4" i="7" s="1"/>
  <c r="AX4" i="7" s="1"/>
  <c r="AY4" i="7" s="1"/>
  <c r="AZ4" i="7" s="1"/>
  <c r="BA4" i="7" s="1"/>
  <c r="AI5" i="7"/>
  <c r="AJ5" i="7" s="1"/>
  <c r="AK5" i="7" s="1"/>
  <c r="AL5" i="7" s="1"/>
  <c r="AM5" i="7" s="1"/>
  <c r="AN5" i="7" s="1"/>
  <c r="AO5" i="7" s="1"/>
  <c r="AP5" i="7" s="1"/>
  <c r="AQ5" i="7" s="1"/>
  <c r="AR5" i="7" s="1"/>
  <c r="AS5" i="7" s="1"/>
  <c r="AT5" i="7" s="1"/>
  <c r="AU5" i="7" s="1"/>
  <c r="AV5" i="7" s="1"/>
  <c r="AW5" i="7" s="1"/>
  <c r="AX5" i="7" s="1"/>
  <c r="AY5" i="7" s="1"/>
  <c r="AZ5" i="7" s="1"/>
  <c r="BA5" i="7" s="1"/>
  <c r="AI6" i="7"/>
  <c r="AJ6" i="7"/>
  <c r="AK6" i="7" s="1"/>
  <c r="AL6" i="7" s="1"/>
  <c r="AM6" i="7" s="1"/>
  <c r="AN6" i="7" s="1"/>
  <c r="AO6" i="7" s="1"/>
  <c r="AP6" i="7" s="1"/>
  <c r="AQ6" i="7" s="1"/>
  <c r="AR6" i="7" s="1"/>
  <c r="AS6" i="7" s="1"/>
  <c r="AT6" i="7" s="1"/>
  <c r="AU6" i="7" s="1"/>
  <c r="AV6" i="7" s="1"/>
  <c r="AW6" i="7" s="1"/>
  <c r="AX6" i="7" s="1"/>
  <c r="AY6" i="7" s="1"/>
  <c r="AZ6" i="7" s="1"/>
  <c r="BA6" i="7" s="1"/>
  <c r="AI7" i="7"/>
  <c r="AJ7" i="7" s="1"/>
  <c r="AK7" i="7" s="1"/>
  <c r="AL7" i="7" s="1"/>
  <c r="AM7" i="7" s="1"/>
  <c r="AN7" i="7" s="1"/>
  <c r="AO7" i="7" s="1"/>
  <c r="AP7" i="7" s="1"/>
  <c r="AQ7" i="7" s="1"/>
  <c r="AR7" i="7" s="1"/>
  <c r="AS7" i="7" s="1"/>
  <c r="AT7" i="7" s="1"/>
  <c r="AU7" i="7" s="1"/>
  <c r="AV7" i="7" s="1"/>
  <c r="AW7" i="7" s="1"/>
  <c r="AX7" i="7" s="1"/>
  <c r="AY7" i="7" s="1"/>
  <c r="AZ7" i="7" s="1"/>
  <c r="BA7" i="7" s="1"/>
  <c r="AI8" i="7"/>
  <c r="AJ8" i="7"/>
  <c r="AK8" i="7" s="1"/>
  <c r="AL8" i="7" s="1"/>
  <c r="AM8" i="7" s="1"/>
  <c r="AN8" i="7" s="1"/>
  <c r="AO8" i="7" s="1"/>
  <c r="AP8" i="7" s="1"/>
  <c r="AQ8" i="7" s="1"/>
  <c r="AR8" i="7" s="1"/>
  <c r="AS8" i="7" s="1"/>
  <c r="AT8" i="7" s="1"/>
  <c r="AU8" i="7" s="1"/>
  <c r="AV8" i="7" s="1"/>
  <c r="AW8" i="7" s="1"/>
  <c r="AX8" i="7" s="1"/>
  <c r="AY8" i="7" s="1"/>
  <c r="AZ8" i="7" s="1"/>
  <c r="BA8" i="7" s="1"/>
  <c r="AI9" i="7"/>
  <c r="AJ9" i="7" s="1"/>
  <c r="AK9" i="7" s="1"/>
  <c r="AL9" i="7" s="1"/>
  <c r="AM9" i="7" s="1"/>
  <c r="AN9" i="7" s="1"/>
  <c r="AO9" i="7" s="1"/>
  <c r="AP9" i="7" s="1"/>
  <c r="AQ9" i="7" s="1"/>
  <c r="AR9" i="7" s="1"/>
  <c r="AS9" i="7" s="1"/>
  <c r="AT9" i="7" s="1"/>
  <c r="AU9" i="7" s="1"/>
  <c r="AV9" i="7" s="1"/>
  <c r="AW9" i="7" s="1"/>
  <c r="AX9" i="7" s="1"/>
  <c r="AY9" i="7" s="1"/>
  <c r="AZ9" i="7" s="1"/>
  <c r="BA9" i="7" s="1"/>
  <c r="AI10" i="7"/>
  <c r="AJ10" i="7" s="1"/>
  <c r="AK10" i="7" s="1"/>
  <c r="AL10" i="7" s="1"/>
  <c r="AM10" i="7" s="1"/>
  <c r="AN10" i="7" s="1"/>
  <c r="AO10" i="7" s="1"/>
  <c r="AP10" i="7" s="1"/>
  <c r="AQ10" i="7" s="1"/>
  <c r="AR10" i="7" s="1"/>
  <c r="AS10" i="7" s="1"/>
  <c r="AT10" i="7" s="1"/>
  <c r="AU10" i="7" s="1"/>
  <c r="AV10" i="7" s="1"/>
  <c r="AW10" i="7" s="1"/>
  <c r="AX10" i="7" s="1"/>
  <c r="AY10" i="7" s="1"/>
  <c r="AZ10" i="7" s="1"/>
  <c r="BA10" i="7" s="1"/>
  <c r="AI11" i="7"/>
  <c r="AJ11" i="7" s="1"/>
  <c r="AK11" i="7" s="1"/>
  <c r="AL11" i="7" s="1"/>
  <c r="AM11" i="7" s="1"/>
  <c r="AN11" i="7" s="1"/>
  <c r="AO11" i="7" s="1"/>
  <c r="AP11" i="7" s="1"/>
  <c r="AQ11" i="7" s="1"/>
  <c r="AR11" i="7" s="1"/>
  <c r="AS11" i="7" s="1"/>
  <c r="AT11" i="7" s="1"/>
  <c r="AU11" i="7" s="1"/>
  <c r="AV11" i="7" s="1"/>
  <c r="AW11" i="7" s="1"/>
  <c r="AX11" i="7" s="1"/>
  <c r="AY11" i="7" s="1"/>
  <c r="AZ11" i="7" s="1"/>
  <c r="BA11" i="7" s="1"/>
  <c r="AI12" i="7"/>
  <c r="AJ12" i="7"/>
  <c r="AK12" i="7" s="1"/>
  <c r="AL12" i="7" s="1"/>
  <c r="AM12" i="7" s="1"/>
  <c r="AN12" i="7" s="1"/>
  <c r="AO12" i="7" s="1"/>
  <c r="AP12" i="7" s="1"/>
  <c r="AQ12" i="7" s="1"/>
  <c r="AR12" i="7" s="1"/>
  <c r="AS12" i="7" s="1"/>
  <c r="AT12" i="7" s="1"/>
  <c r="AU12" i="7" s="1"/>
  <c r="AV12" i="7" s="1"/>
  <c r="AW12" i="7" s="1"/>
  <c r="AX12" i="7" s="1"/>
  <c r="AY12" i="7" s="1"/>
  <c r="AZ12" i="7" s="1"/>
  <c r="BA12" i="7" s="1"/>
  <c r="AI13" i="7"/>
  <c r="AJ13" i="7" s="1"/>
  <c r="AK13" i="7" s="1"/>
  <c r="AL13" i="7" s="1"/>
  <c r="AM13" i="7" s="1"/>
  <c r="AN13" i="7" s="1"/>
  <c r="AO13" i="7" s="1"/>
  <c r="AP13" i="7" s="1"/>
  <c r="AQ13" i="7" s="1"/>
  <c r="AR13" i="7" s="1"/>
  <c r="AS13" i="7" s="1"/>
  <c r="AT13" i="7" s="1"/>
  <c r="AU13" i="7" s="1"/>
  <c r="AV13" i="7" s="1"/>
  <c r="AW13" i="7" s="1"/>
  <c r="AX13" i="7" s="1"/>
  <c r="AY13" i="7" s="1"/>
  <c r="AZ13" i="7" s="1"/>
  <c r="BA13" i="7" s="1"/>
  <c r="AI14" i="7"/>
  <c r="AJ14" i="7"/>
  <c r="AK14" i="7" s="1"/>
  <c r="AL14" i="7" s="1"/>
  <c r="AM14" i="7" s="1"/>
  <c r="AN14" i="7" s="1"/>
  <c r="AO14" i="7" s="1"/>
  <c r="AP14" i="7" s="1"/>
  <c r="AQ14" i="7" s="1"/>
  <c r="AR14" i="7" s="1"/>
  <c r="AS14" i="7" s="1"/>
  <c r="AT14" i="7" s="1"/>
  <c r="AU14" i="7" s="1"/>
  <c r="AV14" i="7" s="1"/>
  <c r="AW14" i="7" s="1"/>
  <c r="AX14" i="7" s="1"/>
  <c r="AY14" i="7" s="1"/>
  <c r="AZ14" i="7" s="1"/>
  <c r="BA14" i="7" s="1"/>
  <c r="AI15" i="7"/>
  <c r="AJ15" i="7" s="1"/>
  <c r="AK15" i="7" s="1"/>
  <c r="AL15" i="7" s="1"/>
  <c r="AM15" i="7" s="1"/>
  <c r="AN15" i="7" s="1"/>
  <c r="AO15" i="7" s="1"/>
  <c r="AP15" i="7" s="1"/>
  <c r="AQ15" i="7" s="1"/>
  <c r="AR15" i="7" s="1"/>
  <c r="AS15" i="7" s="1"/>
  <c r="AT15" i="7" s="1"/>
  <c r="AU15" i="7" s="1"/>
  <c r="AV15" i="7" s="1"/>
  <c r="AW15" i="7" s="1"/>
  <c r="AX15" i="7" s="1"/>
  <c r="AY15" i="7" s="1"/>
  <c r="AZ15" i="7" s="1"/>
  <c r="BA15" i="7" s="1"/>
  <c r="AI16" i="7"/>
  <c r="AJ16" i="7"/>
  <c r="AK16" i="7" s="1"/>
  <c r="AL16" i="7" s="1"/>
  <c r="AM16" i="7" s="1"/>
  <c r="AN16" i="7" s="1"/>
  <c r="AO16" i="7" s="1"/>
  <c r="AP16" i="7" s="1"/>
  <c r="AQ16" i="7" s="1"/>
  <c r="AR16" i="7" s="1"/>
  <c r="AS16" i="7" s="1"/>
  <c r="AT16" i="7" s="1"/>
  <c r="AU16" i="7" s="1"/>
  <c r="AV16" i="7" s="1"/>
  <c r="AW16" i="7" s="1"/>
  <c r="AX16" i="7" s="1"/>
  <c r="AY16" i="7" s="1"/>
  <c r="AZ16" i="7" s="1"/>
  <c r="BA16" i="7" s="1"/>
  <c r="AI17" i="7"/>
  <c r="AJ17" i="7" s="1"/>
  <c r="AK17" i="7" s="1"/>
  <c r="AL17" i="7" s="1"/>
  <c r="AM17" i="7" s="1"/>
  <c r="AN17" i="7" s="1"/>
  <c r="AO17" i="7" s="1"/>
  <c r="AP17" i="7" s="1"/>
  <c r="AQ17" i="7" s="1"/>
  <c r="AR17" i="7" s="1"/>
  <c r="AS17" i="7" s="1"/>
  <c r="AT17" i="7" s="1"/>
  <c r="AU17" i="7" s="1"/>
  <c r="AV17" i="7" s="1"/>
  <c r="AW17" i="7" s="1"/>
  <c r="AX17" i="7" s="1"/>
  <c r="AY17" i="7" s="1"/>
  <c r="AZ17" i="7" s="1"/>
  <c r="BA17" i="7" s="1"/>
  <c r="AH3" i="7"/>
  <c r="AH4" i="7"/>
  <c r="AH5" i="7"/>
  <c r="AH6" i="7"/>
  <c r="AH7" i="7"/>
  <c r="AH8" i="7"/>
  <c r="AH9" i="7"/>
  <c r="AH10" i="7"/>
  <c r="AH11" i="7"/>
  <c r="AH12" i="7"/>
  <c r="AH13" i="7"/>
  <c r="AH14" i="7"/>
  <c r="AH15" i="7"/>
  <c r="AH16" i="7"/>
  <c r="AH17" i="7"/>
  <c r="AH2" i="7"/>
  <c r="AH2" i="6"/>
  <c r="AI2" i="6"/>
  <c r="AJ2" i="6"/>
  <c r="AK2" i="6"/>
  <c r="AL2" i="6"/>
  <c r="AM2" i="6"/>
  <c r="AN2" i="6"/>
  <c r="AO2" i="6"/>
  <c r="AP2" i="6"/>
  <c r="AQ2" i="6"/>
  <c r="AR2" i="6"/>
  <c r="AS2" i="6"/>
  <c r="AT2" i="6"/>
  <c r="AU2" i="6"/>
  <c r="AV2" i="6"/>
  <c r="AW2" i="6"/>
  <c r="AX2" i="6"/>
  <c r="AY2" i="6"/>
  <c r="AZ2" i="6"/>
  <c r="BA2" i="6"/>
  <c r="AH3" i="6"/>
  <c r="AI3" i="6"/>
  <c r="AJ3" i="6"/>
  <c r="AK3" i="6"/>
  <c r="AL3" i="6"/>
  <c r="AM3" i="6"/>
  <c r="AN3" i="6"/>
  <c r="AO3" i="6"/>
  <c r="AP3" i="6"/>
  <c r="AQ3" i="6"/>
  <c r="AR3" i="6"/>
  <c r="AS3" i="6"/>
  <c r="AT3" i="6"/>
  <c r="AU3" i="6"/>
  <c r="AV3" i="6"/>
  <c r="AW3" i="6"/>
  <c r="AX3" i="6"/>
  <c r="AY3" i="6"/>
  <c r="AZ3" i="6"/>
  <c r="BA3" i="6"/>
  <c r="AH4" i="6"/>
  <c r="AI4" i="6"/>
  <c r="AJ4" i="6"/>
  <c r="AK4" i="6"/>
  <c r="AL4" i="6"/>
  <c r="AM4" i="6"/>
  <c r="AN4" i="6"/>
  <c r="AO4" i="6"/>
  <c r="AP4" i="6"/>
  <c r="AQ4" i="6"/>
  <c r="AR4" i="6"/>
  <c r="AS4" i="6"/>
  <c r="AT4" i="6"/>
  <c r="AU4" i="6"/>
  <c r="AV4" i="6"/>
  <c r="AW4" i="6"/>
  <c r="AX4" i="6"/>
  <c r="AY4" i="6"/>
  <c r="AZ4" i="6"/>
  <c r="BA4" i="6"/>
  <c r="AH5" i="6"/>
  <c r="AI5" i="6"/>
  <c r="AJ5" i="6"/>
  <c r="AK5" i="6"/>
  <c r="AL5" i="6"/>
  <c r="AM5" i="6"/>
  <c r="AN5" i="6"/>
  <c r="AO5" i="6"/>
  <c r="AP5" i="6"/>
  <c r="AQ5" i="6"/>
  <c r="AR5" i="6"/>
  <c r="AS5" i="6"/>
  <c r="AT5" i="6"/>
  <c r="AU5" i="6"/>
  <c r="AV5" i="6"/>
  <c r="AW5" i="6"/>
  <c r="AX5" i="6"/>
  <c r="AY5" i="6"/>
  <c r="AZ5" i="6"/>
  <c r="BA5" i="6"/>
  <c r="AH6" i="6"/>
  <c r="AI6" i="6"/>
  <c r="AJ6" i="6"/>
  <c r="AK6" i="6"/>
  <c r="AL6" i="6"/>
  <c r="AM6" i="6"/>
  <c r="AN6" i="6"/>
  <c r="AO6" i="6"/>
  <c r="AP6" i="6"/>
  <c r="AQ6" i="6"/>
  <c r="AR6" i="6"/>
  <c r="AS6" i="6"/>
  <c r="AT6" i="6"/>
  <c r="AU6" i="6"/>
  <c r="AV6" i="6"/>
  <c r="AW6" i="6"/>
  <c r="AX6" i="6"/>
  <c r="AY6" i="6"/>
  <c r="AZ6" i="6"/>
  <c r="BA6" i="6"/>
  <c r="AH7" i="6"/>
  <c r="AI7" i="6"/>
  <c r="AJ7" i="6"/>
  <c r="AK7" i="6"/>
  <c r="AL7" i="6"/>
  <c r="AM7" i="6"/>
  <c r="AN7" i="6"/>
  <c r="AO7" i="6"/>
  <c r="AP7" i="6"/>
  <c r="AQ7" i="6"/>
  <c r="AR7" i="6"/>
  <c r="AS7" i="6"/>
  <c r="AT7" i="6"/>
  <c r="AU7" i="6"/>
  <c r="AV7" i="6"/>
  <c r="AW7" i="6"/>
  <c r="AX7" i="6"/>
  <c r="AY7" i="6"/>
  <c r="AZ7" i="6"/>
  <c r="BA7" i="6"/>
  <c r="AH8" i="6"/>
  <c r="AI8" i="6"/>
  <c r="AJ8" i="6"/>
  <c r="AK8" i="6"/>
  <c r="AL8" i="6"/>
  <c r="AM8" i="6"/>
  <c r="AN8" i="6"/>
  <c r="AO8" i="6"/>
  <c r="AP8" i="6"/>
  <c r="AQ8" i="6"/>
  <c r="AR8" i="6"/>
  <c r="AS8" i="6"/>
  <c r="AT8" i="6"/>
  <c r="AU8" i="6"/>
  <c r="AV8" i="6"/>
  <c r="AW8" i="6"/>
  <c r="AX8" i="6"/>
  <c r="AY8" i="6"/>
  <c r="AZ8" i="6"/>
  <c r="BA8" i="6"/>
  <c r="AH9" i="6"/>
  <c r="AI9" i="6"/>
  <c r="AJ9" i="6"/>
  <c r="AK9" i="6"/>
  <c r="AL9" i="6"/>
  <c r="AM9" i="6"/>
  <c r="AN9" i="6"/>
  <c r="AO9" i="6"/>
  <c r="AP9" i="6"/>
  <c r="AQ9" i="6"/>
  <c r="AR9" i="6"/>
  <c r="AS9" i="6"/>
  <c r="AT9" i="6"/>
  <c r="AU9" i="6"/>
  <c r="AV9" i="6"/>
  <c r="AW9" i="6"/>
  <c r="AX9" i="6"/>
  <c r="AY9" i="6"/>
  <c r="AZ9" i="6"/>
  <c r="BA9" i="6"/>
  <c r="AH10" i="6"/>
  <c r="AI10" i="6"/>
  <c r="AJ10" i="6"/>
  <c r="AK10" i="6"/>
  <c r="AL10" i="6"/>
  <c r="AM10" i="6"/>
  <c r="AN10" i="6"/>
  <c r="AO10" i="6"/>
  <c r="AP10" i="6"/>
  <c r="AQ10" i="6"/>
  <c r="AR10" i="6"/>
  <c r="AS10" i="6"/>
  <c r="AT10" i="6"/>
  <c r="AU10" i="6"/>
  <c r="AV10" i="6"/>
  <c r="AW10" i="6"/>
  <c r="AX10" i="6"/>
  <c r="AY10" i="6"/>
  <c r="AZ10" i="6"/>
  <c r="BA10" i="6"/>
  <c r="AH11" i="6"/>
  <c r="AI11" i="6"/>
  <c r="AJ11" i="6"/>
  <c r="AK11" i="6"/>
  <c r="AL11" i="6"/>
  <c r="AM11" i="6"/>
  <c r="AN11" i="6"/>
  <c r="AO11" i="6"/>
  <c r="AP11" i="6"/>
  <c r="AQ11" i="6"/>
  <c r="AR11" i="6"/>
  <c r="AS11" i="6"/>
  <c r="AT11" i="6"/>
  <c r="AU11" i="6"/>
  <c r="AV11" i="6"/>
  <c r="AW11" i="6"/>
  <c r="AX11" i="6"/>
  <c r="AY11" i="6"/>
  <c r="AZ11" i="6"/>
  <c r="BA11" i="6"/>
  <c r="AH12" i="6"/>
  <c r="AI12" i="6"/>
  <c r="AJ12" i="6"/>
  <c r="AK12" i="6"/>
  <c r="AL12" i="6"/>
  <c r="AM12" i="6"/>
  <c r="AN12" i="6"/>
  <c r="AO12" i="6"/>
  <c r="AP12" i="6"/>
  <c r="AQ12" i="6"/>
  <c r="AR12" i="6"/>
  <c r="AS12" i="6"/>
  <c r="AT12" i="6"/>
  <c r="AU12" i="6"/>
  <c r="AV12" i="6"/>
  <c r="AW12" i="6"/>
  <c r="AX12" i="6"/>
  <c r="AY12" i="6"/>
  <c r="AZ12" i="6"/>
  <c r="BA12" i="6"/>
  <c r="AH13" i="6"/>
  <c r="AI13" i="6"/>
  <c r="AJ13" i="6"/>
  <c r="AK13" i="6"/>
  <c r="AL13" i="6"/>
  <c r="AM13" i="6"/>
  <c r="AN13" i="6"/>
  <c r="AO13" i="6"/>
  <c r="AP13" i="6"/>
  <c r="AQ13" i="6"/>
  <c r="AR13" i="6"/>
  <c r="AS13" i="6"/>
  <c r="AT13" i="6"/>
  <c r="AU13" i="6"/>
  <c r="AV13" i="6"/>
  <c r="AW13" i="6"/>
  <c r="AX13" i="6"/>
  <c r="AY13" i="6"/>
  <c r="AZ13" i="6"/>
  <c r="BA13" i="6"/>
  <c r="AH14" i="6"/>
  <c r="AI14" i="6"/>
  <c r="AJ14" i="6"/>
  <c r="AK14" i="6"/>
  <c r="AL14" i="6"/>
  <c r="AM14" i="6"/>
  <c r="AN14" i="6"/>
  <c r="AO14" i="6"/>
  <c r="AP14" i="6"/>
  <c r="AQ14" i="6"/>
  <c r="AR14" i="6"/>
  <c r="AS14" i="6"/>
  <c r="AT14" i="6"/>
  <c r="AU14" i="6"/>
  <c r="AV14" i="6"/>
  <c r="AW14" i="6"/>
  <c r="AX14" i="6"/>
  <c r="AY14" i="6"/>
  <c r="AZ14" i="6"/>
  <c r="BA14" i="6"/>
  <c r="AH15" i="6"/>
  <c r="AI15" i="6"/>
  <c r="AJ15" i="6"/>
  <c r="AK15" i="6"/>
  <c r="AL15" i="6"/>
  <c r="AM15" i="6"/>
  <c r="AN15" i="6"/>
  <c r="AO15" i="6"/>
  <c r="AP15" i="6"/>
  <c r="AQ15" i="6"/>
  <c r="AR15" i="6"/>
  <c r="AS15" i="6"/>
  <c r="AT15" i="6"/>
  <c r="AU15" i="6"/>
  <c r="AV15" i="6"/>
  <c r="AW15" i="6"/>
  <c r="AX15" i="6"/>
  <c r="AY15" i="6"/>
  <c r="AZ15" i="6"/>
  <c r="BA15" i="6"/>
  <c r="AH16" i="6"/>
  <c r="AI16" i="6"/>
  <c r="AJ16" i="6"/>
  <c r="AK16" i="6"/>
  <c r="AL16" i="6"/>
  <c r="AM16" i="6"/>
  <c r="AN16" i="6"/>
  <c r="AO16" i="6"/>
  <c r="AP16" i="6"/>
  <c r="AQ16" i="6"/>
  <c r="AR16" i="6"/>
  <c r="AS16" i="6"/>
  <c r="AT16" i="6"/>
  <c r="AU16" i="6"/>
  <c r="AV16" i="6"/>
  <c r="AW16" i="6"/>
  <c r="AX16" i="6"/>
  <c r="AY16" i="6"/>
  <c r="AZ16" i="6"/>
  <c r="BA16" i="6"/>
  <c r="AH17" i="6"/>
  <c r="AI17" i="6"/>
  <c r="AJ17" i="6"/>
  <c r="AK17" i="6"/>
  <c r="AL17" i="6"/>
  <c r="AM17" i="6"/>
  <c r="AN17" i="6"/>
  <c r="AO17" i="6"/>
  <c r="AP17" i="6"/>
  <c r="AQ17" i="6"/>
  <c r="AR17" i="6"/>
  <c r="AS17" i="6"/>
  <c r="AT17" i="6"/>
  <c r="AU17" i="6"/>
  <c r="AV17" i="6"/>
  <c r="AW17" i="6"/>
  <c r="AX17" i="6"/>
  <c r="AY17" i="6"/>
  <c r="AZ17" i="6"/>
  <c r="BA17" i="6"/>
  <c r="AI2" i="5"/>
  <c r="AJ2" i="5" s="1"/>
  <c r="AK2" i="5" s="1"/>
  <c r="AL2" i="5" s="1"/>
  <c r="AM2" i="5" s="1"/>
  <c r="AN2" i="5" s="1"/>
  <c r="AO2" i="5" s="1"/>
  <c r="AP2" i="5" s="1"/>
  <c r="AQ2" i="5" s="1"/>
  <c r="AR2" i="5" s="1"/>
  <c r="AS2" i="5" s="1"/>
  <c r="AT2" i="5" s="1"/>
  <c r="AU2" i="5" s="1"/>
  <c r="AV2" i="5" s="1"/>
  <c r="AW2" i="5" s="1"/>
  <c r="AX2" i="5" s="1"/>
  <c r="AY2" i="5" s="1"/>
  <c r="AZ2" i="5" s="1"/>
  <c r="BA2" i="5" s="1"/>
  <c r="AI3" i="5"/>
  <c r="AJ3" i="5"/>
  <c r="AK3" i="5"/>
  <c r="AL3" i="5" s="1"/>
  <c r="AM3" i="5" s="1"/>
  <c r="AN3" i="5" s="1"/>
  <c r="AO3" i="5" s="1"/>
  <c r="AP3" i="5" s="1"/>
  <c r="AQ3" i="5" s="1"/>
  <c r="AR3" i="5" s="1"/>
  <c r="AS3" i="5" s="1"/>
  <c r="AT3" i="5" s="1"/>
  <c r="AU3" i="5" s="1"/>
  <c r="AV3" i="5" s="1"/>
  <c r="AW3" i="5" s="1"/>
  <c r="AX3" i="5" s="1"/>
  <c r="AY3" i="5" s="1"/>
  <c r="AZ3" i="5" s="1"/>
  <c r="BA3" i="5" s="1"/>
  <c r="AI4" i="5"/>
  <c r="AJ4" i="5"/>
  <c r="AK4" i="5" s="1"/>
  <c r="AL4" i="5" s="1"/>
  <c r="AM4" i="5" s="1"/>
  <c r="AN4" i="5" s="1"/>
  <c r="AO4" i="5" s="1"/>
  <c r="AP4" i="5" s="1"/>
  <c r="AQ4" i="5" s="1"/>
  <c r="AR4" i="5" s="1"/>
  <c r="AS4" i="5" s="1"/>
  <c r="AT4" i="5" s="1"/>
  <c r="AU4" i="5" s="1"/>
  <c r="AV4" i="5" s="1"/>
  <c r="AW4" i="5" s="1"/>
  <c r="AX4" i="5" s="1"/>
  <c r="AY4" i="5" s="1"/>
  <c r="AZ4" i="5" s="1"/>
  <c r="BA4" i="5" s="1"/>
  <c r="AI5" i="5"/>
  <c r="AJ5" i="5" s="1"/>
  <c r="AK5" i="5" s="1"/>
  <c r="AL5" i="5" s="1"/>
  <c r="AM5" i="5" s="1"/>
  <c r="AN5" i="5" s="1"/>
  <c r="AO5" i="5" s="1"/>
  <c r="AP5" i="5" s="1"/>
  <c r="AQ5" i="5" s="1"/>
  <c r="AR5" i="5" s="1"/>
  <c r="AS5" i="5" s="1"/>
  <c r="AT5" i="5" s="1"/>
  <c r="AU5" i="5" s="1"/>
  <c r="AV5" i="5" s="1"/>
  <c r="AW5" i="5" s="1"/>
  <c r="AX5" i="5" s="1"/>
  <c r="AY5" i="5" s="1"/>
  <c r="AZ5" i="5" s="1"/>
  <c r="BA5" i="5" s="1"/>
  <c r="AI6" i="5"/>
  <c r="AJ6" i="5"/>
  <c r="AK6" i="5" s="1"/>
  <c r="AL6" i="5" s="1"/>
  <c r="AM6" i="5" s="1"/>
  <c r="AN6" i="5" s="1"/>
  <c r="AO6" i="5" s="1"/>
  <c r="AP6" i="5" s="1"/>
  <c r="AQ6" i="5" s="1"/>
  <c r="AR6" i="5" s="1"/>
  <c r="AS6" i="5" s="1"/>
  <c r="AT6" i="5" s="1"/>
  <c r="AU6" i="5" s="1"/>
  <c r="AV6" i="5" s="1"/>
  <c r="AW6" i="5" s="1"/>
  <c r="AX6" i="5" s="1"/>
  <c r="AY6" i="5" s="1"/>
  <c r="AZ6" i="5" s="1"/>
  <c r="BA6" i="5" s="1"/>
  <c r="AI7" i="5"/>
  <c r="AJ7" i="5" s="1"/>
  <c r="AK7" i="5" s="1"/>
  <c r="AL7" i="5" s="1"/>
  <c r="AM7" i="5" s="1"/>
  <c r="AN7" i="5" s="1"/>
  <c r="AO7" i="5" s="1"/>
  <c r="AP7" i="5" s="1"/>
  <c r="AQ7" i="5" s="1"/>
  <c r="AR7" i="5" s="1"/>
  <c r="AS7" i="5" s="1"/>
  <c r="AT7" i="5" s="1"/>
  <c r="AU7" i="5" s="1"/>
  <c r="AV7" i="5" s="1"/>
  <c r="AW7" i="5" s="1"/>
  <c r="AX7" i="5" s="1"/>
  <c r="AY7" i="5" s="1"/>
  <c r="AZ7" i="5" s="1"/>
  <c r="BA7" i="5" s="1"/>
  <c r="AI8" i="5"/>
  <c r="AJ8" i="5"/>
  <c r="AK8" i="5"/>
  <c r="AL8" i="5"/>
  <c r="AM8" i="5" s="1"/>
  <c r="AN8" i="5" s="1"/>
  <c r="AO8" i="5" s="1"/>
  <c r="AP8" i="5" s="1"/>
  <c r="AQ8" i="5" s="1"/>
  <c r="AR8" i="5" s="1"/>
  <c r="AS8" i="5" s="1"/>
  <c r="AT8" i="5" s="1"/>
  <c r="AU8" i="5" s="1"/>
  <c r="AV8" i="5" s="1"/>
  <c r="AW8" i="5" s="1"/>
  <c r="AX8" i="5" s="1"/>
  <c r="AY8" i="5" s="1"/>
  <c r="AZ8" i="5" s="1"/>
  <c r="BA8" i="5" s="1"/>
  <c r="AI9" i="5"/>
  <c r="AJ9" i="5" s="1"/>
  <c r="AK9" i="5" s="1"/>
  <c r="AL9" i="5" s="1"/>
  <c r="AM9" i="5" s="1"/>
  <c r="AN9" i="5" s="1"/>
  <c r="AO9" i="5" s="1"/>
  <c r="AP9" i="5" s="1"/>
  <c r="AQ9" i="5" s="1"/>
  <c r="AR9" i="5" s="1"/>
  <c r="AS9" i="5" s="1"/>
  <c r="AT9" i="5" s="1"/>
  <c r="AU9" i="5" s="1"/>
  <c r="AV9" i="5" s="1"/>
  <c r="AW9" i="5" s="1"/>
  <c r="AX9" i="5" s="1"/>
  <c r="AY9" i="5" s="1"/>
  <c r="AZ9" i="5" s="1"/>
  <c r="BA9" i="5" s="1"/>
  <c r="AI10" i="5"/>
  <c r="AJ10" i="5" s="1"/>
  <c r="AK10" i="5" s="1"/>
  <c r="AL10" i="5" s="1"/>
  <c r="AM10" i="5" s="1"/>
  <c r="AN10" i="5" s="1"/>
  <c r="AO10" i="5" s="1"/>
  <c r="AP10" i="5" s="1"/>
  <c r="AQ10" i="5" s="1"/>
  <c r="AR10" i="5" s="1"/>
  <c r="AS10" i="5" s="1"/>
  <c r="AT10" i="5" s="1"/>
  <c r="AU10" i="5" s="1"/>
  <c r="AV10" i="5" s="1"/>
  <c r="AW10" i="5" s="1"/>
  <c r="AX10" i="5" s="1"/>
  <c r="AY10" i="5" s="1"/>
  <c r="AZ10" i="5" s="1"/>
  <c r="BA10" i="5" s="1"/>
  <c r="AI11" i="5"/>
  <c r="AJ11" i="5"/>
  <c r="AK11" i="5"/>
  <c r="AL11" i="5" s="1"/>
  <c r="AM11" i="5" s="1"/>
  <c r="AN11" i="5" s="1"/>
  <c r="AO11" i="5" s="1"/>
  <c r="AP11" i="5" s="1"/>
  <c r="AQ11" i="5" s="1"/>
  <c r="AR11" i="5" s="1"/>
  <c r="AS11" i="5" s="1"/>
  <c r="AT11" i="5" s="1"/>
  <c r="AU11" i="5" s="1"/>
  <c r="AV11" i="5" s="1"/>
  <c r="AW11" i="5" s="1"/>
  <c r="AX11" i="5" s="1"/>
  <c r="AY11" i="5" s="1"/>
  <c r="AZ11" i="5" s="1"/>
  <c r="BA11" i="5" s="1"/>
  <c r="AI12" i="5"/>
  <c r="AJ12" i="5"/>
  <c r="AK12" i="5" s="1"/>
  <c r="AL12" i="5" s="1"/>
  <c r="AM12" i="5" s="1"/>
  <c r="AN12" i="5" s="1"/>
  <c r="AO12" i="5" s="1"/>
  <c r="AP12" i="5" s="1"/>
  <c r="AQ12" i="5" s="1"/>
  <c r="AR12" i="5" s="1"/>
  <c r="AS12" i="5" s="1"/>
  <c r="AT12" i="5" s="1"/>
  <c r="AU12" i="5" s="1"/>
  <c r="AV12" i="5" s="1"/>
  <c r="AW12" i="5" s="1"/>
  <c r="AX12" i="5" s="1"/>
  <c r="AY12" i="5" s="1"/>
  <c r="AZ12" i="5" s="1"/>
  <c r="BA12" i="5" s="1"/>
  <c r="AI13" i="5"/>
  <c r="AJ13" i="5"/>
  <c r="AK13" i="5"/>
  <c r="AL13" i="5"/>
  <c r="AM13" i="5"/>
  <c r="AN13" i="5" s="1"/>
  <c r="AO13" i="5" s="1"/>
  <c r="AP13" i="5" s="1"/>
  <c r="AQ13" i="5" s="1"/>
  <c r="AR13" i="5" s="1"/>
  <c r="AS13" i="5" s="1"/>
  <c r="AT13" i="5" s="1"/>
  <c r="AU13" i="5" s="1"/>
  <c r="AV13" i="5" s="1"/>
  <c r="AW13" i="5" s="1"/>
  <c r="AX13" i="5" s="1"/>
  <c r="AY13" i="5" s="1"/>
  <c r="AZ13" i="5" s="1"/>
  <c r="BA13" i="5" s="1"/>
  <c r="AI14" i="5"/>
  <c r="AJ14" i="5"/>
  <c r="AK14" i="5" s="1"/>
  <c r="AL14" i="5" s="1"/>
  <c r="AM14" i="5" s="1"/>
  <c r="AN14" i="5" s="1"/>
  <c r="AO14" i="5" s="1"/>
  <c r="AP14" i="5" s="1"/>
  <c r="AQ14" i="5" s="1"/>
  <c r="AR14" i="5" s="1"/>
  <c r="AS14" i="5" s="1"/>
  <c r="AT14" i="5" s="1"/>
  <c r="AU14" i="5" s="1"/>
  <c r="AV14" i="5" s="1"/>
  <c r="AW14" i="5" s="1"/>
  <c r="AX14" i="5" s="1"/>
  <c r="AY14" i="5" s="1"/>
  <c r="AZ14" i="5" s="1"/>
  <c r="BA14" i="5" s="1"/>
  <c r="AI15" i="5"/>
  <c r="AJ15" i="5" s="1"/>
  <c r="AK15" i="5" s="1"/>
  <c r="AL15" i="5" s="1"/>
  <c r="AM15" i="5" s="1"/>
  <c r="AN15" i="5" s="1"/>
  <c r="AO15" i="5" s="1"/>
  <c r="AP15" i="5" s="1"/>
  <c r="AQ15" i="5" s="1"/>
  <c r="AR15" i="5" s="1"/>
  <c r="AS15" i="5" s="1"/>
  <c r="AT15" i="5" s="1"/>
  <c r="AU15" i="5" s="1"/>
  <c r="AV15" i="5" s="1"/>
  <c r="AW15" i="5" s="1"/>
  <c r="AX15" i="5" s="1"/>
  <c r="AY15" i="5" s="1"/>
  <c r="AZ15" i="5" s="1"/>
  <c r="BA15" i="5" s="1"/>
  <c r="AI16" i="5"/>
  <c r="AJ16" i="5"/>
  <c r="AK16" i="5"/>
  <c r="AL16" i="5"/>
  <c r="AM16" i="5" s="1"/>
  <c r="AN16" i="5" s="1"/>
  <c r="AO16" i="5" s="1"/>
  <c r="AP16" i="5" s="1"/>
  <c r="AQ16" i="5" s="1"/>
  <c r="AR16" i="5" s="1"/>
  <c r="AS16" i="5" s="1"/>
  <c r="AT16" i="5" s="1"/>
  <c r="AU16" i="5" s="1"/>
  <c r="AV16" i="5" s="1"/>
  <c r="AW16" i="5" s="1"/>
  <c r="AX16" i="5" s="1"/>
  <c r="AY16" i="5" s="1"/>
  <c r="AZ16" i="5" s="1"/>
  <c r="BA16" i="5" s="1"/>
  <c r="AI17" i="5"/>
  <c r="AJ17" i="5" s="1"/>
  <c r="AK17" i="5" s="1"/>
  <c r="AL17" i="5" s="1"/>
  <c r="AM17" i="5" s="1"/>
  <c r="AN17" i="5" s="1"/>
  <c r="AO17" i="5" s="1"/>
  <c r="AP17" i="5" s="1"/>
  <c r="AQ17" i="5" s="1"/>
  <c r="AR17" i="5" s="1"/>
  <c r="AS17" i="5" s="1"/>
  <c r="AT17" i="5" s="1"/>
  <c r="AU17" i="5" s="1"/>
  <c r="AV17" i="5" s="1"/>
  <c r="AW17" i="5" s="1"/>
  <c r="AX17" i="5" s="1"/>
  <c r="AY17" i="5" s="1"/>
  <c r="AZ17" i="5" s="1"/>
  <c r="BA17" i="5" s="1"/>
  <c r="AH3" i="5"/>
  <c r="AH4" i="5"/>
  <c r="AH5" i="5"/>
  <c r="AH6" i="5"/>
  <c r="AH7" i="5"/>
  <c r="AH8" i="5"/>
  <c r="AH9" i="5"/>
  <c r="AH10" i="5"/>
  <c r="AH11" i="5"/>
  <c r="AH12" i="5"/>
  <c r="AH13" i="5"/>
  <c r="AH14" i="5"/>
  <c r="AH15" i="5"/>
  <c r="AH16" i="5"/>
  <c r="AH17" i="5"/>
  <c r="AH2" i="5"/>
  <c r="B8" i="9"/>
  <c r="B3" i="7"/>
  <c r="B5" i="7"/>
  <c r="B6" i="7"/>
  <c r="B9" i="7"/>
  <c r="B10" i="7"/>
  <c r="B11" i="7"/>
  <c r="B12" i="7"/>
  <c r="B13" i="7"/>
  <c r="B14" i="7"/>
  <c r="B15" i="7"/>
  <c r="B16" i="7"/>
  <c r="B17" i="7"/>
  <c r="B2" i="7"/>
  <c r="D2" i="5"/>
  <c r="E2" i="5" s="1"/>
  <c r="F2" i="5" s="1"/>
  <c r="G2" i="5" s="1"/>
  <c r="H2" i="5" s="1"/>
  <c r="I2" i="5" s="1"/>
  <c r="J2" i="5" s="1"/>
  <c r="K2" i="5" s="1"/>
  <c r="L2" i="5" s="1"/>
  <c r="M2" i="5" s="1"/>
  <c r="N2" i="5" s="1"/>
  <c r="O2" i="5" s="1"/>
  <c r="P2" i="5" s="1"/>
  <c r="Q2" i="5" s="1"/>
  <c r="R2" i="5" s="1"/>
  <c r="S2" i="5" s="1"/>
  <c r="T2" i="5" s="1"/>
  <c r="U2" i="5" s="1"/>
  <c r="V2" i="5" s="1"/>
  <c r="W2" i="5" s="1"/>
  <c r="X2" i="5" s="1"/>
  <c r="Y2" i="5" s="1"/>
  <c r="Z2" i="5" s="1"/>
  <c r="AA2" i="5" s="1"/>
  <c r="AB2" i="5" s="1"/>
  <c r="AC2" i="5" s="1"/>
  <c r="AD2" i="5" s="1"/>
  <c r="AE2" i="5" s="1"/>
  <c r="AF2" i="5" s="1"/>
  <c r="AG2" i="5" s="1"/>
  <c r="D3" i="5"/>
  <c r="E3" i="5"/>
  <c r="F3" i="5" s="1"/>
  <c r="G3" i="5" s="1"/>
  <c r="H3" i="5" s="1"/>
  <c r="I3" i="5" s="1"/>
  <c r="J3" i="5"/>
  <c r="K3" i="5"/>
  <c r="L3" i="5" s="1"/>
  <c r="M3" i="5" s="1"/>
  <c r="N3" i="5" s="1"/>
  <c r="O3" i="5" s="1"/>
  <c r="P3" i="5" s="1"/>
  <c r="Q3" i="5" s="1"/>
  <c r="R3" i="5"/>
  <c r="S3" i="5"/>
  <c r="T3" i="5" s="1"/>
  <c r="U3" i="5" s="1"/>
  <c r="V3" i="5" s="1"/>
  <c r="W3" i="5" s="1"/>
  <c r="X3" i="5" s="1"/>
  <c r="Y3" i="5" s="1"/>
  <c r="Z3" i="5" s="1"/>
  <c r="AA3" i="5" s="1"/>
  <c r="AB3" i="5" s="1"/>
  <c r="AC3" i="5" s="1"/>
  <c r="AD3" i="5" s="1"/>
  <c r="AE3" i="5" s="1"/>
  <c r="AF3" i="5" s="1"/>
  <c r="AG3" i="5" s="1"/>
  <c r="D5" i="5"/>
  <c r="E5" i="5"/>
  <c r="F5" i="5"/>
  <c r="G5" i="5"/>
  <c r="H5" i="5" s="1"/>
  <c r="I5" i="5" s="1"/>
  <c r="J5" i="5" s="1"/>
  <c r="K5" i="5" s="1"/>
  <c r="L5" i="5" s="1"/>
  <c r="M5" i="5" s="1"/>
  <c r="N5" i="5"/>
  <c r="O5" i="5"/>
  <c r="P5" i="5" s="1"/>
  <c r="Q5" i="5" s="1"/>
  <c r="R5" i="5" s="1"/>
  <c r="S5" i="5" s="1"/>
  <c r="T5" i="5" s="1"/>
  <c r="U5" i="5" s="1"/>
  <c r="V5" i="5" s="1"/>
  <c r="W5" i="5" s="1"/>
  <c r="X5" i="5" s="1"/>
  <c r="Y5" i="5" s="1"/>
  <c r="Z5" i="5" s="1"/>
  <c r="AA5" i="5" s="1"/>
  <c r="AB5" i="5" s="1"/>
  <c r="AC5" i="5" s="1"/>
  <c r="AD5" i="5" s="1"/>
  <c r="AE5" i="5" s="1"/>
  <c r="AF5" i="5" s="1"/>
  <c r="AG5" i="5" s="1"/>
  <c r="D6" i="5"/>
  <c r="E6" i="5" s="1"/>
  <c r="F6" i="5" s="1"/>
  <c r="G6" i="5" s="1"/>
  <c r="H6" i="5"/>
  <c r="I6" i="5"/>
  <c r="J6" i="5" s="1"/>
  <c r="K6" i="5" s="1"/>
  <c r="L6" i="5" s="1"/>
  <c r="M6" i="5" s="1"/>
  <c r="N6" i="5" s="1"/>
  <c r="O6" i="5" s="1"/>
  <c r="P6" i="5"/>
  <c r="Q6" i="5" s="1"/>
  <c r="R6" i="5" s="1"/>
  <c r="S6" i="5" s="1"/>
  <c r="T6" i="5" s="1"/>
  <c r="U6" i="5" s="1"/>
  <c r="V6" i="5" s="1"/>
  <c r="W6" i="5" s="1"/>
  <c r="X6" i="5" s="1"/>
  <c r="Y6" i="5" s="1"/>
  <c r="Z6" i="5" s="1"/>
  <c r="AA6" i="5" s="1"/>
  <c r="AB6" i="5" s="1"/>
  <c r="AC6" i="5" s="1"/>
  <c r="AD6" i="5" s="1"/>
  <c r="AE6" i="5" s="1"/>
  <c r="AF6" i="5" s="1"/>
  <c r="AG6" i="5" s="1"/>
  <c r="D9" i="5"/>
  <c r="E9" i="5"/>
  <c r="F9" i="5"/>
  <c r="G9" i="5" s="1"/>
  <c r="H9" i="5" s="1"/>
  <c r="I9" i="5" s="1"/>
  <c r="J9" i="5" s="1"/>
  <c r="K9" i="5" s="1"/>
  <c r="L9" i="5" s="1"/>
  <c r="M9" i="5" s="1"/>
  <c r="N9" i="5" s="1"/>
  <c r="O9" i="5" s="1"/>
  <c r="P9" i="5" s="1"/>
  <c r="Q9" i="5" s="1"/>
  <c r="R9" i="5" s="1"/>
  <c r="S9" i="5" s="1"/>
  <c r="T9" i="5" s="1"/>
  <c r="U9" i="5" s="1"/>
  <c r="V9" i="5" s="1"/>
  <c r="W9" i="5" s="1"/>
  <c r="X9" i="5" s="1"/>
  <c r="Y9" i="5" s="1"/>
  <c r="Z9" i="5" s="1"/>
  <c r="AA9" i="5" s="1"/>
  <c r="AB9" i="5" s="1"/>
  <c r="AC9" i="5" s="1"/>
  <c r="AD9" i="5" s="1"/>
  <c r="AE9" i="5" s="1"/>
  <c r="AF9" i="5" s="1"/>
  <c r="AG9" i="5" s="1"/>
  <c r="D10" i="5"/>
  <c r="E10" i="5" s="1"/>
  <c r="F10" i="5" s="1"/>
  <c r="G10" i="5" s="1"/>
  <c r="H10" i="5" s="1"/>
  <c r="I10" i="5" s="1"/>
  <c r="J10" i="5" s="1"/>
  <c r="K10" i="5" s="1"/>
  <c r="L10" i="5" s="1"/>
  <c r="M10" i="5" s="1"/>
  <c r="N10" i="5" s="1"/>
  <c r="O10" i="5" s="1"/>
  <c r="P10" i="5" s="1"/>
  <c r="Q10" i="5" s="1"/>
  <c r="R10" i="5" s="1"/>
  <c r="S10" i="5" s="1"/>
  <c r="T10" i="5" s="1"/>
  <c r="U10" i="5" s="1"/>
  <c r="V10" i="5" s="1"/>
  <c r="W10" i="5" s="1"/>
  <c r="X10" i="5" s="1"/>
  <c r="Y10" i="5" s="1"/>
  <c r="Z10" i="5" s="1"/>
  <c r="AA10" i="5" s="1"/>
  <c r="AB10" i="5" s="1"/>
  <c r="AC10" i="5" s="1"/>
  <c r="AD10" i="5" s="1"/>
  <c r="AE10" i="5" s="1"/>
  <c r="AF10" i="5" s="1"/>
  <c r="AG10" i="5" s="1"/>
  <c r="D11" i="5"/>
  <c r="E11" i="5"/>
  <c r="F11" i="5" s="1"/>
  <c r="G11" i="5" s="1"/>
  <c r="H11" i="5" s="1"/>
  <c r="I11" i="5" s="1"/>
  <c r="J11" i="5"/>
  <c r="K11" i="5"/>
  <c r="L11" i="5" s="1"/>
  <c r="M11" i="5"/>
  <c r="N11" i="5" s="1"/>
  <c r="O11" i="5" s="1"/>
  <c r="P11" i="5" s="1"/>
  <c r="Q11" i="5" s="1"/>
  <c r="R11" i="5"/>
  <c r="S11" i="5" s="1"/>
  <c r="T11" i="5" s="1"/>
  <c r="U11" i="5" s="1"/>
  <c r="V11" i="5" s="1"/>
  <c r="W11" i="5" s="1"/>
  <c r="X11" i="5" s="1"/>
  <c r="Y11" i="5" s="1"/>
  <c r="Z11" i="5" s="1"/>
  <c r="AA11" i="5" s="1"/>
  <c r="AB11" i="5" s="1"/>
  <c r="AC11" i="5" s="1"/>
  <c r="AD11" i="5" s="1"/>
  <c r="AE11" i="5" s="1"/>
  <c r="AF11" i="5" s="1"/>
  <c r="AG11" i="5" s="1"/>
  <c r="D12" i="5"/>
  <c r="E12" i="5"/>
  <c r="F12" i="5" s="1"/>
  <c r="G12" i="5"/>
  <c r="H12" i="5" s="1"/>
  <c r="I12" i="5" s="1"/>
  <c r="J12" i="5" s="1"/>
  <c r="K12" i="5" s="1"/>
  <c r="L12" i="5" s="1"/>
  <c r="M12" i="5" s="1"/>
  <c r="N12" i="5" s="1"/>
  <c r="O12" i="5" s="1"/>
  <c r="P12" i="5" s="1"/>
  <c r="Q12" i="5" s="1"/>
  <c r="R12" i="5" s="1"/>
  <c r="S12" i="5" s="1"/>
  <c r="T12" i="5" s="1"/>
  <c r="U12" i="5" s="1"/>
  <c r="V12" i="5" s="1"/>
  <c r="W12" i="5" s="1"/>
  <c r="X12" i="5" s="1"/>
  <c r="Y12" i="5" s="1"/>
  <c r="Z12" i="5" s="1"/>
  <c r="AA12" i="5" s="1"/>
  <c r="AB12" i="5" s="1"/>
  <c r="AC12" i="5" s="1"/>
  <c r="AD12" i="5" s="1"/>
  <c r="AE12" i="5" s="1"/>
  <c r="AF12" i="5" s="1"/>
  <c r="AG12" i="5" s="1"/>
  <c r="D13" i="5"/>
  <c r="E13" i="5"/>
  <c r="F13" i="5"/>
  <c r="G13" i="5"/>
  <c r="H13" i="5" s="1"/>
  <c r="I13" i="5"/>
  <c r="J13" i="5" s="1"/>
  <c r="K13" i="5" s="1"/>
  <c r="L13" i="5" s="1"/>
  <c r="M13" i="5" s="1"/>
  <c r="N13" i="5"/>
  <c r="O13" i="5"/>
  <c r="P13" i="5" s="1"/>
  <c r="Q13" i="5" s="1"/>
  <c r="R13" i="5" s="1"/>
  <c r="S13" i="5" s="1"/>
  <c r="T13" i="5" s="1"/>
  <c r="U13" i="5" s="1"/>
  <c r="V13" i="5" s="1"/>
  <c r="W13" i="5" s="1"/>
  <c r="X13" i="5" s="1"/>
  <c r="Y13" i="5" s="1"/>
  <c r="Z13" i="5" s="1"/>
  <c r="AA13" i="5" s="1"/>
  <c r="AB13" i="5" s="1"/>
  <c r="AC13" i="5" s="1"/>
  <c r="AD13" i="5" s="1"/>
  <c r="AE13" i="5" s="1"/>
  <c r="AF13" i="5" s="1"/>
  <c r="AG13" i="5" s="1"/>
  <c r="D14" i="5"/>
  <c r="E14" i="5" s="1"/>
  <c r="F14" i="5" s="1"/>
  <c r="G14" i="5" s="1"/>
  <c r="H14" i="5" s="1"/>
  <c r="I14" i="5" s="1"/>
  <c r="J14" i="5" s="1"/>
  <c r="K14" i="5" s="1"/>
  <c r="L14" i="5" s="1"/>
  <c r="M14" i="5" s="1"/>
  <c r="N14" i="5" s="1"/>
  <c r="O14" i="5" s="1"/>
  <c r="P14" i="5" s="1"/>
  <c r="Q14" i="5" s="1"/>
  <c r="R14" i="5" s="1"/>
  <c r="S14" i="5" s="1"/>
  <c r="T14" i="5" s="1"/>
  <c r="U14" i="5" s="1"/>
  <c r="V14" i="5" s="1"/>
  <c r="W14" i="5" s="1"/>
  <c r="X14" i="5" s="1"/>
  <c r="Y14" i="5" s="1"/>
  <c r="Z14" i="5" s="1"/>
  <c r="AA14" i="5" s="1"/>
  <c r="AB14" i="5" s="1"/>
  <c r="AC14" i="5" s="1"/>
  <c r="AD14" i="5" s="1"/>
  <c r="AE14" i="5" s="1"/>
  <c r="AF14" i="5" s="1"/>
  <c r="AG14" i="5" s="1"/>
  <c r="D15" i="5"/>
  <c r="E15" i="5"/>
  <c r="F15" i="5" s="1"/>
  <c r="G15" i="5" s="1"/>
  <c r="H15" i="5" s="1"/>
  <c r="I15" i="5" s="1"/>
  <c r="J15" i="5"/>
  <c r="K15" i="5"/>
  <c r="L15" i="5" s="1"/>
  <c r="M15" i="5"/>
  <c r="N15" i="5" s="1"/>
  <c r="O15" i="5" s="1"/>
  <c r="P15" i="5" s="1"/>
  <c r="Q15" i="5" s="1"/>
  <c r="R15" i="5" s="1"/>
  <c r="S15" i="5" s="1"/>
  <c r="T15" i="5" s="1"/>
  <c r="U15" i="5" s="1"/>
  <c r="V15" i="5" s="1"/>
  <c r="W15" i="5" s="1"/>
  <c r="X15" i="5" s="1"/>
  <c r="Y15" i="5" s="1"/>
  <c r="Z15" i="5" s="1"/>
  <c r="AA15" i="5" s="1"/>
  <c r="AB15" i="5" s="1"/>
  <c r="AC15" i="5" s="1"/>
  <c r="AD15" i="5" s="1"/>
  <c r="AE15" i="5" s="1"/>
  <c r="AF15" i="5" s="1"/>
  <c r="AG15" i="5" s="1"/>
  <c r="D16" i="5"/>
  <c r="E16" i="5"/>
  <c r="F16" i="5" s="1"/>
  <c r="G16" i="5" s="1"/>
  <c r="H16" i="5" s="1"/>
  <c r="I16" i="5" s="1"/>
  <c r="J16" i="5" s="1"/>
  <c r="K16" i="5" s="1"/>
  <c r="L16" i="5" s="1"/>
  <c r="M16" i="5" s="1"/>
  <c r="N16" i="5" s="1"/>
  <c r="O16" i="5" s="1"/>
  <c r="P16" i="5" s="1"/>
  <c r="Q16" i="5" s="1"/>
  <c r="R16" i="5" s="1"/>
  <c r="S16" i="5" s="1"/>
  <c r="T16" i="5" s="1"/>
  <c r="U16" i="5" s="1"/>
  <c r="V16" i="5" s="1"/>
  <c r="W16" i="5" s="1"/>
  <c r="X16" i="5" s="1"/>
  <c r="Y16" i="5" s="1"/>
  <c r="Z16" i="5" s="1"/>
  <c r="AA16" i="5" s="1"/>
  <c r="AB16" i="5" s="1"/>
  <c r="AC16" i="5" s="1"/>
  <c r="AD16" i="5" s="1"/>
  <c r="AE16" i="5" s="1"/>
  <c r="AF16" i="5" s="1"/>
  <c r="AG16" i="5" s="1"/>
  <c r="D17" i="5"/>
  <c r="E17" i="5"/>
  <c r="F17" i="5"/>
  <c r="G17" i="5"/>
  <c r="H17" i="5" s="1"/>
  <c r="I17" i="5"/>
  <c r="J17" i="5" s="1"/>
  <c r="K17" i="5" s="1"/>
  <c r="L17" i="5" s="1"/>
  <c r="M17" i="5" s="1"/>
  <c r="N17" i="5"/>
  <c r="O17" i="5" s="1"/>
  <c r="P17" i="5" s="1"/>
  <c r="Q17" i="5" s="1"/>
  <c r="R17" i="5" s="1"/>
  <c r="S17" i="5" s="1"/>
  <c r="T17" i="5" s="1"/>
  <c r="U17" i="5" s="1"/>
  <c r="V17" i="5" s="1"/>
  <c r="W17" i="5" s="1"/>
  <c r="X17" i="5" s="1"/>
  <c r="Y17" i="5" s="1"/>
  <c r="Z17" i="5" s="1"/>
  <c r="AA17" i="5" s="1"/>
  <c r="AB17" i="5" s="1"/>
  <c r="AC17" i="5" s="1"/>
  <c r="AD17" i="5" s="1"/>
  <c r="AE17" i="5" s="1"/>
  <c r="AF17" i="5" s="1"/>
  <c r="AG17" i="5" s="1"/>
  <c r="C3" i="5"/>
  <c r="C5" i="5"/>
  <c r="C6" i="5"/>
  <c r="C7" i="5"/>
  <c r="D7" i="5" s="1"/>
  <c r="E7" i="5" s="1"/>
  <c r="F7" i="5" s="1"/>
  <c r="G7" i="5" s="1"/>
  <c r="H7" i="5" s="1"/>
  <c r="I7" i="5" s="1"/>
  <c r="J7" i="5" s="1"/>
  <c r="K7" i="5" s="1"/>
  <c r="L7" i="5" s="1"/>
  <c r="M7" i="5" s="1"/>
  <c r="N7" i="5" s="1"/>
  <c r="O7" i="5" s="1"/>
  <c r="P7" i="5" s="1"/>
  <c r="Q7" i="5" s="1"/>
  <c r="R7" i="5" s="1"/>
  <c r="S7" i="5" s="1"/>
  <c r="T7" i="5" s="1"/>
  <c r="U7" i="5" s="1"/>
  <c r="V7" i="5" s="1"/>
  <c r="W7" i="5" s="1"/>
  <c r="X7" i="5" s="1"/>
  <c r="Y7" i="5" s="1"/>
  <c r="Z7" i="5" s="1"/>
  <c r="AA7" i="5" s="1"/>
  <c r="AB7" i="5" s="1"/>
  <c r="AC7" i="5" s="1"/>
  <c r="AD7" i="5" s="1"/>
  <c r="AE7" i="5" s="1"/>
  <c r="AF7" i="5" s="1"/>
  <c r="AG7" i="5" s="1"/>
  <c r="C9" i="5"/>
  <c r="C10" i="5"/>
  <c r="C11" i="5"/>
  <c r="C12" i="5"/>
  <c r="C13" i="5"/>
  <c r="C14" i="5"/>
  <c r="C15" i="5"/>
  <c r="C16" i="5"/>
  <c r="C17" i="5"/>
  <c r="C2" i="5"/>
  <c r="B3" i="5"/>
  <c r="B4" i="5"/>
  <c r="B4" i="7" s="1"/>
  <c r="B5" i="5"/>
  <c r="B6" i="5"/>
  <c r="B7" i="5"/>
  <c r="B7" i="7" s="1"/>
  <c r="B8" i="5"/>
  <c r="C8" i="5" s="1"/>
  <c r="D8" i="5" s="1"/>
  <c r="E8" i="5" s="1"/>
  <c r="F8" i="5" s="1"/>
  <c r="G8" i="5" s="1"/>
  <c r="H8" i="5" s="1"/>
  <c r="I8" i="5" s="1"/>
  <c r="J8" i="5" s="1"/>
  <c r="K8" i="5" s="1"/>
  <c r="L8" i="5" s="1"/>
  <c r="M8" i="5" s="1"/>
  <c r="N8" i="5" s="1"/>
  <c r="O8" i="5" s="1"/>
  <c r="P8" i="5" s="1"/>
  <c r="Q8" i="5" s="1"/>
  <c r="R8" i="5" s="1"/>
  <c r="S8" i="5" s="1"/>
  <c r="T8" i="5" s="1"/>
  <c r="U8" i="5" s="1"/>
  <c r="V8" i="5" s="1"/>
  <c r="W8" i="5" s="1"/>
  <c r="X8" i="5" s="1"/>
  <c r="Y8" i="5" s="1"/>
  <c r="Z8" i="5" s="1"/>
  <c r="AA8" i="5" s="1"/>
  <c r="AB8" i="5" s="1"/>
  <c r="AC8" i="5" s="1"/>
  <c r="AD8" i="5" s="1"/>
  <c r="AE8" i="5" s="1"/>
  <c r="AF8" i="5" s="1"/>
  <c r="AG8" i="5" s="1"/>
  <c r="B9" i="5"/>
  <c r="B10" i="5"/>
  <c r="B11" i="5"/>
  <c r="B12" i="5"/>
  <c r="B13" i="5"/>
  <c r="B14" i="5"/>
  <c r="B15" i="5"/>
  <c r="B16" i="5"/>
  <c r="B17" i="5"/>
  <c r="B2" i="5"/>
  <c r="R2" i="4"/>
  <c r="S2" i="4"/>
  <c r="T2" i="4"/>
  <c r="U2" i="4"/>
  <c r="V2" i="4"/>
  <c r="W2" i="4"/>
  <c r="X2" i="4"/>
  <c r="X13" i="4" s="1"/>
  <c r="Y2" i="4"/>
  <c r="Z2" i="4"/>
  <c r="AA2" i="4"/>
  <c r="AB2" i="4"/>
  <c r="AC2" i="4"/>
  <c r="AD2" i="4"/>
  <c r="AE2" i="4"/>
  <c r="AE13" i="4" s="1"/>
  <c r="AF2" i="4"/>
  <c r="AF13" i="4" s="1"/>
  <c r="AG2" i="4"/>
  <c r="AH2" i="4"/>
  <c r="AI2" i="4"/>
  <c r="AJ2" i="4"/>
  <c r="AK2" i="4"/>
  <c r="AL2" i="4"/>
  <c r="AM2" i="4"/>
  <c r="AM13" i="4" s="1"/>
  <c r="AN2" i="4"/>
  <c r="AN13" i="4" s="1"/>
  <c r="AO2" i="4"/>
  <c r="AP2" i="4"/>
  <c r="AQ2" i="4"/>
  <c r="AR2" i="4"/>
  <c r="AS2" i="4"/>
  <c r="AT2" i="4"/>
  <c r="AU2" i="4"/>
  <c r="AU13" i="4" s="1"/>
  <c r="R3" i="4"/>
  <c r="R4" i="4" s="1"/>
  <c r="S3" i="4"/>
  <c r="T3" i="4"/>
  <c r="U3" i="4"/>
  <c r="V3" i="4"/>
  <c r="W3" i="4"/>
  <c r="W4" i="4" s="1"/>
  <c r="X3" i="4"/>
  <c r="X4" i="4" s="1"/>
  <c r="Y3" i="4"/>
  <c r="Z3" i="4"/>
  <c r="Z4" i="4" s="1"/>
  <c r="AA3" i="4"/>
  <c r="AB3" i="4"/>
  <c r="AC3" i="4"/>
  <c r="AD3" i="4"/>
  <c r="AE3" i="4"/>
  <c r="AE4" i="4" s="1"/>
  <c r="AF3" i="4"/>
  <c r="AF4" i="4" s="1"/>
  <c r="AG3" i="4"/>
  <c r="AH3" i="4"/>
  <c r="AH4" i="4" s="1"/>
  <c r="AI3" i="4"/>
  <c r="AJ3" i="4"/>
  <c r="AK3" i="4"/>
  <c r="AL3" i="4"/>
  <c r="AM3" i="4"/>
  <c r="AM4" i="4" s="1"/>
  <c r="AN3" i="4"/>
  <c r="AN4" i="4" s="1"/>
  <c r="AO3" i="4"/>
  <c r="AP3" i="4"/>
  <c r="AP4" i="4" s="1"/>
  <c r="AQ3" i="4"/>
  <c r="AR3" i="4"/>
  <c r="AS3" i="4"/>
  <c r="AT3" i="4"/>
  <c r="AU3" i="4"/>
  <c r="AU4" i="4" s="1"/>
  <c r="S4" i="4"/>
  <c r="T4" i="4"/>
  <c r="U4" i="4"/>
  <c r="V4" i="4"/>
  <c r="Y4" i="4"/>
  <c r="AA4" i="4"/>
  <c r="AB4" i="4"/>
  <c r="AC4" i="4"/>
  <c r="AD4" i="4"/>
  <c r="AG4" i="4"/>
  <c r="AI4" i="4"/>
  <c r="AJ4" i="4"/>
  <c r="AK4" i="4"/>
  <c r="AL4" i="4"/>
  <c r="AO4" i="4"/>
  <c r="AQ4" i="4"/>
  <c r="AR4" i="4"/>
  <c r="AS4" i="4"/>
  <c r="AT4" i="4"/>
  <c r="R5" i="4"/>
  <c r="S5" i="4"/>
  <c r="T5" i="4"/>
  <c r="U5" i="4"/>
  <c r="V5" i="4"/>
  <c r="W5" i="4"/>
  <c r="X5" i="4"/>
  <c r="Y5" i="4"/>
  <c r="Z5" i="4"/>
  <c r="AA5" i="4"/>
  <c r="AB5" i="4"/>
  <c r="AC5" i="4"/>
  <c r="AD5" i="4"/>
  <c r="AE5" i="4"/>
  <c r="AF5" i="4"/>
  <c r="AG5" i="4"/>
  <c r="AH5" i="4"/>
  <c r="AI5" i="4"/>
  <c r="AJ5" i="4"/>
  <c r="AK5" i="4"/>
  <c r="AL5" i="4"/>
  <c r="AM5" i="4"/>
  <c r="AN5" i="4"/>
  <c r="AO5" i="4"/>
  <c r="AP5" i="4"/>
  <c r="AQ5" i="4"/>
  <c r="AR5" i="4"/>
  <c r="AS5" i="4"/>
  <c r="AT5" i="4"/>
  <c r="AU5" i="4"/>
  <c r="R6" i="4"/>
  <c r="S6" i="4"/>
  <c r="T6" i="4"/>
  <c r="U6" i="4"/>
  <c r="V6" i="4"/>
  <c r="W6" i="4"/>
  <c r="X6" i="4"/>
  <c r="Y6" i="4"/>
  <c r="Z6" i="4"/>
  <c r="AA6" i="4"/>
  <c r="AB6" i="4"/>
  <c r="AC6" i="4"/>
  <c r="AD6" i="4"/>
  <c r="AE6" i="4"/>
  <c r="AF6" i="4"/>
  <c r="AG6" i="4"/>
  <c r="AH6" i="4"/>
  <c r="AI6" i="4"/>
  <c r="AJ6" i="4"/>
  <c r="AK6" i="4"/>
  <c r="AL6" i="4"/>
  <c r="AM6" i="4"/>
  <c r="AN6" i="4"/>
  <c r="AO6" i="4"/>
  <c r="AP6" i="4"/>
  <c r="AQ6" i="4"/>
  <c r="AR6" i="4"/>
  <c r="AS6" i="4"/>
  <c r="AT6" i="4"/>
  <c r="AU6" i="4"/>
  <c r="R7" i="4"/>
  <c r="R8" i="4" s="1"/>
  <c r="S7" i="4"/>
  <c r="T7" i="4"/>
  <c r="U7" i="4"/>
  <c r="V7" i="4"/>
  <c r="W7" i="4"/>
  <c r="W8" i="4" s="1"/>
  <c r="X7" i="4"/>
  <c r="X8" i="4" s="1"/>
  <c r="Y7" i="4"/>
  <c r="Z7" i="4"/>
  <c r="Z8" i="4" s="1"/>
  <c r="AA7" i="4"/>
  <c r="AB7" i="4"/>
  <c r="AC7" i="4"/>
  <c r="AD7" i="4"/>
  <c r="AE7" i="4"/>
  <c r="AE8" i="4" s="1"/>
  <c r="AF7" i="4"/>
  <c r="AF8" i="4" s="1"/>
  <c r="AG7" i="4"/>
  <c r="AH7" i="4"/>
  <c r="AH8" i="4" s="1"/>
  <c r="AI7" i="4"/>
  <c r="AJ7" i="4"/>
  <c r="AK7" i="4"/>
  <c r="AL7" i="4"/>
  <c r="AM7" i="4"/>
  <c r="AM8" i="4" s="1"/>
  <c r="AN7" i="4"/>
  <c r="AN8" i="4" s="1"/>
  <c r="AO7" i="4"/>
  <c r="AP7" i="4"/>
  <c r="AP8" i="4" s="1"/>
  <c r="AQ7" i="4"/>
  <c r="AR7" i="4"/>
  <c r="AS7" i="4"/>
  <c r="AT7" i="4"/>
  <c r="AU7" i="4"/>
  <c r="AU8" i="4" s="1"/>
  <c r="S8" i="4"/>
  <c r="T8" i="4"/>
  <c r="U8" i="4"/>
  <c r="V8" i="4"/>
  <c r="Y8" i="4"/>
  <c r="AA8" i="4"/>
  <c r="AB8" i="4"/>
  <c r="AC8" i="4"/>
  <c r="AD8" i="4"/>
  <c r="AG8" i="4"/>
  <c r="AI8" i="4"/>
  <c r="AJ8" i="4"/>
  <c r="AK8" i="4"/>
  <c r="AL8" i="4"/>
  <c r="AO8" i="4"/>
  <c r="AQ8" i="4"/>
  <c r="AR8" i="4"/>
  <c r="AS8" i="4"/>
  <c r="AT8" i="4"/>
  <c r="R9" i="4"/>
  <c r="S9" i="4"/>
  <c r="T9" i="4"/>
  <c r="U9" i="4"/>
  <c r="V9" i="4"/>
  <c r="W9" i="4"/>
  <c r="X9" i="4"/>
  <c r="Y9" i="4"/>
  <c r="Z9" i="4"/>
  <c r="AA9" i="4"/>
  <c r="AB9" i="4"/>
  <c r="AC9" i="4"/>
  <c r="AD9" i="4"/>
  <c r="AE9" i="4"/>
  <c r="AF9" i="4"/>
  <c r="AG9" i="4"/>
  <c r="AH9" i="4"/>
  <c r="AI9" i="4"/>
  <c r="AJ9" i="4"/>
  <c r="AK9" i="4"/>
  <c r="AL9" i="4"/>
  <c r="AM9" i="4"/>
  <c r="AN9" i="4"/>
  <c r="AO9" i="4"/>
  <c r="AP9" i="4"/>
  <c r="AQ9" i="4"/>
  <c r="AR9" i="4"/>
  <c r="AS9" i="4"/>
  <c r="AT9" i="4"/>
  <c r="AT17" i="4" s="1"/>
  <c r="AU9" i="4"/>
  <c r="R10" i="4"/>
  <c r="S10" i="4"/>
  <c r="T10" i="4"/>
  <c r="U10" i="4"/>
  <c r="V10" i="4"/>
  <c r="W10" i="4"/>
  <c r="X10" i="4"/>
  <c r="Y10" i="4"/>
  <c r="Z10" i="4"/>
  <c r="AA10" i="4"/>
  <c r="AB10" i="4"/>
  <c r="AC10" i="4"/>
  <c r="AD10" i="4"/>
  <c r="AE10" i="4"/>
  <c r="AF10" i="4"/>
  <c r="AG10" i="4"/>
  <c r="AH10" i="4"/>
  <c r="AI10" i="4"/>
  <c r="AJ10" i="4"/>
  <c r="AK10" i="4"/>
  <c r="AL10" i="4"/>
  <c r="AM10" i="4"/>
  <c r="AN10" i="4"/>
  <c r="AO10" i="4"/>
  <c r="AP10" i="4"/>
  <c r="AQ10" i="4"/>
  <c r="AR10" i="4"/>
  <c r="AS10" i="4"/>
  <c r="AT10" i="4"/>
  <c r="AU10" i="4"/>
  <c r="R11" i="4"/>
  <c r="R15" i="4" s="1"/>
  <c r="R16" i="4" s="1"/>
  <c r="S11" i="4"/>
  <c r="T11" i="4"/>
  <c r="U11" i="4"/>
  <c r="V11" i="4"/>
  <c r="W11" i="4"/>
  <c r="X11" i="4"/>
  <c r="Y11" i="4"/>
  <c r="Z11" i="4"/>
  <c r="Z15" i="4" s="1"/>
  <c r="Z16" i="4" s="1"/>
  <c r="AA11" i="4"/>
  <c r="AB11" i="4"/>
  <c r="AC11" i="4"/>
  <c r="AD11" i="4"/>
  <c r="AE11" i="4"/>
  <c r="AF11" i="4"/>
  <c r="AG11" i="4"/>
  <c r="AH11" i="4"/>
  <c r="AI11" i="4"/>
  <c r="AJ11" i="4"/>
  <c r="AK11" i="4"/>
  <c r="AL11" i="4"/>
  <c r="AM11" i="4"/>
  <c r="AN11" i="4"/>
  <c r="AO11" i="4"/>
  <c r="AP11" i="4"/>
  <c r="AQ11" i="4"/>
  <c r="AR11" i="4"/>
  <c r="AS11" i="4"/>
  <c r="AT11" i="4"/>
  <c r="AU11" i="4"/>
  <c r="S12" i="4"/>
  <c r="T12" i="4"/>
  <c r="U12" i="4"/>
  <c r="V12" i="4"/>
  <c r="Y12" i="4"/>
  <c r="AA12" i="4"/>
  <c r="AB12" i="4"/>
  <c r="AC12" i="4"/>
  <c r="AD12" i="4"/>
  <c r="AG12" i="4"/>
  <c r="AI12" i="4"/>
  <c r="AJ12" i="4"/>
  <c r="AK12" i="4"/>
  <c r="AL12" i="4"/>
  <c r="AO12" i="4"/>
  <c r="AQ12" i="4"/>
  <c r="AR12" i="4"/>
  <c r="AS12" i="4"/>
  <c r="AT12" i="4"/>
  <c r="R13" i="4"/>
  <c r="S13" i="4"/>
  <c r="T13" i="4"/>
  <c r="U13" i="4"/>
  <c r="V13" i="4"/>
  <c r="W13" i="4"/>
  <c r="Y13" i="4"/>
  <c r="Z13" i="4"/>
  <c r="AA13" i="4"/>
  <c r="AB13" i="4"/>
  <c r="AC13" i="4"/>
  <c r="AD13" i="4"/>
  <c r="AG13" i="4"/>
  <c r="AH13" i="4"/>
  <c r="AI13" i="4"/>
  <c r="AJ13" i="4"/>
  <c r="AK13" i="4"/>
  <c r="AL13" i="4"/>
  <c r="AO13" i="4"/>
  <c r="AP13" i="4"/>
  <c r="AQ13" i="4"/>
  <c r="AR13" i="4"/>
  <c r="AS13" i="4"/>
  <c r="AT13" i="4"/>
  <c r="R14" i="4"/>
  <c r="S14" i="4"/>
  <c r="T14" i="4"/>
  <c r="U14" i="4"/>
  <c r="V14" i="4"/>
  <c r="W14" i="4"/>
  <c r="X14" i="4"/>
  <c r="Y14" i="4"/>
  <c r="Z14" i="4"/>
  <c r="AA14" i="4"/>
  <c r="AB14" i="4"/>
  <c r="AC14" i="4"/>
  <c r="AD14" i="4"/>
  <c r="AE14" i="4"/>
  <c r="AF14" i="4"/>
  <c r="AG14" i="4"/>
  <c r="AH14" i="4"/>
  <c r="AI14" i="4"/>
  <c r="AJ14" i="4"/>
  <c r="AK14" i="4"/>
  <c r="AL14" i="4"/>
  <c r="AM14" i="4"/>
  <c r="AN14" i="4"/>
  <c r="AO14" i="4"/>
  <c r="AP14" i="4"/>
  <c r="AQ14" i="4"/>
  <c r="AR14" i="4"/>
  <c r="AS14" i="4"/>
  <c r="AT14" i="4"/>
  <c r="AU14" i="4"/>
  <c r="S15" i="4"/>
  <c r="T15" i="4"/>
  <c r="U15" i="4"/>
  <c r="V15" i="4"/>
  <c r="W15" i="4"/>
  <c r="W16" i="4" s="1"/>
  <c r="X15" i="4"/>
  <c r="X16" i="4" s="1"/>
  <c r="Y15" i="4"/>
  <c r="Y16" i="4" s="1"/>
  <c r="AA15" i="4"/>
  <c r="AB15" i="4"/>
  <c r="AC15" i="4"/>
  <c r="AD15" i="4"/>
  <c r="AE15" i="4"/>
  <c r="AE16" i="4" s="1"/>
  <c r="AF15" i="4"/>
  <c r="AF16" i="4" s="1"/>
  <c r="AG15" i="4"/>
  <c r="AG16" i="4" s="1"/>
  <c r="AH15" i="4"/>
  <c r="AH16" i="4" s="1"/>
  <c r="AI15" i="4"/>
  <c r="AJ15" i="4"/>
  <c r="AK15" i="4"/>
  <c r="AL15" i="4"/>
  <c r="AM15" i="4"/>
  <c r="AM16" i="4" s="1"/>
  <c r="AN15" i="4"/>
  <c r="AN16" i="4" s="1"/>
  <c r="AO15" i="4"/>
  <c r="AO16" i="4" s="1"/>
  <c r="AP15" i="4"/>
  <c r="AP16" i="4" s="1"/>
  <c r="AQ15" i="4"/>
  <c r="AR15" i="4"/>
  <c r="AS15" i="4"/>
  <c r="AT15" i="4"/>
  <c r="AU15" i="4"/>
  <c r="AU16" i="4" s="1"/>
  <c r="S16" i="4"/>
  <c r="T16" i="4"/>
  <c r="U16" i="4"/>
  <c r="V16" i="4"/>
  <c r="AA16" i="4"/>
  <c r="AB16" i="4"/>
  <c r="AC16" i="4"/>
  <c r="AD16" i="4"/>
  <c r="AI16" i="4"/>
  <c r="AJ16" i="4"/>
  <c r="AK16" i="4"/>
  <c r="AL16" i="4"/>
  <c r="AQ16" i="4"/>
  <c r="AR16" i="4"/>
  <c r="AS16" i="4"/>
  <c r="AT16" i="4"/>
  <c r="R17" i="4"/>
  <c r="S17" i="4"/>
  <c r="T17" i="4"/>
  <c r="U17" i="4"/>
  <c r="V17" i="4"/>
  <c r="W17" i="4"/>
  <c r="X17" i="4"/>
  <c r="Y17" i="4"/>
  <c r="Z17" i="4"/>
  <c r="AA17" i="4"/>
  <c r="AB17" i="4"/>
  <c r="AC17" i="4"/>
  <c r="AD17" i="4"/>
  <c r="AE17" i="4"/>
  <c r="AF17" i="4"/>
  <c r="AG17" i="4"/>
  <c r="AH17" i="4"/>
  <c r="AI17" i="4"/>
  <c r="AJ17" i="4"/>
  <c r="AK17" i="4"/>
  <c r="AL17" i="4"/>
  <c r="AM17" i="4"/>
  <c r="AN17" i="4"/>
  <c r="AO17" i="4"/>
  <c r="AP17" i="4"/>
  <c r="AQ17" i="4"/>
  <c r="AR17" i="4"/>
  <c r="AS17" i="4"/>
  <c r="AU17" i="4"/>
  <c r="Q17" i="4"/>
  <c r="Q16" i="4"/>
  <c r="Q15" i="4"/>
  <c r="Q14" i="4"/>
  <c r="Q13" i="4"/>
  <c r="Q12" i="4"/>
  <c r="Q11" i="4"/>
  <c r="Q10" i="4"/>
  <c r="Q9" i="4"/>
  <c r="Q8" i="4"/>
  <c r="Q7" i="4"/>
  <c r="Q6" i="4"/>
  <c r="Q5" i="4"/>
  <c r="Q4" i="4"/>
  <c r="Q3" i="4"/>
  <c r="Q2" i="4"/>
  <c r="E44" i="4"/>
  <c r="F44" i="4"/>
  <c r="G44" i="4"/>
  <c r="H44" i="4"/>
  <c r="I44" i="4"/>
  <c r="J44" i="4"/>
  <c r="K44" i="4"/>
  <c r="L44" i="4"/>
  <c r="M44" i="4"/>
  <c r="N44" i="4"/>
  <c r="O44" i="4"/>
  <c r="P44" i="4"/>
  <c r="Q44" i="4"/>
  <c r="R44" i="4"/>
  <c r="S44" i="4"/>
  <c r="T44" i="4"/>
  <c r="U44" i="4"/>
  <c r="V44" i="4"/>
  <c r="W44" i="4"/>
  <c r="X44" i="4"/>
  <c r="Y44" i="4"/>
  <c r="Z44" i="4"/>
  <c r="AA44" i="4"/>
  <c r="AB44" i="4"/>
  <c r="AC44" i="4"/>
  <c r="AD44" i="4"/>
  <c r="AE44" i="4"/>
  <c r="AF44" i="4"/>
  <c r="AG44" i="4"/>
  <c r="AH44" i="4"/>
  <c r="AI44" i="4"/>
  <c r="AJ44" i="4"/>
  <c r="AK44" i="4"/>
  <c r="AL44" i="4"/>
  <c r="AM44" i="4"/>
  <c r="AN44" i="4"/>
  <c r="AO44" i="4"/>
  <c r="AP44" i="4"/>
  <c r="AQ44" i="4"/>
  <c r="E45" i="4"/>
  <c r="F45" i="4"/>
  <c r="G45" i="4"/>
  <c r="H45" i="4"/>
  <c r="I45" i="4"/>
  <c r="J45" i="4"/>
  <c r="K45" i="4"/>
  <c r="L45" i="4"/>
  <c r="M45" i="4"/>
  <c r="N45" i="4"/>
  <c r="O45" i="4"/>
  <c r="P45" i="4"/>
  <c r="Q45" i="4"/>
  <c r="R45" i="4"/>
  <c r="S45" i="4"/>
  <c r="T45" i="4"/>
  <c r="U45" i="4"/>
  <c r="V45" i="4"/>
  <c r="W45" i="4"/>
  <c r="X45" i="4"/>
  <c r="Y45" i="4"/>
  <c r="Z45" i="4"/>
  <c r="AA45" i="4"/>
  <c r="AB45" i="4"/>
  <c r="AC45" i="4"/>
  <c r="AD45" i="4"/>
  <c r="AE45" i="4"/>
  <c r="AF45" i="4"/>
  <c r="AG45" i="4"/>
  <c r="AH45" i="4"/>
  <c r="AI45" i="4"/>
  <c r="AJ45" i="4"/>
  <c r="AK45" i="4"/>
  <c r="AL45" i="4"/>
  <c r="AM45" i="4"/>
  <c r="AN45" i="4"/>
  <c r="AO45" i="4"/>
  <c r="AP45" i="4"/>
  <c r="AQ45" i="4"/>
  <c r="E46" i="4"/>
  <c r="F46" i="4"/>
  <c r="G46" i="4"/>
  <c r="H46" i="4"/>
  <c r="I46" i="4"/>
  <c r="J46" i="4"/>
  <c r="K46" i="4"/>
  <c r="L46" i="4"/>
  <c r="M46" i="4"/>
  <c r="N46" i="4"/>
  <c r="O46" i="4"/>
  <c r="P46" i="4"/>
  <c r="Q46" i="4"/>
  <c r="R46" i="4"/>
  <c r="S46" i="4"/>
  <c r="T46" i="4"/>
  <c r="U46" i="4"/>
  <c r="V46" i="4"/>
  <c r="W46" i="4"/>
  <c r="X46" i="4"/>
  <c r="Y46" i="4"/>
  <c r="Z46" i="4"/>
  <c r="AA46" i="4"/>
  <c r="AB46" i="4"/>
  <c r="AC46" i="4"/>
  <c r="AD46" i="4"/>
  <c r="AE46" i="4"/>
  <c r="AF46" i="4"/>
  <c r="AG46" i="4"/>
  <c r="AH46" i="4"/>
  <c r="AI46" i="4"/>
  <c r="AJ46" i="4"/>
  <c r="AK46" i="4"/>
  <c r="AL46" i="4"/>
  <c r="AM46" i="4"/>
  <c r="AN46" i="4"/>
  <c r="AO46" i="4"/>
  <c r="AP46" i="4"/>
  <c r="AQ46" i="4"/>
  <c r="E47" i="4"/>
  <c r="F47" i="4"/>
  <c r="G47" i="4"/>
  <c r="H47" i="4"/>
  <c r="I47" i="4"/>
  <c r="J47" i="4"/>
  <c r="K47" i="4"/>
  <c r="L47" i="4"/>
  <c r="M47" i="4"/>
  <c r="N47" i="4"/>
  <c r="O47" i="4"/>
  <c r="P47" i="4"/>
  <c r="Q47" i="4"/>
  <c r="R47" i="4"/>
  <c r="S47" i="4"/>
  <c r="T47" i="4"/>
  <c r="U47" i="4"/>
  <c r="V47" i="4"/>
  <c r="W47" i="4"/>
  <c r="X47" i="4"/>
  <c r="Y47" i="4"/>
  <c r="Z47" i="4"/>
  <c r="AA47" i="4"/>
  <c r="AB47" i="4"/>
  <c r="AC47" i="4"/>
  <c r="AD47" i="4"/>
  <c r="AE47" i="4"/>
  <c r="AF47" i="4"/>
  <c r="AG47" i="4"/>
  <c r="AH47" i="4"/>
  <c r="AI47" i="4"/>
  <c r="AJ47" i="4"/>
  <c r="AK47" i="4"/>
  <c r="AL47" i="4"/>
  <c r="AM47" i="4"/>
  <c r="AN47" i="4"/>
  <c r="AO47" i="4"/>
  <c r="AP47" i="4"/>
  <c r="AQ47" i="4"/>
  <c r="E48" i="4"/>
  <c r="F48" i="4"/>
  <c r="G48" i="4"/>
  <c r="H48" i="4"/>
  <c r="I48" i="4"/>
  <c r="J48" i="4"/>
  <c r="K48" i="4"/>
  <c r="L48" i="4"/>
  <c r="M48" i="4"/>
  <c r="N48" i="4"/>
  <c r="O48" i="4"/>
  <c r="P48" i="4"/>
  <c r="Q48" i="4"/>
  <c r="R48" i="4"/>
  <c r="S48" i="4"/>
  <c r="T48" i="4"/>
  <c r="U48" i="4"/>
  <c r="V48" i="4"/>
  <c r="W48" i="4"/>
  <c r="X48" i="4"/>
  <c r="Y48" i="4"/>
  <c r="Z48" i="4"/>
  <c r="AA48" i="4"/>
  <c r="AB48" i="4"/>
  <c r="AC48" i="4"/>
  <c r="AD48" i="4"/>
  <c r="AE48" i="4"/>
  <c r="AF48" i="4"/>
  <c r="AG48" i="4"/>
  <c r="AH48" i="4"/>
  <c r="AI48" i="4"/>
  <c r="AJ48" i="4"/>
  <c r="AK48" i="4"/>
  <c r="AL48" i="4"/>
  <c r="AM48" i="4"/>
  <c r="AN48" i="4"/>
  <c r="AO48" i="4"/>
  <c r="AP48" i="4"/>
  <c r="AQ48" i="4"/>
  <c r="E49" i="4"/>
  <c r="F49" i="4"/>
  <c r="G49" i="4"/>
  <c r="H49" i="4"/>
  <c r="I49" i="4"/>
  <c r="J49" i="4"/>
  <c r="K49" i="4"/>
  <c r="L49" i="4"/>
  <c r="M49" i="4"/>
  <c r="N49" i="4"/>
  <c r="O49" i="4"/>
  <c r="P49" i="4"/>
  <c r="Q49" i="4"/>
  <c r="R49" i="4"/>
  <c r="S49" i="4"/>
  <c r="T49" i="4"/>
  <c r="U49" i="4"/>
  <c r="V49" i="4"/>
  <c r="W49" i="4"/>
  <c r="X49" i="4"/>
  <c r="Y49" i="4"/>
  <c r="Z49" i="4"/>
  <c r="AA49" i="4"/>
  <c r="AB49" i="4"/>
  <c r="AC49" i="4"/>
  <c r="AD49" i="4"/>
  <c r="AE49" i="4"/>
  <c r="AF49" i="4"/>
  <c r="AG49" i="4"/>
  <c r="AH49" i="4"/>
  <c r="AI49" i="4"/>
  <c r="AJ49" i="4"/>
  <c r="AK49" i="4"/>
  <c r="AL49" i="4"/>
  <c r="AM49" i="4"/>
  <c r="AN49" i="4"/>
  <c r="AO49" i="4"/>
  <c r="AP49" i="4"/>
  <c r="AQ49" i="4"/>
  <c r="E50" i="4"/>
  <c r="F50" i="4"/>
  <c r="G50" i="4"/>
  <c r="H50" i="4"/>
  <c r="I50" i="4"/>
  <c r="J50" i="4"/>
  <c r="K50" i="4"/>
  <c r="L50" i="4"/>
  <c r="M50" i="4"/>
  <c r="N50" i="4"/>
  <c r="O50" i="4"/>
  <c r="P50" i="4"/>
  <c r="Q50" i="4"/>
  <c r="R50" i="4"/>
  <c r="S50" i="4"/>
  <c r="T50" i="4"/>
  <c r="U50" i="4"/>
  <c r="V50" i="4"/>
  <c r="W50" i="4"/>
  <c r="X50" i="4"/>
  <c r="Y50" i="4"/>
  <c r="Z50" i="4"/>
  <c r="AA50" i="4"/>
  <c r="AB50" i="4"/>
  <c r="AC50" i="4"/>
  <c r="AD50" i="4"/>
  <c r="AE50" i="4"/>
  <c r="AF50" i="4"/>
  <c r="AG50" i="4"/>
  <c r="AH50" i="4"/>
  <c r="AI50" i="4"/>
  <c r="AJ50" i="4"/>
  <c r="AK50" i="4"/>
  <c r="AL50" i="4"/>
  <c r="AM50" i="4"/>
  <c r="AN50" i="4"/>
  <c r="AO50" i="4"/>
  <c r="AP50" i="4"/>
  <c r="AQ50" i="4"/>
  <c r="E51" i="4"/>
  <c r="F51" i="4"/>
  <c r="G51" i="4"/>
  <c r="H51" i="4"/>
  <c r="I51" i="4"/>
  <c r="J51" i="4"/>
  <c r="K51" i="4"/>
  <c r="L51" i="4"/>
  <c r="M51" i="4"/>
  <c r="N51" i="4"/>
  <c r="O51" i="4"/>
  <c r="P51" i="4"/>
  <c r="Q51" i="4"/>
  <c r="R51" i="4"/>
  <c r="S51" i="4"/>
  <c r="T51" i="4"/>
  <c r="U51" i="4"/>
  <c r="V51" i="4"/>
  <c r="W51" i="4"/>
  <c r="X51" i="4"/>
  <c r="Y51" i="4"/>
  <c r="Z51" i="4"/>
  <c r="AA51" i="4"/>
  <c r="AB51" i="4"/>
  <c r="AC51" i="4"/>
  <c r="AD51" i="4"/>
  <c r="AE51" i="4"/>
  <c r="AF51" i="4"/>
  <c r="AG51" i="4"/>
  <c r="AH51" i="4"/>
  <c r="AI51" i="4"/>
  <c r="AJ51" i="4"/>
  <c r="AK51" i="4"/>
  <c r="AL51" i="4"/>
  <c r="AM51" i="4"/>
  <c r="AN51" i="4"/>
  <c r="AO51" i="4"/>
  <c r="AP51" i="4"/>
  <c r="AQ51" i="4"/>
  <c r="D45" i="4"/>
  <c r="D46" i="4"/>
  <c r="D47" i="4"/>
  <c r="D48" i="4"/>
  <c r="D49" i="4"/>
  <c r="D50" i="4"/>
  <c r="D51" i="4"/>
  <c r="D44" i="4"/>
  <c r="N31" i="4"/>
  <c r="O31" i="4"/>
  <c r="P31" i="4"/>
  <c r="Q31" i="4"/>
  <c r="R31" i="4"/>
  <c r="S31" i="4"/>
  <c r="T31" i="4"/>
  <c r="U31" i="4"/>
  <c r="V31" i="4"/>
  <c r="W31" i="4"/>
  <c r="X31" i="4"/>
  <c r="Y31" i="4"/>
  <c r="Z31" i="4"/>
  <c r="AA31" i="4"/>
  <c r="AB31" i="4"/>
  <c r="AC31" i="4"/>
  <c r="AD31" i="4"/>
  <c r="AE31" i="4"/>
  <c r="AF31" i="4"/>
  <c r="AG31" i="4"/>
  <c r="AH31" i="4"/>
  <c r="AI31" i="4"/>
  <c r="AJ31" i="4"/>
  <c r="AK31" i="4"/>
  <c r="AL31" i="4"/>
  <c r="AM31" i="4"/>
  <c r="AN31" i="4"/>
  <c r="AO31" i="4"/>
  <c r="AP31" i="4"/>
  <c r="AQ31" i="4"/>
  <c r="N32" i="4"/>
  <c r="O32" i="4"/>
  <c r="P32" i="4"/>
  <c r="Q32" i="4"/>
  <c r="R32" i="4"/>
  <c r="S32" i="4"/>
  <c r="T32" i="4"/>
  <c r="U32" i="4"/>
  <c r="V32" i="4"/>
  <c r="W32" i="4"/>
  <c r="X32" i="4"/>
  <c r="Y32" i="4"/>
  <c r="Z32" i="4"/>
  <c r="AA32" i="4"/>
  <c r="AB32" i="4"/>
  <c r="AC32" i="4"/>
  <c r="AD32" i="4"/>
  <c r="AE32" i="4"/>
  <c r="AF32" i="4"/>
  <c r="AG32" i="4"/>
  <c r="AH32" i="4"/>
  <c r="AI32" i="4"/>
  <c r="AJ32" i="4"/>
  <c r="AK32" i="4"/>
  <c r="AL32" i="4"/>
  <c r="AM32" i="4"/>
  <c r="AN32" i="4"/>
  <c r="AO32" i="4"/>
  <c r="AP32" i="4"/>
  <c r="AQ32" i="4"/>
  <c r="N33" i="4"/>
  <c r="O33" i="4"/>
  <c r="P33" i="4"/>
  <c r="Q33" i="4"/>
  <c r="R33" i="4"/>
  <c r="S33" i="4"/>
  <c r="T33" i="4"/>
  <c r="U33" i="4"/>
  <c r="V33" i="4"/>
  <c r="W33" i="4"/>
  <c r="X33" i="4"/>
  <c r="Y33" i="4"/>
  <c r="Z33" i="4"/>
  <c r="AA33" i="4"/>
  <c r="AB33" i="4"/>
  <c r="AC33" i="4"/>
  <c r="AD33" i="4"/>
  <c r="AE33" i="4"/>
  <c r="AF33" i="4"/>
  <c r="AG33" i="4"/>
  <c r="AH33" i="4"/>
  <c r="AI33" i="4"/>
  <c r="AJ33" i="4"/>
  <c r="AK33" i="4"/>
  <c r="AL33" i="4"/>
  <c r="AM33" i="4"/>
  <c r="AN33" i="4"/>
  <c r="AO33" i="4"/>
  <c r="AP33" i="4"/>
  <c r="AQ33" i="4"/>
  <c r="N34" i="4"/>
  <c r="O34" i="4"/>
  <c r="P34" i="4"/>
  <c r="Q34" i="4"/>
  <c r="R34" i="4"/>
  <c r="S34" i="4"/>
  <c r="T34" i="4"/>
  <c r="U34" i="4"/>
  <c r="V34" i="4"/>
  <c r="W34" i="4"/>
  <c r="X34" i="4"/>
  <c r="Y34" i="4"/>
  <c r="Z34" i="4"/>
  <c r="AA34" i="4"/>
  <c r="AB34" i="4"/>
  <c r="AC34" i="4"/>
  <c r="AD34" i="4"/>
  <c r="AE34" i="4"/>
  <c r="AF34" i="4"/>
  <c r="AG34" i="4"/>
  <c r="AH34" i="4"/>
  <c r="AI34" i="4"/>
  <c r="AJ34" i="4"/>
  <c r="AK34" i="4"/>
  <c r="AL34" i="4"/>
  <c r="AM34" i="4"/>
  <c r="AN34" i="4"/>
  <c r="AO34" i="4"/>
  <c r="AP34" i="4"/>
  <c r="AQ34" i="4"/>
  <c r="N35" i="4"/>
  <c r="O35" i="4"/>
  <c r="P35" i="4"/>
  <c r="Q35" i="4"/>
  <c r="R35" i="4"/>
  <c r="S35" i="4"/>
  <c r="T35" i="4"/>
  <c r="U35" i="4"/>
  <c r="V35" i="4"/>
  <c r="W35" i="4"/>
  <c r="X35" i="4"/>
  <c r="Y35" i="4"/>
  <c r="Z35" i="4"/>
  <c r="AA35" i="4"/>
  <c r="AB35" i="4"/>
  <c r="AC35" i="4"/>
  <c r="AD35" i="4"/>
  <c r="AE35" i="4"/>
  <c r="AF35" i="4"/>
  <c r="AG35" i="4"/>
  <c r="AH35" i="4"/>
  <c r="AI35" i="4"/>
  <c r="AJ35" i="4"/>
  <c r="AK35" i="4"/>
  <c r="AL35" i="4"/>
  <c r="AM35" i="4"/>
  <c r="AN35" i="4"/>
  <c r="AO35" i="4"/>
  <c r="AP35" i="4"/>
  <c r="AQ35" i="4"/>
  <c r="N36" i="4"/>
  <c r="O36" i="4"/>
  <c r="P36" i="4"/>
  <c r="Q36" i="4"/>
  <c r="R36" i="4"/>
  <c r="S36" i="4"/>
  <c r="T36" i="4"/>
  <c r="U36" i="4"/>
  <c r="V36" i="4"/>
  <c r="W36" i="4"/>
  <c r="X36" i="4"/>
  <c r="Y36" i="4"/>
  <c r="Z36" i="4"/>
  <c r="AA36" i="4"/>
  <c r="AB36" i="4"/>
  <c r="AC36" i="4"/>
  <c r="AD36" i="4"/>
  <c r="AE36" i="4"/>
  <c r="AF36" i="4"/>
  <c r="AG36" i="4"/>
  <c r="AH36" i="4"/>
  <c r="AI36" i="4"/>
  <c r="AJ36" i="4"/>
  <c r="AK36" i="4"/>
  <c r="AL36" i="4"/>
  <c r="AM36" i="4"/>
  <c r="AN36" i="4"/>
  <c r="AO36" i="4"/>
  <c r="AP36" i="4"/>
  <c r="AQ36" i="4"/>
  <c r="N37" i="4"/>
  <c r="O37" i="4"/>
  <c r="P37" i="4"/>
  <c r="Q37" i="4"/>
  <c r="R37" i="4"/>
  <c r="S37" i="4"/>
  <c r="T37" i="4"/>
  <c r="U37" i="4"/>
  <c r="V37" i="4"/>
  <c r="W37" i="4"/>
  <c r="X37" i="4"/>
  <c r="Y37" i="4"/>
  <c r="Z37" i="4"/>
  <c r="AA37" i="4"/>
  <c r="AB37" i="4"/>
  <c r="AC37" i="4"/>
  <c r="AD37" i="4"/>
  <c r="AE37" i="4"/>
  <c r="AF37" i="4"/>
  <c r="AG37" i="4"/>
  <c r="AH37" i="4"/>
  <c r="AI37" i="4"/>
  <c r="AJ37" i="4"/>
  <c r="AK37" i="4"/>
  <c r="AL37" i="4"/>
  <c r="AM37" i="4"/>
  <c r="AN37" i="4"/>
  <c r="AO37" i="4"/>
  <c r="AP37" i="4"/>
  <c r="AQ37" i="4"/>
  <c r="N38" i="4"/>
  <c r="O38" i="4"/>
  <c r="P38" i="4"/>
  <c r="Q38" i="4"/>
  <c r="R38" i="4"/>
  <c r="S38" i="4"/>
  <c r="T38" i="4"/>
  <c r="U38" i="4"/>
  <c r="V38" i="4"/>
  <c r="W38" i="4"/>
  <c r="X38" i="4"/>
  <c r="Y38" i="4"/>
  <c r="Z38" i="4"/>
  <c r="AA38" i="4"/>
  <c r="AB38" i="4"/>
  <c r="AC38" i="4"/>
  <c r="AD38" i="4"/>
  <c r="AE38" i="4"/>
  <c r="AF38" i="4"/>
  <c r="AG38" i="4"/>
  <c r="AH38" i="4"/>
  <c r="AI38" i="4"/>
  <c r="AJ38" i="4"/>
  <c r="AK38" i="4"/>
  <c r="AL38" i="4"/>
  <c r="AM38" i="4"/>
  <c r="AN38" i="4"/>
  <c r="AO38" i="4"/>
  <c r="AP38" i="4"/>
  <c r="AQ38" i="4"/>
  <c r="M38" i="4"/>
  <c r="M37" i="4"/>
  <c r="M36" i="4"/>
  <c r="M35" i="4"/>
  <c r="M34" i="4"/>
  <c r="M33" i="4"/>
  <c r="M32" i="4"/>
  <c r="M31" i="4"/>
  <c r="P28" i="4"/>
  <c r="Q28" i="4" s="1"/>
  <c r="R28" i="4" s="1"/>
  <c r="S28" i="4" s="1"/>
  <c r="T28" i="4" s="1"/>
  <c r="U28" i="4" s="1"/>
  <c r="V28" i="4" s="1"/>
  <c r="W28" i="4" s="1"/>
  <c r="X28" i="4" s="1"/>
  <c r="Y28" i="4" s="1"/>
  <c r="Z28" i="4" s="1"/>
  <c r="AA28" i="4" s="1"/>
  <c r="AB28" i="4" s="1"/>
  <c r="AC28" i="4" s="1"/>
  <c r="AD28" i="4" s="1"/>
  <c r="AE28" i="4" s="1"/>
  <c r="AF28" i="4" s="1"/>
  <c r="AG28" i="4" s="1"/>
  <c r="AH28" i="4" s="1"/>
  <c r="AI28" i="4" s="1"/>
  <c r="AJ28" i="4" s="1"/>
  <c r="AK28" i="4" s="1"/>
  <c r="AL28" i="4" s="1"/>
  <c r="AM28" i="4" s="1"/>
  <c r="AN28" i="4" s="1"/>
  <c r="AO28" i="4" s="1"/>
  <c r="AP28" i="4" s="1"/>
  <c r="AQ28" i="4" s="1"/>
  <c r="O28" i="4"/>
  <c r="N21" i="4"/>
  <c r="O21" i="4"/>
  <c r="P21" i="4"/>
  <c r="Q21" i="4"/>
  <c r="R21" i="4"/>
  <c r="S21" i="4"/>
  <c r="T21" i="4"/>
  <c r="U21" i="4"/>
  <c r="V21" i="4"/>
  <c r="W21" i="4"/>
  <c r="X21" i="4"/>
  <c r="Y21" i="4"/>
  <c r="Z21" i="4"/>
  <c r="AA21" i="4"/>
  <c r="AB21" i="4"/>
  <c r="AC21" i="4"/>
  <c r="AD21" i="4"/>
  <c r="AE21" i="4"/>
  <c r="AF21" i="4"/>
  <c r="AG21" i="4"/>
  <c r="AH21" i="4"/>
  <c r="AI21" i="4"/>
  <c r="AJ21" i="4"/>
  <c r="AK21" i="4"/>
  <c r="AL21" i="4"/>
  <c r="AM21" i="4"/>
  <c r="AN21" i="4"/>
  <c r="AO21" i="4"/>
  <c r="AP21" i="4"/>
  <c r="AQ21" i="4"/>
  <c r="N22" i="4"/>
  <c r="O22" i="4"/>
  <c r="P22" i="4"/>
  <c r="Q22" i="4"/>
  <c r="R22" i="4"/>
  <c r="S22" i="4"/>
  <c r="T22" i="4"/>
  <c r="U22" i="4"/>
  <c r="V22" i="4"/>
  <c r="W22" i="4"/>
  <c r="X22" i="4"/>
  <c r="Y22" i="4"/>
  <c r="Z22" i="4"/>
  <c r="AA22" i="4"/>
  <c r="AB22" i="4"/>
  <c r="AC22" i="4"/>
  <c r="AD22" i="4"/>
  <c r="AE22" i="4"/>
  <c r="AF22" i="4"/>
  <c r="AG22" i="4"/>
  <c r="AH22" i="4"/>
  <c r="AI22" i="4"/>
  <c r="AJ22" i="4"/>
  <c r="AK22" i="4"/>
  <c r="AL22" i="4"/>
  <c r="AM22" i="4"/>
  <c r="AN22" i="4"/>
  <c r="AO22" i="4"/>
  <c r="AP22" i="4"/>
  <c r="AQ22" i="4"/>
  <c r="N23" i="4"/>
  <c r="O23" i="4"/>
  <c r="P23" i="4"/>
  <c r="Q23" i="4"/>
  <c r="R23" i="4"/>
  <c r="S23" i="4"/>
  <c r="T23" i="4"/>
  <c r="U23" i="4"/>
  <c r="V23" i="4"/>
  <c r="W23" i="4"/>
  <c r="X23" i="4"/>
  <c r="Y23" i="4"/>
  <c r="Z23" i="4"/>
  <c r="AA23" i="4"/>
  <c r="AB23" i="4"/>
  <c r="AC23" i="4"/>
  <c r="AD23" i="4"/>
  <c r="AE23" i="4"/>
  <c r="AF23" i="4"/>
  <c r="AG23" i="4"/>
  <c r="AH23" i="4"/>
  <c r="AI23" i="4"/>
  <c r="AJ23" i="4"/>
  <c r="AK23" i="4"/>
  <c r="AL23" i="4"/>
  <c r="AM23" i="4"/>
  <c r="AN23" i="4"/>
  <c r="AO23" i="4"/>
  <c r="AP23" i="4"/>
  <c r="AQ23" i="4"/>
  <c r="N24" i="4"/>
  <c r="O24" i="4"/>
  <c r="P24" i="4"/>
  <c r="Q24" i="4"/>
  <c r="R24" i="4"/>
  <c r="S24" i="4"/>
  <c r="T24" i="4"/>
  <c r="U24" i="4"/>
  <c r="V24" i="4"/>
  <c r="W24" i="4"/>
  <c r="X24" i="4"/>
  <c r="Y24" i="4"/>
  <c r="Z24" i="4"/>
  <c r="AA24" i="4"/>
  <c r="AB24" i="4"/>
  <c r="AC24" i="4"/>
  <c r="AD24" i="4"/>
  <c r="AE24" i="4"/>
  <c r="AF24" i="4"/>
  <c r="AG24" i="4"/>
  <c r="AH24" i="4"/>
  <c r="AI24" i="4"/>
  <c r="AJ24" i="4"/>
  <c r="AK24" i="4"/>
  <c r="AL24" i="4"/>
  <c r="AM24" i="4"/>
  <c r="AN24" i="4"/>
  <c r="AO24" i="4"/>
  <c r="AP24" i="4"/>
  <c r="AQ24" i="4"/>
  <c r="N25" i="4"/>
  <c r="O25" i="4"/>
  <c r="P25" i="4"/>
  <c r="Q25" i="4"/>
  <c r="R25" i="4"/>
  <c r="S25" i="4"/>
  <c r="T25" i="4"/>
  <c r="U25" i="4"/>
  <c r="V25" i="4"/>
  <c r="W25" i="4"/>
  <c r="X25" i="4"/>
  <c r="Y25" i="4"/>
  <c r="Z25" i="4"/>
  <c r="AA25" i="4"/>
  <c r="AB25" i="4"/>
  <c r="AC25" i="4"/>
  <c r="AD25" i="4"/>
  <c r="AE25" i="4"/>
  <c r="AF25" i="4"/>
  <c r="AG25" i="4"/>
  <c r="AH25" i="4"/>
  <c r="AI25" i="4"/>
  <c r="AJ25" i="4"/>
  <c r="AK25" i="4"/>
  <c r="AL25" i="4"/>
  <c r="AM25" i="4"/>
  <c r="AN25" i="4"/>
  <c r="AO25" i="4"/>
  <c r="AP25" i="4"/>
  <c r="AQ25" i="4"/>
  <c r="N26" i="4"/>
  <c r="O26" i="4"/>
  <c r="P26" i="4"/>
  <c r="Q26" i="4"/>
  <c r="R26" i="4"/>
  <c r="S26" i="4"/>
  <c r="T26" i="4"/>
  <c r="U26" i="4"/>
  <c r="V26" i="4"/>
  <c r="W26" i="4"/>
  <c r="X26" i="4"/>
  <c r="Y26" i="4"/>
  <c r="Z26" i="4"/>
  <c r="AA26" i="4"/>
  <c r="AB26" i="4"/>
  <c r="AC26" i="4"/>
  <c r="AD26" i="4"/>
  <c r="AE26" i="4"/>
  <c r="AF26" i="4"/>
  <c r="AG26" i="4"/>
  <c r="AH26" i="4"/>
  <c r="AI26" i="4"/>
  <c r="AJ26" i="4"/>
  <c r="AK26" i="4"/>
  <c r="AL26" i="4"/>
  <c r="AM26" i="4"/>
  <c r="AN26" i="4"/>
  <c r="AO26" i="4"/>
  <c r="AP26" i="4"/>
  <c r="AQ26" i="4"/>
  <c r="N27" i="4"/>
  <c r="O27" i="4"/>
  <c r="P27" i="4"/>
  <c r="Q27" i="4"/>
  <c r="R27" i="4"/>
  <c r="S27" i="4"/>
  <c r="T27" i="4"/>
  <c r="U27" i="4"/>
  <c r="V27" i="4"/>
  <c r="W27" i="4"/>
  <c r="X27" i="4"/>
  <c r="Y27" i="4"/>
  <c r="Z27" i="4"/>
  <c r="AA27" i="4"/>
  <c r="AB27" i="4"/>
  <c r="AC27" i="4"/>
  <c r="AD27" i="4"/>
  <c r="AE27" i="4"/>
  <c r="AF27" i="4"/>
  <c r="AG27" i="4"/>
  <c r="AH27" i="4"/>
  <c r="AI27" i="4"/>
  <c r="AJ27" i="4"/>
  <c r="AK27" i="4"/>
  <c r="AL27" i="4"/>
  <c r="AM27" i="4"/>
  <c r="AN27" i="4"/>
  <c r="AO27" i="4"/>
  <c r="AP27" i="4"/>
  <c r="AQ27" i="4"/>
  <c r="N28" i="4"/>
  <c r="M28" i="4"/>
  <c r="M27" i="4"/>
  <c r="M26" i="4"/>
  <c r="M25" i="4"/>
  <c r="M24" i="4"/>
  <c r="M23" i="4"/>
  <c r="M22" i="4"/>
  <c r="M21" i="4"/>
  <c r="C40" i="4"/>
  <c r="AD15" i="2"/>
  <c r="AD16" i="2"/>
  <c r="AD17" i="2"/>
  <c r="AD18" i="2"/>
  <c r="AD19" i="2"/>
  <c r="AD20" i="2"/>
  <c r="AD21" i="2"/>
  <c r="AD14" i="2"/>
  <c r="AD5" i="2"/>
  <c r="AD6" i="2"/>
  <c r="AD7" i="2"/>
  <c r="AD8" i="2"/>
  <c r="AD9" i="2"/>
  <c r="AD10" i="2"/>
  <c r="AD11" i="2"/>
  <c r="AD4" i="2"/>
  <c r="H4" i="2"/>
  <c r="B8" i="7" l="1"/>
  <c r="C4" i="5"/>
  <c r="D4" i="5" s="1"/>
  <c r="E4" i="5" s="1"/>
  <c r="F4" i="5" s="1"/>
  <c r="G4" i="5" s="1"/>
  <c r="H4" i="5" s="1"/>
  <c r="I4" i="5" s="1"/>
  <c r="J4" i="5" s="1"/>
  <c r="K4" i="5" s="1"/>
  <c r="L4" i="5" s="1"/>
  <c r="M4" i="5" s="1"/>
  <c r="N4" i="5" s="1"/>
  <c r="O4" i="5" s="1"/>
  <c r="P4" i="5" s="1"/>
  <c r="Q4" i="5" s="1"/>
  <c r="R4" i="5" s="1"/>
  <c r="S4" i="5" s="1"/>
  <c r="T4" i="5" s="1"/>
  <c r="U4" i="5" s="1"/>
  <c r="V4" i="5" s="1"/>
  <c r="W4" i="5" s="1"/>
  <c r="X4" i="5" s="1"/>
  <c r="Y4" i="5" s="1"/>
  <c r="Z4" i="5" s="1"/>
  <c r="AA4" i="5" s="1"/>
  <c r="AB4" i="5" s="1"/>
  <c r="AC4" i="5" s="1"/>
  <c r="AD4" i="5" s="1"/>
  <c r="AE4" i="5" s="1"/>
  <c r="AF4" i="5" s="1"/>
  <c r="AG4" i="5" s="1"/>
  <c r="AP12" i="4"/>
  <c r="AH12" i="4"/>
  <c r="Z12" i="4"/>
  <c r="R12" i="4"/>
  <c r="AN12" i="4"/>
  <c r="AF12" i="4"/>
  <c r="X12" i="4"/>
  <c r="AU12" i="4"/>
  <c r="AM12" i="4"/>
  <c r="AE12" i="4"/>
  <c r="W12" i="4"/>
  <c r="AG17" i="6"/>
  <c r="AF17" i="6"/>
  <c r="AE17" i="6"/>
  <c r="AD17" i="6"/>
  <c r="AC17" i="6"/>
  <c r="AB17" i="6"/>
  <c r="AA17" i="6"/>
  <c r="Z17" i="6"/>
  <c r="Y17" i="6"/>
  <c r="X17" i="6"/>
  <c r="W17" i="6"/>
  <c r="V17" i="6"/>
  <c r="U17" i="6"/>
  <c r="T17" i="6"/>
  <c r="S17" i="6"/>
  <c r="R17" i="6"/>
  <c r="Q17" i="6"/>
  <c r="P17" i="6"/>
  <c r="O17" i="6"/>
  <c r="N17" i="6"/>
  <c r="M17" i="6"/>
  <c r="L17" i="6"/>
  <c r="K17" i="6"/>
  <c r="J17" i="6"/>
  <c r="I17" i="6"/>
  <c r="H17" i="6"/>
  <c r="G17" i="6"/>
  <c r="F17" i="6"/>
  <c r="E17" i="6"/>
  <c r="D17" i="6"/>
  <c r="C17" i="6"/>
  <c r="AG16" i="6"/>
  <c r="AF16" i="6"/>
  <c r="AE16" i="6"/>
  <c r="AD16" i="6"/>
  <c r="AC16" i="6"/>
  <c r="AB16" i="6"/>
  <c r="AA16" i="6"/>
  <c r="Z16" i="6"/>
  <c r="Y16" i="6"/>
  <c r="X16" i="6"/>
  <c r="W16" i="6"/>
  <c r="V16" i="6"/>
  <c r="U16" i="6"/>
  <c r="T16" i="6"/>
  <c r="S16" i="6"/>
  <c r="R16" i="6"/>
  <c r="Q16" i="6"/>
  <c r="P16" i="6"/>
  <c r="O16" i="6"/>
  <c r="N16" i="6"/>
  <c r="M16" i="6"/>
  <c r="L16" i="6"/>
  <c r="K16" i="6"/>
  <c r="J16" i="6"/>
  <c r="I16" i="6"/>
  <c r="H16" i="6"/>
  <c r="G16" i="6"/>
  <c r="F16" i="6"/>
  <c r="E16" i="6"/>
  <c r="D16" i="6"/>
  <c r="C16" i="6"/>
  <c r="AG15" i="6"/>
  <c r="AF15" i="6"/>
  <c r="AE15" i="6"/>
  <c r="AD15" i="6"/>
  <c r="AC15" i="6"/>
  <c r="AB15" i="6"/>
  <c r="AA15" i="6"/>
  <c r="Z15" i="6"/>
  <c r="Y15" i="6"/>
  <c r="X15" i="6"/>
  <c r="W15" i="6"/>
  <c r="V15" i="6"/>
  <c r="U15" i="6"/>
  <c r="T15" i="6"/>
  <c r="S15" i="6"/>
  <c r="R15" i="6"/>
  <c r="Q15" i="6"/>
  <c r="P15" i="6"/>
  <c r="O15" i="6"/>
  <c r="N15" i="6"/>
  <c r="M15" i="6"/>
  <c r="L15" i="6"/>
  <c r="K15" i="6"/>
  <c r="J15" i="6"/>
  <c r="I15" i="6"/>
  <c r="H15" i="6"/>
  <c r="G15" i="6"/>
  <c r="F15" i="6"/>
  <c r="E15" i="6"/>
  <c r="D15" i="6"/>
  <c r="C15" i="6"/>
  <c r="AG14" i="6"/>
  <c r="AF14" i="6"/>
  <c r="AE14" i="6"/>
  <c r="AD14" i="6"/>
  <c r="AC14" i="6"/>
  <c r="AB14" i="6"/>
  <c r="AA14" i="6"/>
  <c r="Z14" i="6"/>
  <c r="Y14" i="6"/>
  <c r="X14" i="6"/>
  <c r="W14" i="6"/>
  <c r="V14" i="6"/>
  <c r="U14" i="6"/>
  <c r="T14" i="6"/>
  <c r="S14" i="6"/>
  <c r="R14" i="6"/>
  <c r="Q14" i="6"/>
  <c r="P14" i="6"/>
  <c r="O14" i="6"/>
  <c r="N14" i="6"/>
  <c r="M14" i="6"/>
  <c r="L14" i="6"/>
  <c r="K14" i="6"/>
  <c r="J14" i="6"/>
  <c r="I14" i="6"/>
  <c r="H14" i="6"/>
  <c r="G14" i="6"/>
  <c r="F14" i="6"/>
  <c r="E14" i="6"/>
  <c r="D14" i="6"/>
  <c r="C14" i="6"/>
  <c r="AG13" i="6"/>
  <c r="AF13" i="6"/>
  <c r="AE13" i="6"/>
  <c r="AD13" i="6"/>
  <c r="AC13" i="6"/>
  <c r="AB13" i="6"/>
  <c r="AA13" i="6"/>
  <c r="Z13" i="6"/>
  <c r="Y13" i="6"/>
  <c r="X13" i="6"/>
  <c r="W13" i="6"/>
  <c r="V13" i="6"/>
  <c r="U13" i="6"/>
  <c r="T13" i="6"/>
  <c r="S13" i="6"/>
  <c r="R13" i="6"/>
  <c r="Q13" i="6"/>
  <c r="P13" i="6"/>
  <c r="O13" i="6"/>
  <c r="N13" i="6"/>
  <c r="M13" i="6"/>
  <c r="L13" i="6"/>
  <c r="K13" i="6"/>
  <c r="J13" i="6"/>
  <c r="I13" i="6"/>
  <c r="H13" i="6"/>
  <c r="G13" i="6"/>
  <c r="F13" i="6"/>
  <c r="E13" i="6"/>
  <c r="D13" i="6"/>
  <c r="C13" i="6"/>
  <c r="AG12" i="6"/>
  <c r="AF12" i="6"/>
  <c r="AE12" i="6"/>
  <c r="AD12" i="6"/>
  <c r="AC12" i="6"/>
  <c r="AB12" i="6"/>
  <c r="AA12" i="6"/>
  <c r="Z12" i="6"/>
  <c r="Y12" i="6"/>
  <c r="X12" i="6"/>
  <c r="W12" i="6"/>
  <c r="V12" i="6"/>
  <c r="U12" i="6"/>
  <c r="T12" i="6"/>
  <c r="S12" i="6"/>
  <c r="R12" i="6"/>
  <c r="Q12" i="6"/>
  <c r="P12" i="6"/>
  <c r="O12" i="6"/>
  <c r="N12" i="6"/>
  <c r="M12" i="6"/>
  <c r="L12" i="6"/>
  <c r="K12" i="6"/>
  <c r="J12" i="6"/>
  <c r="I12" i="6"/>
  <c r="H12" i="6"/>
  <c r="G12" i="6"/>
  <c r="F12" i="6"/>
  <c r="E12" i="6"/>
  <c r="D12" i="6"/>
  <c r="C12" i="6"/>
  <c r="AG11" i="6"/>
  <c r="AF11" i="6"/>
  <c r="AE11" i="6"/>
  <c r="AD11" i="6"/>
  <c r="AC11" i="6"/>
  <c r="AB11" i="6"/>
  <c r="AA11" i="6"/>
  <c r="Z11" i="6"/>
  <c r="Y11" i="6"/>
  <c r="X11" i="6"/>
  <c r="W11" i="6"/>
  <c r="V11" i="6"/>
  <c r="U11" i="6"/>
  <c r="T11" i="6"/>
  <c r="S11" i="6"/>
  <c r="R11" i="6"/>
  <c r="Q11" i="6"/>
  <c r="P11" i="6"/>
  <c r="O11" i="6"/>
  <c r="N11" i="6"/>
  <c r="M11" i="6"/>
  <c r="L11" i="6"/>
  <c r="K11" i="6"/>
  <c r="J11" i="6"/>
  <c r="I11" i="6"/>
  <c r="H11" i="6"/>
  <c r="G11" i="6"/>
  <c r="F11" i="6"/>
  <c r="E11" i="6"/>
  <c r="D11" i="6"/>
  <c r="C11" i="6"/>
  <c r="AG10" i="6"/>
  <c r="AF10" i="6"/>
  <c r="AE10" i="6"/>
  <c r="AD10" i="6"/>
  <c r="AC10" i="6"/>
  <c r="AB10" i="6"/>
  <c r="AA10" i="6"/>
  <c r="Z10" i="6"/>
  <c r="Y10" i="6"/>
  <c r="X10" i="6"/>
  <c r="W10" i="6"/>
  <c r="V10" i="6"/>
  <c r="U10" i="6"/>
  <c r="T10" i="6"/>
  <c r="S10" i="6"/>
  <c r="R10" i="6"/>
  <c r="Q10" i="6"/>
  <c r="P10" i="6"/>
  <c r="O10" i="6"/>
  <c r="N10" i="6"/>
  <c r="M10" i="6"/>
  <c r="L10" i="6"/>
  <c r="K10" i="6"/>
  <c r="J10" i="6"/>
  <c r="I10" i="6"/>
  <c r="H10" i="6"/>
  <c r="G10" i="6"/>
  <c r="F10" i="6"/>
  <c r="E10" i="6"/>
  <c r="D10" i="6"/>
  <c r="C10" i="6"/>
  <c r="AG9" i="6"/>
  <c r="AF9" i="6"/>
  <c r="AE9" i="6"/>
  <c r="AD9" i="6"/>
  <c r="AC9" i="6"/>
  <c r="AB9" i="6"/>
  <c r="AA9" i="6"/>
  <c r="Z9" i="6"/>
  <c r="Y9" i="6"/>
  <c r="X9" i="6"/>
  <c r="W9" i="6"/>
  <c r="V9" i="6"/>
  <c r="U9" i="6"/>
  <c r="T9" i="6"/>
  <c r="S9" i="6"/>
  <c r="R9" i="6"/>
  <c r="Q9" i="6"/>
  <c r="P9" i="6"/>
  <c r="O9" i="6"/>
  <c r="N9" i="6"/>
  <c r="M9" i="6"/>
  <c r="L9" i="6"/>
  <c r="K9" i="6"/>
  <c r="J9" i="6"/>
  <c r="I9" i="6"/>
  <c r="H9" i="6"/>
  <c r="G9" i="6"/>
  <c r="F9" i="6"/>
  <c r="E9" i="6"/>
  <c r="D9" i="6"/>
  <c r="C9" i="6"/>
  <c r="AG8" i="6"/>
  <c r="AF8" i="6"/>
  <c r="AE8" i="6"/>
  <c r="AD8" i="6"/>
  <c r="AC8" i="6"/>
  <c r="AB8" i="6"/>
  <c r="AA8" i="6"/>
  <c r="Z8" i="6"/>
  <c r="Y8" i="6"/>
  <c r="X8" i="6"/>
  <c r="W8" i="6"/>
  <c r="V8" i="6"/>
  <c r="U8" i="6"/>
  <c r="T8" i="6"/>
  <c r="S8" i="6"/>
  <c r="R8" i="6"/>
  <c r="Q8" i="6"/>
  <c r="P8" i="6"/>
  <c r="O8" i="6"/>
  <c r="N8" i="6"/>
  <c r="M8" i="6"/>
  <c r="L8" i="6"/>
  <c r="K8" i="6"/>
  <c r="J8" i="6"/>
  <c r="I8" i="6"/>
  <c r="H8" i="6"/>
  <c r="G8" i="6"/>
  <c r="F8" i="6"/>
  <c r="E8" i="6"/>
  <c r="D8" i="6"/>
  <c r="C8" i="6"/>
  <c r="AG7" i="6"/>
  <c r="AF7" i="6"/>
  <c r="AE7" i="6"/>
  <c r="AD7" i="6"/>
  <c r="AC7" i="6"/>
  <c r="AB7" i="6"/>
  <c r="AA7" i="6"/>
  <c r="Z7" i="6"/>
  <c r="Y7" i="6"/>
  <c r="X7" i="6"/>
  <c r="W7" i="6"/>
  <c r="V7" i="6"/>
  <c r="U7" i="6"/>
  <c r="T7" i="6"/>
  <c r="S7" i="6"/>
  <c r="R7" i="6"/>
  <c r="Q7" i="6"/>
  <c r="P7" i="6"/>
  <c r="O7" i="6"/>
  <c r="N7" i="6"/>
  <c r="M7" i="6"/>
  <c r="L7" i="6"/>
  <c r="K7" i="6"/>
  <c r="J7" i="6"/>
  <c r="I7" i="6"/>
  <c r="H7" i="6"/>
  <c r="G7" i="6"/>
  <c r="F7" i="6"/>
  <c r="E7" i="6"/>
  <c r="D7" i="6"/>
  <c r="C7" i="6"/>
  <c r="AG6" i="6"/>
  <c r="AF6" i="6"/>
  <c r="AE6" i="6"/>
  <c r="AD6" i="6"/>
  <c r="AC6" i="6"/>
  <c r="AB6" i="6"/>
  <c r="AA6" i="6"/>
  <c r="Z6" i="6"/>
  <c r="Y6" i="6"/>
  <c r="X6" i="6"/>
  <c r="W6" i="6"/>
  <c r="V6" i="6"/>
  <c r="U6" i="6"/>
  <c r="T6" i="6"/>
  <c r="S6" i="6"/>
  <c r="R6" i="6"/>
  <c r="Q6" i="6"/>
  <c r="P6" i="6"/>
  <c r="O6" i="6"/>
  <c r="N6" i="6"/>
  <c r="M6" i="6"/>
  <c r="L6" i="6"/>
  <c r="K6" i="6"/>
  <c r="J6" i="6"/>
  <c r="I6" i="6"/>
  <c r="H6" i="6"/>
  <c r="G6" i="6"/>
  <c r="F6" i="6"/>
  <c r="E6" i="6"/>
  <c r="D6" i="6"/>
  <c r="C6" i="6"/>
  <c r="AG5" i="6"/>
  <c r="AF5" i="6"/>
  <c r="AE5" i="6"/>
  <c r="AD5" i="6"/>
  <c r="AC5" i="6"/>
  <c r="AB5" i="6"/>
  <c r="AA5" i="6"/>
  <c r="Z5" i="6"/>
  <c r="Y5" i="6"/>
  <c r="X5" i="6"/>
  <c r="W5" i="6"/>
  <c r="V5" i="6"/>
  <c r="U5" i="6"/>
  <c r="T5" i="6"/>
  <c r="S5" i="6"/>
  <c r="R5" i="6"/>
  <c r="Q5" i="6"/>
  <c r="P5" i="6"/>
  <c r="O5" i="6"/>
  <c r="N5" i="6"/>
  <c r="M5" i="6"/>
  <c r="L5" i="6"/>
  <c r="K5" i="6"/>
  <c r="J5" i="6"/>
  <c r="I5" i="6"/>
  <c r="H5" i="6"/>
  <c r="G5" i="6"/>
  <c r="F5" i="6"/>
  <c r="E5" i="6"/>
  <c r="D5" i="6"/>
  <c r="C5" i="6"/>
  <c r="AG4" i="6"/>
  <c r="AF4" i="6"/>
  <c r="AE4" i="6"/>
  <c r="AD4" i="6"/>
  <c r="AC4" i="6"/>
  <c r="AB4" i="6"/>
  <c r="AA4" i="6"/>
  <c r="Z4" i="6"/>
  <c r="Y4" i="6"/>
  <c r="X4" i="6"/>
  <c r="W4" i="6"/>
  <c r="V4" i="6"/>
  <c r="U4" i="6"/>
  <c r="T4" i="6"/>
  <c r="S4" i="6"/>
  <c r="R4" i="6"/>
  <c r="Q4" i="6"/>
  <c r="P4" i="6"/>
  <c r="O4" i="6"/>
  <c r="N4" i="6"/>
  <c r="M4" i="6"/>
  <c r="L4" i="6"/>
  <c r="K4" i="6"/>
  <c r="J4" i="6"/>
  <c r="I4" i="6"/>
  <c r="H4" i="6"/>
  <c r="G4" i="6"/>
  <c r="F4" i="6"/>
  <c r="E4" i="6"/>
  <c r="D4" i="6"/>
  <c r="C4" i="6"/>
  <c r="AG3" i="6"/>
  <c r="AF3" i="6"/>
  <c r="AE3" i="6"/>
  <c r="AD3" i="6"/>
  <c r="AC3" i="6"/>
  <c r="AB3" i="6"/>
  <c r="AA3" i="6"/>
  <c r="Z3" i="6"/>
  <c r="Y3" i="6"/>
  <c r="X3" i="6"/>
  <c r="W3" i="6"/>
  <c r="V3" i="6"/>
  <c r="U3" i="6"/>
  <c r="T3" i="6"/>
  <c r="S3" i="6"/>
  <c r="R3" i="6"/>
  <c r="Q3" i="6"/>
  <c r="P3" i="6"/>
  <c r="O3" i="6"/>
  <c r="N3" i="6"/>
  <c r="M3" i="6"/>
  <c r="L3" i="6"/>
  <c r="K3" i="6"/>
  <c r="J3" i="6"/>
  <c r="I3" i="6"/>
  <c r="H3" i="6"/>
  <c r="G3" i="6"/>
  <c r="F3" i="6"/>
  <c r="E3" i="6"/>
  <c r="D3" i="6"/>
  <c r="C3" i="6"/>
  <c r="AG2" i="6"/>
  <c r="AF2" i="6"/>
  <c r="AE2" i="6"/>
  <c r="AD2" i="6"/>
  <c r="AC2" i="6"/>
  <c r="AB2" i="6"/>
  <c r="AA2" i="6"/>
  <c r="Z2" i="6"/>
  <c r="Y2" i="6"/>
  <c r="X2" i="6"/>
  <c r="W2" i="6"/>
  <c r="V2" i="6"/>
  <c r="U2" i="6"/>
  <c r="T2" i="6"/>
  <c r="S2" i="6"/>
  <c r="R2" i="6"/>
  <c r="Q2" i="6"/>
  <c r="P2" i="6"/>
  <c r="O2" i="6"/>
  <c r="N2" i="6"/>
  <c r="M2" i="6"/>
  <c r="L2" i="6"/>
  <c r="K2" i="6"/>
  <c r="J2" i="6"/>
  <c r="I2" i="6"/>
  <c r="H2" i="6"/>
  <c r="G2" i="6"/>
  <c r="F2" i="6"/>
  <c r="E2" i="6"/>
  <c r="D2" i="6"/>
  <c r="C2" i="6"/>
  <c r="H14" i="4"/>
  <c r="I13" i="4"/>
  <c r="D13" i="4"/>
  <c r="J12" i="4"/>
  <c r="B12" i="4"/>
  <c r="F11" i="4"/>
  <c r="C11" i="4"/>
  <c r="D10" i="4"/>
  <c r="H9" i="4"/>
  <c r="E9" i="4"/>
  <c r="F8" i="4"/>
  <c r="J7" i="4"/>
  <c r="G7" i="4"/>
  <c r="G6" i="4"/>
  <c r="B6" i="4"/>
  <c r="G5" i="4"/>
  <c r="J4" i="4"/>
  <c r="D4" i="4"/>
  <c r="B4" i="4"/>
  <c r="D3" i="4"/>
  <c r="F2" i="4"/>
  <c r="D2" i="4"/>
  <c r="P16" i="3"/>
  <c r="O16" i="3"/>
  <c r="N16" i="3"/>
  <c r="M16" i="3"/>
  <c r="L16" i="3"/>
  <c r="K16" i="3"/>
  <c r="J16" i="3"/>
  <c r="I16" i="3"/>
  <c r="H16" i="3"/>
  <c r="P15" i="3"/>
  <c r="O15" i="3"/>
  <c r="N15" i="3"/>
  <c r="M15" i="3"/>
  <c r="L15" i="3"/>
  <c r="K15" i="3"/>
  <c r="J15" i="3"/>
  <c r="I15" i="3"/>
  <c r="H15" i="3"/>
  <c r="P14" i="3"/>
  <c r="O14" i="3"/>
  <c r="N14" i="3"/>
  <c r="M14" i="3"/>
  <c r="L14" i="3"/>
  <c r="K14" i="3"/>
  <c r="J14" i="3"/>
  <c r="I14" i="3"/>
  <c r="H14" i="3"/>
  <c r="P13" i="3"/>
  <c r="O13" i="3"/>
  <c r="N13" i="3"/>
  <c r="M13" i="3"/>
  <c r="L13" i="3"/>
  <c r="K13" i="3"/>
  <c r="J13" i="3"/>
  <c r="I13" i="3"/>
  <c r="H13" i="3"/>
  <c r="P12" i="3"/>
  <c r="O12" i="3"/>
  <c r="N12" i="3"/>
  <c r="M12" i="3"/>
  <c r="L12" i="3"/>
  <c r="K12" i="3"/>
  <c r="J12" i="3"/>
  <c r="I12" i="3"/>
  <c r="H12" i="3"/>
  <c r="P11" i="3"/>
  <c r="O11" i="3"/>
  <c r="N11" i="3"/>
  <c r="M11" i="3"/>
  <c r="L11" i="3"/>
  <c r="K11" i="3"/>
  <c r="J11" i="3"/>
  <c r="I11" i="3"/>
  <c r="H11" i="3"/>
  <c r="P10" i="3"/>
  <c r="O10" i="3"/>
  <c r="N10" i="3"/>
  <c r="M10" i="3"/>
  <c r="L10" i="3"/>
  <c r="K10" i="3"/>
  <c r="J10" i="3"/>
  <c r="I10" i="3"/>
  <c r="H10" i="3"/>
  <c r="P9" i="3"/>
  <c r="O9" i="3"/>
  <c r="N9" i="3"/>
  <c r="M9" i="3"/>
  <c r="L9" i="3"/>
  <c r="K9" i="3"/>
  <c r="J9" i="3"/>
  <c r="I9" i="3"/>
  <c r="H9" i="3"/>
  <c r="P8" i="3"/>
  <c r="O8" i="3"/>
  <c r="N8" i="3"/>
  <c r="M8" i="3"/>
  <c r="L8" i="3"/>
  <c r="K8" i="3"/>
  <c r="J8" i="3"/>
  <c r="D6" i="4" s="1"/>
  <c r="I8" i="3"/>
  <c r="H8" i="3"/>
  <c r="P7" i="3"/>
  <c r="J5" i="4" s="1"/>
  <c r="O7" i="3"/>
  <c r="N7" i="3"/>
  <c r="M7" i="3"/>
  <c r="L7" i="3"/>
  <c r="K7" i="3"/>
  <c r="E5" i="4" s="1"/>
  <c r="J7" i="3"/>
  <c r="I7" i="3"/>
  <c r="H7" i="3"/>
  <c r="B5" i="4" s="1"/>
  <c r="P6" i="3"/>
  <c r="O6" i="3"/>
  <c r="N6" i="3"/>
  <c r="M6" i="3"/>
  <c r="L6" i="3"/>
  <c r="K6" i="3"/>
  <c r="J6" i="3"/>
  <c r="I6" i="3"/>
  <c r="H6" i="3"/>
  <c r="P5" i="3"/>
  <c r="J3" i="4" s="1"/>
  <c r="O5" i="3"/>
  <c r="N5" i="3"/>
  <c r="M5" i="3"/>
  <c r="G3" i="4" s="1"/>
  <c r="L5" i="3"/>
  <c r="K5" i="3"/>
  <c r="J5" i="3"/>
  <c r="I5" i="3"/>
  <c r="H5" i="3"/>
  <c r="B3" i="4" s="1"/>
  <c r="P4" i="3"/>
  <c r="O4" i="3"/>
  <c r="N4" i="3"/>
  <c r="M4" i="3"/>
  <c r="L4" i="3"/>
  <c r="K4" i="3"/>
  <c r="J4" i="3"/>
  <c r="I4" i="3"/>
  <c r="H4" i="3"/>
  <c r="K32" i="2"/>
  <c r="J32" i="2"/>
  <c r="I32" i="2"/>
  <c r="H32" i="2"/>
  <c r="K31" i="2"/>
  <c r="J31" i="2"/>
  <c r="I31" i="2"/>
  <c r="H31" i="2"/>
  <c r="K30" i="2"/>
  <c r="J30" i="2"/>
  <c r="I30" i="2"/>
  <c r="H30" i="2"/>
  <c r="K29" i="2"/>
  <c r="J29" i="2"/>
  <c r="I29" i="2"/>
  <c r="H29" i="2"/>
  <c r="K28" i="2"/>
  <c r="J28" i="2"/>
  <c r="I28" i="2"/>
  <c r="H28" i="2"/>
  <c r="K27" i="2"/>
  <c r="J27" i="2"/>
  <c r="I27" i="2"/>
  <c r="H27" i="2"/>
  <c r="K26" i="2"/>
  <c r="J26" i="2"/>
  <c r="I26" i="2"/>
  <c r="H26" i="2"/>
  <c r="K25" i="2"/>
  <c r="J25" i="2"/>
  <c r="I25" i="2"/>
  <c r="H25" i="2"/>
  <c r="K24" i="2"/>
  <c r="J24" i="2"/>
  <c r="I24" i="2"/>
  <c r="H24" i="2"/>
  <c r="K23" i="2"/>
  <c r="J23" i="2"/>
  <c r="I23" i="2"/>
  <c r="H23" i="2"/>
  <c r="K22" i="2"/>
  <c r="J22" i="2"/>
  <c r="I22" i="2"/>
  <c r="H22" i="2"/>
  <c r="K21" i="2"/>
  <c r="J21" i="2"/>
  <c r="I21" i="2"/>
  <c r="H21" i="2"/>
  <c r="K20" i="2"/>
  <c r="J20" i="2"/>
  <c r="I20" i="2"/>
  <c r="H20" i="2"/>
  <c r="P16" i="2"/>
  <c r="O16" i="2"/>
  <c r="I14" i="4" s="1"/>
  <c r="N16" i="2"/>
  <c r="M16" i="2"/>
  <c r="G14" i="4" s="1"/>
  <c r="L16" i="2"/>
  <c r="F14" i="4" s="1"/>
  <c r="K16" i="2"/>
  <c r="E14" i="4" s="1"/>
  <c r="J16" i="2"/>
  <c r="I16" i="2"/>
  <c r="C14" i="4" s="1"/>
  <c r="H16" i="2"/>
  <c r="B14" i="4" s="1"/>
  <c r="P15" i="2"/>
  <c r="J13" i="4" s="1"/>
  <c r="O15" i="2"/>
  <c r="N15" i="2"/>
  <c r="H13" i="4" s="1"/>
  <c r="M15" i="2"/>
  <c r="G13" i="4" s="1"/>
  <c r="L15" i="2"/>
  <c r="F13" i="4" s="1"/>
  <c r="K15" i="2"/>
  <c r="J15" i="2"/>
  <c r="I15" i="2"/>
  <c r="C13" i="4" s="1"/>
  <c r="H15" i="2"/>
  <c r="B13" i="4" s="1"/>
  <c r="P14" i="2"/>
  <c r="O14" i="2"/>
  <c r="I12" i="4" s="1"/>
  <c r="N14" i="2"/>
  <c r="H12" i="4" s="1"/>
  <c r="M14" i="2"/>
  <c r="G12" i="4" s="1"/>
  <c r="L14" i="2"/>
  <c r="K14" i="2"/>
  <c r="E12" i="4" s="1"/>
  <c r="J14" i="2"/>
  <c r="D12" i="4" s="1"/>
  <c r="I14" i="2"/>
  <c r="C12" i="4" s="1"/>
  <c r="H14" i="2"/>
  <c r="P13" i="2"/>
  <c r="J11" i="4" s="1"/>
  <c r="O13" i="2"/>
  <c r="I11" i="4" s="1"/>
  <c r="N13" i="2"/>
  <c r="H11" i="4" s="1"/>
  <c r="M13" i="2"/>
  <c r="L13" i="2"/>
  <c r="K13" i="2"/>
  <c r="E11" i="4" s="1"/>
  <c r="J13" i="2"/>
  <c r="D11" i="4" s="1"/>
  <c r="I13" i="2"/>
  <c r="H13" i="2"/>
  <c r="B11" i="4" s="1"/>
  <c r="P12" i="2"/>
  <c r="J10" i="4" s="1"/>
  <c r="O12" i="2"/>
  <c r="I10" i="4" s="1"/>
  <c r="N12" i="2"/>
  <c r="M12" i="2"/>
  <c r="G10" i="4" s="1"/>
  <c r="L12" i="2"/>
  <c r="F10" i="4" s="1"/>
  <c r="K12" i="2"/>
  <c r="E10" i="4" s="1"/>
  <c r="J12" i="2"/>
  <c r="I12" i="2"/>
  <c r="C10" i="4" s="1"/>
  <c r="H12" i="2"/>
  <c r="B10" i="4" s="1"/>
  <c r="P11" i="2"/>
  <c r="J9" i="4" s="1"/>
  <c r="O11" i="2"/>
  <c r="N11" i="2"/>
  <c r="M11" i="2"/>
  <c r="G9" i="4" s="1"/>
  <c r="L11" i="2"/>
  <c r="F9" i="4" s="1"/>
  <c r="K11" i="2"/>
  <c r="J11" i="2"/>
  <c r="D9" i="4" s="1"/>
  <c r="I11" i="2"/>
  <c r="C9" i="4" s="1"/>
  <c r="H11" i="2"/>
  <c r="B9" i="4" s="1"/>
  <c r="P10" i="2"/>
  <c r="O10" i="2"/>
  <c r="I8" i="4" s="1"/>
  <c r="N10" i="2"/>
  <c r="H8" i="4" s="1"/>
  <c r="M10" i="2"/>
  <c r="G8" i="4" s="1"/>
  <c r="L10" i="2"/>
  <c r="K10" i="2"/>
  <c r="E8" i="4" s="1"/>
  <c r="J10" i="2"/>
  <c r="D8" i="4" s="1"/>
  <c r="I10" i="2"/>
  <c r="C8" i="4" s="1"/>
  <c r="H10" i="2"/>
  <c r="P9" i="2"/>
  <c r="O9" i="2"/>
  <c r="I7" i="4" s="1"/>
  <c r="N9" i="2"/>
  <c r="H7" i="4" s="1"/>
  <c r="M9" i="2"/>
  <c r="L9" i="2"/>
  <c r="F7" i="4" s="1"/>
  <c r="K9" i="2"/>
  <c r="E7" i="4" s="1"/>
  <c r="J9" i="2"/>
  <c r="D7" i="4" s="1"/>
  <c r="I9" i="2"/>
  <c r="H9" i="2"/>
  <c r="B7" i="4" s="1"/>
  <c r="P8" i="2"/>
  <c r="J6" i="4" s="1"/>
  <c r="O8" i="2"/>
  <c r="I6" i="4" s="1"/>
  <c r="N8" i="2"/>
  <c r="M8" i="2"/>
  <c r="L8" i="2"/>
  <c r="F6" i="4" s="1"/>
  <c r="K8" i="2"/>
  <c r="E6" i="4" s="1"/>
  <c r="J8" i="2"/>
  <c r="I8" i="2"/>
  <c r="C6" i="4" s="1"/>
  <c r="H8" i="2"/>
  <c r="P7" i="2"/>
  <c r="O7" i="2"/>
  <c r="I5" i="4" s="1"/>
  <c r="N7" i="2"/>
  <c r="M7" i="2"/>
  <c r="L7" i="2"/>
  <c r="F5" i="4" s="1"/>
  <c r="K7" i="2"/>
  <c r="J7" i="2"/>
  <c r="D5" i="4" s="1"/>
  <c r="I7" i="2"/>
  <c r="C5" i="4" s="1"/>
  <c r="H7" i="2"/>
  <c r="P6" i="2"/>
  <c r="O6" i="2"/>
  <c r="I4" i="4" s="1"/>
  <c r="N6" i="2"/>
  <c r="M6" i="2"/>
  <c r="G4" i="4" s="1"/>
  <c r="L6" i="2"/>
  <c r="K6" i="2"/>
  <c r="E4" i="4" s="1"/>
  <c r="J6" i="2"/>
  <c r="I6" i="2"/>
  <c r="C4" i="4" s="1"/>
  <c r="H6" i="2"/>
  <c r="P5" i="2"/>
  <c r="O5" i="2"/>
  <c r="I3" i="4" s="1"/>
  <c r="N5" i="2"/>
  <c r="M5" i="2"/>
  <c r="L5" i="2"/>
  <c r="F3" i="4" s="1"/>
  <c r="K5" i="2"/>
  <c r="E3" i="4" s="1"/>
  <c r="J5" i="2"/>
  <c r="I5" i="2"/>
  <c r="C3" i="4" s="1"/>
  <c r="H5" i="2"/>
  <c r="P4" i="2"/>
  <c r="J2" i="4" s="1"/>
  <c r="O4" i="2"/>
  <c r="N4" i="2"/>
  <c r="M4" i="2"/>
  <c r="G2" i="4" s="1"/>
  <c r="L4" i="2"/>
  <c r="K4" i="2"/>
  <c r="E2" i="4" s="1"/>
  <c r="J4" i="2"/>
  <c r="I4" i="2"/>
  <c r="C2" i="4" s="1"/>
  <c r="B2" i="4"/>
  <c r="T4" i="7" l="1"/>
  <c r="F8" i="7"/>
  <c r="N8" i="7"/>
  <c r="V8" i="7"/>
  <c r="AD8" i="7"/>
  <c r="K8" i="7"/>
  <c r="T8" i="7"/>
  <c r="C8" i="7"/>
  <c r="M8" i="7"/>
  <c r="AC8" i="7"/>
  <c r="G8" i="7"/>
  <c r="O8" i="7"/>
  <c r="W8" i="7"/>
  <c r="AE8" i="7"/>
  <c r="J8" i="7"/>
  <c r="D8" i="7"/>
  <c r="S8" i="7"/>
  <c r="H8" i="7"/>
  <c r="P8" i="7"/>
  <c r="X8" i="7"/>
  <c r="AF8" i="7"/>
  <c r="Z8" i="7"/>
  <c r="E8" i="7"/>
  <c r="L8" i="7"/>
  <c r="AB8" i="7"/>
  <c r="U8" i="7"/>
  <c r="I8" i="7"/>
  <c r="Q8" i="7"/>
  <c r="Y8" i="7"/>
  <c r="AG8" i="7"/>
  <c r="R8" i="7"/>
  <c r="AA8" i="7"/>
  <c r="J14" i="4"/>
  <c r="F4" i="4"/>
  <c r="C7" i="4"/>
  <c r="B8" i="4"/>
  <c r="J8" i="4"/>
  <c r="I9" i="4"/>
  <c r="H10" i="4"/>
  <c r="G11" i="4"/>
  <c r="F12" i="4"/>
  <c r="E13" i="4"/>
  <c r="D14" i="4"/>
  <c r="K4" i="7" l="1"/>
  <c r="AC4" i="7"/>
  <c r="Z4" i="7"/>
  <c r="N4" i="7"/>
  <c r="AG4" i="7"/>
  <c r="I4" i="7"/>
  <c r="V4" i="7"/>
  <c r="S4" i="7"/>
  <c r="X4" i="7"/>
  <c r="M4" i="7"/>
  <c r="AD4" i="7"/>
  <c r="G4" i="7"/>
  <c r="AF4" i="7"/>
  <c r="U4" i="7"/>
  <c r="O4" i="7"/>
  <c r="AB4" i="7"/>
  <c r="D4" i="7"/>
  <c r="L4" i="7"/>
  <c r="Y4" i="7"/>
  <c r="W4" i="7"/>
  <c r="P4" i="7"/>
  <c r="Q4" i="7"/>
  <c r="E4" i="7"/>
  <c r="R4" i="7"/>
  <c r="C4" i="7"/>
  <c r="J4" i="7"/>
  <c r="F4" i="7"/>
  <c r="H4" i="7"/>
  <c r="AE4" i="7"/>
  <c r="AA4" i="7"/>
  <c r="AG10" i="7"/>
  <c r="Y10" i="7"/>
  <c r="Q10" i="7"/>
  <c r="I10" i="7"/>
  <c r="AF10" i="7"/>
  <c r="X10" i="7"/>
  <c r="P10" i="7"/>
  <c r="H10" i="7"/>
  <c r="AE10" i="7"/>
  <c r="W10" i="7"/>
  <c r="O10" i="7"/>
  <c r="G10" i="7"/>
  <c r="AD10" i="7"/>
  <c r="V10" i="7"/>
  <c r="N10" i="7"/>
  <c r="F10" i="7"/>
  <c r="AC10" i="7"/>
  <c r="M10" i="7"/>
  <c r="AB10" i="7"/>
  <c r="L10" i="7"/>
  <c r="AA10" i="7"/>
  <c r="K10" i="7"/>
  <c r="T10" i="7"/>
  <c r="D10" i="7"/>
  <c r="R10" i="7"/>
  <c r="Z10" i="7"/>
  <c r="U10" i="7"/>
  <c r="S10" i="7"/>
  <c r="J10" i="7"/>
  <c r="E10" i="7"/>
  <c r="C10" i="7"/>
  <c r="AG2" i="7"/>
  <c r="Y2" i="7"/>
  <c r="Q2" i="7"/>
  <c r="I2" i="7"/>
  <c r="AF2" i="7"/>
  <c r="X2" i="7"/>
  <c r="P2" i="7"/>
  <c r="H2" i="7"/>
  <c r="AE2" i="7"/>
  <c r="W2" i="7"/>
  <c r="O2" i="7"/>
  <c r="G2" i="7"/>
  <c r="AD2" i="7"/>
  <c r="V2" i="7"/>
  <c r="N2" i="7"/>
  <c r="F2" i="7"/>
  <c r="AC2" i="7"/>
  <c r="M2" i="7"/>
  <c r="AB2" i="7"/>
  <c r="L2" i="7"/>
  <c r="AA2" i="7"/>
  <c r="K2" i="7"/>
  <c r="T2" i="7"/>
  <c r="D2" i="7"/>
  <c r="R2" i="7"/>
  <c r="J2" i="7"/>
  <c r="E2" i="7"/>
  <c r="C2" i="7"/>
  <c r="Z2" i="7"/>
  <c r="U2" i="7"/>
  <c r="S2" i="7"/>
  <c r="AG5" i="7"/>
  <c r="Y5" i="7"/>
  <c r="Q5" i="7"/>
  <c r="I5" i="7"/>
  <c r="AF5" i="7"/>
  <c r="X5" i="7"/>
  <c r="P5" i="7"/>
  <c r="H5" i="7"/>
  <c r="AE5" i="7"/>
  <c r="W5" i="7"/>
  <c r="O5" i="7"/>
  <c r="G5" i="7"/>
  <c r="AD5" i="7"/>
  <c r="V5" i="7"/>
  <c r="N5" i="7"/>
  <c r="F5" i="7"/>
  <c r="AC5" i="7"/>
  <c r="M5" i="7"/>
  <c r="AB5" i="7"/>
  <c r="L5" i="7"/>
  <c r="AA5" i="7"/>
  <c r="K5" i="7"/>
  <c r="T5" i="7"/>
  <c r="D5" i="7"/>
  <c r="R5" i="7"/>
  <c r="Z5" i="7"/>
  <c r="U5" i="7"/>
  <c r="S5" i="7"/>
  <c r="J5" i="7"/>
  <c r="E5" i="7"/>
  <c r="C5" i="7"/>
  <c r="AG9" i="7"/>
  <c r="Y9" i="7"/>
  <c r="Q9" i="7"/>
  <c r="I9" i="7"/>
  <c r="AF9" i="7"/>
  <c r="X9" i="7"/>
  <c r="P9" i="7"/>
  <c r="H9" i="7"/>
  <c r="AE9" i="7"/>
  <c r="W9" i="7"/>
  <c r="O9" i="7"/>
  <c r="G9" i="7"/>
  <c r="AD9" i="7"/>
  <c r="V9" i="7"/>
  <c r="N9" i="7"/>
  <c r="F9" i="7"/>
  <c r="AC9" i="7"/>
  <c r="M9" i="7"/>
  <c r="AB9" i="7"/>
  <c r="L9" i="7"/>
  <c r="AA9" i="7"/>
  <c r="K9" i="7"/>
  <c r="T9" i="7"/>
  <c r="D9" i="7"/>
  <c r="R9" i="7"/>
  <c r="U9" i="7"/>
  <c r="S9" i="7"/>
  <c r="J9" i="7"/>
  <c r="E9" i="7"/>
  <c r="C9" i="7"/>
  <c r="Z9" i="7"/>
  <c r="AG13" i="7"/>
  <c r="Y13" i="7"/>
  <c r="Q13" i="7"/>
  <c r="I13" i="7"/>
  <c r="AF13" i="7"/>
  <c r="X13" i="7"/>
  <c r="P13" i="7"/>
  <c r="H13" i="7"/>
  <c r="AE13" i="7"/>
  <c r="W13" i="7"/>
  <c r="O13" i="7"/>
  <c r="G13" i="7"/>
  <c r="AD13" i="7"/>
  <c r="V13" i="7"/>
  <c r="N13" i="7"/>
  <c r="F13" i="7"/>
  <c r="AC13" i="7"/>
  <c r="M13" i="7"/>
  <c r="AB13" i="7"/>
  <c r="L13" i="7"/>
  <c r="AA13" i="7"/>
  <c r="K13" i="7"/>
  <c r="T13" i="7"/>
  <c r="D13" i="7"/>
  <c r="R13" i="7"/>
  <c r="U13" i="7"/>
  <c r="S13" i="7"/>
  <c r="J13" i="7"/>
  <c r="E13" i="7"/>
  <c r="C13" i="7"/>
  <c r="Z13" i="7"/>
  <c r="AG17" i="7"/>
  <c r="Y17" i="7"/>
  <c r="Q17" i="7"/>
  <c r="I17" i="7"/>
  <c r="AF17" i="7"/>
  <c r="X17" i="7"/>
  <c r="P17" i="7"/>
  <c r="H17" i="7"/>
  <c r="AE17" i="7"/>
  <c r="W17" i="7"/>
  <c r="O17" i="7"/>
  <c r="G17" i="7"/>
  <c r="AD17" i="7"/>
  <c r="V17" i="7"/>
  <c r="N17" i="7"/>
  <c r="F17" i="7"/>
  <c r="AC17" i="7"/>
  <c r="M17" i="7"/>
  <c r="AB17" i="7"/>
  <c r="L17" i="7"/>
  <c r="AA17" i="7"/>
  <c r="K17" i="7"/>
  <c r="Z17" i="7"/>
  <c r="T17" i="7"/>
  <c r="D17" i="7"/>
  <c r="R17" i="7"/>
  <c r="U17" i="7"/>
  <c r="S17" i="7"/>
  <c r="J17" i="7"/>
  <c r="E17" i="7"/>
  <c r="C17" i="7"/>
  <c r="I14" i="7" l="1"/>
  <c r="C6" i="7"/>
  <c r="AE14" i="7"/>
  <c r="N14" i="7"/>
  <c r="AC14" i="7"/>
  <c r="M14" i="7"/>
  <c r="Z14" i="7"/>
  <c r="C14" i="7"/>
  <c r="D7" i="7"/>
  <c r="E7" i="7" s="1"/>
  <c r="F7" i="7" s="1"/>
  <c r="G7" i="7" s="1"/>
  <c r="H7" i="7" s="1"/>
  <c r="I7" i="7" s="1"/>
  <c r="J7" i="7" s="1"/>
  <c r="K7" i="7" s="1"/>
  <c r="L7" i="7" s="1"/>
  <c r="M7" i="7" s="1"/>
  <c r="N7" i="7" s="1"/>
  <c r="O7" i="7" s="1"/>
  <c r="P7" i="7" s="1"/>
  <c r="Q7" i="7" s="1"/>
  <c r="R7" i="7" s="1"/>
  <c r="S7" i="7" s="1"/>
  <c r="T7" i="7" s="1"/>
  <c r="U7" i="7" s="1"/>
  <c r="V7" i="7" s="1"/>
  <c r="W7" i="7" s="1"/>
  <c r="X7" i="7" s="1"/>
  <c r="Y7" i="7" s="1"/>
  <c r="Z7" i="7" s="1"/>
  <c r="AA7" i="7" s="1"/>
  <c r="AB7" i="7" s="1"/>
  <c r="AC7" i="7" s="1"/>
  <c r="AD7" i="7" s="1"/>
  <c r="AE7" i="7" s="1"/>
  <c r="AF7" i="7" s="1"/>
  <c r="AG7" i="7" s="1"/>
  <c r="C7" i="7"/>
  <c r="AG3" i="7"/>
  <c r="Y3" i="7"/>
  <c r="Q3" i="7"/>
  <c r="I3" i="7"/>
  <c r="AF3" i="7"/>
  <c r="X3" i="7"/>
  <c r="P3" i="7"/>
  <c r="H3" i="7"/>
  <c r="AE3" i="7"/>
  <c r="W3" i="7"/>
  <c r="O3" i="7"/>
  <c r="G3" i="7"/>
  <c r="AD3" i="7"/>
  <c r="V3" i="7"/>
  <c r="N3" i="7"/>
  <c r="F3" i="7"/>
  <c r="AC3" i="7"/>
  <c r="M3" i="7"/>
  <c r="AB3" i="7"/>
  <c r="L3" i="7"/>
  <c r="AA3" i="7"/>
  <c r="K3" i="7"/>
  <c r="T3" i="7"/>
  <c r="D3" i="7"/>
  <c r="R3" i="7"/>
  <c r="U3" i="7"/>
  <c r="S3" i="7"/>
  <c r="J3" i="7"/>
  <c r="E3" i="7"/>
  <c r="C3" i="7"/>
  <c r="Z3" i="7"/>
  <c r="AG12" i="7"/>
  <c r="Y12" i="7"/>
  <c r="Q12" i="7"/>
  <c r="I12" i="7"/>
  <c r="AF12" i="7"/>
  <c r="X12" i="7"/>
  <c r="P12" i="7"/>
  <c r="H12" i="7"/>
  <c r="AE12" i="7"/>
  <c r="W12" i="7"/>
  <c r="O12" i="7"/>
  <c r="G12" i="7"/>
  <c r="AD12" i="7"/>
  <c r="V12" i="7"/>
  <c r="N12" i="7"/>
  <c r="F12" i="7"/>
  <c r="AC12" i="7"/>
  <c r="M12" i="7"/>
  <c r="AB12" i="7"/>
  <c r="L12" i="7"/>
  <c r="AA12" i="7"/>
  <c r="K12" i="7"/>
  <c r="T12" i="7"/>
  <c r="D12" i="7"/>
  <c r="R12" i="7"/>
  <c r="J12" i="7"/>
  <c r="E12" i="7"/>
  <c r="C12" i="7"/>
  <c r="Z12" i="7"/>
  <c r="U12" i="7"/>
  <c r="S12" i="7"/>
  <c r="F14" i="7" l="1"/>
  <c r="R14" i="7"/>
  <c r="H14" i="7"/>
  <c r="D14" i="7"/>
  <c r="P14" i="7"/>
  <c r="T14" i="7"/>
  <c r="X14" i="7"/>
  <c r="E14" i="7"/>
  <c r="K14" i="7"/>
  <c r="V14" i="7"/>
  <c r="AF14" i="7"/>
  <c r="J14" i="7"/>
  <c r="AA14" i="7"/>
  <c r="AD14" i="7"/>
  <c r="Q14" i="7"/>
  <c r="S14" i="7"/>
  <c r="L14" i="7"/>
  <c r="O14" i="7"/>
  <c r="Y14" i="7"/>
  <c r="U14" i="7"/>
  <c r="AB14" i="7"/>
  <c r="W14" i="7"/>
  <c r="AG14" i="7"/>
  <c r="D6" i="7"/>
  <c r="E6" i="7" s="1"/>
  <c r="F6" i="7" s="1"/>
  <c r="G6" i="7" s="1"/>
  <c r="H6" i="7" s="1"/>
  <c r="I6" i="7" s="1"/>
  <c r="J6" i="7" s="1"/>
  <c r="K6" i="7" s="1"/>
  <c r="L6" i="7" s="1"/>
  <c r="M6" i="7" s="1"/>
  <c r="N6" i="7" s="1"/>
  <c r="O6" i="7" s="1"/>
  <c r="P6" i="7" s="1"/>
  <c r="Q6" i="7" s="1"/>
  <c r="R6" i="7" s="1"/>
  <c r="S6" i="7" s="1"/>
  <c r="T6" i="7" s="1"/>
  <c r="U6" i="7" s="1"/>
  <c r="V6" i="7" s="1"/>
  <c r="W6" i="7" s="1"/>
  <c r="X6" i="7" s="1"/>
  <c r="Y6" i="7" s="1"/>
  <c r="Z6" i="7" s="1"/>
  <c r="AA6" i="7" s="1"/>
  <c r="AB6" i="7" s="1"/>
  <c r="AC6" i="7" s="1"/>
  <c r="AD6" i="7" s="1"/>
  <c r="AE6" i="7" s="1"/>
  <c r="AF6" i="7" s="1"/>
  <c r="AG6" i="7" s="1"/>
  <c r="G14" i="7"/>
  <c r="AG11" i="7"/>
  <c r="Y11" i="7"/>
  <c r="Q11" i="7"/>
  <c r="I11" i="7"/>
  <c r="AF11" i="7"/>
  <c r="X11" i="7"/>
  <c r="P11" i="7"/>
  <c r="H11" i="7"/>
  <c r="AE11" i="7"/>
  <c r="W11" i="7"/>
  <c r="O11" i="7"/>
  <c r="G11" i="7"/>
  <c r="AD11" i="7"/>
  <c r="V11" i="7"/>
  <c r="N11" i="7"/>
  <c r="F11" i="7"/>
  <c r="AC11" i="7"/>
  <c r="M11" i="7"/>
  <c r="AB11" i="7"/>
  <c r="L11" i="7"/>
  <c r="AA11" i="7"/>
  <c r="K11" i="7"/>
  <c r="T11" i="7"/>
  <c r="D11" i="7"/>
  <c r="R11" i="7"/>
  <c r="C11" i="7"/>
  <c r="Z11" i="7"/>
  <c r="U11" i="7"/>
  <c r="S11" i="7"/>
  <c r="J11" i="7"/>
  <c r="E11" i="7"/>
  <c r="AG15" i="7"/>
  <c r="Y15" i="7"/>
  <c r="Q15" i="7"/>
  <c r="I15" i="7"/>
  <c r="AF15" i="7"/>
  <c r="X15" i="7"/>
  <c r="P15" i="7"/>
  <c r="H15" i="7"/>
  <c r="AE15" i="7"/>
  <c r="W15" i="7"/>
  <c r="O15" i="7"/>
  <c r="G15" i="7"/>
  <c r="AD15" i="7"/>
  <c r="V15" i="7"/>
  <c r="N15" i="7"/>
  <c r="F15" i="7"/>
  <c r="AC15" i="7"/>
  <c r="M15" i="7"/>
  <c r="AB15" i="7"/>
  <c r="L15" i="7"/>
  <c r="AA15" i="7"/>
  <c r="K15" i="7"/>
  <c r="T15" i="7"/>
  <c r="D15" i="7"/>
  <c r="R15" i="7"/>
  <c r="C15" i="7"/>
  <c r="Z15" i="7"/>
  <c r="U15" i="7"/>
  <c r="S15" i="7"/>
  <c r="J15" i="7"/>
  <c r="E15" i="7"/>
  <c r="AG16" i="7" l="1"/>
  <c r="Y16" i="7"/>
  <c r="Q16" i="7"/>
  <c r="I16" i="7"/>
  <c r="AF16" i="7"/>
  <c r="X16" i="7"/>
  <c r="P16" i="7"/>
  <c r="H16" i="7"/>
  <c r="AE16" i="7"/>
  <c r="W16" i="7"/>
  <c r="O16" i="7"/>
  <c r="G16" i="7"/>
  <c r="AD16" i="7"/>
  <c r="V16" i="7"/>
  <c r="N16" i="7"/>
  <c r="F16" i="7"/>
  <c r="AC16" i="7"/>
  <c r="M16" i="7"/>
  <c r="AB16" i="7"/>
  <c r="L16" i="7"/>
  <c r="AA16" i="7"/>
  <c r="K16" i="7"/>
  <c r="T16" i="7"/>
  <c r="D16" i="7"/>
  <c r="R16" i="7"/>
  <c r="J16" i="7"/>
  <c r="E16" i="7"/>
  <c r="C16" i="7"/>
  <c r="Z16" i="7"/>
  <c r="U16" i="7"/>
  <c r="S16" i="7"/>
</calcChain>
</file>

<file path=xl/sharedStrings.xml><?xml version="1.0" encoding="utf-8"?>
<sst xmlns="http://schemas.openxmlformats.org/spreadsheetml/2006/main" count="440" uniqueCount="173">
  <si>
    <t>BAU Expected Capacity Factors</t>
  </si>
  <si>
    <t>Source:</t>
  </si>
  <si>
    <t>Existing installed capacity &amp; generation for all power plants</t>
  </si>
  <si>
    <t>ESDM</t>
  </si>
  <si>
    <t>Handbook of Energy and Economic Statistics of Indonesia</t>
  </si>
  <si>
    <t>https://www.esdm.go.id/assets/media/content/content-handbook-of-energy-and-economic-statistics-of-indonesia-2022.pdf</t>
  </si>
  <si>
    <t>Table 6.4.1 &amp; 6.4.2</t>
  </si>
  <si>
    <t>Notes</t>
  </si>
  <si>
    <t>We divide the quantity of power generated by the installed capacity to find the capacity factor for each technology. The value used for pre-retiring is based on the year 2022 (newest data available), and following the US EPS, we assume 10% improvement for newly builty power plants (exc. solar PV, wind PP). The value for nuclear and solar thermal is zero because they are not deployed in Indonesia.
Some of the technology are classified as one type (ex: petroleum, crude oil, heavy oil or residual fuel). This can be seen further in the tab 'Generation' and 'Installed Capacity'. Co-firing in 'Generation' are all assumed to be fully coal since in Indonesia they usually still rely heavily on coal with lower mix of biomass. While hybrid PP in Indonesia uses solar and wind, thus we divide the value 50% for solar and 50% for wind.</t>
  </si>
  <si>
    <t>Power Generation</t>
  </si>
  <si>
    <t>(GWh)</t>
  </si>
  <si>
    <t>EPS Name</t>
  </si>
  <si>
    <t>HEESI Name</t>
  </si>
  <si>
    <t>table</t>
  </si>
  <si>
    <t>year</t>
  </si>
  <si>
    <t>hydro</t>
  </si>
  <si>
    <t>geothermal</t>
  </si>
  <si>
    <t>- petroleum
- crude oil
- heavy oil or residual fuel</t>
  </si>
  <si>
    <t>- natural gas peaker
- natural gas non peaker</t>
  </si>
  <si>
    <t>- onshore wind
- offshore wind</t>
  </si>
  <si>
    <t>- hard coal
- lignite</t>
  </si>
  <si>
    <t>biomass</t>
  </si>
  <si>
    <t>Municipal Solid Waste</t>
  </si>
  <si>
    <t>solar PV</t>
  </si>
  <si>
    <t>Hydro PP</t>
  </si>
  <si>
    <t>1,2,3</t>
  </si>
  <si>
    <t>Micro hydro PP</t>
  </si>
  <si>
    <t>Geothermal PP</t>
  </si>
  <si>
    <t>1,2</t>
  </si>
  <si>
    <t>Diesel PP</t>
  </si>
  <si>
    <t>Steam PP - Oil</t>
  </si>
  <si>
    <t>Steam PP - Gas</t>
  </si>
  <si>
    <t>1, 2</t>
  </si>
  <si>
    <t>Combined Gas-Steam PP</t>
  </si>
  <si>
    <t>Gas PP</t>
  </si>
  <si>
    <t>Gas Engine PP</t>
  </si>
  <si>
    <t>Wind PP</t>
  </si>
  <si>
    <t>2,3</t>
  </si>
  <si>
    <t>Hybrid PP (1/2)</t>
  </si>
  <si>
    <t>Coal</t>
  </si>
  <si>
    <t>Cofiring</t>
  </si>
  <si>
    <t>fraction steam PP</t>
  </si>
  <si>
    <t>Biomass PP</t>
  </si>
  <si>
    <t>coal</t>
  </si>
  <si>
    <t>oil</t>
  </si>
  <si>
    <t>gas</t>
  </si>
  <si>
    <t>co-firing</t>
  </si>
  <si>
    <t>Biogas PP</t>
  </si>
  <si>
    <t>Steam PP - biomass</t>
  </si>
  <si>
    <t>Waste PP</t>
  </si>
  <si>
    <t>Solar PP</t>
  </si>
  <si>
    <t>Solar Public Street Lighting</t>
  </si>
  <si>
    <t>Solar Energy Saving Lamp</t>
  </si>
  <si>
    <t>Solar PP+PV</t>
  </si>
  <si>
    <t>Table 1. Power Plant Production</t>
  </si>
  <si>
    <t>Steam PP</t>
  </si>
  <si>
    <t>Year</t>
  </si>
  <si>
    <t>Oil</t>
  </si>
  <si>
    <t>Gas</t>
  </si>
  <si>
    <t>Total</t>
  </si>
  <si>
    <t>Sub Total</t>
  </si>
  <si>
    <t>hard coal + lignite</t>
  </si>
  <si>
    <t>natural gas nonpeaker+peaker</t>
  </si>
  <si>
    <t>wind onshore+offshore</t>
  </si>
  <si>
    <t>petroleum, crude oil, heavy or residual oil</t>
  </si>
  <si>
    <t>lignite</t>
  </si>
  <si>
    <t>municipal solid waste</t>
  </si>
  <si>
    <t>Table 2. PLN Purchase from IPP &amp; PPU</t>
  </si>
  <si>
    <t>Biomass</t>
  </si>
  <si>
    <t>Subtotal</t>
  </si>
  <si>
    <t>Total On Grid</t>
  </si>
  <si>
    <t>Table 3. Off Grid</t>
  </si>
  <si>
    <t>Micro Hydro PP</t>
  </si>
  <si>
    <t>Hybrid PP</t>
  </si>
  <si>
    <t>Total Off Grid</t>
  </si>
  <si>
    <t>Grand Total</t>
  </si>
  <si>
    <t>Source  : PLN Statistics and Electricity Statistics, Directorate General of Electricity</t>
  </si>
  <si>
    <t>Installed Capacity</t>
  </si>
  <si>
    <t>(MW)</t>
  </si>
  <si>
    <t>Mini hydro PP</t>
  </si>
  <si>
    <t>Steam PP - fraction oil</t>
  </si>
  <si>
    <t>Steam PP - fraction gas</t>
  </si>
  <si>
    <t>Combined Cycle PP</t>
  </si>
  <si>
    <t>fraction steam PP from tab 'Generation'</t>
  </si>
  <si>
    <t>Steam PP - coal</t>
  </si>
  <si>
    <t>Coal gasification</t>
  </si>
  <si>
    <t>Table 1. On grid capacity</t>
  </si>
  <si>
    <t>Mini Hydro PP</t>
  </si>
  <si>
    <t>Waste</t>
  </si>
  <si>
    <t>Biomas PP</t>
  </si>
  <si>
    <t>Table 2. Off grid capacity</t>
  </si>
  <si>
    <t>Total off grid</t>
  </si>
  <si>
    <t>on grid + off grid</t>
  </si>
  <si>
    <t>Expected Capacity Factor (dimensionless)</t>
  </si>
  <si>
    <t>2019</t>
  </si>
  <si>
    <t>2020</t>
  </si>
  <si>
    <t>2021</t>
  </si>
  <si>
    <t>2022</t>
  </si>
  <si>
    <t>2023</t>
  </si>
  <si>
    <t>2024</t>
  </si>
  <si>
    <t>2025</t>
  </si>
  <si>
    <t>2026</t>
  </si>
  <si>
    <t>2027</t>
  </si>
  <si>
    <t>2028</t>
  </si>
  <si>
    <t>2029</t>
  </si>
  <si>
    <t>2030</t>
  </si>
  <si>
    <t>2031</t>
  </si>
  <si>
    <t>2032</t>
  </si>
  <si>
    <t>2033</t>
  </si>
  <si>
    <t>2034</t>
  </si>
  <si>
    <t>2035</t>
  </si>
  <si>
    <t>2036</t>
  </si>
  <si>
    <t>2037</t>
  </si>
  <si>
    <t>2038</t>
  </si>
  <si>
    <t>2039</t>
  </si>
  <si>
    <t>2040</t>
  </si>
  <si>
    <t>2041</t>
  </si>
  <si>
    <t>2042</t>
  </si>
  <si>
    <t>2043</t>
  </si>
  <si>
    <t>2044</t>
  </si>
  <si>
    <t>2045</t>
  </si>
  <si>
    <t>2046</t>
  </si>
  <si>
    <t>2047</t>
  </si>
  <si>
    <t>2048</t>
  </si>
  <si>
    <t>2049</t>
  </si>
  <si>
    <t>2050</t>
  </si>
  <si>
    <t>hard coal</t>
  </si>
  <si>
    <t>natural gas nonpeaker</t>
  </si>
  <si>
    <t>nuclear</t>
  </si>
  <si>
    <t>onshore wind</t>
  </si>
  <si>
    <t>solar thermal</t>
  </si>
  <si>
    <t>petroleum</t>
  </si>
  <si>
    <t>natural gas peaker</t>
  </si>
  <si>
    <t>offshore wind</t>
  </si>
  <si>
    <t>crude oil</t>
  </si>
  <si>
    <t>heavy or residual fuel oil</t>
  </si>
  <si>
    <t>Solar thermal</t>
  </si>
  <si>
    <t>Country</t>
  </si>
  <si>
    <t>Indonesia</t>
  </si>
  <si>
    <r>
      <t>Rijanto, E., Aiman, S., &amp; Santoso, A. (2013). Development of CSP plants in Wallacea region: Solar intensity resource assessment and CSP plant design specification. </t>
    </r>
    <r>
      <rPr>
        <i/>
        <sz val="11"/>
        <color rgb="FF222222"/>
        <rFont val="Calibri"/>
        <family val="2"/>
        <scheme val="minor"/>
      </rPr>
      <t>Energy Procedia</t>
    </r>
    <r>
      <rPr>
        <sz val="11"/>
        <color rgb="FF222222"/>
        <rFont val="Calibri"/>
        <family val="2"/>
        <scheme val="minor"/>
      </rPr>
      <t>, </t>
    </r>
    <r>
      <rPr>
        <i/>
        <sz val="11"/>
        <color rgb="FF222222"/>
        <rFont val="Calibri"/>
        <family val="2"/>
        <scheme val="minor"/>
      </rPr>
      <t>32</t>
    </r>
    <r>
      <rPr>
        <sz val="11"/>
        <color rgb="FF222222"/>
        <rFont val="Calibri"/>
        <family val="2"/>
        <scheme val="minor"/>
      </rPr>
      <t>, 232-241.</t>
    </r>
  </si>
  <si>
    <t>https://link.springer.com/chapter/10.1007/978-3-319-69480-1_2</t>
  </si>
  <si>
    <t>Concentrated Solar Power Plants Capacity Factors: A Review</t>
  </si>
  <si>
    <t>Hydro</t>
  </si>
  <si>
    <t>Geothermal</t>
  </si>
  <si>
    <t>Solar PV</t>
  </si>
  <si>
    <t>Wind</t>
  </si>
  <si>
    <t>Natural Gas</t>
  </si>
  <si>
    <t>LEAP</t>
  </si>
  <si>
    <t>Conversion per year of generation</t>
  </si>
  <si>
    <t>Conversion from GWh to MWh</t>
  </si>
  <si>
    <t>Type</t>
  </si>
  <si>
    <t>Capacity factor</t>
  </si>
  <si>
    <t>Ember</t>
  </si>
  <si>
    <t>Indonesia’s expansion of clean power can spur growth and equality</t>
  </si>
  <si>
    <t>https://ember-energy.org/app/uploads/2024/10/EN-Report-Indonesias-expansion-of-clean-power-can-spur-growth-and-equality.pdf</t>
  </si>
  <si>
    <t>Climate Policy Initiative</t>
  </si>
  <si>
    <t>Indonesia Power Sector Finance Dashboard</t>
  </si>
  <si>
    <t>https://www.climatepolicyinitiative.org/wp-content/uploads/2024/10/Indonesia-Power-Sector-Finance-Flows.pdf</t>
  </si>
  <si>
    <t>ERIA</t>
  </si>
  <si>
    <t>Forecast of Biomass Demand Potential in Indonesia: Seeking a Business Model for Wood Pellets</t>
  </si>
  <si>
    <t>https://www.eria.org/uploads/media/Research-Project-Report/2022-01-Biomass-Demand-Potential-Indonesia/Forecast-of-Biomass-Demand-Potential-in-Indonesia.pdf</t>
  </si>
  <si>
    <t>IESR</t>
  </si>
  <si>
    <t>https://iesr.or.id/wp-content/uploads/2022/01/Indonesia-Energy-Transition-Outlook-2022-IESR-Digital-Version-.pdf</t>
  </si>
  <si>
    <t>Indonesia Energy Transition Outlook 2022</t>
  </si>
  <si>
    <t>IRENA</t>
  </si>
  <si>
    <t>RENEWABLE ENERGY PROSPECTS: INDONESIA</t>
  </si>
  <si>
    <t>https://www.irena.org/-/media/Files/IRENA/Agency/Publication/2017/Mar/IRENA_REmap_Indonesia_report_2017.pdf</t>
  </si>
  <si>
    <t>IAEA</t>
  </si>
  <si>
    <t>PROVEN TECHNOLOGY PROVEN TECHNOLOGY PERSPECTIVE PERSPECTIVE FROM INDONESIA</t>
  </si>
  <si>
    <t>https://nucleus.iaea.org/sites/INPRO/df1/Session%202/19-Suprawoto.pdf</t>
  </si>
  <si>
    <t>Sidik Permana, Nuri Trianti, and Adi Rahmansyah</t>
  </si>
  <si>
    <t>Nuclear energy contribution potential to secure electricity demand with low carbon emission and low risk of power plant in Indonesia</t>
  </si>
  <si>
    <t>https://iopscience.iop.org/article/10.1088/1755-1315/753/1/012048/pdf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</si>
</sst>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0.0"/>
    <numFmt numFmtId="165" formatCode="0.0"/>
    <numFmt numFmtId="166" formatCode="#,##0.000"/>
    <numFmt numFmtId="167" formatCode="0.000"/>
  </numFmts>
  <fonts count="22" x14ac:knownFonts="1">
    <font>
      <sz val="11"/>
      <color theme="1"/>
      <name val="Calibri"/>
      <scheme val="minor"/>
    </font>
    <font>
      <sz val="12"/>
      <color theme="1"/>
      <name val="Calibri"/>
      <family val="2"/>
      <scheme val="minor"/>
    </font>
    <font>
      <b/>
      <sz val="11"/>
      <color theme="1"/>
      <name val="Calibri"/>
      <family val="2"/>
    </font>
    <font>
      <sz val="11"/>
      <color theme="1"/>
      <name val="Calibri"/>
      <family val="2"/>
    </font>
    <font>
      <sz val="11"/>
      <name val="Calibri"/>
      <family val="2"/>
    </font>
    <font>
      <u/>
      <sz val="11"/>
      <color rgb="FF0563C1"/>
      <name val="Calibri"/>
      <family val="2"/>
    </font>
    <font>
      <b/>
      <sz val="9"/>
      <color theme="1"/>
      <name val="Calibri"/>
      <family val="2"/>
    </font>
    <font>
      <b/>
      <sz val="8"/>
      <color theme="1"/>
      <name val="Arial"/>
      <family val="2"/>
    </font>
    <font>
      <sz val="8"/>
      <color theme="1"/>
      <name val="Arial"/>
      <family val="2"/>
    </font>
    <font>
      <sz val="9"/>
      <color theme="1"/>
      <name val="Calibri"/>
      <family val="2"/>
    </font>
    <font>
      <sz val="9"/>
      <color rgb="FF404042"/>
      <name val="Arial"/>
      <family val="2"/>
    </font>
    <font>
      <sz val="8"/>
      <color rgb="FF404042"/>
      <name val="Arial"/>
      <family val="2"/>
    </font>
    <font>
      <sz val="9"/>
      <color theme="1"/>
      <name val="Arial"/>
      <family val="2"/>
    </font>
    <font>
      <sz val="9"/>
      <color rgb="FF1F1F1F"/>
      <name val="Arial"/>
      <family val="2"/>
    </font>
    <font>
      <sz val="12"/>
      <color rgb="FF000000"/>
      <name val="Arial"/>
      <family val="2"/>
    </font>
    <font>
      <sz val="8"/>
      <name val="Calibri"/>
      <family val="2"/>
      <scheme val="minor"/>
    </font>
    <font>
      <sz val="11"/>
      <color theme="1"/>
      <name val="Calibri"/>
      <family val="2"/>
      <scheme val="minor"/>
    </font>
    <font>
      <b/>
      <sz val="11"/>
      <color theme="1"/>
      <name val="Calibri"/>
      <family val="2"/>
      <scheme val="minor"/>
    </font>
    <font>
      <sz val="11"/>
      <color rgb="FF222222"/>
      <name val="Calibri"/>
      <family val="2"/>
      <scheme val="minor"/>
    </font>
    <font>
      <i/>
      <sz val="11"/>
      <color rgb="FF222222"/>
      <name val="Calibri"/>
      <family val="2"/>
      <scheme val="minor"/>
    </font>
    <font>
      <sz val="12"/>
      <color rgb="FF242424"/>
      <name val="Calibri"/>
      <family val="2"/>
      <scheme val="minor"/>
    </font>
    <font>
      <u/>
      <sz val="11"/>
      <color theme="10"/>
      <name val="Calibri"/>
      <family val="2"/>
      <scheme val="minor"/>
    </font>
  </fonts>
  <fills count="11">
    <fill>
      <patternFill patternType="none"/>
    </fill>
    <fill>
      <patternFill patternType="gray125"/>
    </fill>
    <fill>
      <patternFill patternType="solid">
        <fgColor rgb="FFBFBFBF"/>
        <bgColor rgb="FFBFBFBF"/>
      </patternFill>
    </fill>
    <fill>
      <patternFill patternType="solid">
        <fgColor rgb="FF8EAADB"/>
        <bgColor rgb="FF8EAADB"/>
      </patternFill>
    </fill>
    <fill>
      <patternFill patternType="solid">
        <fgColor rgb="FFFFD965"/>
        <bgColor rgb="FFFFD965"/>
      </patternFill>
    </fill>
    <fill>
      <patternFill patternType="solid">
        <fgColor rgb="FFC5E0B3"/>
        <bgColor rgb="FFC5E0B3"/>
      </patternFill>
    </fill>
    <fill>
      <patternFill patternType="solid">
        <fgColor rgb="FFFFFF00"/>
        <bgColor rgb="FFFFFF00"/>
      </patternFill>
    </fill>
    <fill>
      <patternFill patternType="solid">
        <fgColor rgb="FF757070"/>
        <bgColor rgb="FF757070"/>
      </patternFill>
    </fill>
    <fill>
      <patternFill patternType="solid">
        <fgColor rgb="FFFFFFFF"/>
        <bgColor rgb="FFFFFFFF"/>
      </patternFill>
    </fill>
    <fill>
      <patternFill patternType="solid">
        <fgColor theme="9"/>
        <bgColor theme="9"/>
      </patternFill>
    </fill>
    <fill>
      <patternFill patternType="solid">
        <fgColor theme="0"/>
        <bgColor indexed="64"/>
      </patternFill>
    </fill>
  </fills>
  <borders count="18">
    <border>
      <left/>
      <right/>
      <top/>
      <bottom/>
      <diagonal/>
    </border>
    <border>
      <left/>
      <right/>
      <top/>
      <bottom/>
      <diagonal/>
    </border>
    <border>
      <left/>
      <right/>
      <top/>
      <bottom/>
      <diagonal/>
    </border>
    <border>
      <left/>
      <right/>
      <top/>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right/>
      <top/>
      <bottom/>
      <diagonal/>
    </border>
    <border>
      <left style="thin">
        <color theme="2" tint="-0.14999847407452621"/>
      </left>
      <right style="thin">
        <color theme="2" tint="-0.14999847407452621"/>
      </right>
      <top style="thin">
        <color theme="2" tint="-0.14999847407452621"/>
      </top>
      <bottom style="thin">
        <color theme="2" tint="-0.14999847407452621"/>
      </bottom>
      <diagonal/>
    </border>
    <border>
      <left style="thin">
        <color theme="2" tint="-0.14999847407452621"/>
      </left>
      <right/>
      <top style="thin">
        <color theme="2" tint="-0.14999847407452621"/>
      </top>
      <bottom style="thin">
        <color theme="2" tint="-0.14999847407452621"/>
      </bottom>
      <diagonal/>
    </border>
    <border>
      <left style="hair">
        <color theme="0" tint="-0.249977111117893"/>
      </left>
      <right style="hair">
        <color theme="0" tint="-0.249977111117893"/>
      </right>
      <top style="hair">
        <color theme="0" tint="-0.249977111117893"/>
      </top>
      <bottom style="hair">
        <color theme="0" tint="-0.249977111117893"/>
      </bottom>
      <diagonal/>
    </border>
    <border>
      <left style="thin">
        <color theme="2" tint="-0.14999847407452621"/>
      </left>
      <right/>
      <top/>
      <bottom/>
      <diagonal/>
    </border>
  </borders>
  <cellStyleXfs count="2">
    <xf numFmtId="0" fontId="0" fillId="0" borderId="0"/>
    <xf numFmtId="0" fontId="21" fillId="0" borderId="0" applyNumberFormat="0" applyFill="0" applyBorder="0" applyAlignment="0" applyProtection="0"/>
  </cellStyleXfs>
  <cellXfs count="111">
    <xf numFmtId="0" fontId="0" fillId="0" borderId="0" xfId="0"/>
    <xf numFmtId="0" fontId="2" fillId="0" borderId="0" xfId="0" applyFont="1"/>
    <xf numFmtId="0" fontId="3" fillId="0" borderId="0" xfId="0" applyFont="1"/>
    <xf numFmtId="0" fontId="3" fillId="0" borderId="0" xfId="0" applyFont="1" applyAlignment="1">
      <alignment horizontal="left" vertical="center"/>
    </xf>
    <xf numFmtId="0" fontId="5" fillId="0" borderId="0" xfId="0" applyFont="1"/>
    <xf numFmtId="0" fontId="2" fillId="0" borderId="0" xfId="0" applyFont="1" applyAlignment="1">
      <alignment horizontal="left"/>
    </xf>
    <xf numFmtId="0" fontId="2" fillId="3" borderId="6" xfId="0" applyFont="1" applyFill="1" applyBorder="1"/>
    <xf numFmtId="0" fontId="6" fillId="4" borderId="6" xfId="0" applyFont="1" applyFill="1" applyBorder="1" applyAlignment="1">
      <alignment horizontal="center" vertical="center"/>
    </xf>
    <xf numFmtId="0" fontId="6" fillId="4" borderId="6" xfId="0" applyFont="1" applyFill="1" applyBorder="1" applyAlignment="1">
      <alignment horizontal="center" vertical="center" wrapText="1"/>
    </xf>
    <xf numFmtId="0" fontId="6" fillId="4" borderId="6" xfId="0" applyFont="1" applyFill="1" applyBorder="1" applyAlignment="1">
      <alignment horizontal="center" wrapText="1"/>
    </xf>
    <xf numFmtId="0" fontId="6" fillId="4" borderId="6" xfId="0" quotePrefix="1" applyFont="1" applyFill="1" applyBorder="1" applyAlignment="1">
      <alignment horizontal="center" wrapText="1"/>
    </xf>
    <xf numFmtId="0" fontId="6" fillId="4" borderId="6" xfId="0" quotePrefix="1" applyFont="1" applyFill="1" applyBorder="1" applyAlignment="1">
      <alignment horizontal="center" vertical="center" wrapText="1"/>
    </xf>
    <xf numFmtId="0" fontId="3" fillId="0" borderId="6" xfId="0" applyFont="1" applyBorder="1" applyAlignment="1">
      <alignment horizontal="center" vertical="center"/>
    </xf>
    <xf numFmtId="1" fontId="7" fillId="5" borderId="6" xfId="0" applyNumberFormat="1" applyFont="1" applyFill="1" applyBorder="1" applyAlignment="1">
      <alignment horizontal="center"/>
    </xf>
    <xf numFmtId="3" fontId="3" fillId="0" borderId="6" xfId="0" applyNumberFormat="1" applyFont="1" applyBorder="1" applyAlignment="1">
      <alignment horizontal="center" vertical="center" wrapText="1"/>
    </xf>
    <xf numFmtId="3" fontId="3" fillId="0" borderId="6" xfId="0" applyNumberFormat="1" applyFont="1" applyBorder="1" applyAlignment="1">
      <alignment horizontal="center" wrapText="1"/>
    </xf>
    <xf numFmtId="164" fontId="3" fillId="0" borderId="6" xfId="0" applyNumberFormat="1" applyFont="1" applyBorder="1" applyAlignment="1">
      <alignment horizontal="center" vertical="center" wrapText="1"/>
    </xf>
    <xf numFmtId="1" fontId="3" fillId="0" borderId="6" xfId="0" applyNumberFormat="1" applyFont="1" applyBorder="1" applyAlignment="1">
      <alignment horizontal="center" vertical="center" wrapText="1"/>
    </xf>
    <xf numFmtId="1" fontId="3" fillId="0" borderId="6" xfId="0" applyNumberFormat="1" applyFont="1" applyBorder="1" applyAlignment="1">
      <alignment horizontal="center" vertical="center"/>
    </xf>
    <xf numFmtId="0" fontId="3" fillId="0" borderId="6" xfId="0" applyFont="1" applyBorder="1" applyAlignment="1">
      <alignment horizontal="left" vertical="center" wrapText="1"/>
    </xf>
    <xf numFmtId="0" fontId="3" fillId="0" borderId="6" xfId="0" applyFont="1" applyBorder="1" applyAlignment="1">
      <alignment horizontal="left"/>
    </xf>
    <xf numFmtId="0" fontId="3" fillId="0" borderId="6" xfId="0" applyFont="1" applyBorder="1"/>
    <xf numFmtId="1" fontId="8" fillId="0" borderId="6" xfId="0" applyNumberFormat="1" applyFont="1" applyBorder="1"/>
    <xf numFmtId="0" fontId="9" fillId="0" borderId="0" xfId="0" applyFont="1" applyAlignment="1">
      <alignment wrapText="1"/>
    </xf>
    <xf numFmtId="0" fontId="10" fillId="6" borderId="13" xfId="0" applyFont="1" applyFill="1" applyBorder="1"/>
    <xf numFmtId="0" fontId="3" fillId="6" borderId="13" xfId="0" applyFont="1" applyFill="1" applyBorder="1"/>
    <xf numFmtId="0" fontId="11" fillId="0" borderId="0" xfId="0" applyFont="1"/>
    <xf numFmtId="0" fontId="6" fillId="0" borderId="0" xfId="0" applyFont="1" applyAlignment="1">
      <alignment wrapText="1"/>
    </xf>
    <xf numFmtId="0" fontId="6" fillId="7" borderId="13" xfId="0" applyFont="1" applyFill="1" applyBorder="1" applyAlignment="1">
      <alignment wrapText="1"/>
    </xf>
    <xf numFmtId="0" fontId="2" fillId="0" borderId="0" xfId="0" applyFont="1" applyAlignment="1">
      <alignment wrapText="1"/>
    </xf>
    <xf numFmtId="1" fontId="8" fillId="0" borderId="0" xfId="0" applyNumberFormat="1" applyFont="1"/>
    <xf numFmtId="3" fontId="8" fillId="0" borderId="0" xfId="0" applyNumberFormat="1" applyFont="1"/>
    <xf numFmtId="0" fontId="8" fillId="0" borderId="0" xfId="0" applyFont="1"/>
    <xf numFmtId="3" fontId="8" fillId="7" borderId="13" xfId="0" applyNumberFormat="1" applyFont="1" applyFill="1" applyBorder="1"/>
    <xf numFmtId="165" fontId="8" fillId="0" borderId="0" xfId="0" applyNumberFormat="1" applyFont="1"/>
    <xf numFmtId="1" fontId="8" fillId="7" borderId="13" xfId="0" applyNumberFormat="1" applyFont="1" applyFill="1" applyBorder="1"/>
    <xf numFmtId="164" fontId="8" fillId="0" borderId="0" xfId="0" applyNumberFormat="1" applyFont="1"/>
    <xf numFmtId="0" fontId="8" fillId="0" borderId="0" xfId="0" applyFont="1" applyAlignment="1">
      <alignment horizontal="center"/>
    </xf>
    <xf numFmtId="2" fontId="3" fillId="0" borderId="6" xfId="0" applyNumberFormat="1" applyFont="1" applyBorder="1" applyAlignment="1">
      <alignment horizontal="center" vertical="center" wrapText="1"/>
    </xf>
    <xf numFmtId="2" fontId="3" fillId="0" borderId="6" xfId="0" applyNumberFormat="1" applyFont="1" applyBorder="1" applyAlignment="1">
      <alignment horizontal="center" vertical="center"/>
    </xf>
    <xf numFmtId="0" fontId="2" fillId="6" borderId="13" xfId="0" applyFont="1" applyFill="1" applyBorder="1"/>
    <xf numFmtId="0" fontId="8" fillId="0" borderId="0" xfId="0" applyFont="1" applyAlignment="1">
      <alignment wrapText="1"/>
    </xf>
    <xf numFmtId="4" fontId="8" fillId="0" borderId="0" xfId="0" applyNumberFormat="1" applyFont="1"/>
    <xf numFmtId="2" fontId="8" fillId="0" borderId="0" xfId="0" applyNumberFormat="1" applyFont="1"/>
    <xf numFmtId="2" fontId="13" fillId="8" borderId="13" xfId="0" applyNumberFormat="1" applyFont="1" applyFill="1" applyBorder="1"/>
    <xf numFmtId="4" fontId="13" fillId="8" borderId="13" xfId="0" applyNumberFormat="1" applyFont="1" applyFill="1" applyBorder="1"/>
    <xf numFmtId="0" fontId="14" fillId="0" borderId="0" xfId="0" applyFont="1"/>
    <xf numFmtId="0" fontId="6" fillId="0" borderId="0" xfId="0" applyFont="1"/>
    <xf numFmtId="2" fontId="8" fillId="0" borderId="0" xfId="0" applyNumberFormat="1" applyFont="1" applyAlignment="1">
      <alignment horizontal="right"/>
    </xf>
    <xf numFmtId="166" fontId="3" fillId="0" borderId="6" xfId="0" applyNumberFormat="1" applyFont="1" applyBorder="1" applyAlignment="1">
      <alignment horizontal="center" vertical="center" wrapText="1"/>
    </xf>
    <xf numFmtId="166" fontId="3" fillId="9" borderId="6" xfId="0" applyNumberFormat="1" applyFont="1" applyFill="1" applyBorder="1" applyAlignment="1">
      <alignment horizontal="center" vertical="center" wrapText="1"/>
    </xf>
    <xf numFmtId="166" fontId="3" fillId="0" borderId="0" xfId="0" applyNumberFormat="1" applyFont="1"/>
    <xf numFmtId="0" fontId="0" fillId="10" borderId="0" xfId="0" applyFill="1"/>
    <xf numFmtId="0" fontId="2" fillId="0" borderId="14" xfId="0" applyFont="1" applyBorder="1" applyAlignment="1">
      <alignment wrapText="1"/>
    </xf>
    <xf numFmtId="0" fontId="3" fillId="0" borderId="14" xfId="0" applyFont="1" applyBorder="1"/>
    <xf numFmtId="0" fontId="3" fillId="10" borderId="14" xfId="0" applyFont="1" applyFill="1" applyBorder="1"/>
    <xf numFmtId="2" fontId="3" fillId="0" borderId="14" xfId="0" applyNumberFormat="1" applyFont="1" applyBorder="1"/>
    <xf numFmtId="2" fontId="3" fillId="0" borderId="14" xfId="0" applyNumberFormat="1" applyFont="1" applyBorder="1" applyAlignment="1">
      <alignment wrapText="1"/>
    </xf>
    <xf numFmtId="167" fontId="3" fillId="0" borderId="0" xfId="0" applyNumberFormat="1" applyFont="1"/>
    <xf numFmtId="1" fontId="3" fillId="0" borderId="0" xfId="0" applyNumberFormat="1" applyFont="1" applyAlignment="1">
      <alignment wrapText="1"/>
    </xf>
    <xf numFmtId="1" fontId="3" fillId="0" borderId="0" xfId="0" applyNumberFormat="1" applyFont="1"/>
    <xf numFmtId="1" fontId="3" fillId="0" borderId="0" xfId="0" applyNumberFormat="1" applyFont="1" applyAlignment="1">
      <alignment horizontal="left" wrapText="1"/>
    </xf>
    <xf numFmtId="1" fontId="3" fillId="0" borderId="0" xfId="0" applyNumberFormat="1" applyFont="1" applyAlignment="1">
      <alignment horizontal="left"/>
    </xf>
    <xf numFmtId="167" fontId="3" fillId="0" borderId="0" xfId="0" applyNumberFormat="1" applyFont="1" applyAlignment="1">
      <alignment horizontal="left"/>
    </xf>
    <xf numFmtId="167" fontId="3" fillId="10" borderId="14" xfId="0" applyNumberFormat="1" applyFont="1" applyFill="1" applyBorder="1" applyAlignment="1">
      <alignment horizontal="left"/>
    </xf>
    <xf numFmtId="0" fontId="16" fillId="0" borderId="0" xfId="0" applyFont="1"/>
    <xf numFmtId="0" fontId="16" fillId="0" borderId="0" xfId="0" applyFont="1" applyAlignment="1">
      <alignment wrapText="1"/>
    </xf>
    <xf numFmtId="0" fontId="17" fillId="0" borderId="0" xfId="0" applyFont="1" applyAlignment="1">
      <alignment vertical="top"/>
    </xf>
    <xf numFmtId="0" fontId="18" fillId="0" borderId="0" xfId="0" applyFont="1" applyAlignment="1">
      <alignment vertical="top" wrapText="1"/>
    </xf>
    <xf numFmtId="0" fontId="20" fillId="0" borderId="0" xfId="0" applyFont="1"/>
    <xf numFmtId="0" fontId="0" fillId="0" borderId="0" xfId="0" applyAlignment="1">
      <alignment horizontal="left"/>
    </xf>
    <xf numFmtId="11" fontId="0" fillId="0" borderId="0" xfId="0" applyNumberFormat="1"/>
    <xf numFmtId="11" fontId="16" fillId="0" borderId="0" xfId="0" applyNumberFormat="1" applyFont="1"/>
    <xf numFmtId="11" fontId="1" fillId="0" borderId="0" xfId="0" applyNumberFormat="1" applyFont="1"/>
    <xf numFmtId="0" fontId="17" fillId="0" borderId="0" xfId="0" applyFont="1"/>
    <xf numFmtId="0" fontId="3" fillId="0" borderId="0" xfId="0" applyFont="1" applyAlignment="1">
      <alignment horizontal="left"/>
    </xf>
    <xf numFmtId="0" fontId="21" fillId="0" borderId="0" xfId="1"/>
    <xf numFmtId="0" fontId="0" fillId="0" borderId="13" xfId="0" applyBorder="1"/>
    <xf numFmtId="0" fontId="16" fillId="0" borderId="0" xfId="0" applyFont="1" applyAlignment="1">
      <alignment horizontal="left"/>
    </xf>
    <xf numFmtId="0" fontId="2" fillId="2" borderId="1" xfId="0" applyFont="1" applyFill="1" applyBorder="1" applyAlignment="1">
      <alignment horizontal="center"/>
    </xf>
    <xf numFmtId="0" fontId="4" fillId="0" borderId="2" xfId="0" applyFont="1" applyBorder="1"/>
    <xf numFmtId="0" fontId="4" fillId="0" borderId="3" xfId="0" applyFont="1" applyBorder="1"/>
    <xf numFmtId="0" fontId="3" fillId="0" borderId="0" xfId="0" applyFont="1" applyAlignment="1">
      <alignment horizontal="left" vertical="top" wrapText="1"/>
    </xf>
    <xf numFmtId="0" fontId="0" fillId="0" borderId="0" xfId="0"/>
    <xf numFmtId="0" fontId="3" fillId="0" borderId="4" xfId="0" applyFont="1" applyBorder="1" applyAlignment="1">
      <alignment wrapText="1"/>
    </xf>
    <xf numFmtId="0" fontId="4" fillId="0" borderId="5" xfId="0" applyFont="1" applyBorder="1"/>
    <xf numFmtId="0" fontId="3" fillId="0" borderId="7" xfId="0" quotePrefix="1" applyFont="1" applyBorder="1" applyAlignment="1">
      <alignment horizontal="left" wrapText="1"/>
    </xf>
    <xf numFmtId="0" fontId="4" fillId="0" borderId="8" xfId="0" applyFont="1" applyBorder="1"/>
    <xf numFmtId="0" fontId="4" fillId="0" borderId="9" xfId="0" applyFont="1" applyBorder="1"/>
    <xf numFmtId="0" fontId="4" fillId="0" borderId="10" xfId="0" applyFont="1" applyBorder="1"/>
    <xf numFmtId="0" fontId="3" fillId="0" borderId="7" xfId="0" quotePrefix="1" applyFont="1" applyBorder="1" applyAlignment="1">
      <alignment horizontal="left" vertical="center" wrapText="1"/>
    </xf>
    <xf numFmtId="0" fontId="4" fillId="0" borderId="11" xfId="0" applyFont="1" applyBorder="1"/>
    <xf numFmtId="0" fontId="4" fillId="0" borderId="12" xfId="0" applyFont="1" applyBorder="1"/>
    <xf numFmtId="0" fontId="3" fillId="0" borderId="7" xfId="0" applyFont="1" applyBorder="1" applyAlignment="1">
      <alignment horizontal="left" vertical="center"/>
    </xf>
    <xf numFmtId="0" fontId="3" fillId="0" borderId="4" xfId="0" applyFont="1" applyBorder="1" applyAlignment="1">
      <alignment horizontal="left" vertical="center"/>
    </xf>
    <xf numFmtId="0" fontId="2" fillId="2" borderId="1" xfId="0" applyFont="1" applyFill="1" applyBorder="1" applyAlignment="1">
      <alignment horizontal="left"/>
    </xf>
    <xf numFmtId="0" fontId="2" fillId="3" borderId="4" xfId="0" applyFont="1" applyFill="1" applyBorder="1" applyAlignment="1">
      <alignment horizontal="center" wrapText="1"/>
    </xf>
    <xf numFmtId="0" fontId="2" fillId="3" borderId="4" xfId="0" applyFont="1" applyFill="1" applyBorder="1" applyAlignment="1">
      <alignment horizontal="center"/>
    </xf>
    <xf numFmtId="0" fontId="3" fillId="0" borderId="7" xfId="0" applyFont="1" applyBorder="1" applyAlignment="1">
      <alignment horizontal="left" vertical="center" wrapText="1"/>
    </xf>
    <xf numFmtId="0" fontId="3" fillId="0" borderId="4" xfId="0" applyFont="1" applyBorder="1" applyAlignment="1">
      <alignment horizontal="left"/>
    </xf>
    <xf numFmtId="0" fontId="3" fillId="0" borderId="4" xfId="0" applyFont="1" applyBorder="1" applyAlignment="1">
      <alignment horizontal="left" wrapText="1"/>
    </xf>
    <xf numFmtId="0" fontId="6" fillId="0" borderId="0" xfId="0" applyFont="1" applyAlignment="1">
      <alignment horizontal="center"/>
    </xf>
    <xf numFmtId="0" fontId="12" fillId="6" borderId="1" xfId="0" applyFont="1" applyFill="1" applyBorder="1" applyAlignment="1">
      <alignment horizontal="center"/>
    </xf>
    <xf numFmtId="0" fontId="12" fillId="6" borderId="1" xfId="0" applyFont="1" applyFill="1" applyBorder="1" applyAlignment="1">
      <alignment horizontal="left"/>
    </xf>
    <xf numFmtId="0" fontId="3" fillId="0" borderId="4" xfId="0" applyFont="1" applyBorder="1"/>
    <xf numFmtId="0" fontId="0" fillId="0" borderId="0" xfId="0" applyNumberFormat="1" applyAlignment="1">
      <alignment horizontal="left"/>
    </xf>
    <xf numFmtId="167" fontId="3" fillId="10" borderId="15" xfId="0" applyNumberFormat="1" applyFont="1" applyFill="1" applyBorder="1" applyAlignment="1">
      <alignment horizontal="left"/>
    </xf>
    <xf numFmtId="0" fontId="0" fillId="0" borderId="17" xfId="0" applyNumberFormat="1" applyBorder="1" applyAlignment="1">
      <alignment horizontal="left"/>
    </xf>
    <xf numFmtId="0" fontId="0" fillId="0" borderId="13" xfId="0" applyNumberFormat="1" applyBorder="1" applyAlignment="1">
      <alignment horizontal="left"/>
    </xf>
    <xf numFmtId="167" fontId="0" fillId="10" borderId="16" xfId="0" applyNumberFormat="1" applyFill="1" applyBorder="1" applyAlignment="1">
      <alignment horizontal="left"/>
    </xf>
    <xf numFmtId="167" fontId="0" fillId="0" borderId="0" xfId="0" applyNumberFormat="1" applyAlignment="1">
      <alignment horizontal="left"/>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customschemas.google.com/relationships/workbookmetadata" Target="metadata"/><Relationship Id="rId5" Type="http://schemas.openxmlformats.org/officeDocument/2006/relationships/worksheet" Target="worksheets/sheet5.xml"/><Relationship Id="rId15"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12</xdr:col>
      <xdr:colOff>50800</xdr:colOff>
      <xdr:row>19</xdr:row>
      <xdr:rowOff>25400</xdr:rowOff>
    </xdr:from>
    <xdr:to>
      <xdr:col>23</xdr:col>
      <xdr:colOff>0</xdr:colOff>
      <xdr:row>30</xdr:row>
      <xdr:rowOff>101600</xdr:rowOff>
    </xdr:to>
    <xdr:pic>
      <xdr:nvPicPr>
        <xdr:cNvPr id="2" name="Picture 1">
          <a:extLst>
            <a:ext uri="{FF2B5EF4-FFF2-40B4-BE49-F238E27FC236}">
              <a16:creationId xmlns:a16="http://schemas.microsoft.com/office/drawing/2014/main" id="{2EC8457B-567F-E150-95F3-D9E0D9E5731F}"/>
            </a:ext>
          </a:extLst>
        </xdr:cNvPr>
        <xdr:cNvPicPr>
          <a:picLocks noChangeAspect="1"/>
        </xdr:cNvPicPr>
      </xdr:nvPicPr>
      <xdr:blipFill>
        <a:blip xmlns:r="http://schemas.openxmlformats.org/officeDocument/2006/relationships" r:embed="rId1"/>
        <a:stretch>
          <a:fillRect/>
        </a:stretch>
      </xdr:blipFill>
      <xdr:spPr>
        <a:xfrm>
          <a:off x="10756900" y="3644900"/>
          <a:ext cx="9029700" cy="2171700"/>
        </a:xfrm>
        <a:prstGeom prst="rect">
          <a:avLst/>
        </a:prstGeom>
      </xdr:spPr>
    </xdr:pic>
    <xdr:clientData/>
  </xdr:twoCellAnchor>
  <xdr:twoCellAnchor editAs="oneCell">
    <xdr:from>
      <xdr:col>0</xdr:col>
      <xdr:colOff>12700</xdr:colOff>
      <xdr:row>19</xdr:row>
      <xdr:rowOff>38100</xdr:rowOff>
    </xdr:from>
    <xdr:to>
      <xdr:col>10</xdr:col>
      <xdr:colOff>812800</xdr:colOff>
      <xdr:row>56</xdr:row>
      <xdr:rowOff>152400</xdr:rowOff>
    </xdr:to>
    <xdr:pic>
      <xdr:nvPicPr>
        <xdr:cNvPr id="4" name="Picture 3">
          <a:extLst>
            <a:ext uri="{FF2B5EF4-FFF2-40B4-BE49-F238E27FC236}">
              <a16:creationId xmlns:a16="http://schemas.microsoft.com/office/drawing/2014/main" id="{CEBC14CB-7C92-4313-2EBB-A24438582A7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2700" y="3657600"/>
          <a:ext cx="9855200" cy="7162800"/>
        </a:xfrm>
        <a:prstGeom prst="rect">
          <a:avLst/>
        </a:prstGeom>
      </xdr:spPr>
    </xdr:pic>
    <xdr:clientData/>
  </xdr:two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s://iopscience.iop.org/article/10.1088/1755-1315/753/1/012048/pdf" TargetMode="External"/><Relationship Id="rId3" Type="http://schemas.openxmlformats.org/officeDocument/2006/relationships/hyperlink" Target="https://www.climatepolicyinitiative.org/wp-content/uploads/2024/10/Indonesia-Power-Sector-Finance-Flows.pdf" TargetMode="External"/><Relationship Id="rId7" Type="http://schemas.openxmlformats.org/officeDocument/2006/relationships/hyperlink" Target="https://nucleus.iaea.org/sites/INPRO/df1/Session%202/19-Suprawoto.pdf" TargetMode="External"/><Relationship Id="rId2" Type="http://schemas.openxmlformats.org/officeDocument/2006/relationships/hyperlink" Target="https://ember-energy.org/app/uploads/2024/10/EN-Report-Indonesias-expansion-of-clean-power-can-spur-growth-and-equality.pdf" TargetMode="External"/><Relationship Id="rId1" Type="http://schemas.openxmlformats.org/officeDocument/2006/relationships/hyperlink" Target="https://www.esdm.go.id/assets/media/content/content-handbook-of-energy-and-economic-statistics-of-indonesia-2022.pdf" TargetMode="External"/><Relationship Id="rId6" Type="http://schemas.openxmlformats.org/officeDocument/2006/relationships/hyperlink" Target="https://www.irena.org/-/media/Files/IRENA/Agency/Publication/2017/Mar/IRENA_REmap_Indonesia_report_2017.pdf" TargetMode="External"/><Relationship Id="rId5" Type="http://schemas.openxmlformats.org/officeDocument/2006/relationships/hyperlink" Target="https://iesr.or.id/wp-content/uploads/2022/01/Indonesia-Energy-Transition-Outlook-2022-IESR-Digital-Version-.pdf" TargetMode="External"/><Relationship Id="rId4" Type="http://schemas.openxmlformats.org/officeDocument/2006/relationships/hyperlink" Target="https://www.eria.org/uploads/media/Research-Project-Report/2022-01-Biomass-Demand-Potential-Indonesia/Forecast-of-Biomass-Demand-Potential-in-Indonesia.pdf" TargetMode="Externa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1035"/>
  <sheetViews>
    <sheetView workbookViewId="0">
      <selection activeCell="J43" sqref="J43"/>
    </sheetView>
  </sheetViews>
  <sheetFormatPr baseColWidth="10" defaultColWidth="14.5" defaultRowHeight="15" customHeight="1" x14ac:dyDescent="0.2"/>
  <cols>
    <col min="1" max="26" width="8.6640625" customWidth="1"/>
  </cols>
  <sheetData>
    <row r="1" spans="1:9" ht="14.25" customHeight="1" x14ac:dyDescent="0.2">
      <c r="A1" s="1" t="s">
        <v>0</v>
      </c>
      <c r="B1" s="2"/>
    </row>
    <row r="2" spans="1:9" ht="14.25" customHeight="1" x14ac:dyDescent="0.2">
      <c r="A2" s="2"/>
      <c r="B2" s="2"/>
    </row>
    <row r="3" spans="1:9" ht="14.25" customHeight="1" x14ac:dyDescent="0.2">
      <c r="A3" s="1" t="s">
        <v>1</v>
      </c>
      <c r="B3" s="79" t="s">
        <v>2</v>
      </c>
      <c r="C3" s="80"/>
      <c r="D3" s="80"/>
      <c r="E3" s="80"/>
      <c r="F3" s="80"/>
      <c r="G3" s="80"/>
      <c r="H3" s="80"/>
      <c r="I3" s="81"/>
    </row>
    <row r="4" spans="1:9" ht="14.25" customHeight="1" x14ac:dyDescent="0.2">
      <c r="A4" s="2"/>
      <c r="B4" s="3" t="s">
        <v>3</v>
      </c>
    </row>
    <row r="5" spans="1:9" ht="14.25" customHeight="1" x14ac:dyDescent="0.2">
      <c r="A5" s="2"/>
      <c r="B5" s="3">
        <v>2022</v>
      </c>
    </row>
    <row r="6" spans="1:9" ht="14.25" customHeight="1" x14ac:dyDescent="0.2">
      <c r="A6" s="2"/>
      <c r="B6" s="3" t="s">
        <v>4</v>
      </c>
    </row>
    <row r="7" spans="1:9" ht="14.25" customHeight="1" x14ac:dyDescent="0.2">
      <c r="A7" s="2"/>
      <c r="B7" s="4" t="s">
        <v>5</v>
      </c>
    </row>
    <row r="8" spans="1:9" ht="14.25" customHeight="1" x14ac:dyDescent="0.2">
      <c r="A8" s="2"/>
      <c r="B8" s="2" t="s">
        <v>6</v>
      </c>
    </row>
    <row r="9" spans="1:9" ht="14.25" customHeight="1" x14ac:dyDescent="0.2">
      <c r="A9" s="2"/>
      <c r="B9" s="2"/>
    </row>
    <row r="10" spans="1:9" ht="14.25" customHeight="1" x14ac:dyDescent="0.2">
      <c r="A10" s="2"/>
      <c r="B10" s="5" t="s">
        <v>152</v>
      </c>
    </row>
    <row r="11" spans="1:9" ht="14.25" customHeight="1" x14ac:dyDescent="0.2">
      <c r="A11" s="2"/>
      <c r="B11" s="75">
        <v>2024</v>
      </c>
    </row>
    <row r="12" spans="1:9" ht="14.25" customHeight="1" x14ac:dyDescent="0.2">
      <c r="A12" s="2"/>
      <c r="B12" s="2" t="s">
        <v>153</v>
      </c>
    </row>
    <row r="13" spans="1:9" ht="14.25" customHeight="1" x14ac:dyDescent="0.2">
      <c r="A13" s="2"/>
      <c r="B13" s="76" t="s">
        <v>154</v>
      </c>
    </row>
    <row r="14" spans="1:9" ht="14.25" customHeight="1" x14ac:dyDescent="0.2">
      <c r="A14" s="2"/>
      <c r="B14" s="2"/>
    </row>
    <row r="15" spans="1:9" ht="14.25" customHeight="1" x14ac:dyDescent="0.2">
      <c r="A15" s="2"/>
      <c r="B15" s="1" t="s">
        <v>155</v>
      </c>
    </row>
    <row r="16" spans="1:9" ht="14.25" customHeight="1" x14ac:dyDescent="0.2">
      <c r="A16" s="2"/>
      <c r="B16" s="75">
        <v>2024</v>
      </c>
    </row>
    <row r="17" spans="1:2" ht="14.25" customHeight="1" x14ac:dyDescent="0.2">
      <c r="A17" s="2"/>
      <c r="B17" s="65" t="s">
        <v>156</v>
      </c>
    </row>
    <row r="18" spans="1:2" ht="14.25" customHeight="1" x14ac:dyDescent="0.2">
      <c r="A18" s="2"/>
      <c r="B18" s="76" t="s">
        <v>157</v>
      </c>
    </row>
    <row r="19" spans="1:2" ht="14.25" customHeight="1" x14ac:dyDescent="0.2">
      <c r="A19" s="2"/>
      <c r="B19" s="2"/>
    </row>
    <row r="20" spans="1:2" ht="14.25" customHeight="1" x14ac:dyDescent="0.2">
      <c r="A20" s="2"/>
      <c r="B20" s="1" t="s">
        <v>158</v>
      </c>
    </row>
    <row r="21" spans="1:2" ht="14.25" customHeight="1" x14ac:dyDescent="0.2">
      <c r="A21" s="2"/>
      <c r="B21" s="75">
        <v>2022</v>
      </c>
    </row>
    <row r="22" spans="1:2" ht="14.25" customHeight="1" x14ac:dyDescent="0.2">
      <c r="A22" s="2"/>
      <c r="B22" s="65" t="s">
        <v>159</v>
      </c>
    </row>
    <row r="23" spans="1:2" ht="14.25" customHeight="1" x14ac:dyDescent="0.2">
      <c r="A23" s="2"/>
      <c r="B23" s="76" t="s">
        <v>160</v>
      </c>
    </row>
    <row r="24" spans="1:2" ht="14.25" customHeight="1" x14ac:dyDescent="0.2">
      <c r="A24" s="2"/>
      <c r="B24" s="2"/>
    </row>
    <row r="25" spans="1:2" ht="14.25" customHeight="1" x14ac:dyDescent="0.2">
      <c r="A25" s="2"/>
      <c r="B25" s="1" t="s">
        <v>161</v>
      </c>
    </row>
    <row r="26" spans="1:2" ht="14.25" customHeight="1" x14ac:dyDescent="0.2">
      <c r="A26" s="2"/>
      <c r="B26" s="75">
        <v>2022</v>
      </c>
    </row>
    <row r="27" spans="1:2" ht="14.25" customHeight="1" x14ac:dyDescent="0.2">
      <c r="A27" s="2"/>
      <c r="B27" s="77" t="s">
        <v>163</v>
      </c>
    </row>
    <row r="28" spans="1:2" ht="14.25" customHeight="1" x14ac:dyDescent="0.2">
      <c r="A28" s="2"/>
      <c r="B28" s="76" t="s">
        <v>162</v>
      </c>
    </row>
    <row r="29" spans="1:2" ht="14.25" customHeight="1" x14ac:dyDescent="0.2">
      <c r="A29" s="2"/>
      <c r="B29" s="2"/>
    </row>
    <row r="30" spans="1:2" ht="14.25" customHeight="1" x14ac:dyDescent="0.2">
      <c r="A30" s="2"/>
      <c r="B30" s="1" t="s">
        <v>164</v>
      </c>
    </row>
    <row r="31" spans="1:2" ht="14.25" customHeight="1" x14ac:dyDescent="0.2">
      <c r="A31" s="2"/>
      <c r="B31" s="75">
        <v>2017</v>
      </c>
    </row>
    <row r="32" spans="1:2" ht="14.25" customHeight="1" x14ac:dyDescent="0.2">
      <c r="A32" s="2"/>
      <c r="B32" s="65" t="s">
        <v>165</v>
      </c>
    </row>
    <row r="33" spans="1:9" ht="14.25" customHeight="1" x14ac:dyDescent="0.2">
      <c r="A33" s="2"/>
      <c r="B33" s="76" t="s">
        <v>166</v>
      </c>
    </row>
    <row r="34" spans="1:9" ht="14.25" customHeight="1" x14ac:dyDescent="0.2">
      <c r="A34" s="2"/>
      <c r="B34" s="65"/>
    </row>
    <row r="35" spans="1:9" ht="14.25" customHeight="1" x14ac:dyDescent="0.2">
      <c r="A35" s="2"/>
      <c r="B35" s="74" t="s">
        <v>167</v>
      </c>
    </row>
    <row r="36" spans="1:9" ht="14.25" customHeight="1" x14ac:dyDescent="0.2">
      <c r="A36" s="2"/>
      <c r="B36" s="78">
        <v>2010</v>
      </c>
    </row>
    <row r="37" spans="1:9" ht="14.25" customHeight="1" x14ac:dyDescent="0.2">
      <c r="A37" s="2"/>
      <c r="B37" s="65" t="s">
        <v>168</v>
      </c>
    </row>
    <row r="38" spans="1:9" ht="14.25" customHeight="1" x14ac:dyDescent="0.2">
      <c r="A38" s="2"/>
      <c r="B38" s="76" t="s">
        <v>169</v>
      </c>
    </row>
    <row r="39" spans="1:9" ht="14.25" customHeight="1" x14ac:dyDescent="0.2">
      <c r="A39" s="2"/>
      <c r="B39" s="65"/>
    </row>
    <row r="40" spans="1:9" ht="14.25" customHeight="1" x14ac:dyDescent="0.2">
      <c r="A40" s="2"/>
      <c r="B40" s="74" t="s">
        <v>170</v>
      </c>
    </row>
    <row r="41" spans="1:9" ht="14.25" customHeight="1" x14ac:dyDescent="0.2">
      <c r="A41" s="2"/>
      <c r="B41" s="78">
        <v>2020</v>
      </c>
    </row>
    <row r="42" spans="1:9" ht="14.25" customHeight="1" x14ac:dyDescent="0.2">
      <c r="A42" s="2"/>
      <c r="B42" s="65" t="s">
        <v>171</v>
      </c>
    </row>
    <row r="43" spans="1:9" ht="14.25" customHeight="1" x14ac:dyDescent="0.2">
      <c r="A43" s="2"/>
      <c r="B43" s="76" t="s">
        <v>172</v>
      </c>
    </row>
    <row r="44" spans="1:9" ht="14.25" customHeight="1" x14ac:dyDescent="0.2">
      <c r="A44" s="2"/>
      <c r="B44" s="65"/>
    </row>
    <row r="45" spans="1:9" ht="14.25" customHeight="1" x14ac:dyDescent="0.2">
      <c r="A45" s="2"/>
      <c r="B45" s="2"/>
    </row>
    <row r="46" spans="1:9" ht="14.25" customHeight="1" x14ac:dyDescent="0.2">
      <c r="A46" s="1" t="s">
        <v>7</v>
      </c>
      <c r="B46" s="2"/>
    </row>
    <row r="47" spans="1:9" ht="14.25" customHeight="1" x14ac:dyDescent="0.2">
      <c r="B47" s="82" t="s">
        <v>8</v>
      </c>
      <c r="C47" s="83"/>
      <c r="D47" s="83"/>
      <c r="E47" s="83"/>
      <c r="F47" s="83"/>
      <c r="G47" s="83"/>
      <c r="H47" s="83"/>
      <c r="I47" s="83"/>
    </row>
    <row r="48" spans="1:9" ht="14.25" customHeight="1" x14ac:dyDescent="0.2">
      <c r="B48" s="83"/>
      <c r="C48" s="83"/>
      <c r="D48" s="83"/>
      <c r="E48" s="83"/>
      <c r="F48" s="83"/>
      <c r="G48" s="83"/>
      <c r="H48" s="83"/>
      <c r="I48" s="83"/>
    </row>
    <row r="49" spans="2:9" ht="14.25" customHeight="1" x14ac:dyDescent="0.2">
      <c r="B49" s="83"/>
      <c r="C49" s="83"/>
      <c r="D49" s="83"/>
      <c r="E49" s="83"/>
      <c r="F49" s="83"/>
      <c r="G49" s="83"/>
      <c r="H49" s="83"/>
      <c r="I49" s="83"/>
    </row>
    <row r="50" spans="2:9" ht="14.25" customHeight="1" x14ac:dyDescent="0.2">
      <c r="B50" s="83"/>
      <c r="C50" s="83"/>
      <c r="D50" s="83"/>
      <c r="E50" s="83"/>
      <c r="F50" s="83"/>
      <c r="G50" s="83"/>
      <c r="H50" s="83"/>
      <c r="I50" s="83"/>
    </row>
    <row r="51" spans="2:9" ht="14.25" customHeight="1" x14ac:dyDescent="0.2">
      <c r="B51" s="83"/>
      <c r="C51" s="83"/>
      <c r="D51" s="83"/>
      <c r="E51" s="83"/>
      <c r="F51" s="83"/>
      <c r="G51" s="83"/>
      <c r="H51" s="83"/>
      <c r="I51" s="83"/>
    </row>
    <row r="52" spans="2:9" ht="14.25" customHeight="1" x14ac:dyDescent="0.2">
      <c r="B52" s="83"/>
      <c r="C52" s="83"/>
      <c r="D52" s="83"/>
      <c r="E52" s="83"/>
      <c r="F52" s="83"/>
      <c r="G52" s="83"/>
      <c r="H52" s="83"/>
      <c r="I52" s="83"/>
    </row>
    <row r="53" spans="2:9" ht="14.25" customHeight="1" x14ac:dyDescent="0.2">
      <c r="B53" s="83"/>
      <c r="C53" s="83"/>
      <c r="D53" s="83"/>
      <c r="E53" s="83"/>
      <c r="F53" s="83"/>
      <c r="G53" s="83"/>
      <c r="H53" s="83"/>
      <c r="I53" s="83"/>
    </row>
    <row r="54" spans="2:9" ht="14.25" customHeight="1" x14ac:dyDescent="0.2">
      <c r="B54" s="83"/>
      <c r="C54" s="83"/>
      <c r="D54" s="83"/>
      <c r="E54" s="83"/>
      <c r="F54" s="83"/>
      <c r="G54" s="83"/>
      <c r="H54" s="83"/>
      <c r="I54" s="83"/>
    </row>
    <row r="55" spans="2:9" ht="14.25" customHeight="1" x14ac:dyDescent="0.2">
      <c r="B55" s="83"/>
      <c r="C55" s="83"/>
      <c r="D55" s="83"/>
      <c r="E55" s="83"/>
      <c r="F55" s="83"/>
      <c r="G55" s="83"/>
      <c r="H55" s="83"/>
      <c r="I55" s="83"/>
    </row>
    <row r="56" spans="2:9" ht="14.25" customHeight="1" x14ac:dyDescent="0.2">
      <c r="B56" s="83"/>
      <c r="C56" s="83"/>
      <c r="D56" s="83"/>
      <c r="E56" s="83"/>
      <c r="F56" s="83"/>
      <c r="G56" s="83"/>
      <c r="H56" s="83"/>
      <c r="I56" s="83"/>
    </row>
    <row r="57" spans="2:9" ht="14.25" customHeight="1" x14ac:dyDescent="0.2">
      <c r="B57" s="83"/>
      <c r="C57" s="83"/>
      <c r="D57" s="83"/>
      <c r="E57" s="83"/>
      <c r="F57" s="83"/>
      <c r="G57" s="83"/>
      <c r="H57" s="83"/>
      <c r="I57" s="83"/>
    </row>
    <row r="58" spans="2:9" ht="14.25" customHeight="1" x14ac:dyDescent="0.2">
      <c r="B58" s="83"/>
      <c r="C58" s="83"/>
      <c r="D58" s="83"/>
      <c r="E58" s="83"/>
      <c r="F58" s="83"/>
      <c r="G58" s="83"/>
      <c r="H58" s="83"/>
      <c r="I58" s="83"/>
    </row>
    <row r="59" spans="2:9" ht="14.25" customHeight="1" x14ac:dyDescent="0.2">
      <c r="B59" s="83"/>
      <c r="C59" s="83"/>
      <c r="D59" s="83"/>
      <c r="E59" s="83"/>
      <c r="F59" s="83"/>
      <c r="G59" s="83"/>
      <c r="H59" s="83"/>
      <c r="I59" s="83"/>
    </row>
    <row r="60" spans="2:9" ht="14.25" customHeight="1" x14ac:dyDescent="0.2"/>
    <row r="61" spans="2:9" ht="14.25" customHeight="1" x14ac:dyDescent="0.2"/>
    <row r="62" spans="2:9" ht="14.25" customHeight="1" x14ac:dyDescent="0.2"/>
    <row r="63" spans="2:9" ht="14.25" customHeight="1" x14ac:dyDescent="0.2"/>
    <row r="64" spans="2:9"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row r="1013" ht="14.25" customHeight="1" x14ac:dyDescent="0.2"/>
    <row r="1014" ht="14.25" customHeight="1" x14ac:dyDescent="0.2"/>
    <row r="1015" ht="14.25" customHeight="1" x14ac:dyDescent="0.2"/>
    <row r="1016" ht="14.25" customHeight="1" x14ac:dyDescent="0.2"/>
    <row r="1017" ht="14.25" customHeight="1" x14ac:dyDescent="0.2"/>
    <row r="1018" ht="14.25" customHeight="1" x14ac:dyDescent="0.2"/>
    <row r="1019" ht="14.25" customHeight="1" x14ac:dyDescent="0.2"/>
    <row r="1020" ht="14.25" customHeight="1" x14ac:dyDescent="0.2"/>
    <row r="1021" ht="14.25" customHeight="1" x14ac:dyDescent="0.2"/>
    <row r="1022" ht="14.25" customHeight="1" x14ac:dyDescent="0.2"/>
    <row r="1023" ht="14.25" customHeight="1" x14ac:dyDescent="0.2"/>
    <row r="1024" ht="14.25" customHeight="1" x14ac:dyDescent="0.2"/>
    <row r="1025" ht="14.25" customHeight="1" x14ac:dyDescent="0.2"/>
    <row r="1026" ht="14.25" customHeight="1" x14ac:dyDescent="0.2"/>
    <row r="1027" ht="14.25" customHeight="1" x14ac:dyDescent="0.2"/>
    <row r="1028" ht="14.25" customHeight="1" x14ac:dyDescent="0.2"/>
    <row r="1029" ht="14.25" customHeight="1" x14ac:dyDescent="0.2"/>
    <row r="1030" ht="14.25" customHeight="1" x14ac:dyDescent="0.2"/>
    <row r="1031" ht="14.25" customHeight="1" x14ac:dyDescent="0.2"/>
    <row r="1032" ht="14.25" customHeight="1" x14ac:dyDescent="0.2"/>
    <row r="1033" ht="14.25" customHeight="1" x14ac:dyDescent="0.2"/>
    <row r="1034" ht="14.25" customHeight="1" x14ac:dyDescent="0.2"/>
    <row r="1035" ht="14.25" customHeight="1" x14ac:dyDescent="0.2"/>
  </sheetData>
  <mergeCells count="2">
    <mergeCell ref="B3:I3"/>
    <mergeCell ref="B47:I59"/>
  </mergeCells>
  <hyperlinks>
    <hyperlink ref="B7" r:id="rId1" xr:uid="{00000000-0004-0000-0000-000000000000}"/>
    <hyperlink ref="B13" r:id="rId2" xr:uid="{B849A754-6091-FB40-B100-15350FE94C95}"/>
    <hyperlink ref="B18" r:id="rId3" xr:uid="{B912C859-CB9B-EB44-82E7-1D3A68216806}"/>
    <hyperlink ref="B23" r:id="rId4" xr:uid="{975F4FE7-D8E5-0540-8E2E-7C21F6D41974}"/>
    <hyperlink ref="B28" r:id="rId5" xr:uid="{E32369E6-517E-DC43-B8DF-80DC041DCD36}"/>
    <hyperlink ref="B33" r:id="rId6" xr:uid="{31D3C805-F505-AB40-AC7F-7C2BE018D12B}"/>
    <hyperlink ref="B38" r:id="rId7" xr:uid="{B56265E6-1266-1644-8311-402A1FC2CD58}"/>
    <hyperlink ref="B43" r:id="rId8" xr:uid="{ED1268E7-0774-8647-BC1C-DC9C87DB471F}"/>
  </hyperlinks>
  <pageMargins left="0.7" right="0.7" top="0.75" bottom="0.75" header="0" footer="0"/>
  <pageSetup orientation="landscape"/>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1012"/>
  <sheetViews>
    <sheetView workbookViewId="0">
      <selection activeCell="T3" sqref="T3:AD32"/>
    </sheetView>
  </sheetViews>
  <sheetFormatPr baseColWidth="10" defaultColWidth="14.5" defaultRowHeight="15" customHeight="1" x14ac:dyDescent="0.2"/>
  <cols>
    <col min="1" max="4" width="8.6640625" customWidth="1"/>
    <col min="5" max="5" width="10.83203125" customWidth="1"/>
    <col min="6" max="6" width="8.6640625" customWidth="1"/>
    <col min="7" max="15" width="15.83203125" customWidth="1"/>
    <col min="16" max="20" width="8.6640625" customWidth="1"/>
    <col min="21" max="30" width="12.1640625" customWidth="1"/>
  </cols>
  <sheetData>
    <row r="1" spans="1:30" ht="14.25" customHeight="1" x14ac:dyDescent="0.2">
      <c r="A1" s="95" t="s">
        <v>9</v>
      </c>
      <c r="B1" s="80"/>
      <c r="C1" s="81"/>
      <c r="D1" s="1" t="s">
        <v>10</v>
      </c>
    </row>
    <row r="2" spans="1:30" ht="14.25" customHeight="1" x14ac:dyDescent="0.2">
      <c r="A2" s="5"/>
      <c r="B2" s="5"/>
      <c r="C2" s="5"/>
    </row>
    <row r="3" spans="1:30" ht="34.5" customHeight="1" x14ac:dyDescent="0.2">
      <c r="A3" s="96" t="s">
        <v>11</v>
      </c>
      <c r="B3" s="85"/>
      <c r="C3" s="97" t="s">
        <v>12</v>
      </c>
      <c r="D3" s="85"/>
      <c r="E3" s="6" t="s">
        <v>13</v>
      </c>
      <c r="F3" s="1"/>
      <c r="G3" s="7" t="s">
        <v>14</v>
      </c>
      <c r="H3" s="8" t="s">
        <v>15</v>
      </c>
      <c r="I3" s="9" t="s">
        <v>16</v>
      </c>
      <c r="J3" s="10" t="s">
        <v>17</v>
      </c>
      <c r="K3" s="11" t="s">
        <v>18</v>
      </c>
      <c r="L3" s="11" t="s">
        <v>19</v>
      </c>
      <c r="M3" s="11" t="s">
        <v>20</v>
      </c>
      <c r="N3" s="8" t="s">
        <v>21</v>
      </c>
      <c r="O3" s="8" t="s">
        <v>22</v>
      </c>
      <c r="P3" s="8" t="s">
        <v>23</v>
      </c>
      <c r="S3" s="3"/>
      <c r="T3" s="65" t="s">
        <v>56</v>
      </c>
      <c r="U3" s="65">
        <v>2011</v>
      </c>
      <c r="V3" s="65">
        <v>2012</v>
      </c>
      <c r="W3" s="65">
        <v>2013</v>
      </c>
      <c r="X3" s="65">
        <v>2014</v>
      </c>
      <c r="Y3" s="65">
        <v>2015</v>
      </c>
      <c r="Z3" s="65">
        <v>2016</v>
      </c>
      <c r="AA3" s="65">
        <v>2017</v>
      </c>
      <c r="AB3" s="65">
        <v>2018</v>
      </c>
      <c r="AC3" s="65">
        <v>2019</v>
      </c>
      <c r="AD3" s="65">
        <v>2020</v>
      </c>
    </row>
    <row r="4" spans="1:30" ht="14.25" customHeight="1" x14ac:dyDescent="0.2">
      <c r="A4" s="98" t="s">
        <v>15</v>
      </c>
      <c r="B4" s="87"/>
      <c r="C4" s="99" t="s">
        <v>24</v>
      </c>
      <c r="D4" s="85"/>
      <c r="E4" s="12" t="s">
        <v>25</v>
      </c>
      <c r="G4" s="13">
        <v>2010</v>
      </c>
      <c r="H4" s="14">
        <f>B37+B56+B72+C72</f>
        <v>17456</v>
      </c>
      <c r="I4" s="15">
        <f t="shared" ref="I4:I16" si="0">C37+C56</f>
        <v>9357</v>
      </c>
      <c r="J4" s="15">
        <f t="shared" ref="J4:J16" si="1">E37+E56+G37</f>
        <v>19007</v>
      </c>
      <c r="K4" s="16">
        <f t="shared" ref="K4:K16" si="2">H37+K37+L37+M37+G56+K56+J56+L56</f>
        <v>55389.599999999999</v>
      </c>
      <c r="L4" s="17">
        <f t="shared" ref="L4:L16" si="3">M56+E72+0.5*H72</f>
        <v>4</v>
      </c>
      <c r="M4" s="14">
        <f t="shared" ref="M4:M16" si="4">F37+F56+I37</f>
        <v>68477</v>
      </c>
      <c r="N4" s="17">
        <f t="shared" ref="N4:N16" si="5">N56+H56+O56+F72+G72</f>
        <v>95</v>
      </c>
      <c r="O4" s="17">
        <f t="shared" ref="O4:O16" si="6">P56</f>
        <v>0</v>
      </c>
      <c r="P4" s="18">
        <f t="shared" ref="P4:P16" si="7">D37+D56+D72+I72+J72+0.5*H72</f>
        <v>1</v>
      </c>
      <c r="Q4" s="3"/>
      <c r="R4" s="3"/>
      <c r="S4" s="3"/>
      <c r="T4" s="65" t="s">
        <v>142</v>
      </c>
      <c r="U4" s="72">
        <v>12400</v>
      </c>
      <c r="V4" s="72">
        <v>12800</v>
      </c>
      <c r="W4" s="72">
        <v>16900</v>
      </c>
      <c r="X4" s="72">
        <v>15200</v>
      </c>
      <c r="Y4" s="72">
        <v>13700</v>
      </c>
      <c r="Z4" s="72">
        <v>19400</v>
      </c>
      <c r="AA4" s="72">
        <v>18600</v>
      </c>
      <c r="AB4" s="72">
        <v>16900</v>
      </c>
      <c r="AC4" s="72">
        <v>17200</v>
      </c>
      <c r="AD4">
        <f>_xlfn.FORECAST.LINEAR($AD$3,$U4:$AC4,$U$3:$AC$3)</f>
        <v>19158.333333333256</v>
      </c>
    </row>
    <row r="5" spans="1:30" ht="14.25" customHeight="1" x14ac:dyDescent="0.2">
      <c r="A5" s="88"/>
      <c r="B5" s="89"/>
      <c r="C5" s="99" t="s">
        <v>26</v>
      </c>
      <c r="D5" s="85"/>
      <c r="E5" s="12">
        <v>3</v>
      </c>
      <c r="G5" s="13">
        <v>2011</v>
      </c>
      <c r="H5" s="14">
        <f t="shared" ref="H5:H16" si="8">B38+B57+B73+C73</f>
        <v>12419</v>
      </c>
      <c r="I5" s="15">
        <f t="shared" si="0"/>
        <v>9371</v>
      </c>
      <c r="J5" s="15">
        <f t="shared" si="1"/>
        <v>22858</v>
      </c>
      <c r="K5" s="16">
        <f t="shared" si="2"/>
        <v>57459</v>
      </c>
      <c r="L5" s="17">
        <f t="shared" si="3"/>
        <v>5</v>
      </c>
      <c r="M5" s="14">
        <f t="shared" si="4"/>
        <v>81090</v>
      </c>
      <c r="N5" s="17">
        <f t="shared" si="5"/>
        <v>186</v>
      </c>
      <c r="O5" s="17">
        <f t="shared" si="6"/>
        <v>31</v>
      </c>
      <c r="P5" s="18">
        <f t="shared" si="7"/>
        <v>1</v>
      </c>
      <c r="T5" s="65" t="s">
        <v>143</v>
      </c>
      <c r="U5" s="72">
        <v>9370</v>
      </c>
      <c r="V5" s="72">
        <v>9420</v>
      </c>
      <c r="W5" s="72">
        <v>9410</v>
      </c>
      <c r="X5" s="72">
        <v>10000</v>
      </c>
      <c r="Y5" s="72">
        <v>10100</v>
      </c>
      <c r="Z5" s="72">
        <v>10700</v>
      </c>
      <c r="AA5" s="72">
        <v>12700</v>
      </c>
      <c r="AB5" s="72">
        <v>12600</v>
      </c>
      <c r="AC5" s="72">
        <v>14100</v>
      </c>
      <c r="AD5">
        <f t="shared" ref="AD5:AD11" si="9">_xlfn.FORECAST.LINEAR($AD$3,$U5:$AC5,$U$3:$AC$3)</f>
        <v>13911.666666666511</v>
      </c>
    </row>
    <row r="6" spans="1:30" ht="14.25" customHeight="1" x14ac:dyDescent="0.2">
      <c r="A6" s="84" t="s">
        <v>16</v>
      </c>
      <c r="B6" s="85"/>
      <c r="C6" s="99" t="s">
        <v>27</v>
      </c>
      <c r="D6" s="85"/>
      <c r="E6" s="12" t="s">
        <v>28</v>
      </c>
      <c r="G6" s="13">
        <v>2012</v>
      </c>
      <c r="H6" s="14">
        <f t="shared" si="8"/>
        <v>12799</v>
      </c>
      <c r="I6" s="15">
        <f t="shared" si="0"/>
        <v>9417</v>
      </c>
      <c r="J6" s="15">
        <f t="shared" si="1"/>
        <v>21583</v>
      </c>
      <c r="K6" s="16">
        <f t="shared" si="2"/>
        <v>54077.1</v>
      </c>
      <c r="L6" s="17">
        <f t="shared" si="3"/>
        <v>5</v>
      </c>
      <c r="M6" s="14">
        <f t="shared" si="4"/>
        <v>102166</v>
      </c>
      <c r="N6" s="17">
        <f t="shared" si="5"/>
        <v>238</v>
      </c>
      <c r="O6" s="17">
        <f t="shared" si="6"/>
        <v>53</v>
      </c>
      <c r="P6" s="18">
        <f t="shared" si="7"/>
        <v>3</v>
      </c>
      <c r="T6" s="65" t="s">
        <v>68</v>
      </c>
      <c r="U6" s="72">
        <v>0</v>
      </c>
      <c r="V6" s="72">
        <v>0</v>
      </c>
      <c r="W6" s="72">
        <v>0</v>
      </c>
      <c r="X6" s="72">
        <v>210</v>
      </c>
      <c r="Y6" s="72">
        <v>440</v>
      </c>
      <c r="Z6" s="72">
        <v>580</v>
      </c>
      <c r="AA6" s="72">
        <v>590</v>
      </c>
      <c r="AB6" s="72">
        <v>520</v>
      </c>
      <c r="AC6" s="72">
        <v>520</v>
      </c>
      <c r="AD6">
        <f t="shared" si="9"/>
        <v>750.27777777778101</v>
      </c>
    </row>
    <row r="7" spans="1:30" ht="14.25" customHeight="1" x14ac:dyDescent="0.2">
      <c r="A7" s="86" t="s">
        <v>17</v>
      </c>
      <c r="B7" s="87"/>
      <c r="C7" s="99" t="s">
        <v>29</v>
      </c>
      <c r="D7" s="85"/>
      <c r="E7" s="12" t="s">
        <v>28</v>
      </c>
      <c r="G7" s="13">
        <v>2013</v>
      </c>
      <c r="H7" s="14">
        <f t="shared" si="8"/>
        <v>16923</v>
      </c>
      <c r="I7" s="15">
        <f t="shared" si="0"/>
        <v>9414</v>
      </c>
      <c r="J7" s="15">
        <f t="shared" si="1"/>
        <v>20362</v>
      </c>
      <c r="K7" s="16">
        <f t="shared" si="2"/>
        <v>58049.8</v>
      </c>
      <c r="L7" s="17">
        <f t="shared" si="3"/>
        <v>0</v>
      </c>
      <c r="M7" s="14">
        <f t="shared" si="4"/>
        <v>111252</v>
      </c>
      <c r="N7" s="17">
        <f t="shared" si="5"/>
        <v>144</v>
      </c>
      <c r="O7" s="17">
        <f t="shared" si="6"/>
        <v>41</v>
      </c>
      <c r="P7" s="18">
        <f t="shared" si="7"/>
        <v>5</v>
      </c>
      <c r="T7" s="65" t="s">
        <v>144</v>
      </c>
      <c r="U7" s="72">
        <v>0</v>
      </c>
      <c r="V7" s="72">
        <v>0</v>
      </c>
      <c r="W7" s="72">
        <v>0</v>
      </c>
      <c r="X7" s="72">
        <v>40</v>
      </c>
      <c r="Y7" s="72">
        <v>20</v>
      </c>
      <c r="Z7" s="72">
        <v>20</v>
      </c>
      <c r="AA7" s="72">
        <v>30</v>
      </c>
      <c r="AB7" s="72">
        <v>20</v>
      </c>
      <c r="AC7" s="72">
        <v>20</v>
      </c>
      <c r="AD7">
        <f t="shared" si="9"/>
        <v>31.66666666666697</v>
      </c>
    </row>
    <row r="8" spans="1:30" ht="12.75" customHeight="1" x14ac:dyDescent="0.2">
      <c r="A8" s="88"/>
      <c r="B8" s="89"/>
      <c r="C8" s="99" t="s">
        <v>30</v>
      </c>
      <c r="D8" s="85"/>
      <c r="E8" s="12">
        <v>1</v>
      </c>
      <c r="G8" s="13">
        <v>2014</v>
      </c>
      <c r="H8" s="14">
        <f t="shared" si="8"/>
        <v>15162</v>
      </c>
      <c r="I8" s="15">
        <f t="shared" si="0"/>
        <v>10038</v>
      </c>
      <c r="J8" s="15">
        <f t="shared" si="1"/>
        <v>23039</v>
      </c>
      <c r="K8" s="16">
        <f t="shared" si="2"/>
        <v>60537.1</v>
      </c>
      <c r="L8" s="17">
        <f t="shared" si="3"/>
        <v>0</v>
      </c>
      <c r="M8" s="14">
        <f t="shared" si="4"/>
        <v>119532</v>
      </c>
      <c r="N8" s="17">
        <f t="shared" si="5"/>
        <v>205</v>
      </c>
      <c r="O8" s="17">
        <f t="shared" si="6"/>
        <v>36</v>
      </c>
      <c r="P8" s="18">
        <f t="shared" si="7"/>
        <v>7</v>
      </c>
      <c r="T8" s="65" t="s">
        <v>145</v>
      </c>
      <c r="U8" s="72">
        <v>0</v>
      </c>
      <c r="V8" s="72">
        <v>0</v>
      </c>
      <c r="W8" s="72">
        <v>0</v>
      </c>
      <c r="X8" s="72">
        <v>0</v>
      </c>
      <c r="Y8" s="72">
        <v>0</v>
      </c>
      <c r="Z8" s="72">
        <v>10</v>
      </c>
      <c r="AA8" s="72">
        <v>0</v>
      </c>
      <c r="AB8" s="72">
        <v>170</v>
      </c>
      <c r="AC8" s="72">
        <v>170</v>
      </c>
      <c r="AD8">
        <f t="shared" si="9"/>
        <v>138.88888888889051</v>
      </c>
    </row>
    <row r="9" spans="1:30" ht="14.25" customHeight="1" x14ac:dyDescent="0.2">
      <c r="A9" s="90" t="s">
        <v>18</v>
      </c>
      <c r="B9" s="87"/>
      <c r="C9" s="99" t="s">
        <v>31</v>
      </c>
      <c r="D9" s="85"/>
      <c r="E9" s="12" t="s">
        <v>32</v>
      </c>
      <c r="G9" s="13">
        <v>2015</v>
      </c>
      <c r="H9" s="14">
        <f t="shared" si="8"/>
        <v>13741</v>
      </c>
      <c r="I9" s="15">
        <f t="shared" si="0"/>
        <v>10048</v>
      </c>
      <c r="J9" s="15">
        <f t="shared" si="1"/>
        <v>30911</v>
      </c>
      <c r="K9" s="16">
        <f t="shared" si="2"/>
        <v>54136.800000000003</v>
      </c>
      <c r="L9" s="17">
        <f t="shared" si="3"/>
        <v>4</v>
      </c>
      <c r="M9" s="14">
        <f t="shared" si="4"/>
        <v>124657</v>
      </c>
      <c r="N9" s="17">
        <f t="shared" si="5"/>
        <v>461</v>
      </c>
      <c r="O9" s="17">
        <f t="shared" si="6"/>
        <v>19</v>
      </c>
      <c r="P9" s="18">
        <f t="shared" si="7"/>
        <v>5</v>
      </c>
      <c r="T9" s="65" t="s">
        <v>146</v>
      </c>
      <c r="U9" s="72">
        <v>36600</v>
      </c>
      <c r="V9" s="72">
        <v>45300</v>
      </c>
      <c r="W9" s="72">
        <v>50300</v>
      </c>
      <c r="X9" s="72">
        <v>54500</v>
      </c>
      <c r="Y9" s="72">
        <v>57700</v>
      </c>
      <c r="Z9" s="72">
        <v>65300</v>
      </c>
      <c r="AA9" s="72">
        <v>59400</v>
      </c>
      <c r="AB9" s="72">
        <v>59400</v>
      </c>
      <c r="AC9" s="72">
        <v>59900</v>
      </c>
      <c r="AD9">
        <f t="shared" si="9"/>
        <v>67975</v>
      </c>
    </row>
    <row r="10" spans="1:30" ht="14.25" customHeight="1" x14ac:dyDescent="0.2">
      <c r="A10" s="91"/>
      <c r="B10" s="92"/>
      <c r="C10" s="99" t="s">
        <v>33</v>
      </c>
      <c r="D10" s="85"/>
      <c r="E10" s="12" t="s">
        <v>28</v>
      </c>
      <c r="G10" s="13">
        <v>2016</v>
      </c>
      <c r="H10" s="14">
        <f t="shared" si="8"/>
        <v>18677</v>
      </c>
      <c r="I10" s="15">
        <f t="shared" si="0"/>
        <v>10656</v>
      </c>
      <c r="J10" s="15">
        <f t="shared" si="1"/>
        <v>20800</v>
      </c>
      <c r="K10" s="16">
        <f t="shared" si="2"/>
        <v>61788.9</v>
      </c>
      <c r="L10" s="17">
        <f t="shared" si="3"/>
        <v>6</v>
      </c>
      <c r="M10" s="14">
        <f t="shared" si="4"/>
        <v>135381</v>
      </c>
      <c r="N10" s="17">
        <f t="shared" si="5"/>
        <v>584</v>
      </c>
      <c r="O10" s="17">
        <f t="shared" si="6"/>
        <v>6</v>
      </c>
      <c r="P10" s="18">
        <f t="shared" si="7"/>
        <v>21</v>
      </c>
      <c r="T10" s="65" t="s">
        <v>39</v>
      </c>
      <c r="U10" s="72">
        <v>77700</v>
      </c>
      <c r="V10" s="72">
        <v>101000</v>
      </c>
      <c r="W10" s="72">
        <v>110000</v>
      </c>
      <c r="X10" s="72">
        <v>120000</v>
      </c>
      <c r="Y10" s="72">
        <v>130000</v>
      </c>
      <c r="Z10" s="72">
        <v>134000</v>
      </c>
      <c r="AA10" s="72">
        <v>148000</v>
      </c>
      <c r="AB10" s="72">
        <v>161000</v>
      </c>
      <c r="AC10" s="72">
        <v>170000</v>
      </c>
      <c r="AD10">
        <f t="shared" si="9"/>
        <v>181233.33333333582</v>
      </c>
    </row>
    <row r="11" spans="1:30" ht="14.25" customHeight="1" x14ac:dyDescent="0.2">
      <c r="A11" s="91"/>
      <c r="B11" s="92"/>
      <c r="C11" s="99" t="s">
        <v>34</v>
      </c>
      <c r="D11" s="85"/>
      <c r="E11" s="12" t="s">
        <v>28</v>
      </c>
      <c r="G11" s="13">
        <v>2017</v>
      </c>
      <c r="H11" s="14">
        <f t="shared" si="8"/>
        <v>18632</v>
      </c>
      <c r="I11" s="15">
        <f t="shared" si="0"/>
        <v>12764</v>
      </c>
      <c r="J11" s="15">
        <f t="shared" si="1"/>
        <v>18848</v>
      </c>
      <c r="K11" s="16">
        <f t="shared" si="2"/>
        <v>55829.9</v>
      </c>
      <c r="L11" s="17">
        <f t="shared" si="3"/>
        <v>0</v>
      </c>
      <c r="M11" s="14">
        <f t="shared" si="4"/>
        <v>147964</v>
      </c>
      <c r="N11" s="17">
        <f t="shared" si="5"/>
        <v>0</v>
      </c>
      <c r="O11" s="17">
        <f t="shared" si="6"/>
        <v>590</v>
      </c>
      <c r="P11" s="18">
        <f t="shared" si="7"/>
        <v>29</v>
      </c>
      <c r="T11" s="65" t="s">
        <v>57</v>
      </c>
      <c r="U11" s="72">
        <v>42200</v>
      </c>
      <c r="V11" s="72">
        <v>29900</v>
      </c>
      <c r="W11" s="72">
        <v>26700</v>
      </c>
      <c r="X11" s="72">
        <v>25900</v>
      </c>
      <c r="Y11" s="72">
        <v>19200</v>
      </c>
      <c r="Z11" s="72">
        <v>16100</v>
      </c>
      <c r="AA11" s="72">
        <v>14300</v>
      </c>
      <c r="AB11" s="72">
        <v>15200</v>
      </c>
      <c r="AC11" s="72">
        <v>11300</v>
      </c>
      <c r="AD11">
        <f t="shared" si="9"/>
        <v>5452.7777777779847</v>
      </c>
    </row>
    <row r="12" spans="1:30" ht="14.25" customHeight="1" x14ac:dyDescent="0.2">
      <c r="A12" s="88"/>
      <c r="B12" s="89"/>
      <c r="C12" s="99" t="s">
        <v>35</v>
      </c>
      <c r="D12" s="85"/>
      <c r="E12" s="12" t="s">
        <v>28</v>
      </c>
      <c r="G12" s="13">
        <v>2018</v>
      </c>
      <c r="H12" s="14">
        <f t="shared" si="8"/>
        <v>21637</v>
      </c>
      <c r="I12" s="15">
        <f t="shared" si="0"/>
        <v>14019</v>
      </c>
      <c r="J12" s="15">
        <f t="shared" si="1"/>
        <v>17946</v>
      </c>
      <c r="K12" s="16">
        <f t="shared" si="2"/>
        <v>57447.4</v>
      </c>
      <c r="L12" s="17">
        <f t="shared" si="3"/>
        <v>192.5</v>
      </c>
      <c r="M12" s="14">
        <f t="shared" si="4"/>
        <v>160013</v>
      </c>
      <c r="N12" s="17">
        <f t="shared" si="5"/>
        <v>11803</v>
      </c>
      <c r="O12" s="17">
        <f t="shared" si="6"/>
        <v>622</v>
      </c>
      <c r="P12" s="18">
        <f t="shared" si="7"/>
        <v>93.5</v>
      </c>
    </row>
    <row r="13" spans="1:30" ht="32.25" customHeight="1" x14ac:dyDescent="0.2">
      <c r="A13" s="90" t="s">
        <v>19</v>
      </c>
      <c r="B13" s="87"/>
      <c r="C13" s="99" t="s">
        <v>36</v>
      </c>
      <c r="D13" s="85"/>
      <c r="E13" s="12" t="s">
        <v>37</v>
      </c>
      <c r="G13" s="13">
        <v>2019</v>
      </c>
      <c r="H13" s="14">
        <f t="shared" si="8"/>
        <v>21161</v>
      </c>
      <c r="I13" s="15">
        <f t="shared" si="0"/>
        <v>14100</v>
      </c>
      <c r="J13" s="15">
        <f t="shared" si="1"/>
        <v>10582</v>
      </c>
      <c r="K13" s="16">
        <f t="shared" si="2"/>
        <v>62319.4</v>
      </c>
      <c r="L13" s="16">
        <f t="shared" si="3"/>
        <v>486.5</v>
      </c>
      <c r="M13" s="14">
        <f t="shared" si="4"/>
        <v>174493</v>
      </c>
      <c r="N13" s="17">
        <f t="shared" si="5"/>
        <v>12166</v>
      </c>
      <c r="O13" s="17">
        <f t="shared" si="6"/>
        <v>21</v>
      </c>
      <c r="P13" s="18">
        <f t="shared" si="7"/>
        <v>120.5</v>
      </c>
      <c r="T13" s="65" t="s">
        <v>56</v>
      </c>
      <c r="U13" s="65">
        <v>2011</v>
      </c>
      <c r="V13" s="65">
        <v>2012</v>
      </c>
      <c r="W13" s="65">
        <v>2013</v>
      </c>
      <c r="X13" s="65">
        <v>2014</v>
      </c>
      <c r="Y13" s="65">
        <v>2015</v>
      </c>
      <c r="Z13" s="65">
        <v>2016</v>
      </c>
      <c r="AA13" s="65">
        <v>2017</v>
      </c>
      <c r="AB13" s="65">
        <v>2018</v>
      </c>
      <c r="AC13" s="65">
        <v>2019</v>
      </c>
      <c r="AD13" s="65">
        <v>2020</v>
      </c>
    </row>
    <row r="14" spans="1:30" ht="32.25" customHeight="1" x14ac:dyDescent="0.2">
      <c r="A14" s="88"/>
      <c r="B14" s="89"/>
      <c r="C14" s="99" t="s">
        <v>38</v>
      </c>
      <c r="D14" s="85"/>
      <c r="E14" s="12">
        <v>3</v>
      </c>
      <c r="G14" s="13">
        <v>2020</v>
      </c>
      <c r="H14" s="14">
        <f t="shared" si="8"/>
        <v>24428</v>
      </c>
      <c r="I14" s="15">
        <f t="shared" si="0"/>
        <v>15563</v>
      </c>
      <c r="J14" s="15">
        <f t="shared" si="1"/>
        <v>6764</v>
      </c>
      <c r="K14" s="16">
        <f t="shared" si="2"/>
        <v>51275.9</v>
      </c>
      <c r="L14" s="16">
        <f t="shared" si="3"/>
        <v>477.5</v>
      </c>
      <c r="M14" s="14">
        <f t="shared" si="4"/>
        <v>180880</v>
      </c>
      <c r="N14" s="17">
        <f t="shared" si="5"/>
        <v>12373</v>
      </c>
      <c r="O14" s="17">
        <f t="shared" si="6"/>
        <v>17</v>
      </c>
      <c r="P14" s="18">
        <f t="shared" si="7"/>
        <v>173.5</v>
      </c>
      <c r="T14" s="65" t="s">
        <v>142</v>
      </c>
      <c r="U14" s="73">
        <v>3920</v>
      </c>
      <c r="V14" s="73">
        <v>3940</v>
      </c>
      <c r="W14" s="73">
        <v>4090</v>
      </c>
      <c r="X14" s="73">
        <v>4160</v>
      </c>
      <c r="Y14" s="73">
        <v>4290</v>
      </c>
      <c r="Z14" s="73">
        <v>4400</v>
      </c>
      <c r="AA14" s="73">
        <v>4860</v>
      </c>
      <c r="AB14" s="73">
        <v>4940</v>
      </c>
      <c r="AC14" s="73">
        <v>4980</v>
      </c>
      <c r="AD14">
        <f>_xlfn.FORECAST.LINEAR($AD$13,$U14:$AC14,$U$13:$AC$13)</f>
        <v>5149.444444444438</v>
      </c>
    </row>
    <row r="15" spans="1:30" ht="29.25" customHeight="1" x14ac:dyDescent="0.2">
      <c r="A15" s="19"/>
      <c r="B15" s="19"/>
      <c r="C15" s="20"/>
      <c r="D15" s="20"/>
      <c r="E15" s="12"/>
      <c r="G15" s="13">
        <v>2021</v>
      </c>
      <c r="H15" s="14">
        <f t="shared" si="8"/>
        <v>24697</v>
      </c>
      <c r="I15" s="14">
        <f t="shared" si="0"/>
        <v>15868</v>
      </c>
      <c r="J15" s="14">
        <f t="shared" si="1"/>
        <v>6648</v>
      </c>
      <c r="K15" s="14">
        <f t="shared" si="2"/>
        <v>55815</v>
      </c>
      <c r="L15" s="14">
        <f t="shared" si="3"/>
        <v>439.5</v>
      </c>
      <c r="M15" s="14">
        <f t="shared" si="4"/>
        <v>190232</v>
      </c>
      <c r="N15" s="14">
        <f t="shared" si="5"/>
        <v>14965</v>
      </c>
      <c r="O15" s="14">
        <f t="shared" si="6"/>
        <v>11</v>
      </c>
      <c r="P15" s="14">
        <f t="shared" si="7"/>
        <v>195.12</v>
      </c>
      <c r="T15" s="65" t="s">
        <v>143</v>
      </c>
      <c r="U15" s="73">
        <v>1150</v>
      </c>
      <c r="V15" s="73">
        <v>1220</v>
      </c>
      <c r="W15" s="73">
        <v>1260</v>
      </c>
      <c r="X15" s="73">
        <v>1320</v>
      </c>
      <c r="Y15" s="73">
        <v>1310</v>
      </c>
      <c r="Z15" s="73">
        <v>1370</v>
      </c>
      <c r="AA15" s="73">
        <v>2100</v>
      </c>
      <c r="AB15" s="73">
        <v>1720</v>
      </c>
      <c r="AC15" s="73">
        <v>2440</v>
      </c>
      <c r="AD15">
        <f t="shared" ref="AD15:AD21" si="10">_xlfn.FORECAST.LINEAR($AD$13,$U15:$AC15,$U$13:$AC$13)</f>
        <v>2242.5</v>
      </c>
    </row>
    <row r="16" spans="1:30" ht="29.25" customHeight="1" x14ac:dyDescent="0.2">
      <c r="A16" s="19"/>
      <c r="B16" s="19"/>
      <c r="C16" s="20"/>
      <c r="D16" s="20"/>
      <c r="E16" s="12"/>
      <c r="G16" s="13">
        <v>2022</v>
      </c>
      <c r="H16" s="14">
        <f t="shared" si="8"/>
        <v>27295</v>
      </c>
      <c r="I16" s="14">
        <f t="shared" si="0"/>
        <v>16677</v>
      </c>
      <c r="J16" s="14">
        <f t="shared" si="1"/>
        <v>6089</v>
      </c>
      <c r="K16" s="14">
        <f t="shared" si="2"/>
        <v>56126</v>
      </c>
      <c r="L16" s="14">
        <f t="shared" si="3"/>
        <v>356</v>
      </c>
      <c r="M16" s="14">
        <f t="shared" si="4"/>
        <v>205907</v>
      </c>
      <c r="N16" s="14">
        <f t="shared" si="5"/>
        <v>20599</v>
      </c>
      <c r="O16" s="14">
        <f t="shared" si="6"/>
        <v>44</v>
      </c>
      <c r="P16" s="14">
        <f t="shared" si="7"/>
        <v>443.73</v>
      </c>
      <c r="T16" s="65" t="s">
        <v>68</v>
      </c>
      <c r="U16" s="73">
        <v>0</v>
      </c>
      <c r="V16" s="73">
        <v>0</v>
      </c>
      <c r="W16" s="73">
        <v>0</v>
      </c>
      <c r="X16" s="73">
        <v>30</v>
      </c>
      <c r="Y16" s="73">
        <v>40</v>
      </c>
      <c r="Z16" s="73">
        <v>40</v>
      </c>
      <c r="AA16" s="73">
        <v>150</v>
      </c>
      <c r="AB16" s="73">
        <v>170</v>
      </c>
      <c r="AC16" s="73">
        <v>170</v>
      </c>
      <c r="AD16">
        <f t="shared" si="10"/>
        <v>191.66666666666424</v>
      </c>
    </row>
    <row r="17" spans="1:30" ht="29.25" customHeight="1" x14ac:dyDescent="0.2">
      <c r="A17" s="90" t="s">
        <v>20</v>
      </c>
      <c r="B17" s="87"/>
      <c r="C17" s="99" t="s">
        <v>39</v>
      </c>
      <c r="D17" s="85"/>
      <c r="E17" s="12" t="s">
        <v>28</v>
      </c>
      <c r="T17" s="65" t="s">
        <v>144</v>
      </c>
      <c r="U17" s="73">
        <v>0</v>
      </c>
      <c r="V17" s="73">
        <v>10</v>
      </c>
      <c r="W17" s="73">
        <v>10</v>
      </c>
      <c r="X17" s="73">
        <v>10</v>
      </c>
      <c r="Y17" s="73">
        <v>10</v>
      </c>
      <c r="Z17" s="73">
        <v>10</v>
      </c>
      <c r="AA17" s="73">
        <v>20</v>
      </c>
      <c r="AB17" s="73">
        <v>30</v>
      </c>
      <c r="AC17" s="73">
        <v>60</v>
      </c>
      <c r="AD17">
        <f t="shared" si="10"/>
        <v>44.444444444443434</v>
      </c>
    </row>
    <row r="18" spans="1:30" ht="14.25" customHeight="1" x14ac:dyDescent="0.2">
      <c r="A18" s="88"/>
      <c r="B18" s="89"/>
      <c r="C18" s="99" t="s">
        <v>40</v>
      </c>
      <c r="D18" s="85"/>
      <c r="E18" s="12">
        <v>1</v>
      </c>
      <c r="G18" s="1" t="s">
        <v>41</v>
      </c>
      <c r="T18" s="65" t="s">
        <v>145</v>
      </c>
      <c r="U18" s="73">
        <v>0</v>
      </c>
      <c r="V18" s="73">
        <v>0</v>
      </c>
      <c r="W18" s="73">
        <v>0</v>
      </c>
      <c r="X18" s="73">
        <v>0</v>
      </c>
      <c r="Y18" s="73">
        <v>0</v>
      </c>
      <c r="Z18" s="73">
        <v>0</v>
      </c>
      <c r="AA18" s="73">
        <v>0</v>
      </c>
      <c r="AB18" s="73">
        <v>70</v>
      </c>
      <c r="AC18" s="73">
        <v>130</v>
      </c>
      <c r="AD18">
        <f t="shared" si="10"/>
        <v>83.055555555554747</v>
      </c>
    </row>
    <row r="19" spans="1:30" ht="14.25" customHeight="1" x14ac:dyDescent="0.2">
      <c r="A19" s="93" t="s">
        <v>21</v>
      </c>
      <c r="B19" s="87"/>
      <c r="C19" s="99" t="s">
        <v>42</v>
      </c>
      <c r="D19" s="85"/>
      <c r="E19" s="12" t="s">
        <v>37</v>
      </c>
      <c r="G19" s="21"/>
      <c r="H19" s="21" t="s">
        <v>43</v>
      </c>
      <c r="I19" s="21" t="s">
        <v>44</v>
      </c>
      <c r="J19" s="21" t="s">
        <v>45</v>
      </c>
      <c r="K19" s="21" t="s">
        <v>46</v>
      </c>
      <c r="T19" s="65" t="s">
        <v>146</v>
      </c>
      <c r="U19" s="73">
        <v>13000</v>
      </c>
      <c r="V19" s="73">
        <v>14500</v>
      </c>
      <c r="W19" s="73">
        <v>14700</v>
      </c>
      <c r="X19" s="73">
        <v>14800</v>
      </c>
      <c r="Y19" s="73">
        <v>15100</v>
      </c>
      <c r="Z19" s="73">
        <v>15800</v>
      </c>
      <c r="AA19" s="73">
        <v>14700</v>
      </c>
      <c r="AB19" s="73">
        <v>15200</v>
      </c>
      <c r="AC19" s="73">
        <v>17400</v>
      </c>
      <c r="AD19">
        <f t="shared" si="10"/>
        <v>16747.222222222248</v>
      </c>
    </row>
    <row r="20" spans="1:30" ht="14.25" customHeight="1" x14ac:dyDescent="0.2">
      <c r="A20" s="91"/>
      <c r="B20" s="92"/>
      <c r="C20" s="99" t="s">
        <v>47</v>
      </c>
      <c r="D20" s="85"/>
      <c r="E20" s="12" t="s">
        <v>37</v>
      </c>
      <c r="G20" s="22">
        <v>2010</v>
      </c>
      <c r="H20" s="21">
        <f>F37/SUM($F37:$I37)</f>
        <v>0.85808550527515348</v>
      </c>
      <c r="I20" s="21">
        <f t="shared" ref="I20:K20" si="11">G37/SUM($F$37:$I$37)</f>
        <v>0.12336874609418079</v>
      </c>
      <c r="J20" s="21">
        <f t="shared" si="11"/>
        <v>1.8545748630665736E-2</v>
      </c>
      <c r="K20" s="21">
        <f t="shared" si="11"/>
        <v>0</v>
      </c>
      <c r="T20" s="65" t="s">
        <v>39</v>
      </c>
      <c r="U20" s="73">
        <v>14800</v>
      </c>
      <c r="V20" s="73">
        <v>17500</v>
      </c>
      <c r="W20" s="73">
        <v>18700</v>
      </c>
      <c r="X20" s="73">
        <v>20500</v>
      </c>
      <c r="Y20" s="73">
        <v>21100</v>
      </c>
      <c r="Z20" s="73">
        <v>23800</v>
      </c>
      <c r="AA20" s="73">
        <v>25700</v>
      </c>
      <c r="AB20" s="73">
        <v>26400</v>
      </c>
      <c r="AC20" s="73">
        <v>29400</v>
      </c>
      <c r="AD20">
        <f t="shared" si="10"/>
        <v>30522.222222222481</v>
      </c>
    </row>
    <row r="21" spans="1:30" ht="14.25" customHeight="1" x14ac:dyDescent="0.2">
      <c r="A21" s="88"/>
      <c r="B21" s="89"/>
      <c r="C21" s="99" t="s">
        <v>48</v>
      </c>
      <c r="D21" s="85"/>
      <c r="E21" s="12">
        <v>2</v>
      </c>
      <c r="G21" s="22">
        <v>2011</v>
      </c>
      <c r="H21" s="21">
        <f t="shared" ref="H21:K21" si="12">F38/SUM($F$38:$I$38)</f>
        <v>0.88151309034907599</v>
      </c>
      <c r="I21" s="21">
        <f t="shared" si="12"/>
        <v>0.10239668891170431</v>
      </c>
      <c r="J21" s="21">
        <f t="shared" si="12"/>
        <v>1.6090220739219712E-2</v>
      </c>
      <c r="K21" s="21">
        <f t="shared" si="12"/>
        <v>0</v>
      </c>
      <c r="T21" s="65" t="s">
        <v>57</v>
      </c>
      <c r="U21" s="73">
        <v>6850</v>
      </c>
      <c r="V21" s="73">
        <v>7340</v>
      </c>
      <c r="W21" s="73">
        <v>7860</v>
      </c>
      <c r="X21" s="73">
        <v>7620</v>
      </c>
      <c r="Y21" s="73">
        <v>7220</v>
      </c>
      <c r="Z21" s="73">
        <v>7220</v>
      </c>
      <c r="AA21" s="73">
        <v>8160</v>
      </c>
      <c r="AB21" s="73">
        <v>7920</v>
      </c>
      <c r="AC21" s="73">
        <v>6500</v>
      </c>
      <c r="AD21">
        <f t="shared" si="10"/>
        <v>7455</v>
      </c>
    </row>
    <row r="22" spans="1:30" ht="14.25" customHeight="1" x14ac:dyDescent="0.2">
      <c r="A22" s="94" t="s">
        <v>22</v>
      </c>
      <c r="B22" s="85"/>
      <c r="C22" s="99" t="s">
        <v>49</v>
      </c>
      <c r="D22" s="85"/>
      <c r="E22" s="12">
        <v>2</v>
      </c>
      <c r="G22" s="22">
        <v>2012</v>
      </c>
      <c r="H22" s="21">
        <f t="shared" ref="H22:K22" si="13">F39/SUM($F$39:$I$39)</f>
        <v>0.90260487923817778</v>
      </c>
      <c r="I22" s="21">
        <f t="shared" si="13"/>
        <v>3.238828007531528E-2</v>
      </c>
      <c r="J22" s="21">
        <f t="shared" si="13"/>
        <v>6.5006840686506917E-2</v>
      </c>
      <c r="K22" s="21">
        <f t="shared" si="13"/>
        <v>0</v>
      </c>
    </row>
    <row r="23" spans="1:30" ht="14.25" customHeight="1" x14ac:dyDescent="0.2">
      <c r="A23" s="93" t="s">
        <v>23</v>
      </c>
      <c r="B23" s="87"/>
      <c r="C23" s="99" t="s">
        <v>50</v>
      </c>
      <c r="D23" s="85"/>
      <c r="E23" s="12" t="s">
        <v>28</v>
      </c>
      <c r="G23" s="22">
        <v>2013</v>
      </c>
      <c r="H23" s="21">
        <f t="shared" ref="H23:K23" si="14">F40/SUM($F$40:$I$40)</f>
        <v>0.91866829566279784</v>
      </c>
      <c r="I23" s="21">
        <f t="shared" si="14"/>
        <v>1.2889431887599266E-2</v>
      </c>
      <c r="J23" s="21">
        <f t="shared" si="14"/>
        <v>6.8442272449602937E-2</v>
      </c>
      <c r="K23" s="21">
        <f t="shared" si="14"/>
        <v>0</v>
      </c>
    </row>
    <row r="24" spans="1:30" ht="36" customHeight="1" x14ac:dyDescent="0.2">
      <c r="A24" s="91"/>
      <c r="B24" s="92"/>
      <c r="C24" s="100" t="s">
        <v>51</v>
      </c>
      <c r="D24" s="85"/>
      <c r="E24" s="12">
        <v>3</v>
      </c>
      <c r="G24" s="22">
        <v>2014</v>
      </c>
      <c r="H24" s="21">
        <f t="shared" ref="H24:K24" si="15">F41/SUM($F$41:$I$41)</f>
        <v>0.92650979869350758</v>
      </c>
      <c r="I24" s="21">
        <f t="shared" si="15"/>
        <v>8.432209038794828E-3</v>
      </c>
      <c r="J24" s="21">
        <f t="shared" si="15"/>
        <v>6.5057992267697637E-2</v>
      </c>
      <c r="K24" s="21">
        <f t="shared" si="15"/>
        <v>0</v>
      </c>
      <c r="T24" s="65" t="s">
        <v>56</v>
      </c>
      <c r="U24" s="65">
        <v>2011</v>
      </c>
      <c r="V24" s="65">
        <v>2012</v>
      </c>
      <c r="W24" s="65">
        <v>2013</v>
      </c>
      <c r="X24" s="65">
        <v>2014</v>
      </c>
      <c r="Y24" s="65">
        <v>2015</v>
      </c>
      <c r="Z24" s="65">
        <v>2016</v>
      </c>
      <c r="AA24" s="65">
        <v>2017</v>
      </c>
      <c r="AB24" s="65">
        <v>2018</v>
      </c>
      <c r="AC24" s="65">
        <v>2019</v>
      </c>
      <c r="AD24" s="65">
        <v>2020</v>
      </c>
    </row>
    <row r="25" spans="1:30" ht="28.5" customHeight="1" x14ac:dyDescent="0.2">
      <c r="A25" s="91"/>
      <c r="B25" s="92"/>
      <c r="C25" s="100" t="s">
        <v>52</v>
      </c>
      <c r="D25" s="85"/>
      <c r="E25" s="12">
        <v>3</v>
      </c>
      <c r="G25" s="22">
        <v>2015</v>
      </c>
      <c r="H25" s="21">
        <f t="shared" ref="H25:K25" si="16">F42/SUM($F$42:$I$42)</f>
        <v>0.88047252883542104</v>
      </c>
      <c r="I25" s="21">
        <f t="shared" si="16"/>
        <v>0.11801852081524659</v>
      </c>
      <c r="J25" s="21">
        <f t="shared" si="16"/>
        <v>1.5089503493323411E-3</v>
      </c>
      <c r="K25" s="21">
        <f t="shared" si="16"/>
        <v>0</v>
      </c>
      <c r="T25" s="65" t="s">
        <v>142</v>
      </c>
    </row>
    <row r="26" spans="1:30" ht="17.25" customHeight="1" x14ac:dyDescent="0.2">
      <c r="A26" s="91"/>
      <c r="B26" s="92"/>
      <c r="C26" s="100" t="s">
        <v>53</v>
      </c>
      <c r="D26" s="85"/>
      <c r="E26" s="12">
        <v>3</v>
      </c>
      <c r="G26" s="22">
        <v>2016</v>
      </c>
      <c r="H26" s="21">
        <f t="shared" ref="H26:K26" si="17">F43/SUM($F$43:$I$43)</f>
        <v>0.94321304268180983</v>
      </c>
      <c r="I26" s="21">
        <f t="shared" si="17"/>
        <v>1.1113146485925382E-2</v>
      </c>
      <c r="J26" s="21">
        <f t="shared" si="17"/>
        <v>4.5673810832264759E-2</v>
      </c>
      <c r="K26" s="21">
        <f t="shared" si="17"/>
        <v>0</v>
      </c>
      <c r="T26" s="65" t="s">
        <v>143</v>
      </c>
    </row>
    <row r="27" spans="1:30" ht="17.25" customHeight="1" x14ac:dyDescent="0.2">
      <c r="A27" s="88"/>
      <c r="B27" s="89"/>
      <c r="C27" s="99" t="s">
        <v>38</v>
      </c>
      <c r="D27" s="85"/>
      <c r="E27" s="12">
        <v>3</v>
      </c>
      <c r="G27" s="22">
        <v>2017</v>
      </c>
      <c r="H27" s="21">
        <f t="shared" ref="H27:K27" si="18">F44/SUM($F$44:$I$44)</f>
        <v>0.95798708603949823</v>
      </c>
      <c r="I27" s="21">
        <f t="shared" si="18"/>
        <v>2.6943475424714256E-3</v>
      </c>
      <c r="J27" s="21">
        <f t="shared" si="18"/>
        <v>3.9318566418030387E-2</v>
      </c>
      <c r="K27" s="21">
        <f t="shared" si="18"/>
        <v>0</v>
      </c>
      <c r="T27" s="65" t="s">
        <v>68</v>
      </c>
    </row>
    <row r="28" spans="1:30" ht="17.25" customHeight="1" x14ac:dyDescent="0.2">
      <c r="A28" s="3"/>
      <c r="B28" s="3"/>
      <c r="C28" s="23"/>
      <c r="D28" s="23"/>
      <c r="G28" s="22">
        <v>2018</v>
      </c>
      <c r="H28" s="21">
        <f t="shared" ref="H28:K28" si="19">F45/SUM($F$45:$I$45)</f>
        <v>0.96186122135002361</v>
      </c>
      <c r="I28" s="21">
        <f t="shared" si="19"/>
        <v>4.5193097781429745E-3</v>
      </c>
      <c r="J28" s="21">
        <f t="shared" si="19"/>
        <v>3.3619468871833424E-2</v>
      </c>
      <c r="K28" s="21">
        <f t="shared" si="19"/>
        <v>0</v>
      </c>
      <c r="T28" s="65" t="s">
        <v>144</v>
      </c>
    </row>
    <row r="29" spans="1:30" ht="17.25" customHeight="1" x14ac:dyDescent="0.2">
      <c r="A29" s="3"/>
      <c r="B29" s="3"/>
      <c r="C29" s="23"/>
      <c r="D29" s="23"/>
      <c r="G29" s="22">
        <v>2019</v>
      </c>
      <c r="H29" s="21">
        <f t="shared" ref="H29:K29" si="20">F46/SUM($F$46:$I$46)</f>
        <v>0.9687459473479445</v>
      </c>
      <c r="I29" s="21">
        <f t="shared" si="20"/>
        <v>1.0212683179872909E-3</v>
      </c>
      <c r="J29" s="21">
        <f t="shared" si="20"/>
        <v>3.0232784334068213E-2</v>
      </c>
      <c r="K29" s="21">
        <f t="shared" si="20"/>
        <v>0</v>
      </c>
      <c r="T29" s="65" t="s">
        <v>145</v>
      </c>
    </row>
    <row r="30" spans="1:30" ht="17.25" customHeight="1" x14ac:dyDescent="0.2">
      <c r="A30" s="3"/>
      <c r="B30" s="3"/>
      <c r="C30" s="23"/>
      <c r="D30" s="23"/>
      <c r="G30" s="22">
        <v>2020</v>
      </c>
      <c r="H30" s="21">
        <f t="shared" ref="H30:K30" si="21">F47/SUM($F$47:$I$47)</f>
        <v>0.98729887710923137</v>
      </c>
      <c r="I30" s="21">
        <f t="shared" si="21"/>
        <v>2.9618530746648313E-4</v>
      </c>
      <c r="J30" s="21">
        <f t="shared" si="21"/>
        <v>1.2309112925004138E-2</v>
      </c>
      <c r="K30" s="21">
        <f t="shared" si="21"/>
        <v>9.5824658297979844E-5</v>
      </c>
      <c r="T30" s="65" t="s">
        <v>146</v>
      </c>
    </row>
    <row r="31" spans="1:30" ht="14.25" customHeight="1" x14ac:dyDescent="0.2">
      <c r="G31" s="22">
        <v>2021</v>
      </c>
      <c r="H31" s="21">
        <f t="shared" ref="H31:K31" si="22">F48/SUM($F$46:$I$46)</f>
        <v>0.92207560627674745</v>
      </c>
      <c r="I31" s="21">
        <f t="shared" si="22"/>
        <v>1.8236934249773052E-3</v>
      </c>
      <c r="J31" s="21">
        <f t="shared" si="22"/>
        <v>7.7000389054597326E-3</v>
      </c>
      <c r="K31" s="21">
        <f t="shared" si="22"/>
        <v>2.2208533264168073E-3</v>
      </c>
      <c r="T31" s="65" t="s">
        <v>39</v>
      </c>
    </row>
    <row r="32" spans="1:30" ht="14.25" customHeight="1" x14ac:dyDescent="0.2">
      <c r="G32" s="22">
        <v>2022</v>
      </c>
      <c r="H32" s="21">
        <f t="shared" ref="H32:K32" si="23">F49/SUM($F$47:$I$47)</f>
        <v>0.99943376338278467</v>
      </c>
      <c r="I32" s="21">
        <f t="shared" si="23"/>
        <v>7.8401993152892605E-5</v>
      </c>
      <c r="J32" s="21">
        <f t="shared" si="23"/>
        <v>2.5088637808925634E-3</v>
      </c>
      <c r="K32" s="21">
        <f t="shared" si="23"/>
        <v>5.2180882109536296E-3</v>
      </c>
      <c r="T32" s="65" t="s">
        <v>57</v>
      </c>
    </row>
    <row r="33" spans="1:30" ht="14.25" customHeight="1" x14ac:dyDescent="0.2"/>
    <row r="34" spans="1:30" ht="14.25" customHeight="1" x14ac:dyDescent="0.2">
      <c r="A34" s="24" t="s">
        <v>54</v>
      </c>
      <c r="B34" s="25"/>
      <c r="C34" s="25"/>
      <c r="D34" s="26" t="s">
        <v>10</v>
      </c>
    </row>
    <row r="35" spans="1:30" ht="14.25" customHeight="1" x14ac:dyDescent="0.2">
      <c r="F35" s="101" t="s">
        <v>55</v>
      </c>
      <c r="G35" s="83"/>
      <c r="H35" s="83"/>
      <c r="I35" s="83"/>
    </row>
    <row r="36" spans="1:30" ht="14.25" customHeight="1" x14ac:dyDescent="0.2">
      <c r="A36" s="27" t="s">
        <v>56</v>
      </c>
      <c r="B36" s="27" t="s">
        <v>24</v>
      </c>
      <c r="C36" s="27" t="s">
        <v>27</v>
      </c>
      <c r="D36" s="27" t="s">
        <v>50</v>
      </c>
      <c r="E36" s="27" t="s">
        <v>29</v>
      </c>
      <c r="F36" s="27" t="s">
        <v>39</v>
      </c>
      <c r="G36" s="27" t="s">
        <v>57</v>
      </c>
      <c r="H36" s="27" t="s">
        <v>58</v>
      </c>
      <c r="I36" s="27" t="s">
        <v>40</v>
      </c>
      <c r="J36" s="28" t="s">
        <v>59</v>
      </c>
      <c r="K36" s="27" t="s">
        <v>33</v>
      </c>
      <c r="L36" s="27" t="s">
        <v>34</v>
      </c>
      <c r="M36" s="27" t="s">
        <v>35</v>
      </c>
      <c r="N36" s="28" t="s">
        <v>36</v>
      </c>
      <c r="O36" s="28" t="s">
        <v>60</v>
      </c>
      <c r="U36" s="29" t="s">
        <v>61</v>
      </c>
      <c r="V36" s="29" t="s">
        <v>62</v>
      </c>
      <c r="W36" s="29" t="s">
        <v>15</v>
      </c>
      <c r="X36" s="29" t="s">
        <v>63</v>
      </c>
      <c r="Y36" s="29" t="s">
        <v>23</v>
      </c>
      <c r="Z36" s="29" t="s">
        <v>21</v>
      </c>
      <c r="AA36" s="29" t="s">
        <v>16</v>
      </c>
      <c r="AB36" s="29" t="s">
        <v>64</v>
      </c>
      <c r="AC36" s="29" t="s">
        <v>65</v>
      </c>
      <c r="AD36" s="29" t="s">
        <v>66</v>
      </c>
    </row>
    <row r="37" spans="1:30" ht="14.25" customHeight="1" x14ac:dyDescent="0.2">
      <c r="A37" s="30">
        <v>2010</v>
      </c>
      <c r="B37" s="31">
        <v>15827</v>
      </c>
      <c r="C37" s="31">
        <v>3398</v>
      </c>
      <c r="D37" s="30">
        <v>1</v>
      </c>
      <c r="E37" s="31">
        <v>11926</v>
      </c>
      <c r="F37" s="31">
        <v>46685</v>
      </c>
      <c r="G37" s="31">
        <v>6712</v>
      </c>
      <c r="H37" s="31">
        <v>1009</v>
      </c>
      <c r="I37" s="32">
        <v>0</v>
      </c>
      <c r="J37" s="33">
        <v>54407</v>
      </c>
      <c r="K37" s="31">
        <v>36812</v>
      </c>
      <c r="L37" s="31">
        <v>9266</v>
      </c>
      <c r="M37" s="34">
        <v>73.599999999999994</v>
      </c>
      <c r="N37" s="35">
        <v>0</v>
      </c>
      <c r="O37" s="33">
        <v>131710</v>
      </c>
    </row>
    <row r="38" spans="1:30" ht="14.25" customHeight="1" x14ac:dyDescent="0.2">
      <c r="A38" s="30">
        <v>2011</v>
      </c>
      <c r="B38" s="31">
        <v>10316</v>
      </c>
      <c r="C38" s="31">
        <v>3487</v>
      </c>
      <c r="D38" s="30">
        <v>1</v>
      </c>
      <c r="E38" s="31">
        <v>16125</v>
      </c>
      <c r="F38" s="31">
        <v>54950</v>
      </c>
      <c r="G38" s="31">
        <v>6383</v>
      </c>
      <c r="H38" s="31">
        <v>1003</v>
      </c>
      <c r="I38" s="32">
        <v>0</v>
      </c>
      <c r="J38" s="33">
        <v>62335</v>
      </c>
      <c r="K38" s="31">
        <v>40410</v>
      </c>
      <c r="L38" s="31">
        <v>10018</v>
      </c>
      <c r="M38" s="34">
        <v>48</v>
      </c>
      <c r="N38" s="35">
        <v>0</v>
      </c>
      <c r="O38" s="33">
        <v>142739</v>
      </c>
    </row>
    <row r="39" spans="1:30" ht="14.25" customHeight="1" x14ac:dyDescent="0.2">
      <c r="A39" s="30">
        <v>2012</v>
      </c>
      <c r="B39" s="31">
        <v>10525</v>
      </c>
      <c r="C39" s="31">
        <v>3558</v>
      </c>
      <c r="D39" s="30">
        <v>3</v>
      </c>
      <c r="E39" s="31">
        <v>18913</v>
      </c>
      <c r="F39" s="31">
        <v>66633</v>
      </c>
      <c r="G39" s="31">
        <v>2391</v>
      </c>
      <c r="H39" s="31">
        <v>4799</v>
      </c>
      <c r="I39" s="32">
        <v>0</v>
      </c>
      <c r="J39" s="33">
        <v>73823</v>
      </c>
      <c r="K39" s="31">
        <v>34569</v>
      </c>
      <c r="L39" s="31">
        <v>8310</v>
      </c>
      <c r="M39" s="34">
        <v>55.1</v>
      </c>
      <c r="N39" s="35">
        <v>0</v>
      </c>
      <c r="O39" s="33">
        <v>149755</v>
      </c>
    </row>
    <row r="40" spans="1:30" ht="14.25" customHeight="1" x14ac:dyDescent="0.2">
      <c r="A40" s="30">
        <v>2013</v>
      </c>
      <c r="B40" s="31">
        <v>13014</v>
      </c>
      <c r="C40" s="31">
        <v>4345</v>
      </c>
      <c r="D40" s="30">
        <v>5</v>
      </c>
      <c r="E40" s="31">
        <v>18919</v>
      </c>
      <c r="F40" s="31">
        <v>75193</v>
      </c>
      <c r="G40" s="31">
        <v>1055</v>
      </c>
      <c r="H40" s="31">
        <v>5602</v>
      </c>
      <c r="I40" s="32">
        <v>0</v>
      </c>
      <c r="J40" s="33">
        <v>81850</v>
      </c>
      <c r="K40" s="31">
        <v>36493</v>
      </c>
      <c r="L40" s="31">
        <v>8958</v>
      </c>
      <c r="M40" s="34">
        <v>381.8</v>
      </c>
      <c r="N40" s="35">
        <v>0</v>
      </c>
      <c r="O40" s="33">
        <v>163966</v>
      </c>
    </row>
    <row r="41" spans="1:30" ht="14.25" customHeight="1" x14ac:dyDescent="0.2">
      <c r="A41" s="30">
        <v>2014</v>
      </c>
      <c r="B41" s="31">
        <v>11164</v>
      </c>
      <c r="C41" s="31">
        <v>4285</v>
      </c>
      <c r="D41" s="30">
        <v>7</v>
      </c>
      <c r="E41" s="31">
        <v>21862</v>
      </c>
      <c r="F41" s="31">
        <v>83397</v>
      </c>
      <c r="G41" s="30">
        <v>759</v>
      </c>
      <c r="H41" s="31">
        <v>5856</v>
      </c>
      <c r="I41" s="32">
        <v>0</v>
      </c>
      <c r="J41" s="33">
        <v>90012</v>
      </c>
      <c r="K41" s="31">
        <v>38800</v>
      </c>
      <c r="L41" s="31">
        <v>9117</v>
      </c>
      <c r="M41" s="34">
        <v>51.1</v>
      </c>
      <c r="N41" s="35">
        <v>0</v>
      </c>
      <c r="O41" s="33">
        <v>175297</v>
      </c>
    </row>
    <row r="42" spans="1:30" ht="14.25" customHeight="1" x14ac:dyDescent="0.2">
      <c r="A42" s="30">
        <v>2015</v>
      </c>
      <c r="B42" s="31">
        <v>10005</v>
      </c>
      <c r="C42" s="31">
        <v>4392</v>
      </c>
      <c r="D42" s="30">
        <v>5</v>
      </c>
      <c r="E42" s="31">
        <v>18859</v>
      </c>
      <c r="F42" s="31">
        <v>85191</v>
      </c>
      <c r="G42" s="31">
        <v>11419</v>
      </c>
      <c r="H42" s="30">
        <v>146</v>
      </c>
      <c r="I42" s="32">
        <v>0</v>
      </c>
      <c r="J42" s="33">
        <v>96756</v>
      </c>
      <c r="K42" s="31">
        <v>39316</v>
      </c>
      <c r="L42" s="31">
        <v>5907</v>
      </c>
      <c r="M42" s="36">
        <v>1232.8</v>
      </c>
      <c r="N42" s="35">
        <v>0</v>
      </c>
      <c r="O42" s="33">
        <v>176472</v>
      </c>
    </row>
    <row r="43" spans="1:30" ht="14.25" customHeight="1" x14ac:dyDescent="0.2">
      <c r="A43" s="30">
        <v>2016</v>
      </c>
      <c r="B43" s="31">
        <v>13886</v>
      </c>
      <c r="C43" s="31">
        <v>3958</v>
      </c>
      <c r="D43" s="30">
        <v>9</v>
      </c>
      <c r="E43" s="31">
        <v>19122</v>
      </c>
      <c r="F43" s="31">
        <v>92682</v>
      </c>
      <c r="G43" s="31">
        <v>1092</v>
      </c>
      <c r="H43" s="31">
        <v>4488</v>
      </c>
      <c r="I43" s="32">
        <v>0</v>
      </c>
      <c r="J43" s="33">
        <v>98262</v>
      </c>
      <c r="K43" s="31">
        <v>42377</v>
      </c>
      <c r="L43" s="31">
        <v>3745</v>
      </c>
      <c r="M43" s="36">
        <v>2450.9</v>
      </c>
      <c r="N43" s="35">
        <v>0</v>
      </c>
      <c r="O43" s="33">
        <v>183809</v>
      </c>
    </row>
    <row r="44" spans="1:30" ht="14.25" customHeight="1" x14ac:dyDescent="0.2">
      <c r="A44" s="30">
        <v>2017</v>
      </c>
      <c r="B44" s="31">
        <v>12425</v>
      </c>
      <c r="C44" s="31">
        <v>4096</v>
      </c>
      <c r="D44" s="30">
        <v>6</v>
      </c>
      <c r="E44" s="31">
        <v>16453</v>
      </c>
      <c r="F44" s="31">
        <v>101333</v>
      </c>
      <c r="G44" s="30">
        <v>285</v>
      </c>
      <c r="H44" s="31">
        <v>4159</v>
      </c>
      <c r="I44" s="32">
        <v>0</v>
      </c>
      <c r="J44" s="33">
        <v>105778</v>
      </c>
      <c r="K44" s="31">
        <v>38468</v>
      </c>
      <c r="L44" s="31">
        <v>4117</v>
      </c>
      <c r="M44" s="34">
        <v>81.900000000000006</v>
      </c>
      <c r="N44" s="35">
        <v>0</v>
      </c>
      <c r="O44" s="33">
        <v>181425</v>
      </c>
    </row>
    <row r="45" spans="1:30" ht="14.25" customHeight="1" x14ac:dyDescent="0.2">
      <c r="A45" s="30">
        <v>2018</v>
      </c>
      <c r="B45" s="31">
        <v>10729</v>
      </c>
      <c r="C45" s="31">
        <v>4013</v>
      </c>
      <c r="D45" s="30">
        <v>5</v>
      </c>
      <c r="E45" s="31">
        <v>15019</v>
      </c>
      <c r="F45" s="31">
        <v>110035</v>
      </c>
      <c r="G45" s="30">
        <v>517</v>
      </c>
      <c r="H45" s="31">
        <v>3846</v>
      </c>
      <c r="I45" s="32">
        <v>0</v>
      </c>
      <c r="J45" s="33">
        <v>114398</v>
      </c>
      <c r="K45" s="31">
        <v>39017</v>
      </c>
      <c r="L45" s="31">
        <v>5357</v>
      </c>
      <c r="M45" s="34">
        <v>157.4</v>
      </c>
      <c r="N45" s="35">
        <v>0</v>
      </c>
      <c r="O45" s="33">
        <v>188698</v>
      </c>
    </row>
    <row r="46" spans="1:30" ht="14.25" customHeight="1" x14ac:dyDescent="0.2">
      <c r="A46" s="30">
        <v>2019</v>
      </c>
      <c r="B46" s="31">
        <v>9877</v>
      </c>
      <c r="C46" s="31">
        <v>4110</v>
      </c>
      <c r="D46" s="30">
        <v>5</v>
      </c>
      <c r="E46" s="31">
        <v>9053</v>
      </c>
      <c r="F46" s="31">
        <v>119520</v>
      </c>
      <c r="G46" s="30">
        <v>126</v>
      </c>
      <c r="H46" s="31">
        <v>3730</v>
      </c>
      <c r="I46" s="32">
        <v>0</v>
      </c>
      <c r="J46" s="33">
        <v>123376</v>
      </c>
      <c r="K46" s="31">
        <v>37758</v>
      </c>
      <c r="L46" s="31">
        <v>3213</v>
      </c>
      <c r="M46" s="36">
        <v>6151.4</v>
      </c>
      <c r="N46" s="35">
        <v>0</v>
      </c>
      <c r="O46" s="33">
        <v>193543</v>
      </c>
    </row>
    <row r="47" spans="1:30" ht="14.25" customHeight="1" x14ac:dyDescent="0.2">
      <c r="A47" s="30">
        <v>2020</v>
      </c>
      <c r="B47" s="31">
        <v>11949</v>
      </c>
      <c r="C47" s="31">
        <v>4186</v>
      </c>
      <c r="D47" s="30">
        <v>6</v>
      </c>
      <c r="E47" s="31">
        <v>5601</v>
      </c>
      <c r="F47" s="31">
        <v>113335</v>
      </c>
      <c r="G47" s="30">
        <v>34</v>
      </c>
      <c r="H47" s="31">
        <v>1413</v>
      </c>
      <c r="I47" s="30">
        <v>11</v>
      </c>
      <c r="J47" s="33">
        <v>114793</v>
      </c>
      <c r="K47" s="31">
        <v>30098</v>
      </c>
      <c r="L47" s="31">
        <v>2414</v>
      </c>
      <c r="M47" s="36">
        <v>8645.9</v>
      </c>
      <c r="N47" s="35">
        <v>0</v>
      </c>
      <c r="O47" s="33">
        <v>177692</v>
      </c>
    </row>
    <row r="48" spans="1:30" ht="14.25" customHeight="1" x14ac:dyDescent="0.2">
      <c r="A48" s="30">
        <v>2021</v>
      </c>
      <c r="B48" s="31">
        <v>11869</v>
      </c>
      <c r="C48" s="31">
        <v>4186</v>
      </c>
      <c r="D48" s="31">
        <v>5.66</v>
      </c>
      <c r="E48" s="31">
        <v>6034</v>
      </c>
      <c r="F48" s="31">
        <v>113762</v>
      </c>
      <c r="G48" s="31">
        <v>225</v>
      </c>
      <c r="H48" s="31">
        <v>950</v>
      </c>
      <c r="I48" s="31">
        <v>274</v>
      </c>
      <c r="J48" s="30">
        <v>114937</v>
      </c>
      <c r="K48" s="31">
        <v>33612</v>
      </c>
      <c r="L48" s="31">
        <v>2797</v>
      </c>
      <c r="M48" s="36">
        <v>9053</v>
      </c>
      <c r="N48" s="35">
        <v>0</v>
      </c>
      <c r="O48" s="33">
        <v>182974</v>
      </c>
    </row>
    <row r="49" spans="1:18" ht="14.25" customHeight="1" x14ac:dyDescent="0.2">
      <c r="A49" s="30">
        <v>2022</v>
      </c>
      <c r="B49" s="31">
        <v>13175</v>
      </c>
      <c r="C49" s="31">
        <v>4138</v>
      </c>
      <c r="D49" s="31">
        <v>9.09</v>
      </c>
      <c r="E49" s="31">
        <v>5993</v>
      </c>
      <c r="F49" s="31">
        <v>114728</v>
      </c>
      <c r="G49" s="31">
        <v>9</v>
      </c>
      <c r="H49" s="31">
        <v>288</v>
      </c>
      <c r="I49" s="31">
        <v>599</v>
      </c>
      <c r="J49" s="30">
        <v>115624</v>
      </c>
      <c r="K49" s="31">
        <v>33322</v>
      </c>
      <c r="L49" s="31">
        <v>2147</v>
      </c>
      <c r="M49" s="36">
        <v>9411</v>
      </c>
      <c r="N49" s="35">
        <v>0</v>
      </c>
      <c r="O49" s="33">
        <v>183819</v>
      </c>
    </row>
    <row r="50" spans="1:18" ht="14.25" customHeight="1" x14ac:dyDescent="0.2">
      <c r="D50" s="32"/>
    </row>
    <row r="51" spans="1:18" ht="14.25" customHeight="1" x14ac:dyDescent="0.2">
      <c r="D51" s="32"/>
    </row>
    <row r="52" spans="1:18" ht="14.25" customHeight="1" x14ac:dyDescent="0.2">
      <c r="D52" s="32"/>
    </row>
    <row r="53" spans="1:18" ht="14.25" customHeight="1" x14ac:dyDescent="0.2">
      <c r="A53" s="102" t="s">
        <v>67</v>
      </c>
      <c r="B53" s="80"/>
      <c r="C53" s="80"/>
      <c r="D53" s="81"/>
      <c r="E53" s="26" t="s">
        <v>10</v>
      </c>
    </row>
    <row r="54" spans="1:18" ht="14.25" customHeight="1" x14ac:dyDescent="0.2">
      <c r="A54" s="37"/>
      <c r="B54" s="37"/>
      <c r="C54" s="37"/>
      <c r="D54" s="37"/>
      <c r="F54" s="101" t="s">
        <v>55</v>
      </c>
      <c r="G54" s="83"/>
      <c r="H54" s="83"/>
    </row>
    <row r="55" spans="1:18" ht="14.25" customHeight="1" x14ac:dyDescent="0.2">
      <c r="A55" s="27" t="s">
        <v>56</v>
      </c>
      <c r="B55" s="27" t="s">
        <v>24</v>
      </c>
      <c r="C55" s="27" t="s">
        <v>27</v>
      </c>
      <c r="D55" s="27" t="s">
        <v>50</v>
      </c>
      <c r="E55" s="27" t="s">
        <v>29</v>
      </c>
      <c r="F55" s="27" t="s">
        <v>39</v>
      </c>
      <c r="G55" s="27" t="s">
        <v>58</v>
      </c>
      <c r="H55" s="27" t="s">
        <v>68</v>
      </c>
      <c r="I55" s="28" t="s">
        <v>59</v>
      </c>
      <c r="J55" s="27" t="s">
        <v>33</v>
      </c>
      <c r="K55" s="27" t="s">
        <v>34</v>
      </c>
      <c r="L55" s="27" t="s">
        <v>35</v>
      </c>
      <c r="M55" s="27" t="s">
        <v>36</v>
      </c>
      <c r="N55" s="27" t="s">
        <v>42</v>
      </c>
      <c r="O55" s="27" t="s">
        <v>47</v>
      </c>
      <c r="P55" s="27" t="s">
        <v>49</v>
      </c>
      <c r="Q55" s="27" t="s">
        <v>69</v>
      </c>
      <c r="R55" s="28" t="s">
        <v>70</v>
      </c>
    </row>
    <row r="56" spans="1:18" ht="14.25" customHeight="1" x14ac:dyDescent="0.2">
      <c r="A56" s="30">
        <v>2010</v>
      </c>
      <c r="B56" s="31">
        <v>1629</v>
      </c>
      <c r="C56" s="31">
        <v>5959</v>
      </c>
      <c r="D56" s="30">
        <v>0</v>
      </c>
      <c r="E56" s="30">
        <v>369</v>
      </c>
      <c r="F56" s="31">
        <v>21792</v>
      </c>
      <c r="G56" s="30">
        <v>99</v>
      </c>
      <c r="H56" s="30">
        <v>95</v>
      </c>
      <c r="I56" s="33">
        <v>21985</v>
      </c>
      <c r="J56" s="31">
        <v>6512</v>
      </c>
      <c r="K56" s="31">
        <v>1618</v>
      </c>
      <c r="L56" s="30">
        <v>0</v>
      </c>
      <c r="M56" s="30">
        <v>4</v>
      </c>
      <c r="N56" s="30">
        <v>0</v>
      </c>
      <c r="O56" s="30">
        <v>0</v>
      </c>
      <c r="P56" s="30">
        <v>0</v>
      </c>
      <c r="Q56" s="31">
        <v>38076</v>
      </c>
      <c r="R56" s="33">
        <v>169786</v>
      </c>
    </row>
    <row r="57" spans="1:18" ht="14.25" customHeight="1" x14ac:dyDescent="0.2">
      <c r="A57" s="30">
        <v>2011</v>
      </c>
      <c r="B57" s="31">
        <v>2103</v>
      </c>
      <c r="C57" s="31">
        <v>5884</v>
      </c>
      <c r="D57" s="30">
        <v>0</v>
      </c>
      <c r="E57" s="30">
        <v>350</v>
      </c>
      <c r="F57" s="31">
        <v>26140</v>
      </c>
      <c r="G57" s="30">
        <v>154</v>
      </c>
      <c r="H57" s="30">
        <v>186</v>
      </c>
      <c r="I57" s="33">
        <v>26480</v>
      </c>
      <c r="J57" s="31">
        <v>4179</v>
      </c>
      <c r="K57" s="31">
        <v>1647</v>
      </c>
      <c r="L57" s="30">
        <v>0</v>
      </c>
      <c r="M57" s="30">
        <v>5</v>
      </c>
      <c r="N57" s="30">
        <v>0</v>
      </c>
      <c r="O57" s="30">
        <v>0</v>
      </c>
      <c r="P57" s="30">
        <v>31</v>
      </c>
      <c r="Q57" s="31">
        <v>40679</v>
      </c>
      <c r="R57" s="33">
        <v>183419</v>
      </c>
    </row>
    <row r="58" spans="1:18" ht="14.25" customHeight="1" x14ac:dyDescent="0.2">
      <c r="A58" s="30">
        <v>2012</v>
      </c>
      <c r="B58" s="31">
        <v>2274</v>
      </c>
      <c r="C58" s="31">
        <v>5859</v>
      </c>
      <c r="D58" s="30">
        <v>0</v>
      </c>
      <c r="E58" s="30">
        <v>279</v>
      </c>
      <c r="F58" s="31">
        <v>35533</v>
      </c>
      <c r="G58" s="30">
        <v>134</v>
      </c>
      <c r="H58" s="30">
        <v>238</v>
      </c>
      <c r="I58" s="33">
        <v>35904</v>
      </c>
      <c r="J58" s="31">
        <v>4519</v>
      </c>
      <c r="K58" s="31">
        <v>1691</v>
      </c>
      <c r="L58" s="30">
        <v>0</v>
      </c>
      <c r="M58" s="30">
        <v>5</v>
      </c>
      <c r="N58" s="30">
        <v>0</v>
      </c>
      <c r="O58" s="30">
        <v>0</v>
      </c>
      <c r="P58" s="30">
        <v>53</v>
      </c>
      <c r="Q58" s="31">
        <v>50585</v>
      </c>
      <c r="R58" s="33">
        <v>200340</v>
      </c>
    </row>
    <row r="59" spans="1:18" ht="14.25" customHeight="1" x14ac:dyDescent="0.2">
      <c r="A59" s="30">
        <v>2013</v>
      </c>
      <c r="B59" s="31">
        <v>3909</v>
      </c>
      <c r="C59" s="31">
        <v>5069</v>
      </c>
      <c r="D59" s="30">
        <v>0</v>
      </c>
      <c r="E59" s="30">
        <v>388</v>
      </c>
      <c r="F59" s="31">
        <v>36059</v>
      </c>
      <c r="G59" s="30">
        <v>147</v>
      </c>
      <c r="H59" s="30">
        <v>144</v>
      </c>
      <c r="I59" s="33">
        <v>36349</v>
      </c>
      <c r="J59" s="31">
        <v>4939</v>
      </c>
      <c r="K59" s="31">
        <v>1529</v>
      </c>
      <c r="L59" s="30">
        <v>0</v>
      </c>
      <c r="M59" s="30">
        <v>0</v>
      </c>
      <c r="N59" s="30">
        <v>0</v>
      </c>
      <c r="O59" s="30">
        <v>0</v>
      </c>
      <c r="P59" s="30">
        <v>41</v>
      </c>
      <c r="Q59" s="31">
        <v>52223</v>
      </c>
      <c r="R59" s="33">
        <v>216189</v>
      </c>
    </row>
    <row r="60" spans="1:18" ht="14.25" customHeight="1" x14ac:dyDescent="0.2">
      <c r="A60" s="30">
        <v>2014</v>
      </c>
      <c r="B60" s="31">
        <v>3998</v>
      </c>
      <c r="C60" s="31">
        <v>5753</v>
      </c>
      <c r="D60" s="30">
        <v>0</v>
      </c>
      <c r="E60" s="30">
        <v>418</v>
      </c>
      <c r="F60" s="31">
        <v>36135</v>
      </c>
      <c r="G60" s="30">
        <v>137</v>
      </c>
      <c r="H60" s="30">
        <v>205</v>
      </c>
      <c r="I60" s="33">
        <v>36477</v>
      </c>
      <c r="J60" s="31">
        <v>4981</v>
      </c>
      <c r="K60" s="31">
        <v>1595</v>
      </c>
      <c r="L60" s="30">
        <v>0</v>
      </c>
      <c r="M60" s="30">
        <v>0</v>
      </c>
      <c r="N60" s="30">
        <v>0</v>
      </c>
      <c r="O60" s="30">
        <v>0</v>
      </c>
      <c r="P60" s="30">
        <v>36</v>
      </c>
      <c r="Q60" s="31">
        <v>53258</v>
      </c>
      <c r="R60" s="33">
        <v>228555</v>
      </c>
    </row>
    <row r="61" spans="1:18" ht="14.25" customHeight="1" x14ac:dyDescent="0.2">
      <c r="A61" s="30">
        <v>2015</v>
      </c>
      <c r="B61" s="31">
        <v>3736</v>
      </c>
      <c r="C61" s="31">
        <v>5656</v>
      </c>
      <c r="D61" s="30">
        <v>0</v>
      </c>
      <c r="E61" s="30">
        <v>633</v>
      </c>
      <c r="F61" s="31">
        <v>39466</v>
      </c>
      <c r="G61" s="30">
        <v>115</v>
      </c>
      <c r="H61" s="30">
        <v>461</v>
      </c>
      <c r="I61" s="33">
        <v>40043</v>
      </c>
      <c r="J61" s="31">
        <v>5330</v>
      </c>
      <c r="K61" s="31">
        <v>2090</v>
      </c>
      <c r="L61" s="30">
        <v>0</v>
      </c>
      <c r="M61" s="30">
        <v>4</v>
      </c>
      <c r="N61" s="30">
        <v>0</v>
      </c>
      <c r="O61" s="30">
        <v>0</v>
      </c>
      <c r="P61" s="30">
        <v>19</v>
      </c>
      <c r="Q61" s="31">
        <v>57510</v>
      </c>
      <c r="R61" s="33">
        <v>233982</v>
      </c>
    </row>
    <row r="62" spans="1:18" ht="14.25" customHeight="1" x14ac:dyDescent="0.2">
      <c r="A62" s="30">
        <v>2016</v>
      </c>
      <c r="B62" s="31">
        <v>4791</v>
      </c>
      <c r="C62" s="31">
        <v>6698</v>
      </c>
      <c r="D62" s="30">
        <v>12</v>
      </c>
      <c r="E62" s="30">
        <v>586</v>
      </c>
      <c r="F62" s="31">
        <v>42699</v>
      </c>
      <c r="G62" s="30">
        <v>129</v>
      </c>
      <c r="H62" s="30">
        <v>584</v>
      </c>
      <c r="I62" s="33">
        <v>43411</v>
      </c>
      <c r="J62" s="31">
        <v>5832</v>
      </c>
      <c r="K62" s="31">
        <v>2767</v>
      </c>
      <c r="L62" s="30">
        <v>0</v>
      </c>
      <c r="M62" s="30">
        <v>6</v>
      </c>
      <c r="N62" s="30">
        <v>0</v>
      </c>
      <c r="O62" s="30">
        <v>0</v>
      </c>
      <c r="P62" s="30">
        <v>6</v>
      </c>
      <c r="Q62" s="31">
        <v>64109</v>
      </c>
      <c r="R62" s="33">
        <v>247918</v>
      </c>
    </row>
    <row r="63" spans="1:18" ht="14.25" customHeight="1" x14ac:dyDescent="0.2">
      <c r="A63" s="30">
        <v>2017</v>
      </c>
      <c r="B63" s="31">
        <v>6207</v>
      </c>
      <c r="C63" s="31">
        <v>8668</v>
      </c>
      <c r="D63" s="30">
        <v>23</v>
      </c>
      <c r="E63" s="31">
        <v>2110</v>
      </c>
      <c r="F63" s="31">
        <v>46631</v>
      </c>
      <c r="G63" s="30">
        <v>263</v>
      </c>
      <c r="H63" s="30">
        <v>0</v>
      </c>
      <c r="I63" s="33">
        <v>46894</v>
      </c>
      <c r="J63" s="31">
        <v>5704</v>
      </c>
      <c r="K63" s="31">
        <v>3002</v>
      </c>
      <c r="L63" s="30">
        <v>35</v>
      </c>
      <c r="M63" s="30">
        <v>0</v>
      </c>
      <c r="N63" s="30">
        <v>0</v>
      </c>
      <c r="O63" s="30">
        <v>0</v>
      </c>
      <c r="P63" s="30">
        <v>590</v>
      </c>
      <c r="Q63" s="31">
        <v>73235</v>
      </c>
      <c r="R63" s="33">
        <v>254660</v>
      </c>
    </row>
    <row r="64" spans="1:18" ht="14.25" customHeight="1" x14ac:dyDescent="0.2">
      <c r="A64" s="30">
        <v>2018</v>
      </c>
      <c r="B64" s="31">
        <v>6099</v>
      </c>
      <c r="C64" s="31">
        <v>10006</v>
      </c>
      <c r="D64" s="30">
        <v>15</v>
      </c>
      <c r="E64" s="31">
        <v>2410</v>
      </c>
      <c r="F64" s="31">
        <v>49978</v>
      </c>
      <c r="G64" s="30">
        <v>242</v>
      </c>
      <c r="H64" s="30">
        <v>0</v>
      </c>
      <c r="I64" s="33">
        <v>50220</v>
      </c>
      <c r="J64" s="31">
        <v>4946</v>
      </c>
      <c r="K64" s="31">
        <v>3841</v>
      </c>
      <c r="L64" s="30">
        <v>41</v>
      </c>
      <c r="M64" s="30">
        <v>188</v>
      </c>
      <c r="N64" s="30">
        <v>0</v>
      </c>
      <c r="O64" s="30">
        <v>0</v>
      </c>
      <c r="P64" s="30">
        <v>622</v>
      </c>
      <c r="Q64" s="31">
        <v>78387</v>
      </c>
      <c r="R64" s="33">
        <v>267085</v>
      </c>
    </row>
    <row r="65" spans="1:18" ht="14.25" customHeight="1" x14ac:dyDescent="0.2">
      <c r="A65" s="30">
        <v>2019</v>
      </c>
      <c r="B65" s="31">
        <v>6669</v>
      </c>
      <c r="C65" s="31">
        <v>9990</v>
      </c>
      <c r="D65" s="30">
        <v>49</v>
      </c>
      <c r="E65" s="31">
        <v>1403</v>
      </c>
      <c r="F65" s="31">
        <v>54973</v>
      </c>
      <c r="G65" s="30">
        <v>228</v>
      </c>
      <c r="H65" s="30">
        <v>0</v>
      </c>
      <c r="I65" s="33">
        <v>55201</v>
      </c>
      <c r="J65" s="31">
        <v>5396</v>
      </c>
      <c r="K65" s="31">
        <v>5577</v>
      </c>
      <c r="L65" s="30">
        <v>266</v>
      </c>
      <c r="M65" s="36">
        <v>482</v>
      </c>
      <c r="N65" s="36">
        <v>219</v>
      </c>
      <c r="O65" s="36">
        <v>126</v>
      </c>
      <c r="P65" s="36">
        <v>21</v>
      </c>
      <c r="Q65" s="31">
        <v>85399</v>
      </c>
      <c r="R65" s="33">
        <v>278942</v>
      </c>
    </row>
    <row r="66" spans="1:18" ht="14.25" customHeight="1" x14ac:dyDescent="0.2">
      <c r="A66" s="30">
        <v>2020</v>
      </c>
      <c r="B66" s="31">
        <v>7506</v>
      </c>
      <c r="C66" s="31">
        <v>11377</v>
      </c>
      <c r="D66" s="30">
        <v>120</v>
      </c>
      <c r="E66" s="31">
        <v>1129</v>
      </c>
      <c r="F66" s="31">
        <v>67534</v>
      </c>
      <c r="G66" s="30">
        <v>19</v>
      </c>
      <c r="H66" s="30">
        <v>0</v>
      </c>
      <c r="I66" s="33">
        <v>67553</v>
      </c>
      <c r="J66" s="31">
        <v>4045</v>
      </c>
      <c r="K66" s="31">
        <v>4028</v>
      </c>
      <c r="L66" s="30">
        <v>613</v>
      </c>
      <c r="M66" s="36">
        <v>473</v>
      </c>
      <c r="N66" s="36">
        <v>195</v>
      </c>
      <c r="O66" s="36">
        <v>102</v>
      </c>
      <c r="P66" s="36">
        <v>17</v>
      </c>
      <c r="Q66" s="31">
        <v>97159</v>
      </c>
      <c r="R66" s="33">
        <v>274851</v>
      </c>
    </row>
    <row r="67" spans="1:18" ht="14.25" customHeight="1" x14ac:dyDescent="0.2">
      <c r="A67" s="30">
        <v>2021</v>
      </c>
      <c r="B67" s="31">
        <v>7895</v>
      </c>
      <c r="C67" s="31">
        <v>11682</v>
      </c>
      <c r="D67" s="31">
        <v>113.96</v>
      </c>
      <c r="E67" s="31">
        <v>389</v>
      </c>
      <c r="F67" s="31">
        <v>76196</v>
      </c>
      <c r="G67" s="31">
        <v>0</v>
      </c>
      <c r="H67" s="31">
        <v>0</v>
      </c>
      <c r="I67" s="31">
        <v>76196</v>
      </c>
      <c r="J67" s="31">
        <v>4363</v>
      </c>
      <c r="K67" s="30">
        <v>4190</v>
      </c>
      <c r="L67" s="31">
        <v>850</v>
      </c>
      <c r="M67" s="36">
        <v>435</v>
      </c>
      <c r="N67" s="36">
        <v>222</v>
      </c>
      <c r="O67" s="36">
        <v>150</v>
      </c>
      <c r="P67" s="36">
        <v>11</v>
      </c>
      <c r="Q67" s="31">
        <v>106497</v>
      </c>
      <c r="R67" s="33">
        <v>289471</v>
      </c>
    </row>
    <row r="68" spans="1:18" ht="14.25" customHeight="1" x14ac:dyDescent="0.2">
      <c r="A68" s="30">
        <v>2022</v>
      </c>
      <c r="B68" s="31">
        <v>9180</v>
      </c>
      <c r="C68" s="31">
        <v>12539</v>
      </c>
      <c r="D68" s="31">
        <v>208.64</v>
      </c>
      <c r="E68" s="31">
        <v>87</v>
      </c>
      <c r="F68" s="31">
        <v>90580</v>
      </c>
      <c r="G68" s="31">
        <v>0</v>
      </c>
      <c r="H68" s="31">
        <v>0</v>
      </c>
      <c r="I68" s="31">
        <v>90580</v>
      </c>
      <c r="J68" s="31">
        <v>5153</v>
      </c>
      <c r="K68" s="30">
        <v>4410</v>
      </c>
      <c r="L68" s="31">
        <v>1395</v>
      </c>
      <c r="M68" s="36">
        <v>354</v>
      </c>
      <c r="N68" s="36">
        <v>159</v>
      </c>
      <c r="O68" s="36">
        <v>166</v>
      </c>
      <c r="P68" s="36">
        <v>44</v>
      </c>
      <c r="Q68" s="31">
        <v>124276</v>
      </c>
      <c r="R68" s="33">
        <v>308095</v>
      </c>
    </row>
    <row r="69" spans="1:18" ht="14.25" customHeight="1" x14ac:dyDescent="0.2"/>
    <row r="70" spans="1:18" ht="14.25" customHeight="1" x14ac:dyDescent="0.2">
      <c r="A70" s="103" t="s">
        <v>71</v>
      </c>
      <c r="B70" s="80"/>
      <c r="C70" s="80"/>
      <c r="D70" s="81"/>
      <c r="E70" s="26" t="s">
        <v>10</v>
      </c>
    </row>
    <row r="71" spans="1:18" ht="14.25" customHeight="1" x14ac:dyDescent="0.2">
      <c r="A71" s="27" t="s">
        <v>56</v>
      </c>
      <c r="B71" s="27" t="s">
        <v>24</v>
      </c>
      <c r="C71" s="27" t="s">
        <v>72</v>
      </c>
      <c r="D71" s="27" t="s">
        <v>53</v>
      </c>
      <c r="E71" s="27" t="s">
        <v>36</v>
      </c>
      <c r="F71" s="27" t="s">
        <v>42</v>
      </c>
      <c r="G71" s="27" t="s">
        <v>47</v>
      </c>
      <c r="H71" s="27" t="s">
        <v>73</v>
      </c>
      <c r="I71" s="27" t="s">
        <v>51</v>
      </c>
      <c r="J71" s="27" t="s">
        <v>52</v>
      </c>
      <c r="K71" s="28" t="s">
        <v>74</v>
      </c>
      <c r="L71" s="28" t="s">
        <v>75</v>
      </c>
    </row>
    <row r="72" spans="1:18" ht="14.25" customHeight="1" x14ac:dyDescent="0.2">
      <c r="A72" s="30">
        <v>2010</v>
      </c>
      <c r="B72" s="32">
        <v>0</v>
      </c>
      <c r="C72" s="32">
        <v>0</v>
      </c>
      <c r="D72" s="32">
        <v>0</v>
      </c>
      <c r="E72" s="32">
        <v>0</v>
      </c>
      <c r="F72" s="32">
        <v>0</v>
      </c>
      <c r="G72" s="32">
        <v>0</v>
      </c>
      <c r="H72" s="32">
        <v>0</v>
      </c>
      <c r="I72" s="32">
        <v>0</v>
      </c>
      <c r="J72" s="32">
        <v>0</v>
      </c>
      <c r="K72" s="35">
        <v>0</v>
      </c>
      <c r="L72" s="33">
        <v>169786</v>
      </c>
    </row>
    <row r="73" spans="1:18" ht="14.25" customHeight="1" x14ac:dyDescent="0.2">
      <c r="A73" s="30">
        <v>2011</v>
      </c>
      <c r="B73" s="32">
        <v>0</v>
      </c>
      <c r="C73" s="32">
        <v>0</v>
      </c>
      <c r="D73" s="32">
        <v>0</v>
      </c>
      <c r="E73" s="32">
        <v>0</v>
      </c>
      <c r="F73" s="32">
        <v>0</v>
      </c>
      <c r="G73" s="32">
        <v>0</v>
      </c>
      <c r="H73" s="32">
        <v>0</v>
      </c>
      <c r="I73" s="32">
        <v>0</v>
      </c>
      <c r="J73" s="32">
        <v>0</v>
      </c>
      <c r="K73" s="35">
        <v>0</v>
      </c>
      <c r="L73" s="33">
        <v>183419</v>
      </c>
    </row>
    <row r="74" spans="1:18" ht="14.25" customHeight="1" x14ac:dyDescent="0.2">
      <c r="A74" s="30">
        <v>2012</v>
      </c>
      <c r="B74" s="32">
        <v>0</v>
      </c>
      <c r="C74" s="32">
        <v>0</v>
      </c>
      <c r="D74" s="32">
        <v>0</v>
      </c>
      <c r="E74" s="32">
        <v>0</v>
      </c>
      <c r="F74" s="32">
        <v>0</v>
      </c>
      <c r="G74" s="32">
        <v>0</v>
      </c>
      <c r="H74" s="32">
        <v>0</v>
      </c>
      <c r="I74" s="32">
        <v>0</v>
      </c>
      <c r="J74" s="32">
        <v>0</v>
      </c>
      <c r="K74" s="35">
        <v>0</v>
      </c>
      <c r="L74" s="33">
        <v>200340</v>
      </c>
    </row>
    <row r="75" spans="1:18" ht="14.25" customHeight="1" x14ac:dyDescent="0.2">
      <c r="A75" s="30">
        <v>2013</v>
      </c>
      <c r="B75" s="32">
        <v>0</v>
      </c>
      <c r="C75" s="32">
        <v>0</v>
      </c>
      <c r="D75" s="32">
        <v>0</v>
      </c>
      <c r="E75" s="32">
        <v>0</v>
      </c>
      <c r="F75" s="32">
        <v>0</v>
      </c>
      <c r="G75" s="32">
        <v>0</v>
      </c>
      <c r="H75" s="32">
        <v>0</v>
      </c>
      <c r="I75" s="32">
        <v>0</v>
      </c>
      <c r="J75" s="32">
        <v>0</v>
      </c>
      <c r="K75" s="35">
        <v>0</v>
      </c>
      <c r="L75" s="33">
        <v>216189</v>
      </c>
    </row>
    <row r="76" spans="1:18" ht="14.25" customHeight="1" x14ac:dyDescent="0.2">
      <c r="A76" s="30">
        <v>2014</v>
      </c>
      <c r="B76" s="32">
        <v>0</v>
      </c>
      <c r="C76" s="32">
        <v>0</v>
      </c>
      <c r="D76" s="32">
        <v>0</v>
      </c>
      <c r="E76" s="32">
        <v>0</v>
      </c>
      <c r="F76" s="32">
        <v>0</v>
      </c>
      <c r="G76" s="32">
        <v>0</v>
      </c>
      <c r="H76" s="32">
        <v>0</v>
      </c>
      <c r="I76" s="32">
        <v>0</v>
      </c>
      <c r="J76" s="32">
        <v>0</v>
      </c>
      <c r="K76" s="35">
        <v>0</v>
      </c>
      <c r="L76" s="33">
        <v>228555</v>
      </c>
    </row>
    <row r="77" spans="1:18" ht="14.25" customHeight="1" x14ac:dyDescent="0.2">
      <c r="A77" s="30">
        <v>2015</v>
      </c>
      <c r="B77" s="32">
        <v>0</v>
      </c>
      <c r="C77" s="32">
        <v>0</v>
      </c>
      <c r="D77" s="32">
        <v>0</v>
      </c>
      <c r="E77" s="32">
        <v>0</v>
      </c>
      <c r="F77" s="32">
        <v>0</v>
      </c>
      <c r="G77" s="32">
        <v>0</v>
      </c>
      <c r="H77" s="32">
        <v>0</v>
      </c>
      <c r="I77" s="32">
        <v>0</v>
      </c>
      <c r="J77" s="32">
        <v>0</v>
      </c>
      <c r="K77" s="35">
        <v>0</v>
      </c>
      <c r="L77" s="33">
        <v>233982</v>
      </c>
    </row>
    <row r="78" spans="1:18" ht="14.25" customHeight="1" x14ac:dyDescent="0.2">
      <c r="A78" s="30">
        <v>2016</v>
      </c>
      <c r="B78" s="32">
        <v>0</v>
      </c>
      <c r="C78" s="32">
        <v>0</v>
      </c>
      <c r="D78" s="32">
        <v>0</v>
      </c>
      <c r="E78" s="32">
        <v>0</v>
      </c>
      <c r="F78" s="32">
        <v>0</v>
      </c>
      <c r="G78" s="32">
        <v>0</v>
      </c>
      <c r="H78" s="32">
        <v>0</v>
      </c>
      <c r="I78" s="32">
        <v>0</v>
      </c>
      <c r="J78" s="32">
        <v>0</v>
      </c>
      <c r="K78" s="35">
        <v>0</v>
      </c>
      <c r="L78" s="33">
        <v>247918</v>
      </c>
    </row>
    <row r="79" spans="1:18" ht="14.25" customHeight="1" x14ac:dyDescent="0.2">
      <c r="A79" s="30">
        <v>2017</v>
      </c>
      <c r="B79" s="32">
        <v>0</v>
      </c>
      <c r="C79" s="32">
        <v>0</v>
      </c>
      <c r="D79" s="32">
        <v>0</v>
      </c>
      <c r="E79" s="32">
        <v>0</v>
      </c>
      <c r="F79" s="32">
        <v>0</v>
      </c>
      <c r="G79" s="32">
        <v>0</v>
      </c>
      <c r="H79" s="32">
        <v>0</v>
      </c>
      <c r="I79" s="32">
        <v>0</v>
      </c>
      <c r="J79" s="32">
        <v>0</v>
      </c>
      <c r="K79" s="35">
        <v>0</v>
      </c>
      <c r="L79" s="33">
        <v>254660</v>
      </c>
    </row>
    <row r="80" spans="1:18" ht="14.25" customHeight="1" x14ac:dyDescent="0.2">
      <c r="A80" s="30">
        <v>2018</v>
      </c>
      <c r="B80" s="31">
        <v>4785</v>
      </c>
      <c r="C80" s="30">
        <v>24</v>
      </c>
      <c r="D80" s="30">
        <v>56</v>
      </c>
      <c r="E80" s="30">
        <v>2</v>
      </c>
      <c r="F80" s="31">
        <v>11325</v>
      </c>
      <c r="G80" s="30">
        <v>478</v>
      </c>
      <c r="H80" s="30">
        <v>5</v>
      </c>
      <c r="I80" s="30">
        <v>5</v>
      </c>
      <c r="J80" s="30">
        <v>10</v>
      </c>
      <c r="K80" s="33">
        <v>16690</v>
      </c>
      <c r="L80" s="33">
        <v>283776</v>
      </c>
    </row>
    <row r="81" spans="1:12" ht="14.25" customHeight="1" x14ac:dyDescent="0.2">
      <c r="A81" s="30">
        <v>2019</v>
      </c>
      <c r="B81" s="31">
        <v>4579</v>
      </c>
      <c r="C81" s="30">
        <v>36</v>
      </c>
      <c r="D81" s="30">
        <v>44</v>
      </c>
      <c r="E81" s="30">
        <v>2</v>
      </c>
      <c r="F81" s="31">
        <v>11329</v>
      </c>
      <c r="G81" s="30">
        <v>492</v>
      </c>
      <c r="H81" s="30">
        <v>5</v>
      </c>
      <c r="I81" s="30">
        <v>6</v>
      </c>
      <c r="J81" s="30">
        <v>14</v>
      </c>
      <c r="K81" s="33">
        <v>16507</v>
      </c>
      <c r="L81" s="33">
        <v>295449</v>
      </c>
    </row>
    <row r="82" spans="1:12" ht="14.25" customHeight="1" x14ac:dyDescent="0.2">
      <c r="A82" s="30">
        <v>2020</v>
      </c>
      <c r="B82" s="31">
        <v>4834</v>
      </c>
      <c r="C82" s="30">
        <v>139</v>
      </c>
      <c r="D82" s="30">
        <v>23</v>
      </c>
      <c r="E82" s="30">
        <v>2</v>
      </c>
      <c r="F82" s="31">
        <v>11360</v>
      </c>
      <c r="G82" s="30">
        <v>716</v>
      </c>
      <c r="H82" s="30">
        <v>5</v>
      </c>
      <c r="I82" s="30">
        <v>8</v>
      </c>
      <c r="J82" s="30">
        <v>14</v>
      </c>
      <c r="K82" s="33">
        <v>17105</v>
      </c>
      <c r="L82" s="33">
        <v>291956</v>
      </c>
    </row>
    <row r="83" spans="1:12" ht="14.25" customHeight="1" x14ac:dyDescent="0.2">
      <c r="A83" s="30">
        <v>2021</v>
      </c>
      <c r="B83" s="31">
        <v>4814</v>
      </c>
      <c r="C83" s="31">
        <v>119</v>
      </c>
      <c r="D83" s="31">
        <v>48</v>
      </c>
      <c r="E83" s="31">
        <v>2</v>
      </c>
      <c r="F83" s="31">
        <v>13803</v>
      </c>
      <c r="G83" s="31">
        <v>790</v>
      </c>
      <c r="H83" s="31">
        <v>5</v>
      </c>
      <c r="I83" s="31">
        <v>11</v>
      </c>
      <c r="J83" s="31">
        <v>14</v>
      </c>
      <c r="K83" s="31">
        <v>19605</v>
      </c>
      <c r="L83" s="31">
        <v>309076</v>
      </c>
    </row>
    <row r="84" spans="1:12" ht="14.25" customHeight="1" x14ac:dyDescent="0.2">
      <c r="A84" s="30">
        <v>2022</v>
      </c>
      <c r="B84" s="31">
        <v>4806</v>
      </c>
      <c r="C84" s="31">
        <v>134</v>
      </c>
      <c r="D84" s="31">
        <v>144</v>
      </c>
      <c r="E84" s="31">
        <v>2</v>
      </c>
      <c r="F84" s="31">
        <v>19396</v>
      </c>
      <c r="G84" s="31">
        <v>878</v>
      </c>
      <c r="H84" s="31">
        <v>0</v>
      </c>
      <c r="I84" s="31">
        <v>52</v>
      </c>
      <c r="J84" s="31">
        <v>30</v>
      </c>
      <c r="K84" s="31">
        <v>25442</v>
      </c>
      <c r="L84" s="31">
        <v>333537</v>
      </c>
    </row>
    <row r="85" spans="1:12" ht="14.25" customHeight="1" x14ac:dyDescent="0.2">
      <c r="C85" s="32" t="s">
        <v>76</v>
      </c>
    </row>
    <row r="86" spans="1:12" ht="14.25" customHeight="1" x14ac:dyDescent="0.2"/>
    <row r="87" spans="1:12" ht="14.25" customHeight="1" x14ac:dyDescent="0.2"/>
    <row r="88" spans="1:12" ht="14.25" customHeight="1" x14ac:dyDescent="0.2"/>
    <row r="89" spans="1:12" ht="14.25" customHeight="1" x14ac:dyDescent="0.2"/>
    <row r="90" spans="1:12" ht="14.25" customHeight="1" x14ac:dyDescent="0.2"/>
    <row r="91" spans="1:12" ht="14.25" customHeight="1" x14ac:dyDescent="0.2"/>
    <row r="92" spans="1:12" ht="14.25" customHeight="1" x14ac:dyDescent="0.2"/>
    <row r="93" spans="1:12" ht="14.25" customHeight="1" x14ac:dyDescent="0.2"/>
    <row r="94" spans="1:12" ht="14.25" customHeight="1" x14ac:dyDescent="0.2"/>
    <row r="95" spans="1:12" ht="14.25" customHeight="1" x14ac:dyDescent="0.2"/>
    <row r="96" spans="1:12"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row r="1011" ht="14.25" customHeight="1" x14ac:dyDescent="0.2"/>
    <row r="1012" ht="14.25" customHeight="1" x14ac:dyDescent="0.2"/>
  </sheetData>
  <mergeCells count="38">
    <mergeCell ref="C27:D27"/>
    <mergeCell ref="F35:I35"/>
    <mergeCell ref="F54:H54"/>
    <mergeCell ref="A53:D53"/>
    <mergeCell ref="A70:D70"/>
    <mergeCell ref="C13:D13"/>
    <mergeCell ref="C23:D23"/>
    <mergeCell ref="C24:D24"/>
    <mergeCell ref="C25:D25"/>
    <mergeCell ref="C26:D26"/>
    <mergeCell ref="C14:D14"/>
    <mergeCell ref="C17:D17"/>
    <mergeCell ref="C18:D18"/>
    <mergeCell ref="C19:D19"/>
    <mergeCell ref="C20:D20"/>
    <mergeCell ref="C21:D21"/>
    <mergeCell ref="C22:D22"/>
    <mergeCell ref="A19:B21"/>
    <mergeCell ref="A22:B22"/>
    <mergeCell ref="A23:B27"/>
    <mergeCell ref="A1:C1"/>
    <mergeCell ref="A3:B3"/>
    <mergeCell ref="C3:D3"/>
    <mergeCell ref="A4:B5"/>
    <mergeCell ref="C4:D4"/>
    <mergeCell ref="C5:D5"/>
    <mergeCell ref="C6:D6"/>
    <mergeCell ref="C7:D7"/>
    <mergeCell ref="C8:D8"/>
    <mergeCell ref="C9:D9"/>
    <mergeCell ref="C10:D10"/>
    <mergeCell ref="C11:D11"/>
    <mergeCell ref="C12:D12"/>
    <mergeCell ref="A6:B6"/>
    <mergeCell ref="A7:B8"/>
    <mergeCell ref="A9:B12"/>
    <mergeCell ref="A13:B14"/>
    <mergeCell ref="A17:B18"/>
  </mergeCells>
  <pageMargins left="0.7" right="0.7" top="0.75" bottom="0.75" header="0" footer="0"/>
  <pageSetup paperSize="9"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Z1010"/>
  <sheetViews>
    <sheetView workbookViewId="0">
      <selection activeCell="A8" sqref="A8:B10"/>
    </sheetView>
  </sheetViews>
  <sheetFormatPr baseColWidth="10" defaultColWidth="14.5" defaultRowHeight="15" customHeight="1" x14ac:dyDescent="0.2"/>
  <cols>
    <col min="1" max="3" width="8.6640625" customWidth="1"/>
    <col min="4" max="4" width="11" customWidth="1"/>
    <col min="5" max="6" width="8.6640625" customWidth="1"/>
    <col min="7" max="9" width="17.5" customWidth="1"/>
    <col min="10" max="10" width="18.6640625" customWidth="1"/>
    <col min="11" max="16" width="17.5" customWidth="1"/>
    <col min="17" max="26" width="8.6640625" customWidth="1"/>
  </cols>
  <sheetData>
    <row r="1" spans="1:26" ht="14.25" customHeight="1" x14ac:dyDescent="0.2">
      <c r="A1" s="95" t="s">
        <v>77</v>
      </c>
      <c r="B1" s="80"/>
      <c r="C1" s="81"/>
      <c r="D1" s="1" t="s">
        <v>78</v>
      </c>
    </row>
    <row r="2" spans="1:26" ht="14.25" customHeight="1" x14ac:dyDescent="0.2">
      <c r="A2" s="5"/>
      <c r="B2" s="5"/>
      <c r="C2" s="5"/>
    </row>
    <row r="3" spans="1:26" ht="39" customHeight="1" x14ac:dyDescent="0.2">
      <c r="A3" s="96" t="s">
        <v>11</v>
      </c>
      <c r="B3" s="85"/>
      <c r="C3" s="97" t="s">
        <v>12</v>
      </c>
      <c r="D3" s="85"/>
      <c r="E3" s="6" t="s">
        <v>13</v>
      </c>
      <c r="G3" s="7" t="s">
        <v>14</v>
      </c>
      <c r="H3" s="8" t="s">
        <v>15</v>
      </c>
      <c r="I3" s="8" t="s">
        <v>16</v>
      </c>
      <c r="J3" s="10" t="s">
        <v>17</v>
      </c>
      <c r="K3" s="11" t="s">
        <v>18</v>
      </c>
      <c r="L3" s="11" t="s">
        <v>19</v>
      </c>
      <c r="M3" s="11" t="s">
        <v>20</v>
      </c>
      <c r="N3" s="8" t="s">
        <v>21</v>
      </c>
      <c r="O3" s="8" t="s">
        <v>22</v>
      </c>
      <c r="P3" s="8" t="s">
        <v>23</v>
      </c>
    </row>
    <row r="4" spans="1:26" ht="14.25" customHeight="1" x14ac:dyDescent="0.2">
      <c r="A4" s="98" t="s">
        <v>15</v>
      </c>
      <c r="B4" s="87"/>
      <c r="C4" s="94" t="s">
        <v>24</v>
      </c>
      <c r="D4" s="85"/>
      <c r="E4" s="12" t="s">
        <v>28</v>
      </c>
      <c r="G4" s="13">
        <v>2010</v>
      </c>
      <c r="H4" s="14">
        <f t="shared" ref="H4:H11" si="0">B36+J36+K36</f>
        <v>3733.9100000000003</v>
      </c>
      <c r="I4" s="15">
        <f t="shared" ref="I4:I16" si="1">F36</f>
        <v>1189</v>
      </c>
      <c r="J4" s="15">
        <f t="shared" ref="J4:J16" si="2">C36*I20+G36+L36</f>
        <v>6171.5913774216078</v>
      </c>
      <c r="K4" s="16">
        <f t="shared" ref="K4:K16" si="3">J20*C36+D36+E36+H36</f>
        <v>11745.481635848988</v>
      </c>
      <c r="L4" s="38">
        <f t="shared" ref="L4:L11" si="4">I36</f>
        <v>0.34</v>
      </c>
      <c r="M4" s="14">
        <f t="shared" ref="M4:M16" si="5">H20*C36+M36</f>
        <v>11139.236986729406</v>
      </c>
      <c r="N4" s="17">
        <f t="shared" ref="N4:N11" si="6">O36+P36</f>
        <v>0</v>
      </c>
      <c r="O4" s="17">
        <f t="shared" ref="O4:O16" si="7">N36</f>
        <v>0</v>
      </c>
      <c r="P4" s="39">
        <f t="shared" ref="P4:P11" si="8">L36</f>
        <v>0.19</v>
      </c>
    </row>
    <row r="5" spans="1:26" ht="14.25" customHeight="1" x14ac:dyDescent="0.2">
      <c r="A5" s="91"/>
      <c r="B5" s="92"/>
      <c r="C5" s="99" t="s">
        <v>26</v>
      </c>
      <c r="D5" s="85"/>
      <c r="E5" s="12" t="s">
        <v>28</v>
      </c>
      <c r="G5" s="13">
        <v>2011</v>
      </c>
      <c r="H5" s="14">
        <f t="shared" si="0"/>
        <v>3944.4199999999996</v>
      </c>
      <c r="I5" s="15">
        <f t="shared" si="1"/>
        <v>1226</v>
      </c>
      <c r="J5" s="15">
        <f t="shared" si="2"/>
        <v>7143.9991696611905</v>
      </c>
      <c r="K5" s="16">
        <f t="shared" si="3"/>
        <v>13149.090222022587</v>
      </c>
      <c r="L5" s="38">
        <f t="shared" si="4"/>
        <v>0.93</v>
      </c>
      <c r="M5" s="14">
        <f t="shared" si="5"/>
        <v>14425.530608316221</v>
      </c>
      <c r="N5" s="17">
        <f t="shared" si="6"/>
        <v>0</v>
      </c>
      <c r="O5" s="17">
        <f t="shared" si="7"/>
        <v>26</v>
      </c>
      <c r="P5" s="39">
        <f t="shared" si="8"/>
        <v>1.1599999999999999</v>
      </c>
    </row>
    <row r="6" spans="1:26" ht="14.25" customHeight="1" x14ac:dyDescent="0.2">
      <c r="A6" s="88"/>
      <c r="B6" s="89"/>
      <c r="C6" s="99" t="s">
        <v>79</v>
      </c>
      <c r="D6" s="85"/>
      <c r="E6" s="12">
        <v>1</v>
      </c>
      <c r="G6" s="13">
        <v>2012</v>
      </c>
      <c r="H6" s="14">
        <f t="shared" si="0"/>
        <v>4146.41</v>
      </c>
      <c r="I6" s="15">
        <f t="shared" si="1"/>
        <v>1336</v>
      </c>
      <c r="J6" s="15">
        <f t="shared" si="2"/>
        <v>6616.1725534047655</v>
      </c>
      <c r="K6" s="16">
        <f t="shared" si="3"/>
        <v>15285.214857293797</v>
      </c>
      <c r="L6" s="38">
        <f t="shared" si="4"/>
        <v>0.93</v>
      </c>
      <c r="M6" s="14">
        <f t="shared" si="5"/>
        <v>17834.952589301436</v>
      </c>
      <c r="N6" s="17">
        <f t="shared" si="6"/>
        <v>0</v>
      </c>
      <c r="O6" s="17">
        <f t="shared" si="7"/>
        <v>26</v>
      </c>
      <c r="P6" s="39">
        <f t="shared" si="8"/>
        <v>4.09</v>
      </c>
    </row>
    <row r="7" spans="1:26" ht="14.25" customHeight="1" x14ac:dyDescent="0.2">
      <c r="A7" s="84" t="s">
        <v>16</v>
      </c>
      <c r="B7" s="85"/>
      <c r="C7" s="104" t="s">
        <v>27</v>
      </c>
      <c r="D7" s="85"/>
      <c r="E7" s="12">
        <v>1</v>
      </c>
      <c r="G7" s="13">
        <v>2013</v>
      </c>
      <c r="H7" s="14">
        <f t="shared" si="0"/>
        <v>5165.6099999999997</v>
      </c>
      <c r="I7" s="15">
        <f t="shared" si="1"/>
        <v>1343.5</v>
      </c>
      <c r="J7" s="15">
        <f t="shared" si="2"/>
        <v>6250.9499835064144</v>
      </c>
      <c r="K7" s="16">
        <f t="shared" si="3"/>
        <v>16319.193665974342</v>
      </c>
      <c r="L7" s="38">
        <f t="shared" si="4"/>
        <v>0.63</v>
      </c>
      <c r="M7" s="14">
        <f t="shared" si="5"/>
        <v>21881.816350519242</v>
      </c>
      <c r="N7" s="17">
        <f t="shared" si="6"/>
        <v>0</v>
      </c>
      <c r="O7" s="17">
        <f t="shared" si="7"/>
        <v>26</v>
      </c>
      <c r="P7" s="39">
        <f t="shared" si="8"/>
        <v>9.02</v>
      </c>
    </row>
    <row r="8" spans="1:26" ht="14.25" customHeight="1" x14ac:dyDescent="0.2">
      <c r="A8" s="86" t="s">
        <v>17</v>
      </c>
      <c r="B8" s="87"/>
      <c r="C8" s="104" t="s">
        <v>80</v>
      </c>
      <c r="D8" s="85"/>
      <c r="E8" s="12">
        <v>1</v>
      </c>
      <c r="G8" s="13">
        <v>2014</v>
      </c>
      <c r="H8" s="14">
        <f t="shared" si="0"/>
        <v>5229.3900000000003</v>
      </c>
      <c r="I8" s="15">
        <f t="shared" si="1"/>
        <v>1403.5</v>
      </c>
      <c r="J8" s="15">
        <f t="shared" si="2"/>
        <v>6427.6941151179844</v>
      </c>
      <c r="K8" s="16">
        <f t="shared" si="3"/>
        <v>16700.580801226504</v>
      </c>
      <c r="L8" s="38">
        <f t="shared" si="4"/>
        <v>1.1200000000000001</v>
      </c>
      <c r="M8" s="14">
        <f t="shared" si="5"/>
        <v>23265.315083655514</v>
      </c>
      <c r="N8" s="17">
        <f t="shared" si="6"/>
        <v>0</v>
      </c>
      <c r="O8" s="17">
        <f t="shared" si="7"/>
        <v>36</v>
      </c>
      <c r="P8" s="39">
        <f t="shared" si="8"/>
        <v>9.02</v>
      </c>
    </row>
    <row r="9" spans="1:26" ht="14.25" customHeight="1" x14ac:dyDescent="0.2">
      <c r="A9" s="91"/>
      <c r="B9" s="92"/>
      <c r="C9" s="104" t="s">
        <v>29</v>
      </c>
      <c r="D9" s="85"/>
      <c r="E9" s="12">
        <v>1</v>
      </c>
      <c r="G9" s="13">
        <v>2015</v>
      </c>
      <c r="H9" s="14">
        <f t="shared" si="0"/>
        <v>5307.45</v>
      </c>
      <c r="I9" s="15">
        <f t="shared" si="1"/>
        <v>1438.3</v>
      </c>
      <c r="J9" s="15">
        <f t="shared" si="2"/>
        <v>6982.3142707428997</v>
      </c>
      <c r="K9" s="16">
        <f t="shared" si="3"/>
        <v>15930.168085079993</v>
      </c>
      <c r="L9" s="38">
        <f t="shared" si="4"/>
        <v>1.46</v>
      </c>
      <c r="M9" s="14">
        <f t="shared" si="5"/>
        <v>23286.367644177106</v>
      </c>
      <c r="N9" s="17">
        <f t="shared" si="6"/>
        <v>1726.01</v>
      </c>
      <c r="O9" s="17">
        <f t="shared" si="7"/>
        <v>15.65</v>
      </c>
      <c r="P9" s="39">
        <f t="shared" si="8"/>
        <v>36.94</v>
      </c>
    </row>
    <row r="10" spans="1:26" ht="14.25" customHeight="1" x14ac:dyDescent="0.2">
      <c r="A10" s="88"/>
      <c r="B10" s="89"/>
      <c r="C10" s="99" t="s">
        <v>50</v>
      </c>
      <c r="D10" s="85"/>
      <c r="E10" s="12">
        <v>1</v>
      </c>
      <c r="F10" s="2"/>
      <c r="G10" s="13">
        <v>2016</v>
      </c>
      <c r="H10" s="14">
        <f t="shared" si="0"/>
        <v>5650.86</v>
      </c>
      <c r="I10" s="15">
        <f t="shared" si="1"/>
        <v>1533.3</v>
      </c>
      <c r="J10" s="15">
        <f t="shared" si="2"/>
        <v>4341.1795957745617</v>
      </c>
      <c r="K10" s="16">
        <f t="shared" si="3"/>
        <v>18364.642514502044</v>
      </c>
      <c r="L10" s="38">
        <f t="shared" si="4"/>
        <v>1.46</v>
      </c>
      <c r="M10" s="14">
        <f t="shared" si="5"/>
        <v>26741.947889723393</v>
      </c>
      <c r="N10" s="17">
        <f t="shared" si="6"/>
        <v>1767.45</v>
      </c>
      <c r="O10" s="17">
        <f t="shared" si="7"/>
        <v>15.65</v>
      </c>
      <c r="P10" s="39">
        <f t="shared" si="8"/>
        <v>46.7</v>
      </c>
      <c r="Q10" s="2"/>
      <c r="R10" s="2"/>
      <c r="S10" s="2"/>
      <c r="T10" s="2"/>
      <c r="U10" s="2"/>
      <c r="V10" s="2"/>
      <c r="W10" s="2"/>
      <c r="X10" s="2"/>
      <c r="Y10" s="2"/>
      <c r="Z10" s="2"/>
    </row>
    <row r="11" spans="1:26" ht="14.25" customHeight="1" x14ac:dyDescent="0.2">
      <c r="A11" s="90" t="s">
        <v>18</v>
      </c>
      <c r="B11" s="87"/>
      <c r="C11" s="104" t="s">
        <v>81</v>
      </c>
      <c r="D11" s="85"/>
      <c r="E11" s="12">
        <v>1</v>
      </c>
      <c r="G11" s="13">
        <v>2017</v>
      </c>
      <c r="H11" s="14">
        <f t="shared" si="0"/>
        <v>5687.9000000000005</v>
      </c>
      <c r="I11" s="15">
        <f t="shared" si="1"/>
        <v>1808.3</v>
      </c>
      <c r="J11" s="15">
        <f t="shared" si="2"/>
        <v>4533.7298737910887</v>
      </c>
      <c r="K11" s="16">
        <f t="shared" si="3"/>
        <v>18869.316403849607</v>
      </c>
      <c r="L11" s="38">
        <f t="shared" si="4"/>
        <v>1.46</v>
      </c>
      <c r="M11" s="14">
        <f t="shared" si="5"/>
        <v>29475.413722359302</v>
      </c>
      <c r="N11" s="17">
        <f t="shared" si="6"/>
        <v>1841.1599999999999</v>
      </c>
      <c r="O11" s="17">
        <f t="shared" si="7"/>
        <v>15.65</v>
      </c>
      <c r="P11" s="39">
        <f t="shared" si="8"/>
        <v>54.48</v>
      </c>
    </row>
    <row r="12" spans="1:26" ht="14.25" customHeight="1" x14ac:dyDescent="0.2">
      <c r="A12" s="91"/>
      <c r="B12" s="92"/>
      <c r="C12" s="104" t="s">
        <v>34</v>
      </c>
      <c r="D12" s="85"/>
      <c r="E12" s="12">
        <v>1</v>
      </c>
      <c r="G12" s="13">
        <v>2018</v>
      </c>
      <c r="H12" s="14">
        <f t="shared" ref="H12:H16" si="9">B44+J44+K44+B55+C55</f>
        <v>5772.6500000000005</v>
      </c>
      <c r="I12" s="15">
        <f t="shared" si="1"/>
        <v>1948.3</v>
      </c>
      <c r="J12" s="15">
        <f t="shared" si="2"/>
        <v>4798.072206244864</v>
      </c>
      <c r="K12" s="16">
        <f t="shared" si="3"/>
        <v>19988.143878564311</v>
      </c>
      <c r="L12" s="38">
        <f t="shared" ref="L12:L16" si="10">I44+0.5*H55</f>
        <v>144.82</v>
      </c>
      <c r="M12" s="14">
        <f t="shared" si="5"/>
        <v>30382.473915190825</v>
      </c>
      <c r="N12" s="17">
        <f t="shared" ref="N12:N16" si="11">O44+P44+G55+F55</f>
        <v>1867.15</v>
      </c>
      <c r="O12" s="17">
        <f t="shared" si="7"/>
        <v>15.65</v>
      </c>
      <c r="P12" s="39">
        <f t="shared" ref="P12:P16" si="12">L44+D55+I55+J55+0.5*H55</f>
        <v>67.260000000000005</v>
      </c>
    </row>
    <row r="13" spans="1:26" ht="14.25" customHeight="1" x14ac:dyDescent="0.2">
      <c r="A13" s="91"/>
      <c r="B13" s="92"/>
      <c r="C13" s="104" t="s">
        <v>82</v>
      </c>
      <c r="D13" s="85"/>
      <c r="E13" s="12">
        <v>1</v>
      </c>
      <c r="G13" s="13">
        <v>2019</v>
      </c>
      <c r="H13" s="14">
        <f t="shared" si="9"/>
        <v>5976.0300000000007</v>
      </c>
      <c r="I13" s="15">
        <f t="shared" si="1"/>
        <v>2130.6999999999998</v>
      </c>
      <c r="J13" s="15">
        <f t="shared" si="2"/>
        <v>4920.1859711775387</v>
      </c>
      <c r="K13" s="16">
        <f t="shared" si="3"/>
        <v>20910.211368985863</v>
      </c>
      <c r="L13" s="38">
        <f t="shared" si="10"/>
        <v>155.62</v>
      </c>
      <c r="M13" s="14">
        <f t="shared" si="5"/>
        <v>33651.492659836593</v>
      </c>
      <c r="N13" s="17">
        <f t="shared" si="11"/>
        <v>1875.95</v>
      </c>
      <c r="O13" s="17">
        <f t="shared" si="7"/>
        <v>15.65</v>
      </c>
      <c r="P13" s="39">
        <f t="shared" si="12"/>
        <v>156.82999999999998</v>
      </c>
    </row>
    <row r="14" spans="1:26" ht="14.25" customHeight="1" x14ac:dyDescent="0.2">
      <c r="A14" s="88"/>
      <c r="B14" s="89"/>
      <c r="C14" s="104" t="s">
        <v>35</v>
      </c>
      <c r="D14" s="85"/>
      <c r="E14" s="12">
        <v>1</v>
      </c>
      <c r="G14" s="13">
        <v>2020</v>
      </c>
      <c r="H14" s="14">
        <f t="shared" si="9"/>
        <v>6121.17</v>
      </c>
      <c r="I14" s="15">
        <f t="shared" si="1"/>
        <v>2130.6999999999998</v>
      </c>
      <c r="J14" s="15">
        <f t="shared" si="2"/>
        <v>4998.2304813882374</v>
      </c>
      <c r="K14" s="16">
        <f t="shared" si="3"/>
        <v>21213.42882945824</v>
      </c>
      <c r="L14" s="38">
        <f t="shared" si="10"/>
        <v>155.62</v>
      </c>
      <c r="M14" s="14">
        <f t="shared" si="5"/>
        <v>36202.137003998498</v>
      </c>
      <c r="N14" s="17">
        <f t="shared" si="11"/>
        <v>1884.8600000000001</v>
      </c>
      <c r="O14" s="17">
        <f t="shared" si="7"/>
        <v>16.45</v>
      </c>
      <c r="P14" s="39">
        <f t="shared" si="12"/>
        <v>187.11999999999998</v>
      </c>
    </row>
    <row r="15" spans="1:26" ht="14.25" customHeight="1" x14ac:dyDescent="0.2">
      <c r="A15" s="19"/>
      <c r="B15" s="19"/>
      <c r="C15" s="21"/>
      <c r="D15" s="21"/>
      <c r="E15" s="12"/>
      <c r="G15" s="13">
        <v>2021</v>
      </c>
      <c r="H15" s="14">
        <f t="shared" si="9"/>
        <v>6601.75</v>
      </c>
      <c r="I15" s="15">
        <f t="shared" si="1"/>
        <v>2286.0500000000002</v>
      </c>
      <c r="J15" s="15">
        <f t="shared" si="2"/>
        <v>5125.9851902665068</v>
      </c>
      <c r="K15" s="16">
        <f t="shared" si="3"/>
        <v>20770.8771907433</v>
      </c>
      <c r="L15" s="38">
        <f t="shared" si="10"/>
        <v>155.62</v>
      </c>
      <c r="M15" s="14">
        <f t="shared" si="5"/>
        <v>37253.089625907051</v>
      </c>
      <c r="N15" s="17">
        <f t="shared" si="11"/>
        <v>2255.9500000000003</v>
      </c>
      <c r="O15" s="17">
        <f t="shared" si="7"/>
        <v>28.45</v>
      </c>
      <c r="P15" s="39">
        <f t="shared" si="12"/>
        <v>226.82999999999996</v>
      </c>
    </row>
    <row r="16" spans="1:26" ht="14.25" customHeight="1" x14ac:dyDescent="0.2">
      <c r="A16" s="19"/>
      <c r="B16" s="19"/>
      <c r="C16" s="21"/>
      <c r="D16" s="21"/>
      <c r="E16" s="12"/>
      <c r="G16" s="13">
        <v>2022</v>
      </c>
      <c r="H16" s="14">
        <f t="shared" si="9"/>
        <v>6689.02</v>
      </c>
      <c r="I16" s="15">
        <f t="shared" si="1"/>
        <v>2976.47</v>
      </c>
      <c r="J16" s="15">
        <f t="shared" si="2"/>
        <v>4489.0504314105692</v>
      </c>
      <c r="K16" s="16">
        <f t="shared" si="3"/>
        <v>17651.525769758016</v>
      </c>
      <c r="L16" s="38">
        <f t="shared" si="10"/>
        <v>153.83000000000001</v>
      </c>
      <c r="M16" s="14">
        <f t="shared" si="5"/>
        <v>47167.225896607633</v>
      </c>
      <c r="N16" s="17">
        <f t="shared" si="11"/>
        <v>82913.540000000008</v>
      </c>
      <c r="O16" s="17">
        <f t="shared" si="7"/>
        <v>24.45</v>
      </c>
      <c r="P16" s="39">
        <f t="shared" si="12"/>
        <v>312.88000000000005</v>
      </c>
    </row>
    <row r="17" spans="1:11" ht="14.25" customHeight="1" x14ac:dyDescent="0.2">
      <c r="A17" s="90" t="s">
        <v>19</v>
      </c>
      <c r="B17" s="87"/>
      <c r="C17" s="104" t="s">
        <v>36</v>
      </c>
      <c r="D17" s="85"/>
      <c r="E17" s="12" t="s">
        <v>28</v>
      </c>
    </row>
    <row r="18" spans="1:11" ht="14.25" customHeight="1" x14ac:dyDescent="0.2">
      <c r="A18" s="88"/>
      <c r="B18" s="89"/>
      <c r="C18" s="104" t="s">
        <v>38</v>
      </c>
      <c r="D18" s="85"/>
      <c r="E18" s="12">
        <v>2</v>
      </c>
      <c r="G18" s="2" t="s">
        <v>83</v>
      </c>
    </row>
    <row r="19" spans="1:11" ht="14.25" customHeight="1" x14ac:dyDescent="0.2">
      <c r="A19" s="90" t="s">
        <v>20</v>
      </c>
      <c r="B19" s="87"/>
      <c r="C19" s="104" t="s">
        <v>84</v>
      </c>
      <c r="D19" s="85"/>
      <c r="E19" s="12">
        <v>1</v>
      </c>
      <c r="H19" s="2" t="s">
        <v>43</v>
      </c>
      <c r="I19" s="2" t="s">
        <v>44</v>
      </c>
      <c r="J19" s="2" t="s">
        <v>45</v>
      </c>
      <c r="K19" s="2" t="s">
        <v>46</v>
      </c>
    </row>
    <row r="20" spans="1:11" ht="14.25" customHeight="1" x14ac:dyDescent="0.2">
      <c r="A20" s="88"/>
      <c r="B20" s="89"/>
      <c r="C20" s="99" t="s">
        <v>85</v>
      </c>
      <c r="D20" s="85"/>
      <c r="E20" s="12">
        <v>1</v>
      </c>
      <c r="G20" s="2">
        <v>2010</v>
      </c>
      <c r="H20" s="2">
        <v>0.85808550527515348</v>
      </c>
      <c r="I20" s="2">
        <v>0.12336874609418079</v>
      </c>
      <c r="J20" s="2">
        <v>1.8545748630665736E-2</v>
      </c>
      <c r="K20" s="2">
        <v>0</v>
      </c>
    </row>
    <row r="21" spans="1:11" ht="14.25" customHeight="1" x14ac:dyDescent="0.2">
      <c r="A21" s="93" t="s">
        <v>21</v>
      </c>
      <c r="B21" s="87"/>
      <c r="C21" s="99" t="s">
        <v>47</v>
      </c>
      <c r="D21" s="85"/>
      <c r="E21" s="12" t="s">
        <v>28</v>
      </c>
      <c r="G21" s="2">
        <v>2011</v>
      </c>
      <c r="H21" s="2">
        <v>0.88151309034907599</v>
      </c>
      <c r="I21" s="2">
        <v>0.10239668891170431</v>
      </c>
      <c r="J21" s="2">
        <v>1.6090220739219712E-2</v>
      </c>
      <c r="K21" s="2">
        <v>0</v>
      </c>
    </row>
    <row r="22" spans="1:11" ht="14.25" customHeight="1" x14ac:dyDescent="0.2">
      <c r="A22" s="88"/>
      <c r="B22" s="89"/>
      <c r="C22" s="21" t="s">
        <v>42</v>
      </c>
      <c r="D22" s="21"/>
      <c r="E22" s="12" t="s">
        <v>28</v>
      </c>
      <c r="G22" s="2">
        <v>2012</v>
      </c>
      <c r="H22" s="2">
        <v>0.90260487923817778</v>
      </c>
      <c r="I22" s="2">
        <v>3.238828007531528E-2</v>
      </c>
      <c r="J22" s="2">
        <v>6.5006840686506917E-2</v>
      </c>
      <c r="K22" s="2">
        <v>0</v>
      </c>
    </row>
    <row r="23" spans="1:11" ht="14.25" customHeight="1" x14ac:dyDescent="0.2">
      <c r="A23" s="94" t="s">
        <v>22</v>
      </c>
      <c r="B23" s="85"/>
      <c r="C23" s="99" t="s">
        <v>49</v>
      </c>
      <c r="D23" s="85"/>
      <c r="E23" s="12">
        <v>1</v>
      </c>
      <c r="G23" s="2">
        <v>2013</v>
      </c>
      <c r="H23" s="2">
        <v>0.91866829566279784</v>
      </c>
      <c r="I23" s="2">
        <v>1.2889431887599266E-2</v>
      </c>
      <c r="J23" s="2">
        <v>6.8442272449602937E-2</v>
      </c>
      <c r="K23" s="2">
        <v>0</v>
      </c>
    </row>
    <row r="24" spans="1:11" ht="14.25" customHeight="1" x14ac:dyDescent="0.2">
      <c r="A24" s="93" t="s">
        <v>23</v>
      </c>
      <c r="B24" s="87"/>
      <c r="C24" s="99" t="s">
        <v>50</v>
      </c>
      <c r="D24" s="85"/>
      <c r="E24" s="12">
        <v>1</v>
      </c>
      <c r="G24" s="2">
        <v>2014</v>
      </c>
      <c r="H24" s="2">
        <v>0.92650979869350758</v>
      </c>
      <c r="I24" s="2">
        <v>8.432209038794828E-3</v>
      </c>
      <c r="J24" s="2">
        <v>6.5057992267697637E-2</v>
      </c>
      <c r="K24" s="2">
        <v>0</v>
      </c>
    </row>
    <row r="25" spans="1:11" ht="14.25" customHeight="1" x14ac:dyDescent="0.2">
      <c r="A25" s="91"/>
      <c r="B25" s="92"/>
      <c r="C25" s="104" t="s">
        <v>53</v>
      </c>
      <c r="D25" s="85"/>
      <c r="E25" s="12">
        <v>2</v>
      </c>
      <c r="G25" s="2">
        <v>2015</v>
      </c>
      <c r="H25" s="2">
        <v>0.88047252883542104</v>
      </c>
      <c r="I25" s="2">
        <v>0.11801852081524659</v>
      </c>
      <c r="J25" s="2">
        <v>1.5089503493323411E-3</v>
      </c>
      <c r="K25" s="2">
        <v>0</v>
      </c>
    </row>
    <row r="26" spans="1:11" ht="14.25" customHeight="1" x14ac:dyDescent="0.2">
      <c r="A26" s="91"/>
      <c r="B26" s="92"/>
      <c r="C26" s="100" t="s">
        <v>51</v>
      </c>
      <c r="D26" s="85"/>
      <c r="E26" s="12">
        <v>2</v>
      </c>
      <c r="G26" s="2">
        <v>2016</v>
      </c>
      <c r="H26" s="2">
        <v>0.94321304268180983</v>
      </c>
      <c r="I26" s="2">
        <v>1.1113146485925382E-2</v>
      </c>
      <c r="J26" s="2">
        <v>4.5673810832264759E-2</v>
      </c>
      <c r="K26" s="2">
        <v>0</v>
      </c>
    </row>
    <row r="27" spans="1:11" ht="14.25" customHeight="1" x14ac:dyDescent="0.2">
      <c r="A27" s="91"/>
      <c r="B27" s="92"/>
      <c r="C27" s="100" t="s">
        <v>52</v>
      </c>
      <c r="D27" s="85"/>
      <c r="E27" s="12">
        <v>2</v>
      </c>
      <c r="G27" s="2">
        <v>2017</v>
      </c>
      <c r="H27" s="2">
        <v>0.95798708603949823</v>
      </c>
      <c r="I27" s="2">
        <v>2.6943475424714256E-3</v>
      </c>
      <c r="J27" s="2">
        <v>3.9318566418030387E-2</v>
      </c>
      <c r="K27" s="2">
        <v>0</v>
      </c>
    </row>
    <row r="28" spans="1:11" ht="14.25" customHeight="1" x14ac:dyDescent="0.2">
      <c r="A28" s="88"/>
      <c r="B28" s="89"/>
      <c r="C28" s="99" t="s">
        <v>38</v>
      </c>
      <c r="D28" s="85"/>
      <c r="E28" s="12">
        <v>2</v>
      </c>
      <c r="G28" s="2">
        <v>2018</v>
      </c>
      <c r="H28" s="2">
        <v>0.96186122135002361</v>
      </c>
      <c r="I28" s="2">
        <v>4.5193097781429745E-3</v>
      </c>
      <c r="J28" s="2">
        <v>3.3619468871833424E-2</v>
      </c>
      <c r="K28" s="2">
        <v>0</v>
      </c>
    </row>
    <row r="29" spans="1:11" ht="14.25" customHeight="1" x14ac:dyDescent="0.2">
      <c r="G29" s="2">
        <v>2019</v>
      </c>
      <c r="H29" s="2">
        <v>0.9687459473479445</v>
      </c>
      <c r="I29" s="2">
        <v>1.0212683179872909E-3</v>
      </c>
      <c r="J29" s="2">
        <v>3.0232784334068213E-2</v>
      </c>
      <c r="K29" s="2">
        <v>0</v>
      </c>
    </row>
    <row r="30" spans="1:11" ht="14.25" customHeight="1" x14ac:dyDescent="0.2">
      <c r="G30" s="2">
        <v>2020</v>
      </c>
      <c r="H30" s="2">
        <v>0.98729887710923137</v>
      </c>
      <c r="I30" s="2">
        <v>2.9618530746648313E-4</v>
      </c>
      <c r="J30" s="2">
        <v>1.2309112925004138E-2</v>
      </c>
      <c r="K30" s="2">
        <v>9.5824658297979844E-5</v>
      </c>
    </row>
    <row r="31" spans="1:11" ht="14.25" customHeight="1" x14ac:dyDescent="0.2">
      <c r="D31" s="1"/>
      <c r="G31" s="2">
        <v>2021</v>
      </c>
      <c r="H31" s="2">
        <v>1.00585180687052</v>
      </c>
      <c r="I31" s="2">
        <v>-4.2889770305432599E-4</v>
      </c>
      <c r="J31" s="2">
        <v>-5.6145584840599999E-3</v>
      </c>
      <c r="K31" s="2">
        <v>1.9164931659595999E-4</v>
      </c>
    </row>
    <row r="32" spans="1:11" ht="14.25" customHeight="1" x14ac:dyDescent="0.2">
      <c r="D32" s="1"/>
      <c r="G32" s="2">
        <v>2022</v>
      </c>
      <c r="H32" s="2">
        <v>1.0244047366318101</v>
      </c>
      <c r="I32" s="2">
        <v>-1.15398071357513E-3</v>
      </c>
      <c r="J32" s="2">
        <v>-2.35382298931241E-2</v>
      </c>
      <c r="K32" s="2">
        <v>2.8747397489393999E-4</v>
      </c>
    </row>
    <row r="33" spans="1:17" ht="14.25" customHeight="1" x14ac:dyDescent="0.2">
      <c r="A33" s="40"/>
      <c r="B33" s="25"/>
      <c r="C33" s="25"/>
      <c r="D33" s="1"/>
    </row>
    <row r="34" spans="1:17" ht="14.25" customHeight="1" x14ac:dyDescent="0.2">
      <c r="A34" s="40" t="s">
        <v>86</v>
      </c>
      <c r="B34" s="25"/>
      <c r="C34" s="25"/>
      <c r="D34" s="1" t="s">
        <v>78</v>
      </c>
    </row>
    <row r="35" spans="1:17" ht="14.25" customHeight="1" x14ac:dyDescent="0.2">
      <c r="A35" s="41" t="s">
        <v>56</v>
      </c>
      <c r="B35" s="41" t="s">
        <v>24</v>
      </c>
      <c r="C35" s="41" t="s">
        <v>55</v>
      </c>
      <c r="D35" s="41" t="s">
        <v>34</v>
      </c>
      <c r="E35" s="41" t="s">
        <v>82</v>
      </c>
      <c r="F35" s="41" t="s">
        <v>27</v>
      </c>
      <c r="G35" s="41" t="s">
        <v>29</v>
      </c>
      <c r="H35" s="41" t="s">
        <v>35</v>
      </c>
      <c r="I35" s="41" t="s">
        <v>36</v>
      </c>
      <c r="J35" s="41" t="s">
        <v>72</v>
      </c>
      <c r="K35" s="41" t="s">
        <v>87</v>
      </c>
      <c r="L35" s="41" t="s">
        <v>50</v>
      </c>
      <c r="M35" s="41" t="s">
        <v>85</v>
      </c>
      <c r="N35" s="41" t="s">
        <v>88</v>
      </c>
      <c r="O35" s="41" t="s">
        <v>47</v>
      </c>
      <c r="P35" s="41" t="s">
        <v>89</v>
      </c>
      <c r="Q35" s="41" t="s">
        <v>59</v>
      </c>
    </row>
    <row r="36" spans="1:17" ht="14.25" customHeight="1" x14ac:dyDescent="0.2">
      <c r="A36" s="30">
        <v>2010</v>
      </c>
      <c r="B36" s="42">
        <v>3719.69</v>
      </c>
      <c r="C36" s="42">
        <v>12981.5</v>
      </c>
      <c r="D36" s="42">
        <v>3821.57</v>
      </c>
      <c r="E36" s="42">
        <v>7590.32</v>
      </c>
      <c r="F36" s="42">
        <v>1189</v>
      </c>
      <c r="G36" s="42">
        <v>4569.8900000000003</v>
      </c>
      <c r="H36" s="43">
        <v>92.84</v>
      </c>
      <c r="I36" s="43">
        <v>0.34</v>
      </c>
      <c r="J36" s="43">
        <v>0.69</v>
      </c>
      <c r="K36" s="43">
        <v>13.53</v>
      </c>
      <c r="L36" s="43">
        <v>0.19</v>
      </c>
      <c r="M36" s="43">
        <v>0</v>
      </c>
      <c r="N36" s="43">
        <v>0</v>
      </c>
      <c r="O36" s="43">
        <v>0</v>
      </c>
      <c r="P36" s="43">
        <v>0</v>
      </c>
      <c r="Q36" s="42">
        <v>33979.56</v>
      </c>
    </row>
    <row r="37" spans="1:17" ht="14.25" customHeight="1" x14ac:dyDescent="0.2">
      <c r="A37" s="30">
        <v>2011</v>
      </c>
      <c r="B37" s="42">
        <v>3880.83</v>
      </c>
      <c r="C37" s="42">
        <v>16318</v>
      </c>
      <c r="D37" s="42">
        <v>4236.0200000000004</v>
      </c>
      <c r="E37" s="42">
        <v>8480.9699999999993</v>
      </c>
      <c r="F37" s="42">
        <v>1226</v>
      </c>
      <c r="G37" s="42">
        <v>5471.93</v>
      </c>
      <c r="H37" s="43">
        <v>169.54</v>
      </c>
      <c r="I37" s="43">
        <v>0.93</v>
      </c>
      <c r="J37" s="43">
        <v>5.93</v>
      </c>
      <c r="K37" s="43">
        <v>57.66</v>
      </c>
      <c r="L37" s="43">
        <v>1.1599999999999999</v>
      </c>
      <c r="M37" s="43">
        <v>41</v>
      </c>
      <c r="N37" s="43">
        <v>26</v>
      </c>
      <c r="O37" s="43">
        <v>0</v>
      </c>
      <c r="P37" s="43">
        <v>0</v>
      </c>
      <c r="Q37" s="42">
        <v>39915.97</v>
      </c>
    </row>
    <row r="38" spans="1:17" ht="14.25" customHeight="1" x14ac:dyDescent="0.2">
      <c r="A38" s="30">
        <v>2012</v>
      </c>
      <c r="B38" s="42">
        <v>4078.24</v>
      </c>
      <c r="C38" s="42">
        <v>19714</v>
      </c>
      <c r="D38" s="42">
        <v>4343.82</v>
      </c>
      <c r="E38" s="42">
        <v>9461.11</v>
      </c>
      <c r="F38" s="42">
        <v>1336</v>
      </c>
      <c r="G38" s="42">
        <v>5973.58</v>
      </c>
      <c r="H38" s="43">
        <v>198.74</v>
      </c>
      <c r="I38" s="43">
        <v>0.93</v>
      </c>
      <c r="J38" s="43">
        <v>6.71</v>
      </c>
      <c r="K38" s="43">
        <v>61.46</v>
      </c>
      <c r="L38" s="43">
        <v>4.09</v>
      </c>
      <c r="M38" s="43">
        <v>41</v>
      </c>
      <c r="N38" s="43">
        <v>26</v>
      </c>
      <c r="O38" s="43">
        <v>0</v>
      </c>
      <c r="P38" s="43">
        <v>0</v>
      </c>
      <c r="Q38" s="42">
        <v>45245.67</v>
      </c>
    </row>
    <row r="39" spans="1:17" ht="14.25" customHeight="1" x14ac:dyDescent="0.2">
      <c r="A39" s="30">
        <v>2013</v>
      </c>
      <c r="B39" s="42">
        <v>5058.87</v>
      </c>
      <c r="C39" s="42">
        <v>23812.53</v>
      </c>
      <c r="D39" s="42">
        <v>4389.08</v>
      </c>
      <c r="E39" s="42">
        <v>9852.2099999999991</v>
      </c>
      <c r="F39" s="42">
        <v>1343.5</v>
      </c>
      <c r="G39" s="42">
        <v>5935</v>
      </c>
      <c r="H39" s="43">
        <v>448.12</v>
      </c>
      <c r="I39" s="43">
        <v>0.63</v>
      </c>
      <c r="J39" s="43">
        <v>29.69</v>
      </c>
      <c r="K39" s="43">
        <v>77.05</v>
      </c>
      <c r="L39" s="43">
        <v>9.02</v>
      </c>
      <c r="M39" s="43">
        <v>6</v>
      </c>
      <c r="N39" s="43">
        <v>26</v>
      </c>
      <c r="O39" s="43">
        <v>0</v>
      </c>
      <c r="P39" s="43">
        <v>0</v>
      </c>
      <c r="Q39" s="42">
        <v>50987.69</v>
      </c>
    </row>
    <row r="40" spans="1:17" ht="14.25" customHeight="1" x14ac:dyDescent="0.2">
      <c r="A40" s="30">
        <v>2014</v>
      </c>
      <c r="B40" s="42">
        <v>5059.0600000000004</v>
      </c>
      <c r="C40" s="42">
        <v>25104.23</v>
      </c>
      <c r="D40" s="42">
        <v>4310.5</v>
      </c>
      <c r="E40" s="42">
        <v>10146.11</v>
      </c>
      <c r="F40" s="42">
        <v>1403.5</v>
      </c>
      <c r="G40" s="42">
        <v>6206.99</v>
      </c>
      <c r="H40" s="43">
        <v>610.74</v>
      </c>
      <c r="I40" s="43">
        <v>1.1200000000000001</v>
      </c>
      <c r="J40" s="43">
        <v>30.46</v>
      </c>
      <c r="K40" s="43">
        <v>139.87</v>
      </c>
      <c r="L40" s="43">
        <v>9.02</v>
      </c>
      <c r="M40" s="43">
        <v>6</v>
      </c>
      <c r="N40" s="43">
        <v>36</v>
      </c>
      <c r="O40" s="43">
        <v>0</v>
      </c>
      <c r="P40" s="43">
        <v>0</v>
      </c>
      <c r="Q40" s="42">
        <v>53063.6</v>
      </c>
    </row>
    <row r="41" spans="1:17" ht="14.25" customHeight="1" x14ac:dyDescent="0.2">
      <c r="A41" s="30">
        <v>2015</v>
      </c>
      <c r="B41" s="42">
        <v>5068.59</v>
      </c>
      <c r="C41" s="42">
        <v>26447.58</v>
      </c>
      <c r="D41" s="42">
        <v>4495.5600000000004</v>
      </c>
      <c r="E41" s="42">
        <v>10293.469999999999</v>
      </c>
      <c r="F41" s="42">
        <v>1438.3</v>
      </c>
      <c r="G41" s="42">
        <v>3824.07</v>
      </c>
      <c r="H41" s="42">
        <v>1101.23</v>
      </c>
      <c r="I41" s="43">
        <v>1.46</v>
      </c>
      <c r="J41" s="43">
        <v>90.15</v>
      </c>
      <c r="K41" s="43">
        <v>148.71</v>
      </c>
      <c r="L41" s="43">
        <v>36.94</v>
      </c>
      <c r="M41" s="43">
        <v>0</v>
      </c>
      <c r="N41" s="43">
        <v>15.65</v>
      </c>
      <c r="O41" s="43">
        <v>54.72</v>
      </c>
      <c r="P41" s="42">
        <v>1671.29</v>
      </c>
      <c r="Q41" s="42">
        <v>54687.72</v>
      </c>
    </row>
    <row r="42" spans="1:17" ht="14.25" customHeight="1" x14ac:dyDescent="0.2">
      <c r="A42" s="30">
        <v>2016</v>
      </c>
      <c r="B42" s="42">
        <v>5343.59</v>
      </c>
      <c r="C42" s="42">
        <v>28351.97</v>
      </c>
      <c r="D42" s="42">
        <v>4969.24</v>
      </c>
      <c r="E42" s="42">
        <v>10293.469999999999</v>
      </c>
      <c r="F42" s="42">
        <v>1533.3</v>
      </c>
      <c r="G42" s="42">
        <v>3979.4</v>
      </c>
      <c r="H42" s="42">
        <v>1806.99</v>
      </c>
      <c r="I42" s="43">
        <v>1.46</v>
      </c>
      <c r="J42" s="43">
        <v>95.87</v>
      </c>
      <c r="K42" s="43">
        <v>211.4</v>
      </c>
      <c r="L42" s="43">
        <v>46.7</v>
      </c>
      <c r="M42" s="43">
        <v>0</v>
      </c>
      <c r="N42" s="43">
        <v>15.65</v>
      </c>
      <c r="O42" s="43">
        <v>64.16</v>
      </c>
      <c r="P42" s="42">
        <v>1703.29</v>
      </c>
      <c r="Q42" s="42">
        <v>58416.480000000003</v>
      </c>
    </row>
    <row r="43" spans="1:17" ht="14.25" customHeight="1" x14ac:dyDescent="0.2">
      <c r="A43" s="30">
        <v>2017</v>
      </c>
      <c r="B43" s="42">
        <v>5343.59</v>
      </c>
      <c r="C43" s="42">
        <v>30768.07</v>
      </c>
      <c r="D43" s="42">
        <v>4976.24</v>
      </c>
      <c r="E43" s="42">
        <v>10418.469999999999</v>
      </c>
      <c r="F43" s="42">
        <v>1808.3</v>
      </c>
      <c r="G43" s="42">
        <v>4396.3500000000004</v>
      </c>
      <c r="H43" s="42">
        <v>2264.85</v>
      </c>
      <c r="I43" s="43">
        <v>1.46</v>
      </c>
      <c r="J43" s="43">
        <v>103.76</v>
      </c>
      <c r="K43" s="43">
        <v>240.55</v>
      </c>
      <c r="L43" s="43">
        <v>54.48</v>
      </c>
      <c r="M43" s="43">
        <v>0</v>
      </c>
      <c r="N43" s="43">
        <v>15.65</v>
      </c>
      <c r="O43" s="43">
        <v>100.62</v>
      </c>
      <c r="P43" s="42">
        <v>1740.54</v>
      </c>
      <c r="Q43" s="42">
        <v>62232.93</v>
      </c>
    </row>
    <row r="44" spans="1:17" ht="14.25" customHeight="1" x14ac:dyDescent="0.2">
      <c r="A44" s="30">
        <v>2018</v>
      </c>
      <c r="B44" s="42">
        <v>4461.59</v>
      </c>
      <c r="C44" s="42">
        <v>31587.17</v>
      </c>
      <c r="D44" s="42">
        <v>5348.44</v>
      </c>
      <c r="E44" s="42">
        <v>11220.1</v>
      </c>
      <c r="F44" s="42">
        <v>1948.3</v>
      </c>
      <c r="G44" s="42">
        <v>4630.8999999999996</v>
      </c>
      <c r="H44" s="42">
        <v>2357.66</v>
      </c>
      <c r="I44" s="43">
        <v>143.03</v>
      </c>
      <c r="J44" s="43">
        <v>98.39</v>
      </c>
      <c r="K44" s="43">
        <v>267.79000000000002</v>
      </c>
      <c r="L44" s="43">
        <v>24.42</v>
      </c>
      <c r="M44" s="43">
        <v>0</v>
      </c>
      <c r="N44" s="43">
        <v>15.65</v>
      </c>
      <c r="O44" s="43">
        <v>40.35</v>
      </c>
      <c r="P44" s="43">
        <v>142.02000000000001</v>
      </c>
      <c r="Q44" s="42">
        <v>62285.81</v>
      </c>
    </row>
    <row r="45" spans="1:17" ht="14.25" customHeight="1" x14ac:dyDescent="0.2">
      <c r="A45" s="30">
        <v>2019</v>
      </c>
      <c r="B45" s="42">
        <v>4620.5200000000004</v>
      </c>
      <c r="C45" s="42">
        <v>34737.17</v>
      </c>
      <c r="D45" s="42">
        <v>5348.44</v>
      </c>
      <c r="E45" s="42">
        <v>11669.54</v>
      </c>
      <c r="F45" s="42">
        <v>2130.6999999999998</v>
      </c>
      <c r="G45" s="42">
        <v>4779.68</v>
      </c>
      <c r="H45" s="42">
        <v>2842.03</v>
      </c>
      <c r="I45" s="43">
        <v>153.83000000000001</v>
      </c>
      <c r="J45" s="43">
        <v>99.49</v>
      </c>
      <c r="K45" s="43">
        <v>311.14</v>
      </c>
      <c r="L45" s="43">
        <v>105.03</v>
      </c>
      <c r="M45" s="43">
        <v>0</v>
      </c>
      <c r="N45" s="43">
        <v>15.65</v>
      </c>
      <c r="O45" s="43">
        <v>42.15</v>
      </c>
      <c r="P45" s="43">
        <v>147.02000000000001</v>
      </c>
      <c r="Q45" s="42">
        <v>67002.399999999994</v>
      </c>
    </row>
    <row r="46" spans="1:17" ht="15" customHeight="1" x14ac:dyDescent="0.2">
      <c r="A46" s="30">
        <v>2020</v>
      </c>
      <c r="B46" s="42">
        <v>4700.67</v>
      </c>
      <c r="C46" s="42">
        <v>36667.86</v>
      </c>
      <c r="D46" s="42">
        <v>5348.44</v>
      </c>
      <c r="E46" s="42">
        <v>12235.71</v>
      </c>
      <c r="F46" s="42">
        <v>2130.6999999999998</v>
      </c>
      <c r="G46" s="42">
        <v>4863.53</v>
      </c>
      <c r="H46" s="42">
        <v>3177.93</v>
      </c>
      <c r="I46" s="43">
        <v>153.83000000000001</v>
      </c>
      <c r="J46" s="43">
        <v>100.13</v>
      </c>
      <c r="K46" s="43">
        <v>375.49</v>
      </c>
      <c r="L46" s="43">
        <v>123.84</v>
      </c>
      <c r="M46" s="43">
        <v>0</v>
      </c>
      <c r="N46" s="43">
        <v>16.45</v>
      </c>
      <c r="O46" s="43">
        <v>18.600000000000001</v>
      </c>
      <c r="P46" s="43">
        <v>150.52000000000001</v>
      </c>
      <c r="Q46" s="42">
        <v>70063.710000000006</v>
      </c>
    </row>
    <row r="47" spans="1:17" ht="14.25" customHeight="1" x14ac:dyDescent="0.2">
      <c r="A47" s="30">
        <v>2021</v>
      </c>
      <c r="B47" s="42">
        <v>5050.67</v>
      </c>
      <c r="C47" s="42">
        <v>37036.36</v>
      </c>
      <c r="D47" s="42">
        <v>5348.44</v>
      </c>
      <c r="E47" s="42">
        <v>12411.51</v>
      </c>
      <c r="F47" s="42">
        <v>2286.0500000000002</v>
      </c>
      <c r="G47" s="42">
        <v>4986.58</v>
      </c>
      <c r="H47" s="42">
        <v>3218.87</v>
      </c>
      <c r="I47" s="43">
        <v>153.83000000000001</v>
      </c>
      <c r="J47" s="43">
        <v>100.13</v>
      </c>
      <c r="K47" s="43">
        <v>486.65</v>
      </c>
      <c r="L47" s="43">
        <v>155.29</v>
      </c>
      <c r="M47" s="43">
        <v>0</v>
      </c>
      <c r="N47" s="43">
        <v>28.45</v>
      </c>
      <c r="O47" s="43">
        <v>22.1</v>
      </c>
      <c r="P47" s="43">
        <v>151.52000000000001</v>
      </c>
      <c r="Q47" s="42">
        <v>71436.45</v>
      </c>
    </row>
    <row r="48" spans="1:17" ht="14.25" customHeight="1" x14ac:dyDescent="0.2">
      <c r="A48" s="30">
        <v>2022</v>
      </c>
      <c r="B48" s="42">
        <v>5050.67</v>
      </c>
      <c r="C48" s="42">
        <v>46014.26</v>
      </c>
      <c r="D48" s="42">
        <v>13397.82</v>
      </c>
      <c r="E48" s="42">
        <v>2360.33</v>
      </c>
      <c r="F48" s="42">
        <v>2976.47</v>
      </c>
      <c r="G48" s="42">
        <v>4352.09</v>
      </c>
      <c r="H48" s="42">
        <v>2976.47</v>
      </c>
      <c r="I48" s="43">
        <v>153.83000000000001</v>
      </c>
      <c r="J48" s="43">
        <v>102.27</v>
      </c>
      <c r="K48" s="44">
        <v>572.66999999999996</v>
      </c>
      <c r="L48" s="44">
        <v>190.06</v>
      </c>
      <c r="M48" s="44">
        <v>30</v>
      </c>
      <c r="N48" s="44">
        <v>24.45</v>
      </c>
      <c r="O48" s="44">
        <v>157.41999999999999</v>
      </c>
      <c r="P48" s="44">
        <v>79863.19</v>
      </c>
      <c r="Q48" s="42"/>
    </row>
    <row r="49" spans="1:12" ht="14.25" customHeight="1" x14ac:dyDescent="0.2"/>
    <row r="50" spans="1:12" ht="14.25" customHeight="1" x14ac:dyDescent="0.2">
      <c r="G50" s="45"/>
    </row>
    <row r="51" spans="1:12" ht="14.25" customHeight="1" x14ac:dyDescent="0.2"/>
    <row r="52" spans="1:12" ht="14.25" customHeight="1" x14ac:dyDescent="0.2">
      <c r="E52" s="46"/>
    </row>
    <row r="53" spans="1:12" ht="14.25" customHeight="1" x14ac:dyDescent="0.2">
      <c r="A53" s="40" t="s">
        <v>90</v>
      </c>
      <c r="B53" s="25"/>
      <c r="C53" s="25"/>
      <c r="D53" s="1" t="s">
        <v>78</v>
      </c>
    </row>
    <row r="54" spans="1:12" ht="14.25" customHeight="1" x14ac:dyDescent="0.2">
      <c r="A54" s="47" t="s">
        <v>56</v>
      </c>
      <c r="B54" s="47" t="s">
        <v>24</v>
      </c>
      <c r="C54" s="47" t="s">
        <v>72</v>
      </c>
      <c r="D54" s="47" t="s">
        <v>53</v>
      </c>
      <c r="E54" s="47" t="s">
        <v>36</v>
      </c>
      <c r="F54" s="47" t="s">
        <v>42</v>
      </c>
      <c r="G54" s="47" t="s">
        <v>47</v>
      </c>
      <c r="H54" s="47" t="s">
        <v>73</v>
      </c>
      <c r="I54" s="27" t="s">
        <v>51</v>
      </c>
      <c r="J54" s="27" t="s">
        <v>52</v>
      </c>
      <c r="K54" s="47" t="s">
        <v>91</v>
      </c>
      <c r="L54" s="47" t="s">
        <v>92</v>
      </c>
    </row>
    <row r="55" spans="1:12" ht="14.25" customHeight="1" x14ac:dyDescent="0.2">
      <c r="A55" s="30">
        <v>2018</v>
      </c>
      <c r="B55" s="43">
        <v>938</v>
      </c>
      <c r="C55" s="43">
        <v>6.88</v>
      </c>
      <c r="D55" s="43">
        <v>28.19</v>
      </c>
      <c r="E55" s="43">
        <v>0.48</v>
      </c>
      <c r="F55" s="42">
        <v>1616.52</v>
      </c>
      <c r="G55" s="43">
        <v>68.260000000000005</v>
      </c>
      <c r="H55" s="43">
        <v>3.58</v>
      </c>
      <c r="I55" s="43">
        <v>5.28</v>
      </c>
      <c r="J55" s="43">
        <v>7.58</v>
      </c>
      <c r="K55" s="42">
        <v>2668.99</v>
      </c>
      <c r="L55" s="42">
        <v>64954.8</v>
      </c>
    </row>
    <row r="56" spans="1:12" ht="14.25" customHeight="1" x14ac:dyDescent="0.2">
      <c r="A56" s="30">
        <v>2019</v>
      </c>
      <c r="B56" s="43">
        <v>938</v>
      </c>
      <c r="C56" s="43">
        <v>6.88</v>
      </c>
      <c r="D56" s="43">
        <v>29.88</v>
      </c>
      <c r="E56" s="43">
        <v>0.48</v>
      </c>
      <c r="F56" s="42">
        <v>1616.52</v>
      </c>
      <c r="G56" s="43">
        <v>70.260000000000005</v>
      </c>
      <c r="H56" s="43">
        <v>3.58</v>
      </c>
      <c r="I56" s="43">
        <v>9.23</v>
      </c>
      <c r="J56" s="43">
        <v>10.9</v>
      </c>
      <c r="K56" s="42">
        <v>2676.5</v>
      </c>
      <c r="L56" s="42">
        <v>69678.899999999994</v>
      </c>
    </row>
    <row r="57" spans="1:12" ht="14.25" customHeight="1" x14ac:dyDescent="0.2">
      <c r="A57" s="30">
        <v>2020</v>
      </c>
      <c r="B57" s="43">
        <v>938</v>
      </c>
      <c r="C57" s="43">
        <v>6.88</v>
      </c>
      <c r="D57" s="43">
        <v>34.549999999999997</v>
      </c>
      <c r="E57" s="43">
        <v>0.48</v>
      </c>
      <c r="F57" s="42">
        <v>1616.52</v>
      </c>
      <c r="G57" s="43">
        <v>99.22</v>
      </c>
      <c r="H57" s="43">
        <v>3.58</v>
      </c>
      <c r="I57" s="43">
        <v>16.04</v>
      </c>
      <c r="J57" s="43">
        <v>10.9</v>
      </c>
      <c r="K57" s="42">
        <v>2732.14</v>
      </c>
      <c r="L57" s="42">
        <v>72795.850000000006</v>
      </c>
    </row>
    <row r="58" spans="1:12" ht="14.25" customHeight="1" x14ac:dyDescent="0.2">
      <c r="A58" s="30">
        <v>2021</v>
      </c>
      <c r="B58" s="48">
        <v>938</v>
      </c>
      <c r="C58" s="43">
        <v>26.3</v>
      </c>
      <c r="D58" s="43">
        <v>34.86</v>
      </c>
      <c r="E58" s="43">
        <v>0.48</v>
      </c>
      <c r="F58" s="42">
        <v>1969.64</v>
      </c>
      <c r="G58" s="43">
        <v>112.69</v>
      </c>
      <c r="H58" s="43">
        <v>3.58</v>
      </c>
      <c r="I58" s="43">
        <v>23.95</v>
      </c>
      <c r="J58" s="43">
        <v>10.94</v>
      </c>
      <c r="K58" s="42">
        <v>3096.49</v>
      </c>
      <c r="L58" s="42">
        <v>74532.94</v>
      </c>
    </row>
    <row r="59" spans="1:12" ht="14.25" customHeight="1" x14ac:dyDescent="0.2">
      <c r="A59" s="30">
        <v>2022</v>
      </c>
      <c r="B59" s="48">
        <v>938</v>
      </c>
      <c r="C59" s="43">
        <v>25.41</v>
      </c>
      <c r="D59" s="43">
        <v>82.16</v>
      </c>
      <c r="E59" s="43">
        <v>0.48</v>
      </c>
      <c r="F59" s="42">
        <v>2767.63</v>
      </c>
      <c r="G59" s="43">
        <v>125.3</v>
      </c>
      <c r="H59" s="43">
        <v>0</v>
      </c>
      <c r="I59" s="43">
        <v>29.74</v>
      </c>
      <c r="J59" s="43">
        <v>10.92</v>
      </c>
      <c r="K59" s="42">
        <v>3949.9</v>
      </c>
      <c r="L59" s="42">
        <v>83813.09</v>
      </c>
    </row>
    <row r="60" spans="1:12" ht="14.25" customHeight="1" x14ac:dyDescent="0.2"/>
    <row r="61" spans="1:12" ht="14.25" customHeight="1" x14ac:dyDescent="0.2"/>
    <row r="62" spans="1:12" ht="14.25" customHeight="1" x14ac:dyDescent="0.2"/>
    <row r="63" spans="1:12" ht="14.25" customHeight="1" x14ac:dyDescent="0.2"/>
    <row r="64" spans="1:12"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row r="1003" ht="14.25" customHeight="1" x14ac:dyDescent="0.2"/>
    <row r="1004" ht="14.25" customHeight="1" x14ac:dyDescent="0.2"/>
    <row r="1005" ht="14.25" customHeight="1" x14ac:dyDescent="0.2"/>
    <row r="1006" ht="14.25" customHeight="1" x14ac:dyDescent="0.2"/>
    <row r="1007" ht="14.25" customHeight="1" x14ac:dyDescent="0.2"/>
    <row r="1008" ht="14.25" customHeight="1" x14ac:dyDescent="0.2"/>
    <row r="1009" ht="14.25" customHeight="1" x14ac:dyDescent="0.2"/>
    <row r="1010" ht="14.25" customHeight="1" x14ac:dyDescent="0.2"/>
  </sheetData>
  <mergeCells count="34">
    <mergeCell ref="C21:D21"/>
    <mergeCell ref="C27:D27"/>
    <mergeCell ref="C28:D28"/>
    <mergeCell ref="A21:B22"/>
    <mergeCell ref="A23:B23"/>
    <mergeCell ref="C23:D23"/>
    <mergeCell ref="A24:B28"/>
    <mergeCell ref="C24:D24"/>
    <mergeCell ref="C25:D25"/>
    <mergeCell ref="C26:D26"/>
    <mergeCell ref="A17:B18"/>
    <mergeCell ref="C17:D17"/>
    <mergeCell ref="C18:D18"/>
    <mergeCell ref="A19:B20"/>
    <mergeCell ref="C19:D19"/>
    <mergeCell ref="C20:D20"/>
    <mergeCell ref="C11:D11"/>
    <mergeCell ref="C12:D12"/>
    <mergeCell ref="C13:D13"/>
    <mergeCell ref="C14:D14"/>
    <mergeCell ref="A7:B7"/>
    <mergeCell ref="C7:D7"/>
    <mergeCell ref="A8:B10"/>
    <mergeCell ref="C8:D8"/>
    <mergeCell ref="C9:D9"/>
    <mergeCell ref="C10:D10"/>
    <mergeCell ref="A11:B14"/>
    <mergeCell ref="A1:C1"/>
    <mergeCell ref="A3:B3"/>
    <mergeCell ref="C3:D3"/>
    <mergeCell ref="A4:B6"/>
    <mergeCell ref="C4:D4"/>
    <mergeCell ref="C5:D5"/>
    <mergeCell ref="C6:D6"/>
  </mergeCells>
  <pageMargins left="0.7" right="0.7" top="0.75" bottom="0.75" header="0" footer="0"/>
  <pageSetup paperSize="9" orientation="portrai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U1002"/>
  <sheetViews>
    <sheetView workbookViewId="0">
      <selection activeCell="D51" sqref="D51"/>
    </sheetView>
  </sheetViews>
  <sheetFormatPr baseColWidth="10" defaultColWidth="14.5" defaultRowHeight="15" customHeight="1" x14ac:dyDescent="0.2"/>
  <cols>
    <col min="1" max="26" width="8.6640625" customWidth="1"/>
  </cols>
  <sheetData>
    <row r="1" spans="1:47" ht="14.25" customHeight="1" x14ac:dyDescent="0.2">
      <c r="A1" s="7" t="s">
        <v>14</v>
      </c>
      <c r="B1" s="8" t="s">
        <v>15</v>
      </c>
      <c r="C1" s="8" t="s">
        <v>16</v>
      </c>
      <c r="D1" s="10" t="s">
        <v>17</v>
      </c>
      <c r="E1" s="11" t="s">
        <v>18</v>
      </c>
      <c r="F1" s="11" t="s">
        <v>19</v>
      </c>
      <c r="G1" s="11" t="s">
        <v>20</v>
      </c>
      <c r="H1" s="8" t="s">
        <v>21</v>
      </c>
      <c r="I1" s="8" t="s">
        <v>22</v>
      </c>
      <c r="J1" s="8" t="s">
        <v>23</v>
      </c>
      <c r="P1" s="53" t="s">
        <v>93</v>
      </c>
      <c r="Q1" s="74">
        <v>2020</v>
      </c>
      <c r="R1" s="74">
        <v>2021</v>
      </c>
      <c r="S1" s="74">
        <v>2022</v>
      </c>
      <c r="T1" s="74">
        <v>2023</v>
      </c>
      <c r="U1" s="74">
        <v>2024</v>
      </c>
      <c r="V1" s="74">
        <v>2025</v>
      </c>
      <c r="W1" s="74">
        <v>2026</v>
      </c>
      <c r="X1" s="74">
        <v>2027</v>
      </c>
      <c r="Y1" s="74">
        <v>2028</v>
      </c>
      <c r="Z1" s="74">
        <v>2029</v>
      </c>
      <c r="AA1" s="74">
        <v>2030</v>
      </c>
      <c r="AB1" s="74">
        <v>2031</v>
      </c>
      <c r="AC1" s="74">
        <v>2032</v>
      </c>
      <c r="AD1" s="74">
        <v>2033</v>
      </c>
      <c r="AE1" s="74">
        <v>2034</v>
      </c>
      <c r="AF1" s="74">
        <v>2035</v>
      </c>
      <c r="AG1" s="74">
        <v>2036</v>
      </c>
      <c r="AH1" s="74">
        <v>2037</v>
      </c>
      <c r="AI1" s="74">
        <v>2038</v>
      </c>
      <c r="AJ1" s="74">
        <v>2039</v>
      </c>
      <c r="AK1" s="74">
        <v>2040</v>
      </c>
      <c r="AL1" s="74">
        <v>2041</v>
      </c>
      <c r="AM1" s="74">
        <v>2042</v>
      </c>
      <c r="AN1" s="74">
        <v>2043</v>
      </c>
      <c r="AO1" s="74">
        <v>2044</v>
      </c>
      <c r="AP1" s="74">
        <v>2045</v>
      </c>
      <c r="AQ1" s="74">
        <v>2046</v>
      </c>
      <c r="AR1" s="74">
        <v>2047</v>
      </c>
      <c r="AS1" s="74">
        <v>2048</v>
      </c>
      <c r="AT1" s="74">
        <v>2049</v>
      </c>
      <c r="AU1" s="74">
        <v>2050</v>
      </c>
    </row>
    <row r="2" spans="1:47" ht="14.25" customHeight="1" x14ac:dyDescent="0.2">
      <c r="A2" s="13">
        <v>2010</v>
      </c>
      <c r="B2" s="49">
        <f>Generation!H4*1000/('Installed Capacity'!H4*24*365)</f>
        <v>0.53367490483887947</v>
      </c>
      <c r="C2" s="49">
        <f>Generation!I4*1000/('Installed Capacity'!I4*24*365)</f>
        <v>0.89836054241506047</v>
      </c>
      <c r="D2" s="49">
        <f>Generation!J4*1000/('Installed Capacity'!J4*24*365)</f>
        <v>0.35157040149893642</v>
      </c>
      <c r="E2" s="49">
        <f>Generation!K4*1000/('Installed Capacity'!K4*24*365)</f>
        <v>0.53833583795587758</v>
      </c>
      <c r="F2" s="49">
        <f>Generation!L4*1000/('Installed Capacity'!L4*24*365)</f>
        <v>1.3430029546065001</v>
      </c>
      <c r="G2" s="49">
        <f>Generation!M4*1000/('Installed Capacity'!M4*24*365)</f>
        <v>0.70175445066235598</v>
      </c>
      <c r="H2" s="49">
        <v>0</v>
      </c>
      <c r="I2" s="49">
        <v>0</v>
      </c>
      <c r="J2" s="49">
        <f>Generation!P4*1000/('Installed Capacity'!P4*24*365)</f>
        <v>0.60081711127132897</v>
      </c>
      <c r="P2" s="55" t="s">
        <v>126</v>
      </c>
      <c r="Q2">
        <f>M50</f>
        <v>0.67782537363300799</v>
      </c>
      <c r="R2">
        <f t="shared" ref="R2:AU2" si="0">N50</f>
        <v>0.67966570922029579</v>
      </c>
      <c r="S2">
        <f t="shared" si="0"/>
        <v>0.68132093869389931</v>
      </c>
      <c r="T2">
        <f t="shared" si="0"/>
        <v>0.68281765251993087</v>
      </c>
      <c r="U2">
        <f t="shared" si="0"/>
        <v>0.68417758093293024</v>
      </c>
      <c r="V2">
        <f t="shared" si="0"/>
        <v>0.68541865585845485</v>
      </c>
      <c r="W2">
        <f t="shared" si="0"/>
        <v>0.68655580606689082</v>
      </c>
      <c r="X2">
        <f t="shared" si="0"/>
        <v>0.68760156060162037</v>
      </c>
      <c r="Y2">
        <f t="shared" si="0"/>
        <v>0.68856651233111088</v>
      </c>
      <c r="Z2">
        <f t="shared" si="0"/>
        <v>0.68945967804537156</v>
      </c>
      <c r="AA2">
        <f t="shared" si="0"/>
        <v>0.69028878106819402</v>
      </c>
      <c r="AB2">
        <f t="shared" si="0"/>
        <v>0.69106047516332147</v>
      </c>
      <c r="AC2">
        <f t="shared" si="0"/>
        <v>0.69178052348571284</v>
      </c>
      <c r="AD2">
        <f t="shared" si="0"/>
        <v>0.69245394276711425</v>
      </c>
      <c r="AE2">
        <f t="shared" si="0"/>
        <v>0.69308512036859438</v>
      </c>
      <c r="AF2">
        <f t="shared" si="0"/>
        <v>0.69367790997578316</v>
      </c>
      <c r="AG2">
        <f t="shared" si="0"/>
        <v>0.69423571034896026</v>
      </c>
      <c r="AH2">
        <f t="shared" si="0"/>
        <v>0.69476153052829603</v>
      </c>
      <c r="AI2">
        <f t="shared" si="0"/>
        <v>0.69525804413644221</v>
      </c>
      <c r="AJ2">
        <f t="shared" si="0"/>
        <v>0.69572763484762945</v>
      </c>
      <c r="AK2">
        <f t="shared" si="0"/>
        <v>0.69617243465548662</v>
      </c>
      <c r="AL2">
        <f t="shared" si="0"/>
        <v>0.69659435623594479</v>
      </c>
      <c r="AM2">
        <f t="shared" si="0"/>
        <v>0.69699512044159861</v>
      </c>
      <c r="AN2">
        <f t="shared" si="0"/>
        <v>0.69737627976111316</v>
      </c>
      <c r="AO2">
        <f t="shared" si="0"/>
        <v>0.69773923841800067</v>
      </c>
      <c r="AP2">
        <f t="shared" si="0"/>
        <v>0.69808526965733764</v>
      </c>
      <c r="AQ2">
        <f t="shared" si="0"/>
        <v>0.69841553066899087</v>
      </c>
      <c r="AR2">
        <f t="shared" si="0"/>
        <v>0.69873107551593039</v>
      </c>
      <c r="AS2">
        <f t="shared" si="0"/>
        <v>0.69903286637198059</v>
      </c>
      <c r="AT2">
        <f t="shared" si="0"/>
        <v>0.69932178332143213</v>
      </c>
      <c r="AU2">
        <f t="shared" si="0"/>
        <v>0.69959863293072588</v>
      </c>
    </row>
    <row r="3" spans="1:47" ht="14.25" customHeight="1" x14ac:dyDescent="0.2">
      <c r="A3" s="13">
        <v>2011</v>
      </c>
      <c r="B3" s="49">
        <f>Generation!H5*1000/('Installed Capacity'!H5*24*365)</f>
        <v>0.35941762386534415</v>
      </c>
      <c r="C3" s="49">
        <f>Generation!I5*1000/('Installed Capacity'!I5*24*365)</f>
        <v>0.87255208682503149</v>
      </c>
      <c r="D3" s="49">
        <f>Generation!J5*1000/('Installed Capacity'!J5*24*365)</f>
        <v>0.36525210440601968</v>
      </c>
      <c r="E3" s="49">
        <f>Generation!K5*1000/('Installed Capacity'!K5*24*365)</f>
        <v>0.49883653276306478</v>
      </c>
      <c r="F3" s="49">
        <f>Generation!L5*1000/('Installed Capacity'!L5*24*365)</f>
        <v>0.61373790936318551</v>
      </c>
      <c r="G3" s="49">
        <f>Generation!M5*1000/('Installed Capacity'!M5*24*365)</f>
        <v>0.64169905193864973</v>
      </c>
      <c r="H3" s="49">
        <v>0</v>
      </c>
      <c r="I3" s="49">
        <f>Generation!O5*1000/('Installed Capacity'!O5*24*365)</f>
        <v>0.13610818405338954</v>
      </c>
      <c r="J3" s="49">
        <f>Generation!P5*1000/('Installed Capacity'!P5*24*365)</f>
        <v>9.8409699259959071E-2</v>
      </c>
      <c r="P3" s="54" t="s">
        <v>127</v>
      </c>
      <c r="Q3">
        <f>M49</f>
        <v>0.46334270205422579</v>
      </c>
      <c r="R3">
        <f t="shared" ref="R3:AU3" si="1">N49</f>
        <v>0.47230130396568493</v>
      </c>
      <c r="S3">
        <f t="shared" si="1"/>
        <v>0.48090540931570031</v>
      </c>
      <c r="T3">
        <f t="shared" si="1"/>
        <v>0.48917565129265556</v>
      </c>
      <c r="U3">
        <f t="shared" si="1"/>
        <v>0.49713109230926311</v>
      </c>
      <c r="V3">
        <f t="shared" si="1"/>
        <v>0.50478937068699459</v>
      </c>
      <c r="W3">
        <f t="shared" si="1"/>
        <v>0.51216683120445228</v>
      </c>
      <c r="X3">
        <f t="shared" si="1"/>
        <v>0.51927864154324566</v>
      </c>
      <c r="Y3">
        <f t="shared" si="1"/>
        <v>0.52613889637721789</v>
      </c>
      <c r="Z3">
        <f t="shared" si="1"/>
        <v>0.53276071060829144</v>
      </c>
      <c r="AA3">
        <f t="shared" si="1"/>
        <v>0.5391563030466322</v>
      </c>
      <c r="AB3">
        <f t="shared" si="1"/>
        <v>0.54533707165847944</v>
      </c>
      <c r="AC3">
        <f t="shared" si="1"/>
        <v>0.55131366135668725</v>
      </c>
      <c r="AD3">
        <f t="shared" si="1"/>
        <v>0.5570960251821393</v>
      </c>
      <c r="AE3">
        <f t="shared" si="1"/>
        <v>0.56269347961571159</v>
      </c>
      <c r="AF3">
        <f t="shared" si="1"/>
        <v>0.56811475466746209</v>
      </c>
      <c r="AG3">
        <f t="shared" si="1"/>
        <v>0.57336803930944047</v>
      </c>
      <c r="AH3">
        <f t="shared" si="1"/>
        <v>0.57846102274938105</v>
      </c>
      <c r="AI3">
        <f t="shared" si="1"/>
        <v>0.58340093198288456</v>
      </c>
      <c r="AJ3">
        <f t="shared" si="1"/>
        <v>0.58819456600973596</v>
      </c>
      <c r="AK3">
        <f t="shared" si="1"/>
        <v>0.59284832705499801</v>
      </c>
      <c r="AL3">
        <f t="shared" si="1"/>
        <v>0.59736824909645314</v>
      </c>
      <c r="AM3">
        <f t="shared" si="1"/>
        <v>0.60176002396564587</v>
      </c>
      <c r="AN3">
        <f t="shared" si="1"/>
        <v>0.60602902525989633</v>
      </c>
      <c r="AO3">
        <f t="shared" si="1"/>
        <v>0.61018033027659013</v>
      </c>
      <c r="AP3">
        <f t="shared" si="1"/>
        <v>0.61421874015795352</v>
      </c>
      <c r="AQ3">
        <f t="shared" si="1"/>
        <v>0.61814879841432158</v>
      </c>
      <c r="AR3">
        <f t="shared" si="1"/>
        <v>0.62197480797622773</v>
      </c>
      <c r="AS3">
        <f t="shared" si="1"/>
        <v>0.62570084690981886</v>
      </c>
      <c r="AT3">
        <f t="shared" si="1"/>
        <v>0.62933078291622802</v>
      </c>
      <c r="AU3">
        <f t="shared" si="1"/>
        <v>0.6328682867233516</v>
      </c>
    </row>
    <row r="4" spans="1:47" ht="14.25" customHeight="1" x14ac:dyDescent="0.2">
      <c r="A4" s="13">
        <v>2012</v>
      </c>
      <c r="B4" s="49">
        <f>Generation!H6*1000/('Installed Capacity'!H6*24*365)</f>
        <v>0.35237061924911683</v>
      </c>
      <c r="C4" s="49">
        <f>Generation!I6*1000/('Installed Capacity'!I6*24*365)</f>
        <v>0.80464071856287422</v>
      </c>
      <c r="D4" s="49">
        <f>Generation!J6*1000/('Installed Capacity'!J6*24*365)</f>
        <v>0.37239246188042952</v>
      </c>
      <c r="E4" s="49">
        <f>Generation!K6*1000/('Installed Capacity'!K6*24*365)</f>
        <v>0.40386641530008516</v>
      </c>
      <c r="F4" s="49">
        <f>Generation!L6*1000/('Installed Capacity'!L6*24*365)</f>
        <v>0.61373790936318551</v>
      </c>
      <c r="G4" s="49">
        <f>Generation!M6*1000/('Installed Capacity'!M6*24*365)</f>
        <v>0.65392858936580245</v>
      </c>
      <c r="H4" s="49">
        <v>0</v>
      </c>
      <c r="I4" s="49">
        <f>Generation!O6*1000/('Installed Capacity'!O6*24*365)</f>
        <v>0.23270108886547242</v>
      </c>
      <c r="J4" s="49">
        <f>Generation!P6*1000/('Installed Capacity'!P6*24*365)</f>
        <v>8.3732458050038511E-2</v>
      </c>
      <c r="P4" s="54" t="s">
        <v>128</v>
      </c>
      <c r="Q4">
        <f>Q3</f>
        <v>0.46334270205422579</v>
      </c>
      <c r="R4">
        <f t="shared" ref="R4:AU4" si="2">R3</f>
        <v>0.47230130396568493</v>
      </c>
      <c r="S4">
        <f t="shared" si="2"/>
        <v>0.48090540931570031</v>
      </c>
      <c r="T4">
        <f t="shared" si="2"/>
        <v>0.48917565129265556</v>
      </c>
      <c r="U4">
        <f t="shared" si="2"/>
        <v>0.49713109230926311</v>
      </c>
      <c r="V4">
        <f t="shared" si="2"/>
        <v>0.50478937068699459</v>
      </c>
      <c r="W4">
        <f t="shared" si="2"/>
        <v>0.51216683120445228</v>
      </c>
      <c r="X4">
        <f t="shared" si="2"/>
        <v>0.51927864154324566</v>
      </c>
      <c r="Y4">
        <f t="shared" si="2"/>
        <v>0.52613889637721789</v>
      </c>
      <c r="Z4">
        <f t="shared" si="2"/>
        <v>0.53276071060829144</v>
      </c>
      <c r="AA4">
        <f t="shared" si="2"/>
        <v>0.5391563030466322</v>
      </c>
      <c r="AB4">
        <f t="shared" si="2"/>
        <v>0.54533707165847944</v>
      </c>
      <c r="AC4">
        <f t="shared" si="2"/>
        <v>0.55131366135668725</v>
      </c>
      <c r="AD4">
        <f t="shared" si="2"/>
        <v>0.5570960251821393</v>
      </c>
      <c r="AE4">
        <f t="shared" si="2"/>
        <v>0.56269347961571159</v>
      </c>
      <c r="AF4">
        <f t="shared" si="2"/>
        <v>0.56811475466746209</v>
      </c>
      <c r="AG4">
        <f t="shared" si="2"/>
        <v>0.57336803930944047</v>
      </c>
      <c r="AH4">
        <f t="shared" si="2"/>
        <v>0.57846102274938105</v>
      </c>
      <c r="AI4">
        <f t="shared" si="2"/>
        <v>0.58340093198288456</v>
      </c>
      <c r="AJ4">
        <f t="shared" si="2"/>
        <v>0.58819456600973596</v>
      </c>
      <c r="AK4">
        <f t="shared" si="2"/>
        <v>0.59284832705499801</v>
      </c>
      <c r="AL4">
        <f t="shared" si="2"/>
        <v>0.59736824909645314</v>
      </c>
      <c r="AM4">
        <f t="shared" si="2"/>
        <v>0.60176002396564587</v>
      </c>
      <c r="AN4">
        <f t="shared" si="2"/>
        <v>0.60602902525989633</v>
      </c>
      <c r="AO4">
        <f t="shared" si="2"/>
        <v>0.61018033027659013</v>
      </c>
      <c r="AP4">
        <f t="shared" si="2"/>
        <v>0.61421874015795352</v>
      </c>
      <c r="AQ4">
        <f t="shared" si="2"/>
        <v>0.61814879841432158</v>
      </c>
      <c r="AR4">
        <f t="shared" si="2"/>
        <v>0.62197480797622773</v>
      </c>
      <c r="AS4">
        <f t="shared" si="2"/>
        <v>0.62570084690981886</v>
      </c>
      <c r="AT4">
        <f t="shared" si="2"/>
        <v>0.62933078291622802</v>
      </c>
      <c r="AU4">
        <f t="shared" si="2"/>
        <v>0.6328682867233516</v>
      </c>
    </row>
    <row r="5" spans="1:47" ht="14.25" customHeight="1" x14ac:dyDescent="0.2">
      <c r="A5" s="13">
        <v>2013</v>
      </c>
      <c r="B5" s="49">
        <f>Generation!H7*1000/('Installed Capacity'!H7*24*365)</f>
        <v>0.37398280456102828</v>
      </c>
      <c r="C5" s="49">
        <f>Generation!I7*1000/('Installed Capacity'!I7*24*365)</f>
        <v>0.79989395924568318</v>
      </c>
      <c r="D5" s="49">
        <f>Generation!J7*1000/('Installed Capacity'!J7*24*365)</f>
        <v>0.37185215525279636</v>
      </c>
      <c r="E5" s="49">
        <f>Generation!K7*1000/('Installed Capacity'!K7*24*365)</f>
        <v>0.40606721345145863</v>
      </c>
      <c r="F5" s="49">
        <f>Generation!L7*1000/('Installed Capacity'!L7*24*365)</f>
        <v>0</v>
      </c>
      <c r="G5" s="49">
        <f>Generation!M7*1000/('Installed Capacity'!M7*24*365)</f>
        <v>0.58039057620089385</v>
      </c>
      <c r="H5" s="49">
        <v>0</v>
      </c>
      <c r="I5" s="49">
        <f>Generation!O7*1000/('Installed Capacity'!O7*24*365)</f>
        <v>0.18001404987706357</v>
      </c>
      <c r="J5" s="49">
        <f>Generation!P7*1000/('Installed Capacity'!P7*24*365)</f>
        <v>6.3278964047423794E-2</v>
      </c>
      <c r="P5" s="54" t="s">
        <v>15</v>
      </c>
      <c r="Q5">
        <f>M44</f>
        <v>0.42471073854961994</v>
      </c>
      <c r="R5">
        <f t="shared" ref="R5:AU5" si="3">N44</f>
        <v>0.42670006553791556</v>
      </c>
      <c r="S5">
        <f t="shared" si="3"/>
        <v>0.42857964718299035</v>
      </c>
      <c r="T5">
        <f t="shared" si="3"/>
        <v>0.43035832120303452</v>
      </c>
      <c r="U5">
        <f t="shared" si="3"/>
        <v>0.43204400119526082</v>
      </c>
      <c r="V5">
        <f t="shared" si="3"/>
        <v>0.43364379434774014</v>
      </c>
      <c r="W5">
        <f t="shared" si="3"/>
        <v>0.4351641016057391</v>
      </c>
      <c r="X5">
        <f t="shared" si="3"/>
        <v>0.43661070326964907</v>
      </c>
      <c r="Y5">
        <f t="shared" si="3"/>
        <v>0.43798883243793135</v>
      </c>
      <c r="Z5">
        <f t="shared" si="3"/>
        <v>0.43930323826234552</v>
      </c>
      <c r="AA5">
        <f t="shared" si="3"/>
        <v>0.44055824062687848</v>
      </c>
      <c r="AB5">
        <f t="shared" si="3"/>
        <v>0.44175777757692092</v>
      </c>
      <c r="AC5">
        <f t="shared" si="3"/>
        <v>0.44290544659600523</v>
      </c>
      <c r="AD5">
        <f t="shared" si="3"/>
        <v>0.44400454064144224</v>
      </c>
      <c r="AE5">
        <f t="shared" si="3"/>
        <v>0.44505807969910294</v>
      </c>
      <c r="AF5">
        <f t="shared" si="3"/>
        <v>0.44606883849430101</v>
      </c>
      <c r="AG5">
        <f t="shared" si="3"/>
        <v>0.44703937089414475</v>
      </c>
      <c r="AH5">
        <f t="shared" si="3"/>
        <v>0.44797203145316167</v>
      </c>
      <c r="AI5">
        <f t="shared" si="3"/>
        <v>0.44886899448501155</v>
      </c>
      <c r="AJ5">
        <f t="shared" si="3"/>
        <v>0.44973227098541613</v>
      </c>
      <c r="AK5">
        <f t="shared" si="3"/>
        <v>0.45056372368348974</v>
      </c>
      <c r="AL5">
        <f t="shared" si="3"/>
        <v>0.45136508045869939</v>
      </c>
      <c r="AM5">
        <f t="shared" si="3"/>
        <v>0.45213794632677035</v>
      </c>
      <c r="AN5">
        <f t="shared" si="3"/>
        <v>0.45288381416944878</v>
      </c>
      <c r="AO5">
        <f t="shared" si="3"/>
        <v>0.4536040743591746</v>
      </c>
      <c r="AP5">
        <f t="shared" si="3"/>
        <v>0.45430002340916098</v>
      </c>
      <c r="AQ5">
        <f t="shared" si="3"/>
        <v>0.45497287176205242</v>
      </c>
      <c r="AR5">
        <f t="shared" si="3"/>
        <v>0.45562375081570877</v>
      </c>
      <c r="AS5">
        <f t="shared" si="3"/>
        <v>0.45625371927184288</v>
      </c>
      <c r="AT5">
        <f t="shared" si="3"/>
        <v>0.45686376888239838</v>
      </c>
      <c r="AU5">
        <f t="shared" si="3"/>
        <v>0.45745482965938111</v>
      </c>
    </row>
    <row r="6" spans="1:47" ht="14.25" customHeight="1" x14ac:dyDescent="0.2">
      <c r="A6" s="13">
        <v>2014</v>
      </c>
      <c r="B6" s="49">
        <f>Generation!H8*1000/('Installed Capacity'!H8*24*365)</f>
        <v>0.33097969702168301</v>
      </c>
      <c r="C6" s="49">
        <f>Generation!I8*1000/('Installed Capacity'!I8*24*365)</f>
        <v>0.8164520206333481</v>
      </c>
      <c r="D6" s="49">
        <f>Generation!J8*1000/('Installed Capacity'!J8*24*365)</f>
        <v>0.40917050250795151</v>
      </c>
      <c r="E6" s="49">
        <f>Generation!K8*1000/('Installed Capacity'!K8*24*365)</f>
        <v>0.41379565993140527</v>
      </c>
      <c r="F6" s="49">
        <f>Generation!L8*1000/('Installed Capacity'!L8*24*365)</f>
        <v>0</v>
      </c>
      <c r="G6" s="49">
        <f>Generation!M8*1000/('Installed Capacity'!M8*24*365)</f>
        <v>0.58650422014005577</v>
      </c>
      <c r="H6" s="49">
        <v>0</v>
      </c>
      <c r="I6" s="49">
        <f>Generation!O8*1000/('Installed Capacity'!O8*24*365)</f>
        <v>0.11415525114155251</v>
      </c>
      <c r="J6" s="49">
        <f>Generation!P8*1000/('Installed Capacity'!P8*24*365)</f>
        <v>8.8590549666393306E-2</v>
      </c>
      <c r="P6" s="54" t="s">
        <v>129</v>
      </c>
      <c r="Q6">
        <f>M48</f>
        <v>0.19089506879858689</v>
      </c>
      <c r="R6">
        <f t="shared" ref="R6:AU6" si="4">N48</f>
        <v>0.19048075744739912</v>
      </c>
      <c r="S6">
        <f t="shared" si="4"/>
        <v>0.190160325233211</v>
      </c>
      <c r="T6">
        <f t="shared" si="4"/>
        <v>0.18990511109979744</v>
      </c>
      <c r="U6">
        <f t="shared" si="4"/>
        <v>0.18969704322974223</v>
      </c>
      <c r="V6">
        <f t="shared" si="4"/>
        <v>0.18952416212690099</v>
      </c>
      <c r="W6">
        <f t="shared" si="4"/>
        <v>0.18937823792084044</v>
      </c>
      <c r="X6">
        <f t="shared" si="4"/>
        <v>0.1892534216415441</v>
      </c>
      <c r="Y6">
        <f t="shared" si="4"/>
        <v>0.18914544229798283</v>
      </c>
      <c r="Z6">
        <f t="shared" si="4"/>
        <v>0.18905110835329414</v>
      </c>
      <c r="AA6">
        <f t="shared" si="4"/>
        <v>0.18896798696430725</v>
      </c>
      <c r="AB6">
        <f t="shared" si="4"/>
        <v>0.18889419118197412</v>
      </c>
      <c r="AC6">
        <f t="shared" si="4"/>
        <v>0.1888282349709906</v>
      </c>
      <c r="AD6">
        <f t="shared" si="4"/>
        <v>0.18876893210417986</v>
      </c>
      <c r="AE6">
        <f t="shared" si="4"/>
        <v>0.18871532418489448</v>
      </c>
      <c r="AF6">
        <f t="shared" si="4"/>
        <v>0.18866662845570523</v>
      </c>
      <c r="AG6">
        <f t="shared" si="4"/>
        <v>0.18862219932571028</v>
      </c>
      <c r="AH6">
        <f t="shared" si="4"/>
        <v>0.18858149958608286</v>
      </c>
      <c r="AI6">
        <f t="shared" si="4"/>
        <v>0.18854407858214964</v>
      </c>
      <c r="AJ6">
        <f t="shared" si="4"/>
        <v>0.18850955545652448</v>
      </c>
      <c r="AK6">
        <f t="shared" si="4"/>
        <v>0.18847760614009484</v>
      </c>
      <c r="AL6">
        <f t="shared" si="4"/>
        <v>0.18844795314801843</v>
      </c>
      <c r="AM6">
        <f t="shared" si="4"/>
        <v>0.18842035749960068</v>
      </c>
      <c r="AN6">
        <f t="shared" si="4"/>
        <v>0.18839461226361512</v>
      </c>
      <c r="AO6">
        <f t="shared" si="4"/>
        <v>0.18837053735993203</v>
      </c>
      <c r="AP6">
        <f t="shared" si="4"/>
        <v>0.1883479753411558</v>
      </c>
      <c r="AQ6">
        <f t="shared" si="4"/>
        <v>0.1883267879453068</v>
      </c>
      <c r="AR6">
        <f t="shared" si="4"/>
        <v>0.18830685325995919</v>
      </c>
      <c r="AS6">
        <f t="shared" si="4"/>
        <v>0.18828806337494855</v>
      </c>
      <c r="AT6">
        <f t="shared" si="4"/>
        <v>0.18827032242820382</v>
      </c>
      <c r="AU6">
        <f t="shared" si="4"/>
        <v>0.18825354496995095</v>
      </c>
    </row>
    <row r="7" spans="1:47" ht="14.25" customHeight="1" x14ac:dyDescent="0.2">
      <c r="A7" s="13">
        <v>2015</v>
      </c>
      <c r="B7" s="49">
        <f>Generation!H9*1000/('Installed Capacity'!H9*24*365)</f>
        <v>0.29554820223197076</v>
      </c>
      <c r="C7" s="49">
        <f>Generation!I9*1000/('Installed Capacity'!I9*24*365)</f>
        <v>0.79749145760294782</v>
      </c>
      <c r="D7" s="49">
        <f>Generation!J9*1000/('Installed Capacity'!J9*24*365)</f>
        <v>0.50537011529575426</v>
      </c>
      <c r="E7" s="49">
        <f>Generation!K9*1000/('Installed Capacity'!K9*24*365)</f>
        <v>0.38794317592845201</v>
      </c>
      <c r="F7" s="49">
        <f>Generation!L9*1000/('Installed Capacity'!L9*24*365)</f>
        <v>0.31275411271658221</v>
      </c>
      <c r="G7" s="49">
        <f>Generation!M9*1000/('Installed Capacity'!M9*24*365)</f>
        <v>0.61109793330566398</v>
      </c>
      <c r="H7" s="49">
        <f>Generation!N9*1000/('Installed Capacity'!N9*24*365)</f>
        <v>3.0489725306490523E-2</v>
      </c>
      <c r="I7" s="49">
        <f>Generation!O9*1000/('Installed Capacity'!O9*24*365)</f>
        <v>0.13859103972456854</v>
      </c>
      <c r="J7" s="49">
        <f>Generation!P9*1000/('Installed Capacity'!P9*24*365)</f>
        <v>1.5451441681314635E-2</v>
      </c>
      <c r="P7" s="54" t="s">
        <v>23</v>
      </c>
      <c r="Q7">
        <f>M47</f>
        <v>8.1335616438358793E-2</v>
      </c>
      <c r="R7">
        <f t="shared" ref="R7:AU7" si="5">N47</f>
        <v>7.9500978473582562E-2</v>
      </c>
      <c r="S7">
        <f t="shared" si="5"/>
        <v>7.8021431727795298E-2</v>
      </c>
      <c r="T7">
        <f t="shared" si="5"/>
        <v>7.6802981466561074E-2</v>
      </c>
      <c r="U7">
        <f t="shared" si="5"/>
        <v>7.5782117734173524E-2</v>
      </c>
      <c r="V7">
        <f t="shared" si="5"/>
        <v>7.4914383561644107E-2</v>
      </c>
      <c r="W7">
        <f t="shared" si="5"/>
        <v>7.4167728575981043E-2</v>
      </c>
      <c r="X7">
        <f t="shared" si="5"/>
        <v>7.3518463371054985E-2</v>
      </c>
      <c r="Y7">
        <f t="shared" si="5"/>
        <v>7.2948700027956614E-2</v>
      </c>
      <c r="Z7">
        <f t="shared" si="5"/>
        <v>7.244467860906334E-2</v>
      </c>
      <c r="AA7">
        <f t="shared" si="5"/>
        <v>7.1995641344957062E-2</v>
      </c>
      <c r="AB7">
        <f t="shared" si="5"/>
        <v>7.1593056211620418E-2</v>
      </c>
      <c r="AC7">
        <f t="shared" si="5"/>
        <v>7.123006961599021E-2</v>
      </c>
      <c r="AD7">
        <f t="shared" si="5"/>
        <v>7.0901113013699196E-2</v>
      </c>
      <c r="AE7">
        <f t="shared" si="5"/>
        <v>7.0601615211613344E-2</v>
      </c>
      <c r="AF7">
        <f t="shared" si="5"/>
        <v>7.0327788649707318E-2</v>
      </c>
      <c r="AG7">
        <f t="shared" si="5"/>
        <v>7.0076468380559698E-2</v>
      </c>
      <c r="AH7">
        <f t="shared" si="5"/>
        <v>6.9844989185292153E-2</v>
      </c>
      <c r="AI7">
        <f t="shared" si="5"/>
        <v>6.9631090688400274E-2</v>
      </c>
      <c r="AJ7">
        <f t="shared" si="5"/>
        <v>6.943284330103619E-2</v>
      </c>
      <c r="AK7">
        <f t="shared" si="5"/>
        <v>6.9248589846897801E-2</v>
      </c>
      <c r="AL7">
        <f t="shared" si="5"/>
        <v>6.907689912826967E-2</v>
      </c>
      <c r="AM7">
        <f t="shared" si="5"/>
        <v>6.8916528676803049E-2</v>
      </c>
      <c r="AN7">
        <f t="shared" si="5"/>
        <v>6.8766394637132161E-2</v>
      </c>
      <c r="AO7">
        <f t="shared" si="5"/>
        <v>6.8625547239091131E-2</v>
      </c>
      <c r="AP7">
        <f t="shared" si="5"/>
        <v>6.8493150684931864E-2</v>
      </c>
      <c r="AQ7">
        <f t="shared" si="5"/>
        <v>6.8368466551403231E-2</v>
      </c>
      <c r="AR7">
        <f t="shared" si="5"/>
        <v>6.8250840010339139E-2</v>
      </c>
      <c r="AS7">
        <f t="shared" si="5"/>
        <v>6.8139688324745831E-2</v>
      </c>
      <c r="AT7">
        <f t="shared" si="5"/>
        <v>6.8034491193737875E-2</v>
      </c>
      <c r="AU7">
        <f t="shared" si="5"/>
        <v>6.7934782608696162E-2</v>
      </c>
    </row>
    <row r="8" spans="1:47" ht="14.25" customHeight="1" x14ac:dyDescent="0.2">
      <c r="A8" s="13">
        <v>2016</v>
      </c>
      <c r="B8" s="49">
        <f>Generation!H10*1000/('Installed Capacity'!H10*24*365)</f>
        <v>0.37730144182846087</v>
      </c>
      <c r="C8" s="49">
        <f>Generation!I10*1000/('Installed Capacity'!I10*24*365)</f>
        <v>0.79334660938132373</v>
      </c>
      <c r="D8" s="49">
        <f>Generation!J10*1000/('Installed Capacity'!J10*24*365)</f>
        <v>0.5469548474924687</v>
      </c>
      <c r="E8" s="49">
        <f>Generation!K10*1000/('Installed Capacity'!K10*24*365)</f>
        <v>0.38408193307821276</v>
      </c>
      <c r="F8" s="49">
        <f>Generation!L10*1000/('Installed Capacity'!L10*24*365)</f>
        <v>0.46913116907487334</v>
      </c>
      <c r="G8" s="49">
        <f>Generation!M10*1000/('Installed Capacity'!M10*24*365)</f>
        <v>0.5779104842521019</v>
      </c>
      <c r="H8" s="49">
        <f>Generation!N10*1000/('Installed Capacity'!N10*24*365)</f>
        <v>3.7719124539119443E-2</v>
      </c>
      <c r="I8" s="49">
        <f>Generation!O10*1000/('Installed Capacity'!O10*24*365)</f>
        <v>4.3765591491969014E-2</v>
      </c>
      <c r="J8" s="49">
        <f>Generation!P10*1000/('Installed Capacity'!P10*24*365)</f>
        <v>5.1333196444809472E-2</v>
      </c>
      <c r="P8" s="54" t="s">
        <v>130</v>
      </c>
      <c r="Q8">
        <f>Q7</f>
        <v>8.1335616438358793E-2</v>
      </c>
      <c r="R8">
        <f t="shared" ref="R8:AU8" si="6">R7</f>
        <v>7.9500978473582562E-2</v>
      </c>
      <c r="S8">
        <f t="shared" si="6"/>
        <v>7.8021431727795298E-2</v>
      </c>
      <c r="T8">
        <f t="shared" si="6"/>
        <v>7.6802981466561074E-2</v>
      </c>
      <c r="U8">
        <f t="shared" si="6"/>
        <v>7.5782117734173524E-2</v>
      </c>
      <c r="V8">
        <f t="shared" si="6"/>
        <v>7.4914383561644107E-2</v>
      </c>
      <c r="W8">
        <f t="shared" si="6"/>
        <v>7.4167728575981043E-2</v>
      </c>
      <c r="X8">
        <f t="shared" si="6"/>
        <v>7.3518463371054985E-2</v>
      </c>
      <c r="Y8">
        <f t="shared" si="6"/>
        <v>7.2948700027956614E-2</v>
      </c>
      <c r="Z8">
        <f t="shared" si="6"/>
        <v>7.244467860906334E-2</v>
      </c>
      <c r="AA8">
        <f t="shared" si="6"/>
        <v>7.1995641344957062E-2</v>
      </c>
      <c r="AB8">
        <f t="shared" si="6"/>
        <v>7.1593056211620418E-2</v>
      </c>
      <c r="AC8">
        <f t="shared" si="6"/>
        <v>7.123006961599021E-2</v>
      </c>
      <c r="AD8">
        <f t="shared" si="6"/>
        <v>7.0901113013699196E-2</v>
      </c>
      <c r="AE8">
        <f t="shared" si="6"/>
        <v>7.0601615211613344E-2</v>
      </c>
      <c r="AF8">
        <f t="shared" si="6"/>
        <v>7.0327788649707318E-2</v>
      </c>
      <c r="AG8">
        <f t="shared" si="6"/>
        <v>7.0076468380559698E-2</v>
      </c>
      <c r="AH8">
        <f t="shared" si="6"/>
        <v>6.9844989185292153E-2</v>
      </c>
      <c r="AI8">
        <f t="shared" si="6"/>
        <v>6.9631090688400274E-2</v>
      </c>
      <c r="AJ8">
        <f t="shared" si="6"/>
        <v>6.943284330103619E-2</v>
      </c>
      <c r="AK8">
        <f t="shared" si="6"/>
        <v>6.9248589846897801E-2</v>
      </c>
      <c r="AL8">
        <f t="shared" si="6"/>
        <v>6.907689912826967E-2</v>
      </c>
      <c r="AM8">
        <f t="shared" si="6"/>
        <v>6.8916528676803049E-2</v>
      </c>
      <c r="AN8">
        <f t="shared" si="6"/>
        <v>6.8766394637132161E-2</v>
      </c>
      <c r="AO8">
        <f t="shared" si="6"/>
        <v>6.8625547239091131E-2</v>
      </c>
      <c r="AP8">
        <f t="shared" si="6"/>
        <v>6.8493150684931864E-2</v>
      </c>
      <c r="AQ8">
        <f t="shared" si="6"/>
        <v>6.8368466551403231E-2</v>
      </c>
      <c r="AR8">
        <f t="shared" si="6"/>
        <v>6.8250840010339139E-2</v>
      </c>
      <c r="AS8">
        <f t="shared" si="6"/>
        <v>6.8139688324745831E-2</v>
      </c>
      <c r="AT8">
        <f t="shared" si="6"/>
        <v>6.8034491193737875E-2</v>
      </c>
      <c r="AU8">
        <f t="shared" si="6"/>
        <v>6.7934782608696162E-2</v>
      </c>
    </row>
    <row r="9" spans="1:47" ht="14.25" customHeight="1" x14ac:dyDescent="0.2">
      <c r="A9" s="13">
        <v>2017</v>
      </c>
      <c r="B9" s="49">
        <f>Generation!H11*1000/('Installed Capacity'!H11*24*365)</f>
        <v>0.37394128575913893</v>
      </c>
      <c r="C9" s="49">
        <f>Generation!I11*1000/('Installed Capacity'!I11*24*365)</f>
        <v>0.80577206523849831</v>
      </c>
      <c r="D9" s="49">
        <f>Generation!J11*1000/('Installed Capacity'!J11*24*365)</f>
        <v>0.47457573199367148</v>
      </c>
      <c r="E9" s="49">
        <f>Generation!K11*1000/('Installed Capacity'!K11*24*365)</f>
        <v>0.33775872529264095</v>
      </c>
      <c r="F9" s="49">
        <f>Generation!L11*1000/('Installed Capacity'!L11*24*365)</f>
        <v>0</v>
      </c>
      <c r="G9" s="49">
        <f>Generation!M11*1000/('Installed Capacity'!M11*24*365)</f>
        <v>0.57304938071473754</v>
      </c>
      <c r="H9" s="49">
        <f>Generation!N11*1000/('Installed Capacity'!N11*24*365)</f>
        <v>0</v>
      </c>
      <c r="I9" s="49">
        <f>Generation!O11*1000/('Installed Capacity'!O11*24*365)</f>
        <v>4.3036164967102861</v>
      </c>
      <c r="J9" s="49">
        <f>Generation!P11*1000/('Installed Capacity'!P11*24*365)</f>
        <v>6.0765460409416723E-2</v>
      </c>
      <c r="P9" s="54" t="s">
        <v>21</v>
      </c>
      <c r="Q9">
        <f>M46</f>
        <v>0.4468599033816501</v>
      </c>
      <c r="R9">
        <f t="shared" ref="R9:AU9" si="7">N46</f>
        <v>0.4408734340241256</v>
      </c>
      <c r="S9">
        <f t="shared" si="7"/>
        <v>0.43612554453367519</v>
      </c>
      <c r="T9">
        <f t="shared" si="7"/>
        <v>0.4322678843226842</v>
      </c>
      <c r="U9">
        <f t="shared" si="7"/>
        <v>0.42907153729072023</v>
      </c>
      <c r="V9">
        <f t="shared" si="7"/>
        <v>0.42637987663222426</v>
      </c>
      <c r="W9">
        <f t="shared" si="7"/>
        <v>0.42408211753350822</v>
      </c>
      <c r="X9">
        <f t="shared" si="7"/>
        <v>0.42209768922098073</v>
      </c>
      <c r="Y9">
        <f t="shared" si="7"/>
        <v>0.42036659218239292</v>
      </c>
      <c r="Z9">
        <f t="shared" si="7"/>
        <v>0.41884322678843561</v>
      </c>
      <c r="AA9">
        <f t="shared" si="7"/>
        <v>0.41749231785417162</v>
      </c>
      <c r="AB9">
        <f t="shared" si="7"/>
        <v>0.41628614916286444</v>
      </c>
      <c r="AC9">
        <f t="shared" si="7"/>
        <v>0.41520264169440213</v>
      </c>
      <c r="AD9">
        <f t="shared" si="7"/>
        <v>0.41422398978740388</v>
      </c>
      <c r="AE9">
        <f t="shared" si="7"/>
        <v>0.41333567497951312</v>
      </c>
      <c r="AF9">
        <f t="shared" si="7"/>
        <v>0.41252574088996574</v>
      </c>
      <c r="AG9">
        <f t="shared" si="7"/>
        <v>0.41178425193474621</v>
      </c>
      <c r="AH9">
        <f t="shared" si="7"/>
        <v>0.41110288370562564</v>
      </c>
      <c r="AI9">
        <f t="shared" si="7"/>
        <v>0.4104746091047482</v>
      </c>
      <c r="AJ9">
        <f t="shared" si="7"/>
        <v>0.40989345509893654</v>
      </c>
      <c r="AK9">
        <f t="shared" si="7"/>
        <v>0.40935431222607521</v>
      </c>
      <c r="AL9">
        <f t="shared" si="7"/>
        <v>0.40885278397225067</v>
      </c>
      <c r="AM9">
        <f t="shared" si="7"/>
        <v>0.40838506661194235</v>
      </c>
      <c r="AN9">
        <f t="shared" si="7"/>
        <v>0.40794785255774113</v>
      </c>
      <c r="AO9">
        <f t="shared" si="7"/>
        <v>0.40753825202275262</v>
      </c>
      <c r="AP9">
        <f t="shared" si="7"/>
        <v>0.40715372907153891</v>
      </c>
      <c r="AQ9">
        <f t="shared" si="7"/>
        <v>0.4067920490679221</v>
      </c>
      <c r="AR9">
        <f t="shared" si="7"/>
        <v>0.40645123521836007</v>
      </c>
      <c r="AS9">
        <f t="shared" si="7"/>
        <v>0.40612953242578281</v>
      </c>
      <c r="AT9">
        <f t="shared" si="7"/>
        <v>0.40582537705825522</v>
      </c>
      <c r="AU9">
        <f t="shared" si="7"/>
        <v>0.40553737153325126</v>
      </c>
    </row>
    <row r="10" spans="1:47" ht="14.25" customHeight="1" x14ac:dyDescent="0.2">
      <c r="A10" s="13">
        <v>2018</v>
      </c>
      <c r="B10" s="49">
        <f>Generation!H12*1000/('Installed Capacity'!H12*24*365)</f>
        <v>0.42787578823413364</v>
      </c>
      <c r="C10" s="49">
        <f>Generation!I12*1000/('Installed Capacity'!I12*24*365)</f>
        <v>0.82140454024196718</v>
      </c>
      <c r="D10" s="49">
        <f>Generation!J12*1000/('Installed Capacity'!J12*24*365)</f>
        <v>0.42696942624580247</v>
      </c>
      <c r="E10" s="49">
        <f>Generation!K12*1000/('Installed Capacity'!K12*24*365)</f>
        <v>0.32809061282884161</v>
      </c>
      <c r="F10" s="49">
        <f>Generation!L12*1000/('Installed Capacity'!L12*24*365)</f>
        <v>0.15173930289151263</v>
      </c>
      <c r="G10" s="49">
        <f>Generation!M12*1000/('Installed Capacity'!M12*24*365)</f>
        <v>0.60121253627672255</v>
      </c>
      <c r="H10" s="49">
        <f>Generation!N12*1000/('Installed Capacity'!N12*24*365)</f>
        <v>0.72162088167728577</v>
      </c>
      <c r="I10" s="49">
        <f>Generation!O12*1000/('Installed Capacity'!O12*24*365)</f>
        <v>4.5370329846674542</v>
      </c>
      <c r="J10" s="49">
        <f>Generation!P12*1000/('Installed Capacity'!P12*24*365)</f>
        <v>0.1586903952086702</v>
      </c>
      <c r="P10" s="54" t="s">
        <v>16</v>
      </c>
      <c r="Q10" s="65">
        <f>M45</f>
        <v>0.70817828411633454</v>
      </c>
      <c r="R10" s="65">
        <f t="shared" ref="R10:AU10" si="8">N45</f>
        <v>0.695153888370318</v>
      </c>
      <c r="S10" s="65">
        <f t="shared" si="8"/>
        <v>0.6835736832052709</v>
      </c>
      <c r="T10" s="65">
        <f t="shared" si="8"/>
        <v>0.67321008111225944</v>
      </c>
      <c r="U10" s="65">
        <f t="shared" si="8"/>
        <v>0.6638809281485365</v>
      </c>
      <c r="V10" s="65">
        <f t="shared" si="8"/>
        <v>0.65543870542125116</v>
      </c>
      <c r="W10" s="65">
        <f t="shared" si="8"/>
        <v>0.64776267068336491</v>
      </c>
      <c r="X10" s="65">
        <f t="shared" si="8"/>
        <v>0.64075304666001498</v>
      </c>
      <c r="Y10" s="65">
        <f t="shared" si="8"/>
        <v>0.63432666005974137</v>
      </c>
      <c r="Z10" s="65">
        <f t="shared" si="8"/>
        <v>0.62841362567858994</v>
      </c>
      <c r="AA10" s="65">
        <f t="shared" si="8"/>
        <v>0.62295479462506265</v>
      </c>
      <c r="AB10" s="65">
        <f t="shared" si="8"/>
        <v>0.61789976883109354</v>
      </c>
      <c r="AC10" s="65">
        <f t="shared" si="8"/>
        <v>0.61320534046440445</v>
      </c>
      <c r="AD10" s="65">
        <f t="shared" si="8"/>
        <v>0.60883425381020517</v>
      </c>
      <c r="AE10" s="65">
        <f t="shared" si="8"/>
        <v>0.60475421447181665</v>
      </c>
      <c r="AF10" s="65">
        <f t="shared" si="8"/>
        <v>0.60093709011074936</v>
      </c>
      <c r="AG10" s="65">
        <f t="shared" si="8"/>
        <v>0.59735826087517918</v>
      </c>
      <c r="AH10" s="65">
        <f t="shared" si="8"/>
        <v>0.59399608780012902</v>
      </c>
      <c r="AI10" s="65">
        <f t="shared" si="8"/>
        <v>0.59083147491766075</v>
      </c>
      <c r="AJ10" s="65">
        <f t="shared" si="8"/>
        <v>0.58784750635473082</v>
      </c>
      <c r="AK10" s="65">
        <f t="shared" si="8"/>
        <v>0.58502914385261118</v>
      </c>
      <c r="AL10" s="65">
        <f t="shared" si="8"/>
        <v>0.58236297328838782</v>
      </c>
      <c r="AM10" s="65">
        <f t="shared" si="8"/>
        <v>0.57983699118050303</v>
      </c>
      <c r="AN10" s="65">
        <f t="shared" si="8"/>
        <v>0.57744042400840934</v>
      </c>
      <c r="AO10" s="65">
        <f t="shared" si="8"/>
        <v>0.57516357460936229</v>
      </c>
      <c r="AP10" s="65">
        <f t="shared" si="8"/>
        <v>0.57299769103349163</v>
      </c>
      <c r="AQ10" s="65">
        <f t="shared" si="8"/>
        <v>0.57093485411730271</v>
      </c>
      <c r="AR10" s="65">
        <f t="shared" si="8"/>
        <v>0.56896788073121796</v>
      </c>
      <c r="AS10" s="65">
        <f t="shared" si="8"/>
        <v>0.56709024020956622</v>
      </c>
      <c r="AT10" s="65">
        <f t="shared" si="8"/>
        <v>0.56529598191401242</v>
      </c>
      <c r="AU10" s="65">
        <f t="shared" si="8"/>
        <v>0.56357967223773575</v>
      </c>
    </row>
    <row r="11" spans="1:47" ht="14.25" customHeight="1" x14ac:dyDescent="0.2">
      <c r="A11" s="13">
        <v>2019</v>
      </c>
      <c r="B11" s="49">
        <f>Generation!H13*1000/('Installed Capacity'!H13*24*365)</f>
        <v>0.40422140943174517</v>
      </c>
      <c r="C11" s="49">
        <f>Generation!I13*1000/('Installed Capacity'!I13*24*365)</f>
        <v>0.7554273436410055</v>
      </c>
      <c r="D11" s="49">
        <f>Generation!J13*1000/('Installed Capacity'!J13*24*365)</f>
        <v>0.24551731878760724</v>
      </c>
      <c r="E11" s="49">
        <f>Generation!K13*1000/('Installed Capacity'!K13*24*365)</f>
        <v>0.34022070042498564</v>
      </c>
      <c r="F11" s="49">
        <f>Generation!L13*1000/('Installed Capacity'!L13*24*365)</f>
        <v>0.35687270068349375</v>
      </c>
      <c r="G11" s="49">
        <f>Generation!M13*1000/('Installed Capacity'!M13*24*365)</f>
        <v>0.59192893577695016</v>
      </c>
      <c r="H11" s="49">
        <f>Generation!N13*1000/('Installed Capacity'!N13*24*365)</f>
        <v>0.74032505417955041</v>
      </c>
      <c r="I11" s="49">
        <f>Generation!O13*1000/('Installed Capacity'!O13*24*365)</f>
        <v>0.15317957022189155</v>
      </c>
      <c r="J11" s="49">
        <f>Generation!P13*1000/('Installed Capacity'!P13*24*365)</f>
        <v>8.7710946646413823E-2</v>
      </c>
      <c r="P11" s="54" t="s">
        <v>131</v>
      </c>
      <c r="Q11">
        <f>M51</f>
        <v>8.3496071984080808E-2</v>
      </c>
      <c r="R11">
        <f t="shared" ref="R11:AU11" si="9">N51</f>
        <v>3.1828746187346255E-2</v>
      </c>
      <c r="S11">
        <f t="shared" si="9"/>
        <v>3.179041369494881E-2</v>
      </c>
      <c r="T11">
        <f t="shared" si="9"/>
        <v>3.1752173421859459E-2</v>
      </c>
      <c r="U11">
        <f t="shared" si="9"/>
        <v>3.1714025035689826E-2</v>
      </c>
      <c r="V11">
        <f t="shared" si="9"/>
        <v>3.1675968205646998E-2</v>
      </c>
      <c r="W11">
        <f t="shared" si="9"/>
        <v>3.1638002602523967E-2</v>
      </c>
      <c r="X11">
        <f t="shared" si="9"/>
        <v>3.1600127898690142E-2</v>
      </c>
      <c r="Y11">
        <f t="shared" si="9"/>
        <v>3.1562343768081903E-2</v>
      </c>
      <c r="Z11">
        <f t="shared" si="9"/>
        <v>3.1524649886193266E-2</v>
      </c>
      <c r="AA11">
        <f t="shared" si="9"/>
        <v>3.1487045930066598E-2</v>
      </c>
      <c r="AB11">
        <f t="shared" si="9"/>
        <v>3.1449531578283355E-2</v>
      </c>
      <c r="AC11">
        <f t="shared" si="9"/>
        <v>3.1412106510954975E-2</v>
      </c>
      <c r="AD11">
        <f t="shared" si="9"/>
        <v>3.1374770409713745E-2</v>
      </c>
      <c r="AE11">
        <f t="shared" si="9"/>
        <v>3.1337522957703798E-2</v>
      </c>
      <c r="AF11">
        <f t="shared" si="9"/>
        <v>3.1300363839572132E-2</v>
      </c>
      <c r="AG11">
        <f t="shared" si="9"/>
        <v>3.1263292741459725E-2</v>
      </c>
      <c r="AH11">
        <f t="shared" si="9"/>
        <v>3.1226309350992701E-2</v>
      </c>
      <c r="AI11">
        <f t="shared" si="9"/>
        <v>3.1189413357273529E-2</v>
      </c>
      <c r="AJ11">
        <f t="shared" si="9"/>
        <v>3.115260445087234E-2</v>
      </c>
      <c r="AK11">
        <f t="shared" si="9"/>
        <v>3.1115882323818268E-2</v>
      </c>
      <c r="AL11">
        <f t="shared" si="9"/>
        <v>3.1079246669590853E-2</v>
      </c>
      <c r="AM11">
        <f t="shared" si="9"/>
        <v>3.104269718311152E-2</v>
      </c>
      <c r="AN11">
        <f t="shared" si="9"/>
        <v>3.1006233560735116E-2</v>
      </c>
      <c r="AO11">
        <f t="shared" si="9"/>
        <v>3.0969855500241492E-2</v>
      </c>
      <c r="AP11">
        <f t="shared" si="9"/>
        <v>3.0933562700827144E-2</v>
      </c>
      <c r="AQ11">
        <f t="shared" si="9"/>
        <v>3.0897354863096953E-2</v>
      </c>
      <c r="AR11">
        <f t="shared" si="9"/>
        <v>3.0861231689055919E-2</v>
      </c>
      <c r="AS11">
        <f t="shared" si="9"/>
        <v>3.0825192882101008E-2</v>
      </c>
      <c r="AT11">
        <f t="shared" si="9"/>
        <v>3.078923814701302E-2</v>
      </c>
      <c r="AU11">
        <f t="shared" si="9"/>
        <v>3.075336718994854E-2</v>
      </c>
    </row>
    <row r="12" spans="1:47" ht="14.25" customHeight="1" x14ac:dyDescent="0.2">
      <c r="A12" s="13">
        <v>2020</v>
      </c>
      <c r="B12" s="50">
        <f>Generation!H14*1000/('Installed Capacity'!H14*24*365)</f>
        <v>0.45556396487695072</v>
      </c>
      <c r="C12" s="50">
        <f>Generation!I14*1000/('Installed Capacity'!I14*24*365)</f>
        <v>0.83380962759467858</v>
      </c>
      <c r="D12" s="50">
        <f>Generation!J14*1000/('Installed Capacity'!J14*24*365)</f>
        <v>0.15448389617019037</v>
      </c>
      <c r="E12" s="50">
        <f>Generation!K14*1000/('Installed Capacity'!K14*24*365)</f>
        <v>0.27592961463545823</v>
      </c>
      <c r="F12" s="50">
        <f>Generation!L14*1000/('Installed Capacity'!L14*24*365)</f>
        <v>0.35027073910867063</v>
      </c>
      <c r="G12" s="50">
        <f>Generation!M14*1000/('Installed Capacity'!M14*24*365)</f>
        <v>0.57036417005447559</v>
      </c>
      <c r="H12" s="50">
        <f>Generation!N14*1000/('Installed Capacity'!N14*24*365)</f>
        <v>0.74936224567046317</v>
      </c>
      <c r="I12" s="50">
        <f>Generation!O14*1000/('Installed Capacity'!O14*24*365)</f>
        <v>0.11797199206117891</v>
      </c>
      <c r="J12" s="50">
        <f>Generation!P14*1000/('Installed Capacity'!P14*24*365)</f>
        <v>0.10584617396889356</v>
      </c>
      <c r="P12" s="54" t="s">
        <v>132</v>
      </c>
      <c r="Q12">
        <f>Q3</f>
        <v>0.46334270205422579</v>
      </c>
      <c r="R12">
        <f t="shared" ref="R12:AU12" si="10">R3</f>
        <v>0.47230130396568493</v>
      </c>
      <c r="S12">
        <f t="shared" si="10"/>
        <v>0.48090540931570031</v>
      </c>
      <c r="T12">
        <f t="shared" si="10"/>
        <v>0.48917565129265556</v>
      </c>
      <c r="U12">
        <f t="shared" si="10"/>
        <v>0.49713109230926311</v>
      </c>
      <c r="V12">
        <f t="shared" si="10"/>
        <v>0.50478937068699459</v>
      </c>
      <c r="W12">
        <f t="shared" si="10"/>
        <v>0.51216683120445228</v>
      </c>
      <c r="X12">
        <f t="shared" si="10"/>
        <v>0.51927864154324566</v>
      </c>
      <c r="Y12">
        <f t="shared" si="10"/>
        <v>0.52613889637721789</v>
      </c>
      <c r="Z12">
        <f t="shared" si="10"/>
        <v>0.53276071060829144</v>
      </c>
      <c r="AA12">
        <f t="shared" si="10"/>
        <v>0.5391563030466322</v>
      </c>
      <c r="AB12">
        <f t="shared" si="10"/>
        <v>0.54533707165847944</v>
      </c>
      <c r="AC12">
        <f t="shared" si="10"/>
        <v>0.55131366135668725</v>
      </c>
      <c r="AD12">
        <f t="shared" si="10"/>
        <v>0.5570960251821393</v>
      </c>
      <c r="AE12">
        <f t="shared" si="10"/>
        <v>0.56269347961571159</v>
      </c>
      <c r="AF12">
        <f t="shared" si="10"/>
        <v>0.56811475466746209</v>
      </c>
      <c r="AG12">
        <f t="shared" si="10"/>
        <v>0.57336803930944047</v>
      </c>
      <c r="AH12">
        <f t="shared" si="10"/>
        <v>0.57846102274938105</v>
      </c>
      <c r="AI12">
        <f t="shared" si="10"/>
        <v>0.58340093198288456</v>
      </c>
      <c r="AJ12">
        <f t="shared" si="10"/>
        <v>0.58819456600973596</v>
      </c>
      <c r="AK12">
        <f t="shared" si="10"/>
        <v>0.59284832705499801</v>
      </c>
      <c r="AL12">
        <f t="shared" si="10"/>
        <v>0.59736824909645314</v>
      </c>
      <c r="AM12">
        <f t="shared" si="10"/>
        <v>0.60176002396564587</v>
      </c>
      <c r="AN12">
        <f t="shared" si="10"/>
        <v>0.60602902525989633</v>
      </c>
      <c r="AO12">
        <f t="shared" si="10"/>
        <v>0.61018033027659013</v>
      </c>
      <c r="AP12">
        <f t="shared" si="10"/>
        <v>0.61421874015795352</v>
      </c>
      <c r="AQ12">
        <f t="shared" si="10"/>
        <v>0.61814879841432158</v>
      </c>
      <c r="AR12">
        <f t="shared" si="10"/>
        <v>0.62197480797622773</v>
      </c>
      <c r="AS12">
        <f t="shared" si="10"/>
        <v>0.62570084690981886</v>
      </c>
      <c r="AT12">
        <f t="shared" si="10"/>
        <v>0.62933078291622802</v>
      </c>
      <c r="AU12">
        <f t="shared" si="10"/>
        <v>0.6328682867233516</v>
      </c>
    </row>
    <row r="13" spans="1:47" ht="14.25" customHeight="1" x14ac:dyDescent="0.2">
      <c r="A13" s="13">
        <v>2021</v>
      </c>
      <c r="B13" s="50">
        <f>Generation!H15*1000/('Installed Capacity'!H15*24*365)</f>
        <v>0.42705225696867077</v>
      </c>
      <c r="C13" s="50">
        <f>Generation!I15*1000/('Installed Capacity'!I15*24*365)</f>
        <v>0.79237791173165728</v>
      </c>
      <c r="D13" s="50">
        <f>Generation!J15*1000/('Installed Capacity'!J15*24*365)</f>
        <v>0.1480503905922492</v>
      </c>
      <c r="E13" s="50">
        <f>Generation!K15*1000/('Installed Capacity'!K15*24*365)</f>
        <v>0.30675523637996832</v>
      </c>
      <c r="F13" s="50">
        <f>Generation!L15*1000/('Installed Capacity'!L15*24*365)</f>
        <v>0.32239579023719528</v>
      </c>
      <c r="G13" s="50">
        <f>Generation!M15*1000/('Installed Capacity'!M15*24*365)</f>
        <v>0.5829310254056832</v>
      </c>
      <c r="H13" s="50">
        <f>Generation!N15*1000/('Installed Capacity'!N15*24*365)</f>
        <v>0.75725673589101417</v>
      </c>
      <c r="I13" s="50">
        <f>Generation!O15*1000/('Installed Capacity'!O15*24*365)</f>
        <v>4.4137355450160905E-2</v>
      </c>
      <c r="J13" s="50">
        <f>Generation!P15*1000/('Installed Capacity'!P15*24*365)</f>
        <v>9.8196766753691003E-2</v>
      </c>
      <c r="P13" s="54" t="s">
        <v>65</v>
      </c>
      <c r="Q13">
        <f>Q2</f>
        <v>0.67782537363300799</v>
      </c>
      <c r="R13">
        <f t="shared" ref="R13:AU13" si="11">R2</f>
        <v>0.67966570922029579</v>
      </c>
      <c r="S13">
        <f t="shared" si="11"/>
        <v>0.68132093869389931</v>
      </c>
      <c r="T13">
        <f t="shared" si="11"/>
        <v>0.68281765251993087</v>
      </c>
      <c r="U13">
        <f t="shared" si="11"/>
        <v>0.68417758093293024</v>
      </c>
      <c r="V13">
        <f t="shared" si="11"/>
        <v>0.68541865585845485</v>
      </c>
      <c r="W13">
        <f t="shared" si="11"/>
        <v>0.68655580606689082</v>
      </c>
      <c r="X13">
        <f t="shared" si="11"/>
        <v>0.68760156060162037</v>
      </c>
      <c r="Y13">
        <f t="shared" si="11"/>
        <v>0.68856651233111088</v>
      </c>
      <c r="Z13">
        <f t="shared" si="11"/>
        <v>0.68945967804537156</v>
      </c>
      <c r="AA13">
        <f t="shared" si="11"/>
        <v>0.69028878106819402</v>
      </c>
      <c r="AB13">
        <f t="shared" si="11"/>
        <v>0.69106047516332147</v>
      </c>
      <c r="AC13">
        <f t="shared" si="11"/>
        <v>0.69178052348571284</v>
      </c>
      <c r="AD13">
        <f t="shared" si="11"/>
        <v>0.69245394276711425</v>
      </c>
      <c r="AE13">
        <f t="shared" si="11"/>
        <v>0.69308512036859438</v>
      </c>
      <c r="AF13">
        <f t="shared" si="11"/>
        <v>0.69367790997578316</v>
      </c>
      <c r="AG13">
        <f t="shared" si="11"/>
        <v>0.69423571034896026</v>
      </c>
      <c r="AH13">
        <f t="shared" si="11"/>
        <v>0.69476153052829603</v>
      </c>
      <c r="AI13">
        <f t="shared" si="11"/>
        <v>0.69525804413644221</v>
      </c>
      <c r="AJ13">
        <f t="shared" si="11"/>
        <v>0.69572763484762945</v>
      </c>
      <c r="AK13">
        <f t="shared" si="11"/>
        <v>0.69617243465548662</v>
      </c>
      <c r="AL13">
        <f t="shared" si="11"/>
        <v>0.69659435623594479</v>
      </c>
      <c r="AM13">
        <f t="shared" si="11"/>
        <v>0.69699512044159861</v>
      </c>
      <c r="AN13">
        <f t="shared" si="11"/>
        <v>0.69737627976111316</v>
      </c>
      <c r="AO13">
        <f t="shared" si="11"/>
        <v>0.69773923841800067</v>
      </c>
      <c r="AP13">
        <f t="shared" si="11"/>
        <v>0.69808526965733764</v>
      </c>
      <c r="AQ13">
        <f t="shared" si="11"/>
        <v>0.69841553066899087</v>
      </c>
      <c r="AR13">
        <f t="shared" si="11"/>
        <v>0.69873107551593039</v>
      </c>
      <c r="AS13">
        <f t="shared" si="11"/>
        <v>0.69903286637198059</v>
      </c>
      <c r="AT13">
        <f t="shared" si="11"/>
        <v>0.69932178332143213</v>
      </c>
      <c r="AU13">
        <f t="shared" si="11"/>
        <v>0.69959863293072588</v>
      </c>
    </row>
    <row r="14" spans="1:47" ht="14.25" customHeight="1" x14ac:dyDescent="0.2">
      <c r="A14" s="13">
        <v>2022</v>
      </c>
      <c r="B14" s="50">
        <f>Generation!H16*1000/('Installed Capacity'!H16*24*365)</f>
        <v>0.4658182483994181</v>
      </c>
      <c r="C14" s="50">
        <f>Generation!I16*1000/('Installed Capacity'!I16*24*365)</f>
        <v>0.63960568165903608</v>
      </c>
      <c r="D14" s="50">
        <f>Generation!J16*1000/('Installed Capacity'!J16*24*365)</f>
        <v>0.15484150486197557</v>
      </c>
      <c r="E14" s="50">
        <f>Generation!K16*1000/('Installed Capacity'!K16*24*365)</f>
        <v>0.36297585314397501</v>
      </c>
      <c r="F14" s="50">
        <f>Generation!L16*1000/('Installed Capacity'!L16*24*365)</f>
        <v>0.26418299035553983</v>
      </c>
      <c r="G14" s="50">
        <f>Generation!M16*1000/('Installed Capacity'!M16*24*365)</f>
        <v>0.49834105885998703</v>
      </c>
      <c r="H14" s="50">
        <f>Generation!N16*1000/('Installed Capacity'!N16*24*365)</f>
        <v>2.836067569018088E-2</v>
      </c>
      <c r="I14" s="50">
        <f>Generation!O16*1000/('Installed Capacity'!O16*24*365)</f>
        <v>0.20543276279052397</v>
      </c>
      <c r="J14" s="50">
        <f>Generation!P16*1000/('Installed Capacity'!P16*24*365)</f>
        <v>0.16189628480261151</v>
      </c>
      <c r="P14" s="54" t="s">
        <v>133</v>
      </c>
      <c r="Q14">
        <f>Q6</f>
        <v>0.19089506879858689</v>
      </c>
      <c r="R14">
        <f t="shared" ref="R14:AU14" si="12">R6</f>
        <v>0.19048075744739912</v>
      </c>
      <c r="S14">
        <f t="shared" si="12"/>
        <v>0.190160325233211</v>
      </c>
      <c r="T14">
        <f t="shared" si="12"/>
        <v>0.18990511109979744</v>
      </c>
      <c r="U14">
        <f t="shared" si="12"/>
        <v>0.18969704322974223</v>
      </c>
      <c r="V14">
        <f t="shared" si="12"/>
        <v>0.18952416212690099</v>
      </c>
      <c r="W14">
        <f t="shared" si="12"/>
        <v>0.18937823792084044</v>
      </c>
      <c r="X14">
        <f t="shared" si="12"/>
        <v>0.1892534216415441</v>
      </c>
      <c r="Y14">
        <f t="shared" si="12"/>
        <v>0.18914544229798283</v>
      </c>
      <c r="Z14">
        <f t="shared" si="12"/>
        <v>0.18905110835329414</v>
      </c>
      <c r="AA14">
        <f t="shared" si="12"/>
        <v>0.18896798696430725</v>
      </c>
      <c r="AB14">
        <f t="shared" si="12"/>
        <v>0.18889419118197412</v>
      </c>
      <c r="AC14">
        <f t="shared" si="12"/>
        <v>0.1888282349709906</v>
      </c>
      <c r="AD14">
        <f t="shared" si="12"/>
        <v>0.18876893210417986</v>
      </c>
      <c r="AE14">
        <f t="shared" si="12"/>
        <v>0.18871532418489448</v>
      </c>
      <c r="AF14">
        <f t="shared" si="12"/>
        <v>0.18866662845570523</v>
      </c>
      <c r="AG14">
        <f t="shared" si="12"/>
        <v>0.18862219932571028</v>
      </c>
      <c r="AH14">
        <f t="shared" si="12"/>
        <v>0.18858149958608286</v>
      </c>
      <c r="AI14">
        <f t="shared" si="12"/>
        <v>0.18854407858214964</v>
      </c>
      <c r="AJ14">
        <f t="shared" si="12"/>
        <v>0.18850955545652448</v>
      </c>
      <c r="AK14">
        <f t="shared" si="12"/>
        <v>0.18847760614009484</v>
      </c>
      <c r="AL14">
        <f t="shared" si="12"/>
        <v>0.18844795314801843</v>
      </c>
      <c r="AM14">
        <f t="shared" si="12"/>
        <v>0.18842035749960068</v>
      </c>
      <c r="AN14">
        <f t="shared" si="12"/>
        <v>0.18839461226361512</v>
      </c>
      <c r="AO14">
        <f t="shared" si="12"/>
        <v>0.18837053735993203</v>
      </c>
      <c r="AP14">
        <f t="shared" si="12"/>
        <v>0.1883479753411558</v>
      </c>
      <c r="AQ14">
        <f t="shared" si="12"/>
        <v>0.1883267879453068</v>
      </c>
      <c r="AR14">
        <f t="shared" si="12"/>
        <v>0.18830685325995919</v>
      </c>
      <c r="AS14">
        <f t="shared" si="12"/>
        <v>0.18828806337494855</v>
      </c>
      <c r="AT14">
        <f t="shared" si="12"/>
        <v>0.18827032242820382</v>
      </c>
      <c r="AU14">
        <f t="shared" si="12"/>
        <v>0.18825354496995095</v>
      </c>
    </row>
    <row r="15" spans="1:47" ht="14.25" customHeight="1" x14ac:dyDescent="0.2">
      <c r="P15" s="54" t="s">
        <v>134</v>
      </c>
      <c r="Q15">
        <f>Q11</f>
        <v>8.3496071984080808E-2</v>
      </c>
      <c r="R15">
        <f t="shared" ref="R15:AU15" si="13">R11</f>
        <v>3.1828746187346255E-2</v>
      </c>
      <c r="S15">
        <f t="shared" si="13"/>
        <v>3.179041369494881E-2</v>
      </c>
      <c r="T15">
        <f t="shared" si="13"/>
        <v>3.1752173421859459E-2</v>
      </c>
      <c r="U15">
        <f t="shared" si="13"/>
        <v>3.1714025035689826E-2</v>
      </c>
      <c r="V15">
        <f t="shared" si="13"/>
        <v>3.1675968205646998E-2</v>
      </c>
      <c r="W15">
        <f t="shared" si="13"/>
        <v>3.1638002602523967E-2</v>
      </c>
      <c r="X15">
        <f t="shared" si="13"/>
        <v>3.1600127898690142E-2</v>
      </c>
      <c r="Y15">
        <f t="shared" si="13"/>
        <v>3.1562343768081903E-2</v>
      </c>
      <c r="Z15">
        <f t="shared" si="13"/>
        <v>3.1524649886193266E-2</v>
      </c>
      <c r="AA15">
        <f t="shared" si="13"/>
        <v>3.1487045930066598E-2</v>
      </c>
      <c r="AB15">
        <f t="shared" si="13"/>
        <v>3.1449531578283355E-2</v>
      </c>
      <c r="AC15">
        <f t="shared" si="13"/>
        <v>3.1412106510954975E-2</v>
      </c>
      <c r="AD15">
        <f t="shared" si="13"/>
        <v>3.1374770409713745E-2</v>
      </c>
      <c r="AE15">
        <f t="shared" si="13"/>
        <v>3.1337522957703798E-2</v>
      </c>
      <c r="AF15">
        <f t="shared" si="13"/>
        <v>3.1300363839572132E-2</v>
      </c>
      <c r="AG15">
        <f t="shared" si="13"/>
        <v>3.1263292741459725E-2</v>
      </c>
      <c r="AH15">
        <f t="shared" si="13"/>
        <v>3.1226309350992701E-2</v>
      </c>
      <c r="AI15">
        <f t="shared" si="13"/>
        <v>3.1189413357273529E-2</v>
      </c>
      <c r="AJ15">
        <f t="shared" si="13"/>
        <v>3.115260445087234E-2</v>
      </c>
      <c r="AK15">
        <f t="shared" si="13"/>
        <v>3.1115882323818268E-2</v>
      </c>
      <c r="AL15">
        <f t="shared" si="13"/>
        <v>3.1079246669590853E-2</v>
      </c>
      <c r="AM15">
        <f t="shared" si="13"/>
        <v>3.104269718311152E-2</v>
      </c>
      <c r="AN15">
        <f t="shared" si="13"/>
        <v>3.1006233560735116E-2</v>
      </c>
      <c r="AO15">
        <f t="shared" si="13"/>
        <v>3.0969855500241492E-2</v>
      </c>
      <c r="AP15">
        <f t="shared" si="13"/>
        <v>3.0933562700827144E-2</v>
      </c>
      <c r="AQ15">
        <f t="shared" si="13"/>
        <v>3.0897354863096953E-2</v>
      </c>
      <c r="AR15">
        <f t="shared" si="13"/>
        <v>3.0861231689055919E-2</v>
      </c>
      <c r="AS15">
        <f t="shared" si="13"/>
        <v>3.0825192882101008E-2</v>
      </c>
      <c r="AT15">
        <f t="shared" si="13"/>
        <v>3.078923814701302E-2</v>
      </c>
      <c r="AU15">
        <f t="shared" si="13"/>
        <v>3.075336718994854E-2</v>
      </c>
    </row>
    <row r="16" spans="1:47" ht="14.25" customHeight="1" x14ac:dyDescent="0.2">
      <c r="P16" s="54" t="s">
        <v>135</v>
      </c>
      <c r="Q16">
        <f>Q15</f>
        <v>8.3496071984080808E-2</v>
      </c>
      <c r="R16">
        <f t="shared" ref="R16:AU16" si="14">R15</f>
        <v>3.1828746187346255E-2</v>
      </c>
      <c r="S16">
        <f t="shared" si="14"/>
        <v>3.179041369494881E-2</v>
      </c>
      <c r="T16">
        <f t="shared" si="14"/>
        <v>3.1752173421859459E-2</v>
      </c>
      <c r="U16">
        <f t="shared" si="14"/>
        <v>3.1714025035689826E-2</v>
      </c>
      <c r="V16">
        <f t="shared" si="14"/>
        <v>3.1675968205646998E-2</v>
      </c>
      <c r="W16">
        <f t="shared" si="14"/>
        <v>3.1638002602523967E-2</v>
      </c>
      <c r="X16">
        <f t="shared" si="14"/>
        <v>3.1600127898690142E-2</v>
      </c>
      <c r="Y16">
        <f t="shared" si="14"/>
        <v>3.1562343768081903E-2</v>
      </c>
      <c r="Z16">
        <f t="shared" si="14"/>
        <v>3.1524649886193266E-2</v>
      </c>
      <c r="AA16">
        <f t="shared" si="14"/>
        <v>3.1487045930066598E-2</v>
      </c>
      <c r="AB16">
        <f t="shared" si="14"/>
        <v>3.1449531578283355E-2</v>
      </c>
      <c r="AC16">
        <f t="shared" si="14"/>
        <v>3.1412106510954975E-2</v>
      </c>
      <c r="AD16">
        <f t="shared" si="14"/>
        <v>3.1374770409713745E-2</v>
      </c>
      <c r="AE16">
        <f t="shared" si="14"/>
        <v>3.1337522957703798E-2</v>
      </c>
      <c r="AF16">
        <f t="shared" si="14"/>
        <v>3.1300363839572132E-2</v>
      </c>
      <c r="AG16">
        <f t="shared" si="14"/>
        <v>3.1263292741459725E-2</v>
      </c>
      <c r="AH16">
        <f t="shared" si="14"/>
        <v>3.1226309350992701E-2</v>
      </c>
      <c r="AI16">
        <f t="shared" si="14"/>
        <v>3.1189413357273529E-2</v>
      </c>
      <c r="AJ16">
        <f t="shared" si="14"/>
        <v>3.115260445087234E-2</v>
      </c>
      <c r="AK16">
        <f t="shared" si="14"/>
        <v>3.1115882323818268E-2</v>
      </c>
      <c r="AL16">
        <f t="shared" si="14"/>
        <v>3.1079246669590853E-2</v>
      </c>
      <c r="AM16">
        <f t="shared" si="14"/>
        <v>3.104269718311152E-2</v>
      </c>
      <c r="AN16">
        <f t="shared" si="14"/>
        <v>3.1006233560735116E-2</v>
      </c>
      <c r="AO16">
        <f t="shared" si="14"/>
        <v>3.0969855500241492E-2</v>
      </c>
      <c r="AP16">
        <f t="shared" si="14"/>
        <v>3.0933562700827144E-2</v>
      </c>
      <c r="AQ16">
        <f t="shared" si="14"/>
        <v>3.0897354863096953E-2</v>
      </c>
      <c r="AR16">
        <f t="shared" si="14"/>
        <v>3.0861231689055919E-2</v>
      </c>
      <c r="AS16">
        <f t="shared" si="14"/>
        <v>3.0825192882101008E-2</v>
      </c>
      <c r="AT16">
        <f t="shared" si="14"/>
        <v>3.078923814701302E-2</v>
      </c>
      <c r="AU16">
        <f t="shared" si="14"/>
        <v>3.075336718994854E-2</v>
      </c>
    </row>
    <row r="17" spans="1:47" ht="14.25" customHeight="1" x14ac:dyDescent="0.2">
      <c r="P17" s="54" t="s">
        <v>66</v>
      </c>
      <c r="Q17">
        <f>Q9</f>
        <v>0.4468599033816501</v>
      </c>
      <c r="R17">
        <f t="shared" ref="R17:AU17" si="15">R9</f>
        <v>0.4408734340241256</v>
      </c>
      <c r="S17">
        <f t="shared" si="15"/>
        <v>0.43612554453367519</v>
      </c>
      <c r="T17">
        <f t="shared" si="15"/>
        <v>0.4322678843226842</v>
      </c>
      <c r="U17">
        <f t="shared" si="15"/>
        <v>0.42907153729072023</v>
      </c>
      <c r="V17">
        <f t="shared" si="15"/>
        <v>0.42637987663222426</v>
      </c>
      <c r="W17">
        <f t="shared" si="15"/>
        <v>0.42408211753350822</v>
      </c>
      <c r="X17">
        <f t="shared" si="15"/>
        <v>0.42209768922098073</v>
      </c>
      <c r="Y17">
        <f t="shared" si="15"/>
        <v>0.42036659218239292</v>
      </c>
      <c r="Z17">
        <f t="shared" si="15"/>
        <v>0.41884322678843561</v>
      </c>
      <c r="AA17">
        <f t="shared" si="15"/>
        <v>0.41749231785417162</v>
      </c>
      <c r="AB17">
        <f t="shared" si="15"/>
        <v>0.41628614916286444</v>
      </c>
      <c r="AC17">
        <f t="shared" si="15"/>
        <v>0.41520264169440213</v>
      </c>
      <c r="AD17">
        <f t="shared" si="15"/>
        <v>0.41422398978740388</v>
      </c>
      <c r="AE17">
        <f t="shared" si="15"/>
        <v>0.41333567497951312</v>
      </c>
      <c r="AF17">
        <f t="shared" si="15"/>
        <v>0.41252574088996574</v>
      </c>
      <c r="AG17">
        <f t="shared" si="15"/>
        <v>0.41178425193474621</v>
      </c>
      <c r="AH17">
        <f t="shared" si="15"/>
        <v>0.41110288370562564</v>
      </c>
      <c r="AI17">
        <f t="shared" si="15"/>
        <v>0.4104746091047482</v>
      </c>
      <c r="AJ17">
        <f t="shared" si="15"/>
        <v>0.40989345509893654</v>
      </c>
      <c r="AK17">
        <f t="shared" si="15"/>
        <v>0.40935431222607521</v>
      </c>
      <c r="AL17">
        <f t="shared" si="15"/>
        <v>0.40885278397225067</v>
      </c>
      <c r="AM17">
        <f t="shared" si="15"/>
        <v>0.40838506661194235</v>
      </c>
      <c r="AN17">
        <f t="shared" si="15"/>
        <v>0.40794785255774113</v>
      </c>
      <c r="AO17">
        <f t="shared" si="15"/>
        <v>0.40753825202275262</v>
      </c>
      <c r="AP17">
        <f t="shared" si="15"/>
        <v>0.40715372907153891</v>
      </c>
      <c r="AQ17">
        <f t="shared" si="15"/>
        <v>0.4067920490679221</v>
      </c>
      <c r="AR17">
        <f t="shared" si="15"/>
        <v>0.40645123521836007</v>
      </c>
      <c r="AS17">
        <f t="shared" si="15"/>
        <v>0.40612953242578281</v>
      </c>
      <c r="AT17">
        <f t="shared" si="15"/>
        <v>0.40582537705825522</v>
      </c>
      <c r="AU17">
        <f t="shared" si="15"/>
        <v>0.40553737153325126</v>
      </c>
    </row>
    <row r="18" spans="1:47" ht="14.25" customHeight="1" x14ac:dyDescent="0.2">
      <c r="B18" s="51"/>
      <c r="C18" s="51"/>
      <c r="D18" s="51"/>
      <c r="E18" s="51"/>
      <c r="F18" s="51"/>
      <c r="G18" s="51"/>
      <c r="H18" s="51"/>
      <c r="I18" s="51"/>
      <c r="J18" s="51"/>
    </row>
    <row r="19" spans="1:47" ht="14.25" customHeight="1" x14ac:dyDescent="0.2"/>
    <row r="20" spans="1:47" ht="14.25" customHeight="1" x14ac:dyDescent="0.2">
      <c r="A20" s="74" t="s">
        <v>147</v>
      </c>
      <c r="B20" s="51"/>
      <c r="C20" s="74" t="s">
        <v>56</v>
      </c>
      <c r="D20" s="74">
        <v>2011</v>
      </c>
      <c r="E20" s="74">
        <v>2012</v>
      </c>
      <c r="F20" s="74">
        <v>2013</v>
      </c>
      <c r="G20" s="74">
        <v>2014</v>
      </c>
      <c r="H20" s="74">
        <v>2015</v>
      </c>
      <c r="I20" s="74">
        <v>2016</v>
      </c>
      <c r="J20" s="74">
        <v>2017</v>
      </c>
      <c r="K20" s="74">
        <v>2018</v>
      </c>
      <c r="L20" s="74">
        <v>2019</v>
      </c>
      <c r="M20" s="74">
        <v>2020</v>
      </c>
      <c r="N20" s="74">
        <v>2021</v>
      </c>
      <c r="O20" s="74">
        <v>2022</v>
      </c>
      <c r="P20" s="74">
        <v>2023</v>
      </c>
      <c r="Q20" s="74">
        <v>2024</v>
      </c>
      <c r="R20" s="74">
        <v>2025</v>
      </c>
      <c r="S20" s="74">
        <v>2026</v>
      </c>
      <c r="T20" s="74">
        <v>2027</v>
      </c>
      <c r="U20" s="74">
        <v>2028</v>
      </c>
      <c r="V20" s="74">
        <v>2029</v>
      </c>
      <c r="W20" s="74">
        <v>2030</v>
      </c>
      <c r="X20" s="74">
        <v>2031</v>
      </c>
      <c r="Y20" s="74">
        <v>2032</v>
      </c>
      <c r="Z20" s="74">
        <v>2033</v>
      </c>
      <c r="AA20" s="74">
        <v>2034</v>
      </c>
      <c r="AB20" s="74">
        <v>2035</v>
      </c>
      <c r="AC20" s="74">
        <v>2036</v>
      </c>
      <c r="AD20" s="74">
        <v>2037</v>
      </c>
      <c r="AE20" s="74">
        <v>2038</v>
      </c>
      <c r="AF20" s="74">
        <v>2039</v>
      </c>
      <c r="AG20" s="74">
        <v>2040</v>
      </c>
      <c r="AH20" s="74">
        <v>2041</v>
      </c>
      <c r="AI20" s="74">
        <v>2042</v>
      </c>
      <c r="AJ20" s="74">
        <v>2043</v>
      </c>
      <c r="AK20" s="74">
        <v>2044</v>
      </c>
      <c r="AL20" s="74">
        <v>2045</v>
      </c>
      <c r="AM20" s="74">
        <v>2046</v>
      </c>
      <c r="AN20" s="74">
        <v>2047</v>
      </c>
      <c r="AO20" s="74">
        <v>2048</v>
      </c>
      <c r="AP20" s="74">
        <v>2049</v>
      </c>
      <c r="AQ20" s="74">
        <v>2050</v>
      </c>
    </row>
    <row r="21" spans="1:47" ht="14.25" customHeight="1" x14ac:dyDescent="0.2">
      <c r="C21" s="65" t="s">
        <v>142</v>
      </c>
      <c r="D21" s="72">
        <v>12400</v>
      </c>
      <c r="E21" s="72">
        <v>12800</v>
      </c>
      <c r="F21" s="72">
        <v>16900</v>
      </c>
      <c r="G21" s="72">
        <v>15200</v>
      </c>
      <c r="H21" s="72">
        <v>13700</v>
      </c>
      <c r="I21" s="72">
        <v>19400</v>
      </c>
      <c r="J21" s="72">
        <v>18600</v>
      </c>
      <c r="K21" s="72">
        <v>16900</v>
      </c>
      <c r="L21" s="72">
        <v>17200</v>
      </c>
      <c r="M21" s="71">
        <f t="shared" ref="M21:M28" si="16">_xlfn.FORECAST.LINEAR(M$20,$D21:$L21,$D$20:$L$20)</f>
        <v>19158.333333333256</v>
      </c>
      <c r="N21" s="71">
        <f t="shared" ref="N21:AQ28" si="17">_xlfn.FORECAST.LINEAR(N$20,$D21:$L21,$D$20:$L$20)</f>
        <v>19810</v>
      </c>
      <c r="O21" s="71">
        <f t="shared" si="17"/>
        <v>20461.666666666744</v>
      </c>
      <c r="P21" s="71">
        <f t="shared" si="17"/>
        <v>21113.333333333256</v>
      </c>
      <c r="Q21" s="71">
        <f t="shared" si="17"/>
        <v>21765</v>
      </c>
      <c r="R21" s="71">
        <f t="shared" si="17"/>
        <v>22416.666666666744</v>
      </c>
      <c r="S21" s="71">
        <f t="shared" si="17"/>
        <v>23068.333333333256</v>
      </c>
      <c r="T21" s="71">
        <f t="shared" si="17"/>
        <v>23720</v>
      </c>
      <c r="U21" s="71">
        <f t="shared" si="17"/>
        <v>24371.666666666744</v>
      </c>
      <c r="V21" s="71">
        <f t="shared" si="17"/>
        <v>25023.333333333256</v>
      </c>
      <c r="W21" s="71">
        <f t="shared" si="17"/>
        <v>25675</v>
      </c>
      <c r="X21" s="71">
        <f t="shared" si="17"/>
        <v>26326.666666666744</v>
      </c>
      <c r="Y21" s="71">
        <f t="shared" si="17"/>
        <v>26978.333333333256</v>
      </c>
      <c r="Z21" s="71">
        <f t="shared" si="17"/>
        <v>27630</v>
      </c>
      <c r="AA21" s="71">
        <f t="shared" si="17"/>
        <v>28281.666666666744</v>
      </c>
      <c r="AB21" s="71">
        <f t="shared" si="17"/>
        <v>28933.333333333256</v>
      </c>
      <c r="AC21" s="71">
        <f t="shared" si="17"/>
        <v>29585</v>
      </c>
      <c r="AD21" s="71">
        <f t="shared" si="17"/>
        <v>30236.666666666744</v>
      </c>
      <c r="AE21" s="71">
        <f t="shared" si="17"/>
        <v>30888.333333333256</v>
      </c>
      <c r="AF21" s="71">
        <f t="shared" si="17"/>
        <v>31540</v>
      </c>
      <c r="AG21" s="71">
        <f t="shared" si="17"/>
        <v>32191.666666666744</v>
      </c>
      <c r="AH21" s="71">
        <f t="shared" si="17"/>
        <v>32843.333333333256</v>
      </c>
      <c r="AI21" s="71">
        <f t="shared" si="17"/>
        <v>33495</v>
      </c>
      <c r="AJ21" s="71">
        <f t="shared" si="17"/>
        <v>34146.666666666744</v>
      </c>
      <c r="AK21" s="71">
        <f t="shared" si="17"/>
        <v>34798.333333333256</v>
      </c>
      <c r="AL21" s="71">
        <f t="shared" si="17"/>
        <v>35450</v>
      </c>
      <c r="AM21" s="71">
        <f t="shared" si="17"/>
        <v>36101.666666666744</v>
      </c>
      <c r="AN21" s="71">
        <f t="shared" si="17"/>
        <v>36753.333333333256</v>
      </c>
      <c r="AO21" s="71">
        <f t="shared" si="17"/>
        <v>37405</v>
      </c>
      <c r="AP21" s="71">
        <f t="shared" si="17"/>
        <v>38056.666666666744</v>
      </c>
      <c r="AQ21" s="71">
        <f t="shared" si="17"/>
        <v>38708.333333333256</v>
      </c>
    </row>
    <row r="22" spans="1:47" ht="14.25" customHeight="1" x14ac:dyDescent="0.2">
      <c r="C22" s="65" t="s">
        <v>143</v>
      </c>
      <c r="D22" s="72">
        <v>9370</v>
      </c>
      <c r="E22" s="72">
        <v>9420</v>
      </c>
      <c r="F22" s="72">
        <v>9410</v>
      </c>
      <c r="G22" s="72">
        <v>10000</v>
      </c>
      <c r="H22" s="72">
        <v>10100</v>
      </c>
      <c r="I22" s="72">
        <v>10700</v>
      </c>
      <c r="J22" s="72">
        <v>12700</v>
      </c>
      <c r="K22" s="72">
        <v>12600</v>
      </c>
      <c r="L22" s="72">
        <v>14100</v>
      </c>
      <c r="M22" s="71">
        <f t="shared" si="16"/>
        <v>13911.666666666511</v>
      </c>
      <c r="N22" s="71">
        <f t="shared" si="17"/>
        <v>14507.333333333256</v>
      </c>
      <c r="O22" s="71">
        <f t="shared" si="17"/>
        <v>15103</v>
      </c>
      <c r="P22" s="71">
        <f t="shared" si="17"/>
        <v>15698.666666666511</v>
      </c>
      <c r="Q22" s="71">
        <f t="shared" si="17"/>
        <v>16294.333333333256</v>
      </c>
      <c r="R22" s="71">
        <f t="shared" si="17"/>
        <v>16890</v>
      </c>
      <c r="S22" s="71">
        <f t="shared" si="17"/>
        <v>17485.666666666511</v>
      </c>
      <c r="T22" s="71">
        <f t="shared" si="17"/>
        <v>18081.333333333256</v>
      </c>
      <c r="U22" s="71">
        <f t="shared" si="17"/>
        <v>18677</v>
      </c>
      <c r="V22" s="71">
        <f t="shared" si="17"/>
        <v>19272.666666666511</v>
      </c>
      <c r="W22" s="71">
        <f t="shared" si="17"/>
        <v>19868.333333333256</v>
      </c>
      <c r="X22" s="71">
        <f t="shared" si="17"/>
        <v>20464</v>
      </c>
      <c r="Y22" s="71">
        <f t="shared" si="17"/>
        <v>21059.666666666511</v>
      </c>
      <c r="Z22" s="71">
        <f t="shared" si="17"/>
        <v>21655.333333333256</v>
      </c>
      <c r="AA22" s="71">
        <f t="shared" si="17"/>
        <v>22251</v>
      </c>
      <c r="AB22" s="71">
        <f t="shared" si="17"/>
        <v>22846.666666666511</v>
      </c>
      <c r="AC22" s="71">
        <f t="shared" si="17"/>
        <v>23442.333333333256</v>
      </c>
      <c r="AD22" s="71">
        <f t="shared" si="17"/>
        <v>24038</v>
      </c>
      <c r="AE22" s="71">
        <f t="shared" si="17"/>
        <v>24633.666666666511</v>
      </c>
      <c r="AF22" s="71">
        <f t="shared" si="17"/>
        <v>25229.333333333256</v>
      </c>
      <c r="AG22" s="71">
        <f t="shared" si="17"/>
        <v>25825</v>
      </c>
      <c r="AH22" s="71">
        <f t="shared" si="17"/>
        <v>26420.666666666511</v>
      </c>
      <c r="AI22" s="71">
        <f t="shared" si="17"/>
        <v>27016.333333333256</v>
      </c>
      <c r="AJ22" s="71">
        <f t="shared" si="17"/>
        <v>27612</v>
      </c>
      <c r="AK22" s="71">
        <f t="shared" si="17"/>
        <v>28207.666666666511</v>
      </c>
      <c r="AL22" s="71">
        <f t="shared" si="17"/>
        <v>28803.333333333256</v>
      </c>
      <c r="AM22" s="71">
        <f t="shared" si="17"/>
        <v>29399</v>
      </c>
      <c r="AN22" s="71">
        <f t="shared" si="17"/>
        <v>29994.666666666511</v>
      </c>
      <c r="AO22" s="71">
        <f t="shared" si="17"/>
        <v>30590.333333333256</v>
      </c>
      <c r="AP22" s="71">
        <f t="shared" si="17"/>
        <v>31186</v>
      </c>
      <c r="AQ22" s="71">
        <f t="shared" si="17"/>
        <v>31781.666666666511</v>
      </c>
    </row>
    <row r="23" spans="1:47" ht="14.25" customHeight="1" x14ac:dyDescent="0.2">
      <c r="C23" s="65" t="s">
        <v>68</v>
      </c>
      <c r="D23" s="72">
        <v>0</v>
      </c>
      <c r="E23" s="72">
        <v>0</v>
      </c>
      <c r="F23" s="72">
        <v>0</v>
      </c>
      <c r="G23" s="72">
        <v>210</v>
      </c>
      <c r="H23" s="72">
        <v>440</v>
      </c>
      <c r="I23" s="72">
        <v>580</v>
      </c>
      <c r="J23" s="72">
        <v>590</v>
      </c>
      <c r="K23" s="72">
        <v>520</v>
      </c>
      <c r="L23" s="72">
        <v>520</v>
      </c>
      <c r="M23" s="71">
        <f t="shared" si="16"/>
        <v>750.27777777778101</v>
      </c>
      <c r="N23" s="71">
        <f t="shared" si="17"/>
        <v>836.77777777778101</v>
      </c>
      <c r="O23" s="71">
        <f t="shared" si="17"/>
        <v>923.27777777778101</v>
      </c>
      <c r="P23" s="71">
        <f t="shared" si="17"/>
        <v>1009.777777777781</v>
      </c>
      <c r="Q23" s="71">
        <f t="shared" si="17"/>
        <v>1096.277777777781</v>
      </c>
      <c r="R23" s="71">
        <f t="shared" si="17"/>
        <v>1182.777777777781</v>
      </c>
      <c r="S23" s="71">
        <f t="shared" si="17"/>
        <v>1269.277777777781</v>
      </c>
      <c r="T23" s="71">
        <f t="shared" si="17"/>
        <v>1355.777777777781</v>
      </c>
      <c r="U23" s="71">
        <f t="shared" si="17"/>
        <v>1442.277777777781</v>
      </c>
      <c r="V23" s="71">
        <f t="shared" si="17"/>
        <v>1528.777777777781</v>
      </c>
      <c r="W23" s="71">
        <f t="shared" si="17"/>
        <v>1615.277777777781</v>
      </c>
      <c r="X23" s="71">
        <f t="shared" si="17"/>
        <v>1701.777777777781</v>
      </c>
      <c r="Y23" s="71">
        <f t="shared" si="17"/>
        <v>1788.277777777781</v>
      </c>
      <c r="Z23" s="71">
        <f t="shared" si="17"/>
        <v>1874.777777777781</v>
      </c>
      <c r="AA23" s="71">
        <f t="shared" si="17"/>
        <v>1961.277777777781</v>
      </c>
      <c r="AB23" s="71">
        <f t="shared" si="17"/>
        <v>2047.777777777781</v>
      </c>
      <c r="AC23" s="71">
        <f t="shared" si="17"/>
        <v>2134.277777777781</v>
      </c>
      <c r="AD23" s="71">
        <f t="shared" si="17"/>
        <v>2220.777777777781</v>
      </c>
      <c r="AE23" s="71">
        <f t="shared" si="17"/>
        <v>2307.277777777781</v>
      </c>
      <c r="AF23" s="71">
        <f t="shared" si="17"/>
        <v>2393.777777777781</v>
      </c>
      <c r="AG23" s="71">
        <f t="shared" si="17"/>
        <v>2480.277777777781</v>
      </c>
      <c r="AH23" s="71">
        <f t="shared" si="17"/>
        <v>2566.777777777781</v>
      </c>
      <c r="AI23" s="71">
        <f t="shared" si="17"/>
        <v>2653.277777777781</v>
      </c>
      <c r="AJ23" s="71">
        <f t="shared" si="17"/>
        <v>2739.777777777781</v>
      </c>
      <c r="AK23" s="71">
        <f t="shared" si="17"/>
        <v>2826.277777777781</v>
      </c>
      <c r="AL23" s="71">
        <f t="shared" si="17"/>
        <v>2912.777777777781</v>
      </c>
      <c r="AM23" s="71">
        <f t="shared" si="17"/>
        <v>2999.277777777781</v>
      </c>
      <c r="AN23" s="71">
        <f t="shared" si="17"/>
        <v>3085.777777777781</v>
      </c>
      <c r="AO23" s="71">
        <f t="shared" si="17"/>
        <v>3172.277777777781</v>
      </c>
      <c r="AP23" s="71">
        <f t="shared" si="17"/>
        <v>3258.777777777781</v>
      </c>
      <c r="AQ23" s="71">
        <f t="shared" si="17"/>
        <v>3345.277777777781</v>
      </c>
    </row>
    <row r="24" spans="1:47" ht="14.25" customHeight="1" x14ac:dyDescent="0.2">
      <c r="C24" s="65" t="s">
        <v>144</v>
      </c>
      <c r="D24" s="72">
        <v>0</v>
      </c>
      <c r="E24" s="72">
        <v>0</v>
      </c>
      <c r="F24" s="72">
        <v>0</v>
      </c>
      <c r="G24" s="72">
        <v>40</v>
      </c>
      <c r="H24" s="72">
        <v>20</v>
      </c>
      <c r="I24" s="72">
        <v>20</v>
      </c>
      <c r="J24" s="72">
        <v>30</v>
      </c>
      <c r="K24" s="72">
        <v>20</v>
      </c>
      <c r="L24" s="72">
        <v>20</v>
      </c>
      <c r="M24" s="71">
        <f t="shared" si="16"/>
        <v>31.66666666666697</v>
      </c>
      <c r="N24" s="71">
        <f t="shared" si="17"/>
        <v>34.66666666666697</v>
      </c>
      <c r="O24" s="71">
        <f t="shared" si="17"/>
        <v>37.66666666666697</v>
      </c>
      <c r="P24" s="71">
        <f t="shared" si="17"/>
        <v>40.66666666666697</v>
      </c>
      <c r="Q24" s="71">
        <f t="shared" si="17"/>
        <v>43.66666666666697</v>
      </c>
      <c r="R24" s="71">
        <f t="shared" si="17"/>
        <v>46.66666666666697</v>
      </c>
      <c r="S24" s="71">
        <f t="shared" si="17"/>
        <v>49.66666666666697</v>
      </c>
      <c r="T24" s="71">
        <f t="shared" si="17"/>
        <v>52.66666666666697</v>
      </c>
      <c r="U24" s="71">
        <f t="shared" si="17"/>
        <v>55.66666666666697</v>
      </c>
      <c r="V24" s="71">
        <f t="shared" si="17"/>
        <v>58.66666666666697</v>
      </c>
      <c r="W24" s="71">
        <f t="shared" si="17"/>
        <v>61.66666666666697</v>
      </c>
      <c r="X24" s="71">
        <f t="shared" si="17"/>
        <v>64.66666666666697</v>
      </c>
      <c r="Y24" s="71">
        <f t="shared" si="17"/>
        <v>67.66666666666697</v>
      </c>
      <c r="Z24" s="71">
        <f t="shared" si="17"/>
        <v>70.66666666666697</v>
      </c>
      <c r="AA24" s="71">
        <f t="shared" si="17"/>
        <v>73.66666666666697</v>
      </c>
      <c r="AB24" s="71">
        <f t="shared" si="17"/>
        <v>76.66666666666697</v>
      </c>
      <c r="AC24" s="71">
        <f t="shared" si="17"/>
        <v>79.66666666666697</v>
      </c>
      <c r="AD24" s="71">
        <f t="shared" si="17"/>
        <v>82.66666666666697</v>
      </c>
      <c r="AE24" s="71">
        <f t="shared" si="17"/>
        <v>85.66666666666697</v>
      </c>
      <c r="AF24" s="71">
        <f t="shared" si="17"/>
        <v>88.66666666666697</v>
      </c>
      <c r="AG24" s="71">
        <f t="shared" si="17"/>
        <v>91.66666666666697</v>
      </c>
      <c r="AH24" s="71">
        <f t="shared" si="17"/>
        <v>94.66666666666697</v>
      </c>
      <c r="AI24" s="71">
        <f t="shared" si="17"/>
        <v>97.66666666666697</v>
      </c>
      <c r="AJ24" s="71">
        <f t="shared" si="17"/>
        <v>100.66666666666697</v>
      </c>
      <c r="AK24" s="71">
        <f t="shared" si="17"/>
        <v>103.66666666666697</v>
      </c>
      <c r="AL24" s="71">
        <f t="shared" si="17"/>
        <v>106.66666666666697</v>
      </c>
      <c r="AM24" s="71">
        <f t="shared" si="17"/>
        <v>109.66666666666697</v>
      </c>
      <c r="AN24" s="71">
        <f t="shared" si="17"/>
        <v>112.66666666666697</v>
      </c>
      <c r="AO24" s="71">
        <f t="shared" si="17"/>
        <v>115.66666666666697</v>
      </c>
      <c r="AP24" s="71">
        <f t="shared" si="17"/>
        <v>118.66666666666697</v>
      </c>
      <c r="AQ24" s="71">
        <f t="shared" si="17"/>
        <v>121.66666666666697</v>
      </c>
    </row>
    <row r="25" spans="1:47" ht="14.25" customHeight="1" x14ac:dyDescent="0.2">
      <c r="C25" s="65" t="s">
        <v>145</v>
      </c>
      <c r="D25" s="72">
        <v>0</v>
      </c>
      <c r="E25" s="72">
        <v>0</v>
      </c>
      <c r="F25" s="72">
        <v>0</v>
      </c>
      <c r="G25" s="72">
        <v>0</v>
      </c>
      <c r="H25" s="72">
        <v>0</v>
      </c>
      <c r="I25" s="72">
        <v>10</v>
      </c>
      <c r="J25" s="72">
        <v>0</v>
      </c>
      <c r="K25" s="72">
        <v>170</v>
      </c>
      <c r="L25" s="72">
        <v>170</v>
      </c>
      <c r="M25" s="71">
        <f t="shared" si="16"/>
        <v>138.88888888889051</v>
      </c>
      <c r="N25" s="71">
        <f t="shared" si="17"/>
        <v>158.88888888889051</v>
      </c>
      <c r="O25" s="71">
        <f t="shared" si="17"/>
        <v>178.88888888889051</v>
      </c>
      <c r="P25" s="71">
        <f t="shared" si="17"/>
        <v>198.88888888889051</v>
      </c>
      <c r="Q25" s="71">
        <f t="shared" si="17"/>
        <v>218.88888888889051</v>
      </c>
      <c r="R25" s="71">
        <f t="shared" si="17"/>
        <v>238.88888888889051</v>
      </c>
      <c r="S25" s="71">
        <f t="shared" si="17"/>
        <v>258.88888888889051</v>
      </c>
      <c r="T25" s="71">
        <f t="shared" si="17"/>
        <v>278.88888888889051</v>
      </c>
      <c r="U25" s="71">
        <f t="shared" si="17"/>
        <v>298.88888888889051</v>
      </c>
      <c r="V25" s="71">
        <f t="shared" si="17"/>
        <v>318.88888888889051</v>
      </c>
      <c r="W25" s="71">
        <f t="shared" si="17"/>
        <v>338.88888888889051</v>
      </c>
      <c r="X25" s="71">
        <f t="shared" si="17"/>
        <v>358.88888888889051</v>
      </c>
      <c r="Y25" s="71">
        <f t="shared" si="17"/>
        <v>378.88888888889051</v>
      </c>
      <c r="Z25" s="71">
        <f t="shared" si="17"/>
        <v>398.88888888889051</v>
      </c>
      <c r="AA25" s="71">
        <f t="shared" si="17"/>
        <v>418.88888888889051</v>
      </c>
      <c r="AB25" s="71">
        <f t="shared" si="17"/>
        <v>438.88888888889051</v>
      </c>
      <c r="AC25" s="71">
        <f t="shared" si="17"/>
        <v>458.88888888889051</v>
      </c>
      <c r="AD25" s="71">
        <f t="shared" si="17"/>
        <v>478.88888888889051</v>
      </c>
      <c r="AE25" s="71">
        <f t="shared" si="17"/>
        <v>498.88888888889051</v>
      </c>
      <c r="AF25" s="71">
        <f t="shared" si="17"/>
        <v>518.88888888889051</v>
      </c>
      <c r="AG25" s="71">
        <f t="shared" si="17"/>
        <v>538.88888888889051</v>
      </c>
      <c r="AH25" s="71">
        <f t="shared" si="17"/>
        <v>558.88888888889051</v>
      </c>
      <c r="AI25" s="71">
        <f t="shared" si="17"/>
        <v>578.88888888889051</v>
      </c>
      <c r="AJ25" s="71">
        <f t="shared" si="17"/>
        <v>598.88888888889051</v>
      </c>
      <c r="AK25" s="71">
        <f t="shared" si="17"/>
        <v>618.88888888889051</v>
      </c>
      <c r="AL25" s="71">
        <f t="shared" si="17"/>
        <v>638.88888888889051</v>
      </c>
      <c r="AM25" s="71">
        <f t="shared" si="17"/>
        <v>658.88888888889051</v>
      </c>
      <c r="AN25" s="71">
        <f t="shared" si="17"/>
        <v>678.88888888889051</v>
      </c>
      <c r="AO25" s="71">
        <f t="shared" si="17"/>
        <v>698.88888888889051</v>
      </c>
      <c r="AP25" s="71">
        <f t="shared" si="17"/>
        <v>718.88888888889051</v>
      </c>
      <c r="AQ25" s="71">
        <f t="shared" si="17"/>
        <v>738.88888888889051</v>
      </c>
    </row>
    <row r="26" spans="1:47" ht="14.25" customHeight="1" x14ac:dyDescent="0.2">
      <c r="C26" s="65" t="s">
        <v>146</v>
      </c>
      <c r="D26" s="72">
        <v>36600</v>
      </c>
      <c r="E26" s="72">
        <v>45300</v>
      </c>
      <c r="F26" s="72">
        <v>50300</v>
      </c>
      <c r="G26" s="72">
        <v>54500</v>
      </c>
      <c r="H26" s="72">
        <v>57700</v>
      </c>
      <c r="I26" s="72">
        <v>65300</v>
      </c>
      <c r="J26" s="72">
        <v>59400</v>
      </c>
      <c r="K26" s="72">
        <v>59400</v>
      </c>
      <c r="L26" s="72">
        <v>59900</v>
      </c>
      <c r="M26" s="71">
        <f t="shared" si="16"/>
        <v>67975</v>
      </c>
      <c r="N26" s="71">
        <f t="shared" si="17"/>
        <v>70716.666666666977</v>
      </c>
      <c r="O26" s="71">
        <f t="shared" si="17"/>
        <v>73458.333333333954</v>
      </c>
      <c r="P26" s="71">
        <f t="shared" si="17"/>
        <v>76200</v>
      </c>
      <c r="Q26" s="71">
        <f t="shared" si="17"/>
        <v>78941.666666666977</v>
      </c>
      <c r="R26" s="71">
        <f t="shared" si="17"/>
        <v>81683.333333333954</v>
      </c>
      <c r="S26" s="71">
        <f t="shared" si="17"/>
        <v>84425</v>
      </c>
      <c r="T26" s="71">
        <f t="shared" si="17"/>
        <v>87166.666666666977</v>
      </c>
      <c r="U26" s="71">
        <f t="shared" si="17"/>
        <v>89908.333333333954</v>
      </c>
      <c r="V26" s="71">
        <f t="shared" si="17"/>
        <v>92650</v>
      </c>
      <c r="W26" s="71">
        <f t="shared" si="17"/>
        <v>95391.666666666977</v>
      </c>
      <c r="X26" s="71">
        <f t="shared" si="17"/>
        <v>98133.333333333954</v>
      </c>
      <c r="Y26" s="71">
        <f t="shared" si="17"/>
        <v>100875</v>
      </c>
      <c r="Z26" s="71">
        <f t="shared" si="17"/>
        <v>103616.66666666698</v>
      </c>
      <c r="AA26" s="71">
        <f t="shared" si="17"/>
        <v>106358.33333333395</v>
      </c>
      <c r="AB26" s="71">
        <f t="shared" si="17"/>
        <v>109100</v>
      </c>
      <c r="AC26" s="71">
        <f t="shared" si="17"/>
        <v>111841.66666666698</v>
      </c>
      <c r="AD26" s="71">
        <f t="shared" si="17"/>
        <v>114583.33333333395</v>
      </c>
      <c r="AE26" s="71">
        <f t="shared" si="17"/>
        <v>117325</v>
      </c>
      <c r="AF26" s="71">
        <f t="shared" si="17"/>
        <v>120066.66666666698</v>
      </c>
      <c r="AG26" s="71">
        <f t="shared" si="17"/>
        <v>122808.33333333395</v>
      </c>
      <c r="AH26" s="71">
        <f t="shared" si="17"/>
        <v>125550</v>
      </c>
      <c r="AI26" s="71">
        <f t="shared" si="17"/>
        <v>128291.66666666698</v>
      </c>
      <c r="AJ26" s="71">
        <f t="shared" si="17"/>
        <v>131033.33333333395</v>
      </c>
      <c r="AK26" s="71">
        <f t="shared" si="17"/>
        <v>133775</v>
      </c>
      <c r="AL26" s="71">
        <f t="shared" si="17"/>
        <v>136516.66666666698</v>
      </c>
      <c r="AM26" s="71">
        <f t="shared" si="17"/>
        <v>139258.33333333395</v>
      </c>
      <c r="AN26" s="71">
        <f t="shared" si="17"/>
        <v>142000</v>
      </c>
      <c r="AO26" s="71">
        <f t="shared" si="17"/>
        <v>144741.66666666698</v>
      </c>
      <c r="AP26" s="71">
        <f t="shared" si="17"/>
        <v>147483.33333333395</v>
      </c>
      <c r="AQ26" s="71">
        <f t="shared" si="17"/>
        <v>150225</v>
      </c>
    </row>
    <row r="27" spans="1:47" ht="14.25" customHeight="1" x14ac:dyDescent="0.2">
      <c r="C27" s="65" t="s">
        <v>39</v>
      </c>
      <c r="D27" s="72">
        <v>77700</v>
      </c>
      <c r="E27" s="72">
        <v>101000</v>
      </c>
      <c r="F27" s="72">
        <v>110000</v>
      </c>
      <c r="G27" s="72">
        <v>120000</v>
      </c>
      <c r="H27" s="72">
        <v>130000</v>
      </c>
      <c r="I27" s="72">
        <v>134000</v>
      </c>
      <c r="J27" s="72">
        <v>148000</v>
      </c>
      <c r="K27" s="72">
        <v>161000</v>
      </c>
      <c r="L27" s="72">
        <v>170000</v>
      </c>
      <c r="M27" s="71">
        <f t="shared" si="16"/>
        <v>181233.33333333582</v>
      </c>
      <c r="N27" s="71">
        <f t="shared" si="17"/>
        <v>191886.66666666791</v>
      </c>
      <c r="O27" s="71">
        <f t="shared" si="17"/>
        <v>202540</v>
      </c>
      <c r="P27" s="71">
        <f t="shared" si="17"/>
        <v>213193.33333333582</v>
      </c>
      <c r="Q27" s="71">
        <f t="shared" si="17"/>
        <v>223846.66666666791</v>
      </c>
      <c r="R27" s="71">
        <f t="shared" si="17"/>
        <v>234500</v>
      </c>
      <c r="S27" s="71">
        <f t="shared" si="17"/>
        <v>245153.33333333582</v>
      </c>
      <c r="T27" s="71">
        <f t="shared" si="17"/>
        <v>255806.66666666791</v>
      </c>
      <c r="U27" s="71">
        <f t="shared" si="17"/>
        <v>266460</v>
      </c>
      <c r="V27" s="71">
        <f t="shared" si="17"/>
        <v>277113.33333333582</v>
      </c>
      <c r="W27" s="71">
        <f t="shared" si="17"/>
        <v>287766.66666666791</v>
      </c>
      <c r="X27" s="71">
        <f t="shared" si="17"/>
        <v>298420</v>
      </c>
      <c r="Y27" s="71">
        <f t="shared" si="17"/>
        <v>309073.33333333582</v>
      </c>
      <c r="Z27" s="71">
        <f t="shared" si="17"/>
        <v>319726.66666666791</v>
      </c>
      <c r="AA27" s="71">
        <f t="shared" si="17"/>
        <v>330380</v>
      </c>
      <c r="AB27" s="71">
        <f t="shared" si="17"/>
        <v>341033.33333333582</v>
      </c>
      <c r="AC27" s="71">
        <f t="shared" si="17"/>
        <v>351686.66666666791</v>
      </c>
      <c r="AD27" s="71">
        <f t="shared" si="17"/>
        <v>362340</v>
      </c>
      <c r="AE27" s="71">
        <f t="shared" si="17"/>
        <v>372993.33333333582</v>
      </c>
      <c r="AF27" s="71">
        <f t="shared" si="17"/>
        <v>383646.66666666791</v>
      </c>
      <c r="AG27" s="71">
        <f t="shared" si="17"/>
        <v>394300</v>
      </c>
      <c r="AH27" s="71">
        <f t="shared" si="17"/>
        <v>404953.33333333582</v>
      </c>
      <c r="AI27" s="71">
        <f t="shared" si="17"/>
        <v>415606.66666666791</v>
      </c>
      <c r="AJ27" s="71">
        <f t="shared" si="17"/>
        <v>426260</v>
      </c>
      <c r="AK27" s="71">
        <f t="shared" si="17"/>
        <v>436913.33333333582</v>
      </c>
      <c r="AL27" s="71">
        <f t="shared" si="17"/>
        <v>447566.66666666791</v>
      </c>
      <c r="AM27" s="71">
        <f t="shared" si="17"/>
        <v>458220</v>
      </c>
      <c r="AN27" s="71">
        <f t="shared" si="17"/>
        <v>468873.33333333582</v>
      </c>
      <c r="AO27" s="71">
        <f t="shared" si="17"/>
        <v>479526.66666666791</v>
      </c>
      <c r="AP27" s="71">
        <f t="shared" si="17"/>
        <v>490180</v>
      </c>
      <c r="AQ27" s="71">
        <f t="shared" si="17"/>
        <v>500833.33333333582</v>
      </c>
    </row>
    <row r="28" spans="1:47" ht="14.25" customHeight="1" x14ac:dyDescent="0.2">
      <c r="C28" s="65" t="s">
        <v>57</v>
      </c>
      <c r="D28" s="72">
        <v>42200</v>
      </c>
      <c r="E28" s="72">
        <v>29900</v>
      </c>
      <c r="F28" s="72">
        <v>26700</v>
      </c>
      <c r="G28" s="72">
        <v>25900</v>
      </c>
      <c r="H28" s="72">
        <v>19200</v>
      </c>
      <c r="I28" s="72">
        <v>16100</v>
      </c>
      <c r="J28" s="72">
        <v>14300</v>
      </c>
      <c r="K28" s="72">
        <v>15200</v>
      </c>
      <c r="L28" s="72">
        <v>11300</v>
      </c>
      <c r="M28" s="71">
        <f t="shared" si="16"/>
        <v>5452.7777777779847</v>
      </c>
      <c r="N28" s="71">
        <f t="shared" si="17"/>
        <v>2081.1111111110076</v>
      </c>
      <c r="O28" s="71">
        <f>N28</f>
        <v>2081.1111111110076</v>
      </c>
      <c r="P28" s="71">
        <f t="shared" ref="P28:AQ28" si="18">O28</f>
        <v>2081.1111111110076</v>
      </c>
      <c r="Q28" s="71">
        <f t="shared" si="18"/>
        <v>2081.1111111110076</v>
      </c>
      <c r="R28" s="71">
        <f t="shared" si="18"/>
        <v>2081.1111111110076</v>
      </c>
      <c r="S28" s="71">
        <f t="shared" si="18"/>
        <v>2081.1111111110076</v>
      </c>
      <c r="T28" s="71">
        <f t="shared" si="18"/>
        <v>2081.1111111110076</v>
      </c>
      <c r="U28" s="71">
        <f t="shared" si="18"/>
        <v>2081.1111111110076</v>
      </c>
      <c r="V28" s="71">
        <f t="shared" si="18"/>
        <v>2081.1111111110076</v>
      </c>
      <c r="W28" s="71">
        <f t="shared" si="18"/>
        <v>2081.1111111110076</v>
      </c>
      <c r="X28" s="71">
        <f t="shared" si="18"/>
        <v>2081.1111111110076</v>
      </c>
      <c r="Y28" s="71">
        <f t="shared" si="18"/>
        <v>2081.1111111110076</v>
      </c>
      <c r="Z28" s="71">
        <f t="shared" si="18"/>
        <v>2081.1111111110076</v>
      </c>
      <c r="AA28" s="71">
        <f t="shared" si="18"/>
        <v>2081.1111111110076</v>
      </c>
      <c r="AB28" s="71">
        <f t="shared" si="18"/>
        <v>2081.1111111110076</v>
      </c>
      <c r="AC28" s="71">
        <f t="shared" si="18"/>
        <v>2081.1111111110076</v>
      </c>
      <c r="AD28" s="71">
        <f t="shared" si="18"/>
        <v>2081.1111111110076</v>
      </c>
      <c r="AE28" s="71">
        <f t="shared" si="18"/>
        <v>2081.1111111110076</v>
      </c>
      <c r="AF28" s="71">
        <f t="shared" si="18"/>
        <v>2081.1111111110076</v>
      </c>
      <c r="AG28" s="71">
        <f t="shared" si="18"/>
        <v>2081.1111111110076</v>
      </c>
      <c r="AH28" s="71">
        <f t="shared" si="18"/>
        <v>2081.1111111110076</v>
      </c>
      <c r="AI28" s="71">
        <f t="shared" si="18"/>
        <v>2081.1111111110076</v>
      </c>
      <c r="AJ28" s="71">
        <f t="shared" si="18"/>
        <v>2081.1111111110076</v>
      </c>
      <c r="AK28" s="71">
        <f t="shared" si="18"/>
        <v>2081.1111111110076</v>
      </c>
      <c r="AL28" s="71">
        <f t="shared" si="18"/>
        <v>2081.1111111110076</v>
      </c>
      <c r="AM28" s="71">
        <f t="shared" si="18"/>
        <v>2081.1111111110076</v>
      </c>
      <c r="AN28" s="71">
        <f t="shared" si="18"/>
        <v>2081.1111111110076</v>
      </c>
      <c r="AO28" s="71">
        <f t="shared" si="18"/>
        <v>2081.1111111110076</v>
      </c>
      <c r="AP28" s="71">
        <f t="shared" si="18"/>
        <v>2081.1111111110076</v>
      </c>
      <c r="AQ28" s="71">
        <f t="shared" si="18"/>
        <v>2081.1111111110076</v>
      </c>
    </row>
    <row r="29" spans="1:47" ht="14.25" customHeight="1" x14ac:dyDescent="0.2"/>
    <row r="30" spans="1:47" ht="14.25" customHeight="1" x14ac:dyDescent="0.2">
      <c r="A30" s="74" t="s">
        <v>147</v>
      </c>
      <c r="C30" s="74" t="s">
        <v>56</v>
      </c>
      <c r="D30" s="74">
        <v>2011</v>
      </c>
      <c r="E30" s="74">
        <v>2012</v>
      </c>
      <c r="F30" s="74">
        <v>2013</v>
      </c>
      <c r="G30" s="74">
        <v>2014</v>
      </c>
      <c r="H30" s="74">
        <v>2015</v>
      </c>
      <c r="I30" s="74">
        <v>2016</v>
      </c>
      <c r="J30" s="74">
        <v>2017</v>
      </c>
      <c r="K30" s="74">
        <v>2018</v>
      </c>
      <c r="L30" s="74">
        <v>2019</v>
      </c>
      <c r="M30" s="74">
        <v>2020</v>
      </c>
      <c r="N30" s="74">
        <v>2021</v>
      </c>
      <c r="O30" s="74">
        <v>2022</v>
      </c>
      <c r="P30" s="74">
        <v>2023</v>
      </c>
      <c r="Q30" s="74">
        <v>2024</v>
      </c>
      <c r="R30" s="74">
        <v>2025</v>
      </c>
      <c r="S30" s="74">
        <v>2026</v>
      </c>
      <c r="T30" s="74">
        <v>2027</v>
      </c>
      <c r="U30" s="74">
        <v>2028</v>
      </c>
      <c r="V30" s="74">
        <v>2029</v>
      </c>
      <c r="W30" s="74">
        <v>2030</v>
      </c>
      <c r="X30" s="74">
        <v>2031</v>
      </c>
      <c r="Y30" s="74">
        <v>2032</v>
      </c>
      <c r="Z30" s="74">
        <v>2033</v>
      </c>
      <c r="AA30" s="74">
        <v>2034</v>
      </c>
      <c r="AB30" s="74">
        <v>2035</v>
      </c>
      <c r="AC30" s="74">
        <v>2036</v>
      </c>
      <c r="AD30" s="74">
        <v>2037</v>
      </c>
      <c r="AE30" s="74">
        <v>2038</v>
      </c>
      <c r="AF30" s="74">
        <v>2039</v>
      </c>
      <c r="AG30" s="74">
        <v>2040</v>
      </c>
      <c r="AH30" s="74">
        <v>2041</v>
      </c>
      <c r="AI30" s="74">
        <v>2042</v>
      </c>
      <c r="AJ30" s="74">
        <v>2043</v>
      </c>
      <c r="AK30" s="74">
        <v>2044</v>
      </c>
      <c r="AL30" s="74">
        <v>2045</v>
      </c>
      <c r="AM30" s="74">
        <v>2046</v>
      </c>
      <c r="AN30" s="74">
        <v>2047</v>
      </c>
      <c r="AO30" s="74">
        <v>2048</v>
      </c>
      <c r="AP30" s="74">
        <v>2049</v>
      </c>
      <c r="AQ30" s="74">
        <v>2050</v>
      </c>
    </row>
    <row r="31" spans="1:47" ht="14.25" customHeight="1" x14ac:dyDescent="0.2">
      <c r="C31" s="65" t="s">
        <v>142</v>
      </c>
      <c r="D31" s="73">
        <v>3920</v>
      </c>
      <c r="E31" s="73">
        <v>3940</v>
      </c>
      <c r="F31" s="73">
        <v>4090</v>
      </c>
      <c r="G31" s="73">
        <v>4160</v>
      </c>
      <c r="H31" s="73">
        <v>4290</v>
      </c>
      <c r="I31" s="73">
        <v>4400</v>
      </c>
      <c r="J31" s="73">
        <v>4860</v>
      </c>
      <c r="K31" s="73">
        <v>4940</v>
      </c>
      <c r="L31" s="73">
        <v>4980</v>
      </c>
      <c r="M31" s="71">
        <f t="shared" ref="M31:M38" si="19">_xlfn.FORECAST.LINEAR(M$30,$D31:$L31,$D$30:$L$30)</f>
        <v>5149.444444444438</v>
      </c>
      <c r="N31" s="71">
        <f t="shared" ref="N31:AQ38" si="20">_xlfn.FORECAST.LINEAR(N$30,$D31:$L31,$D$30:$L$30)</f>
        <v>5299.7777777777519</v>
      </c>
      <c r="O31" s="71">
        <f t="shared" si="20"/>
        <v>5450.1111111110658</v>
      </c>
      <c r="P31" s="71">
        <f t="shared" si="20"/>
        <v>5600.444444444438</v>
      </c>
      <c r="Q31" s="71">
        <f t="shared" si="20"/>
        <v>5750.7777777777519</v>
      </c>
      <c r="R31" s="71">
        <f t="shared" si="20"/>
        <v>5901.1111111110658</v>
      </c>
      <c r="S31" s="71">
        <f t="shared" si="20"/>
        <v>6051.444444444438</v>
      </c>
      <c r="T31" s="71">
        <f t="shared" si="20"/>
        <v>6201.7777777777519</v>
      </c>
      <c r="U31" s="71">
        <f t="shared" si="20"/>
        <v>6352.1111111110658</v>
      </c>
      <c r="V31" s="71">
        <f t="shared" si="20"/>
        <v>6502.444444444438</v>
      </c>
      <c r="W31" s="71">
        <f t="shared" si="20"/>
        <v>6652.7777777777519</v>
      </c>
      <c r="X31" s="71">
        <f t="shared" si="20"/>
        <v>6803.1111111110658</v>
      </c>
      <c r="Y31" s="71">
        <f t="shared" si="20"/>
        <v>6953.444444444438</v>
      </c>
      <c r="Z31" s="71">
        <f t="shared" si="20"/>
        <v>7103.7777777777519</v>
      </c>
      <c r="AA31" s="71">
        <f t="shared" si="20"/>
        <v>7254.1111111110658</v>
      </c>
      <c r="AB31" s="71">
        <f t="shared" si="20"/>
        <v>7404.444444444438</v>
      </c>
      <c r="AC31" s="71">
        <f t="shared" si="20"/>
        <v>7554.7777777777519</v>
      </c>
      <c r="AD31" s="71">
        <f t="shared" si="20"/>
        <v>7705.1111111110658</v>
      </c>
      <c r="AE31" s="71">
        <f t="shared" si="20"/>
        <v>7855.444444444438</v>
      </c>
      <c r="AF31" s="71">
        <f t="shared" si="20"/>
        <v>8005.7777777777519</v>
      </c>
      <c r="AG31" s="71">
        <f t="shared" si="20"/>
        <v>8156.1111111110658</v>
      </c>
      <c r="AH31" s="71">
        <f t="shared" si="20"/>
        <v>8306.444444444438</v>
      </c>
      <c r="AI31" s="71">
        <f t="shared" si="20"/>
        <v>8456.7777777777519</v>
      </c>
      <c r="AJ31" s="71">
        <f t="shared" si="20"/>
        <v>8607.1111111110658</v>
      </c>
      <c r="AK31" s="71">
        <f t="shared" si="20"/>
        <v>8757.444444444438</v>
      </c>
      <c r="AL31" s="71">
        <f t="shared" si="20"/>
        <v>8907.7777777777519</v>
      </c>
      <c r="AM31" s="71">
        <f t="shared" si="20"/>
        <v>9058.1111111110658</v>
      </c>
      <c r="AN31" s="71">
        <f t="shared" si="20"/>
        <v>9208.444444444438</v>
      </c>
      <c r="AO31" s="71">
        <f t="shared" si="20"/>
        <v>9358.7777777777519</v>
      </c>
      <c r="AP31" s="71">
        <f t="shared" si="20"/>
        <v>9509.1111111110658</v>
      </c>
      <c r="AQ31" s="71">
        <f t="shared" si="20"/>
        <v>9659.444444444438</v>
      </c>
    </row>
    <row r="32" spans="1:47" ht="14.25" customHeight="1" x14ac:dyDescent="0.2">
      <c r="C32" s="65" t="s">
        <v>143</v>
      </c>
      <c r="D32" s="73">
        <v>1150</v>
      </c>
      <c r="E32" s="73">
        <v>1220</v>
      </c>
      <c r="F32" s="73">
        <v>1260</v>
      </c>
      <c r="G32" s="73">
        <v>1320</v>
      </c>
      <c r="H32" s="73">
        <v>1310</v>
      </c>
      <c r="I32" s="73">
        <v>1370</v>
      </c>
      <c r="J32" s="73">
        <v>2100</v>
      </c>
      <c r="K32" s="73">
        <v>1720</v>
      </c>
      <c r="L32" s="73">
        <v>2440</v>
      </c>
      <c r="M32" s="71">
        <f t="shared" si="19"/>
        <v>2242.5</v>
      </c>
      <c r="N32" s="71">
        <f t="shared" si="20"/>
        <v>2382.3333333333139</v>
      </c>
      <c r="O32" s="71">
        <f t="shared" si="20"/>
        <v>2522.1666666666279</v>
      </c>
      <c r="P32" s="71">
        <f t="shared" si="20"/>
        <v>2662</v>
      </c>
      <c r="Q32" s="71">
        <f t="shared" si="20"/>
        <v>2801.8333333333139</v>
      </c>
      <c r="R32" s="71">
        <f t="shared" si="20"/>
        <v>2941.6666666666279</v>
      </c>
      <c r="S32" s="71">
        <f t="shared" si="20"/>
        <v>3081.5</v>
      </c>
      <c r="T32" s="71">
        <f t="shared" si="20"/>
        <v>3221.3333333333139</v>
      </c>
      <c r="U32" s="71">
        <f t="shared" si="20"/>
        <v>3361.1666666666279</v>
      </c>
      <c r="V32" s="71">
        <f t="shared" si="20"/>
        <v>3501</v>
      </c>
      <c r="W32" s="71">
        <f t="shared" si="20"/>
        <v>3640.8333333333139</v>
      </c>
      <c r="X32" s="71">
        <f t="shared" si="20"/>
        <v>3780.6666666666279</v>
      </c>
      <c r="Y32" s="71">
        <f t="shared" si="20"/>
        <v>3920.5</v>
      </c>
      <c r="Z32" s="71">
        <f t="shared" si="20"/>
        <v>4060.3333333333139</v>
      </c>
      <c r="AA32" s="71">
        <f t="shared" si="20"/>
        <v>4200.1666666666279</v>
      </c>
      <c r="AB32" s="71">
        <f t="shared" si="20"/>
        <v>4340</v>
      </c>
      <c r="AC32" s="71">
        <f t="shared" si="20"/>
        <v>4479.8333333333139</v>
      </c>
      <c r="AD32" s="71">
        <f t="shared" si="20"/>
        <v>4619.6666666666279</v>
      </c>
      <c r="AE32" s="71">
        <f t="shared" si="20"/>
        <v>4759.5</v>
      </c>
      <c r="AF32" s="71">
        <f t="shared" si="20"/>
        <v>4899.3333333333139</v>
      </c>
      <c r="AG32" s="71">
        <f t="shared" si="20"/>
        <v>5039.1666666666279</v>
      </c>
      <c r="AH32" s="71">
        <f t="shared" si="20"/>
        <v>5179</v>
      </c>
      <c r="AI32" s="71">
        <f t="shared" si="20"/>
        <v>5318.8333333333139</v>
      </c>
      <c r="AJ32" s="71">
        <f t="shared" si="20"/>
        <v>5458.6666666666279</v>
      </c>
      <c r="AK32" s="71">
        <f t="shared" si="20"/>
        <v>5598.5</v>
      </c>
      <c r="AL32" s="71">
        <f t="shared" si="20"/>
        <v>5738.3333333333139</v>
      </c>
      <c r="AM32" s="71">
        <f t="shared" si="20"/>
        <v>5878.1666666666279</v>
      </c>
      <c r="AN32" s="71">
        <f t="shared" si="20"/>
        <v>6018</v>
      </c>
      <c r="AO32" s="71">
        <f t="shared" si="20"/>
        <v>6157.8333333333139</v>
      </c>
      <c r="AP32" s="71">
        <f t="shared" si="20"/>
        <v>6297.6666666666279</v>
      </c>
      <c r="AQ32" s="71">
        <f t="shared" si="20"/>
        <v>6437.5</v>
      </c>
    </row>
    <row r="33" spans="1:43" ht="14.25" customHeight="1" x14ac:dyDescent="0.2">
      <c r="C33" s="65" t="s">
        <v>68</v>
      </c>
      <c r="D33" s="73">
        <v>0</v>
      </c>
      <c r="E33" s="73">
        <v>0</v>
      </c>
      <c r="F33" s="73">
        <v>0</v>
      </c>
      <c r="G33" s="73">
        <v>30</v>
      </c>
      <c r="H33" s="73">
        <v>40</v>
      </c>
      <c r="I33" s="73">
        <v>40</v>
      </c>
      <c r="J33" s="73">
        <v>150</v>
      </c>
      <c r="K33" s="73">
        <v>170</v>
      </c>
      <c r="L33" s="73">
        <v>170</v>
      </c>
      <c r="M33" s="71">
        <f t="shared" si="19"/>
        <v>191.66666666666424</v>
      </c>
      <c r="N33" s="71">
        <f t="shared" si="20"/>
        <v>216.66666666666424</v>
      </c>
      <c r="O33" s="71">
        <f t="shared" si="20"/>
        <v>241.66666666666424</v>
      </c>
      <c r="P33" s="71">
        <f t="shared" si="20"/>
        <v>266.66666666666424</v>
      </c>
      <c r="Q33" s="71">
        <f t="shared" si="20"/>
        <v>291.66666666666424</v>
      </c>
      <c r="R33" s="71">
        <f t="shared" si="20"/>
        <v>316.66666666666424</v>
      </c>
      <c r="S33" s="71">
        <f t="shared" si="20"/>
        <v>341.66666666666424</v>
      </c>
      <c r="T33" s="71">
        <f t="shared" si="20"/>
        <v>366.66666666666424</v>
      </c>
      <c r="U33" s="71">
        <f t="shared" si="20"/>
        <v>391.66666666666424</v>
      </c>
      <c r="V33" s="71">
        <f t="shared" si="20"/>
        <v>416.66666666666424</v>
      </c>
      <c r="W33" s="71">
        <f t="shared" si="20"/>
        <v>441.66666666666424</v>
      </c>
      <c r="X33" s="71">
        <f t="shared" si="20"/>
        <v>466.66666666666424</v>
      </c>
      <c r="Y33" s="71">
        <f t="shared" si="20"/>
        <v>491.66666666666424</v>
      </c>
      <c r="Z33" s="71">
        <f t="shared" si="20"/>
        <v>516.66666666666424</v>
      </c>
      <c r="AA33" s="71">
        <f t="shared" si="20"/>
        <v>541.66666666666424</v>
      </c>
      <c r="AB33" s="71">
        <f t="shared" si="20"/>
        <v>566.66666666666424</v>
      </c>
      <c r="AC33" s="71">
        <f t="shared" si="20"/>
        <v>591.66666666666424</v>
      </c>
      <c r="AD33" s="71">
        <f t="shared" si="20"/>
        <v>616.66666666666424</v>
      </c>
      <c r="AE33" s="71">
        <f t="shared" si="20"/>
        <v>641.66666666666424</v>
      </c>
      <c r="AF33" s="71">
        <f t="shared" si="20"/>
        <v>666.66666666666424</v>
      </c>
      <c r="AG33" s="71">
        <f t="shared" si="20"/>
        <v>691.66666666666424</v>
      </c>
      <c r="AH33" s="71">
        <f t="shared" si="20"/>
        <v>716.66666666666424</v>
      </c>
      <c r="AI33" s="71">
        <f t="shared" si="20"/>
        <v>741.66666666666424</v>
      </c>
      <c r="AJ33" s="71">
        <f t="shared" si="20"/>
        <v>766.66666666666424</v>
      </c>
      <c r="AK33" s="71">
        <f t="shared" si="20"/>
        <v>791.66666666666424</v>
      </c>
      <c r="AL33" s="71">
        <f t="shared" si="20"/>
        <v>816.66666666666424</v>
      </c>
      <c r="AM33" s="71">
        <f t="shared" si="20"/>
        <v>841.66666666666424</v>
      </c>
      <c r="AN33" s="71">
        <f t="shared" si="20"/>
        <v>866.66666666666424</v>
      </c>
      <c r="AO33" s="71">
        <f t="shared" si="20"/>
        <v>891.66666666666424</v>
      </c>
      <c r="AP33" s="71">
        <f t="shared" si="20"/>
        <v>916.66666666666424</v>
      </c>
      <c r="AQ33" s="71">
        <f t="shared" si="20"/>
        <v>941.66666666666424</v>
      </c>
    </row>
    <row r="34" spans="1:43" ht="14.25" customHeight="1" x14ac:dyDescent="0.2">
      <c r="C34" s="65" t="s">
        <v>144</v>
      </c>
      <c r="D34" s="73">
        <v>0</v>
      </c>
      <c r="E34" s="73">
        <v>10</v>
      </c>
      <c r="F34" s="73">
        <v>10</v>
      </c>
      <c r="G34" s="73">
        <v>10</v>
      </c>
      <c r="H34" s="73">
        <v>10</v>
      </c>
      <c r="I34" s="73">
        <v>10</v>
      </c>
      <c r="J34" s="73">
        <v>20</v>
      </c>
      <c r="K34" s="73">
        <v>30</v>
      </c>
      <c r="L34" s="73">
        <v>60</v>
      </c>
      <c r="M34" s="71">
        <f t="shared" si="19"/>
        <v>44.444444444443434</v>
      </c>
      <c r="N34" s="71">
        <f t="shared" si="20"/>
        <v>49.777777777777374</v>
      </c>
      <c r="O34" s="71">
        <f t="shared" si="20"/>
        <v>55.111111111111313</v>
      </c>
      <c r="P34" s="71">
        <f t="shared" si="20"/>
        <v>60.444444444443434</v>
      </c>
      <c r="Q34" s="71">
        <f t="shared" si="20"/>
        <v>65.777777777777374</v>
      </c>
      <c r="R34" s="71">
        <f t="shared" si="20"/>
        <v>71.111111111111313</v>
      </c>
      <c r="S34" s="71">
        <f t="shared" si="20"/>
        <v>76.444444444443434</v>
      </c>
      <c r="T34" s="71">
        <f t="shared" si="20"/>
        <v>81.777777777777374</v>
      </c>
      <c r="U34" s="71">
        <f t="shared" si="20"/>
        <v>87.111111111111313</v>
      </c>
      <c r="V34" s="71">
        <f t="shared" si="20"/>
        <v>92.444444444443434</v>
      </c>
      <c r="W34" s="71">
        <f t="shared" si="20"/>
        <v>97.777777777777374</v>
      </c>
      <c r="X34" s="71">
        <f t="shared" si="20"/>
        <v>103.11111111111131</v>
      </c>
      <c r="Y34" s="71">
        <f t="shared" si="20"/>
        <v>108.44444444444343</v>
      </c>
      <c r="Z34" s="71">
        <f t="shared" si="20"/>
        <v>113.77777777777737</v>
      </c>
      <c r="AA34" s="71">
        <f t="shared" si="20"/>
        <v>119.11111111111131</v>
      </c>
      <c r="AB34" s="71">
        <f t="shared" si="20"/>
        <v>124.44444444444343</v>
      </c>
      <c r="AC34" s="71">
        <f t="shared" si="20"/>
        <v>129.77777777777737</v>
      </c>
      <c r="AD34" s="71">
        <f t="shared" si="20"/>
        <v>135.11111111111131</v>
      </c>
      <c r="AE34" s="71">
        <f t="shared" si="20"/>
        <v>140.44444444444343</v>
      </c>
      <c r="AF34" s="71">
        <f t="shared" si="20"/>
        <v>145.77777777777737</v>
      </c>
      <c r="AG34" s="71">
        <f t="shared" si="20"/>
        <v>151.11111111111131</v>
      </c>
      <c r="AH34" s="71">
        <f t="shared" si="20"/>
        <v>156.44444444444343</v>
      </c>
      <c r="AI34" s="71">
        <f t="shared" si="20"/>
        <v>161.77777777777737</v>
      </c>
      <c r="AJ34" s="71">
        <f t="shared" si="20"/>
        <v>167.11111111111131</v>
      </c>
      <c r="AK34" s="71">
        <f t="shared" si="20"/>
        <v>172.44444444444343</v>
      </c>
      <c r="AL34" s="71">
        <f t="shared" si="20"/>
        <v>177.77777777777737</v>
      </c>
      <c r="AM34" s="71">
        <f t="shared" si="20"/>
        <v>183.11111111111131</v>
      </c>
      <c r="AN34" s="71">
        <f t="shared" si="20"/>
        <v>188.44444444444343</v>
      </c>
      <c r="AO34" s="71">
        <f t="shared" si="20"/>
        <v>193.77777777777737</v>
      </c>
      <c r="AP34" s="71">
        <f t="shared" si="20"/>
        <v>199.11111111111131</v>
      </c>
      <c r="AQ34" s="71">
        <f t="shared" si="20"/>
        <v>204.44444444444343</v>
      </c>
    </row>
    <row r="35" spans="1:43" ht="14.25" customHeight="1" x14ac:dyDescent="0.2">
      <c r="C35" s="65" t="s">
        <v>145</v>
      </c>
      <c r="D35" s="73">
        <v>0</v>
      </c>
      <c r="E35" s="73">
        <v>0</v>
      </c>
      <c r="F35" s="73">
        <v>0</v>
      </c>
      <c r="G35" s="73">
        <v>0</v>
      </c>
      <c r="H35" s="73">
        <v>0</v>
      </c>
      <c r="I35" s="73">
        <v>0</v>
      </c>
      <c r="J35" s="73">
        <v>0</v>
      </c>
      <c r="K35" s="73">
        <v>70</v>
      </c>
      <c r="L35" s="73">
        <v>130</v>
      </c>
      <c r="M35" s="71">
        <f t="shared" si="19"/>
        <v>83.055555555554747</v>
      </c>
      <c r="N35" s="71">
        <f t="shared" si="20"/>
        <v>95.222222222222626</v>
      </c>
      <c r="O35" s="71">
        <f t="shared" si="20"/>
        <v>107.38888888889051</v>
      </c>
      <c r="P35" s="71">
        <f t="shared" si="20"/>
        <v>119.55555555555475</v>
      </c>
      <c r="Q35" s="71">
        <f t="shared" si="20"/>
        <v>131.72222222222263</v>
      </c>
      <c r="R35" s="71">
        <f t="shared" si="20"/>
        <v>143.88888888889051</v>
      </c>
      <c r="S35" s="71">
        <f t="shared" si="20"/>
        <v>156.05555555555475</v>
      </c>
      <c r="T35" s="71">
        <f t="shared" si="20"/>
        <v>168.22222222222263</v>
      </c>
      <c r="U35" s="71">
        <f t="shared" si="20"/>
        <v>180.38888888889051</v>
      </c>
      <c r="V35" s="71">
        <f t="shared" si="20"/>
        <v>192.55555555555475</v>
      </c>
      <c r="W35" s="71">
        <f t="shared" si="20"/>
        <v>204.72222222222263</v>
      </c>
      <c r="X35" s="71">
        <f t="shared" si="20"/>
        <v>216.88888888889051</v>
      </c>
      <c r="Y35" s="71">
        <f t="shared" si="20"/>
        <v>229.05555555555475</v>
      </c>
      <c r="Z35" s="71">
        <f t="shared" si="20"/>
        <v>241.22222222222263</v>
      </c>
      <c r="AA35" s="71">
        <f t="shared" si="20"/>
        <v>253.38888888889051</v>
      </c>
      <c r="AB35" s="71">
        <f t="shared" si="20"/>
        <v>265.55555555555475</v>
      </c>
      <c r="AC35" s="71">
        <f t="shared" si="20"/>
        <v>277.72222222222263</v>
      </c>
      <c r="AD35" s="71">
        <f t="shared" si="20"/>
        <v>289.88888888889051</v>
      </c>
      <c r="AE35" s="71">
        <f t="shared" si="20"/>
        <v>302.05555555555475</v>
      </c>
      <c r="AF35" s="71">
        <f t="shared" si="20"/>
        <v>314.22222222222263</v>
      </c>
      <c r="AG35" s="71">
        <f t="shared" si="20"/>
        <v>326.38888888889051</v>
      </c>
      <c r="AH35" s="71">
        <f t="shared" si="20"/>
        <v>338.55555555555475</v>
      </c>
      <c r="AI35" s="71">
        <f t="shared" si="20"/>
        <v>350.72222222222263</v>
      </c>
      <c r="AJ35" s="71">
        <f t="shared" si="20"/>
        <v>362.88888888889051</v>
      </c>
      <c r="AK35" s="71">
        <f t="shared" si="20"/>
        <v>375.05555555555475</v>
      </c>
      <c r="AL35" s="71">
        <f t="shared" si="20"/>
        <v>387.22222222222263</v>
      </c>
      <c r="AM35" s="71">
        <f t="shared" si="20"/>
        <v>399.38888888889051</v>
      </c>
      <c r="AN35" s="71">
        <f t="shared" si="20"/>
        <v>411.55555555555475</v>
      </c>
      <c r="AO35" s="71">
        <f t="shared" si="20"/>
        <v>423.72222222222263</v>
      </c>
      <c r="AP35" s="71">
        <f t="shared" si="20"/>
        <v>435.88888888889051</v>
      </c>
      <c r="AQ35" s="71">
        <f t="shared" si="20"/>
        <v>448.05555555555475</v>
      </c>
    </row>
    <row r="36" spans="1:43" ht="14.25" customHeight="1" x14ac:dyDescent="0.2">
      <c r="C36" s="65" t="s">
        <v>146</v>
      </c>
      <c r="D36" s="73">
        <v>13000</v>
      </c>
      <c r="E36" s="73">
        <v>14500</v>
      </c>
      <c r="F36" s="73">
        <v>14700</v>
      </c>
      <c r="G36" s="73">
        <v>14800</v>
      </c>
      <c r="H36" s="73">
        <v>15100</v>
      </c>
      <c r="I36" s="73">
        <v>15800</v>
      </c>
      <c r="J36" s="73">
        <v>14700</v>
      </c>
      <c r="K36" s="73">
        <v>15200</v>
      </c>
      <c r="L36" s="73">
        <v>17400</v>
      </c>
      <c r="M36" s="71">
        <f t="shared" si="19"/>
        <v>16747.222222222248</v>
      </c>
      <c r="N36" s="71">
        <f t="shared" si="20"/>
        <v>17092.222222222248</v>
      </c>
      <c r="O36" s="71">
        <f t="shared" si="20"/>
        <v>17437.222222222248</v>
      </c>
      <c r="P36" s="71">
        <f t="shared" si="20"/>
        <v>17782.222222222248</v>
      </c>
      <c r="Q36" s="71">
        <f t="shared" si="20"/>
        <v>18127.222222222248</v>
      </c>
      <c r="R36" s="71">
        <f t="shared" si="20"/>
        <v>18472.222222222248</v>
      </c>
      <c r="S36" s="71">
        <f t="shared" si="20"/>
        <v>18817.222222222248</v>
      </c>
      <c r="T36" s="71">
        <f t="shared" si="20"/>
        <v>19162.222222222248</v>
      </c>
      <c r="U36" s="71">
        <f t="shared" si="20"/>
        <v>19507.222222222248</v>
      </c>
      <c r="V36" s="71">
        <f t="shared" si="20"/>
        <v>19852.222222222248</v>
      </c>
      <c r="W36" s="71">
        <f t="shared" si="20"/>
        <v>20197.222222222248</v>
      </c>
      <c r="X36" s="71">
        <f t="shared" si="20"/>
        <v>20542.222222222248</v>
      </c>
      <c r="Y36" s="71">
        <f t="shared" si="20"/>
        <v>20887.222222222248</v>
      </c>
      <c r="Z36" s="71">
        <f t="shared" si="20"/>
        <v>21232.222222222248</v>
      </c>
      <c r="AA36" s="71">
        <f t="shared" si="20"/>
        <v>21577.222222222248</v>
      </c>
      <c r="AB36" s="71">
        <f t="shared" si="20"/>
        <v>21922.222222222248</v>
      </c>
      <c r="AC36" s="71">
        <f t="shared" si="20"/>
        <v>22267.222222222248</v>
      </c>
      <c r="AD36" s="71">
        <f t="shared" si="20"/>
        <v>22612.222222222248</v>
      </c>
      <c r="AE36" s="71">
        <f t="shared" si="20"/>
        <v>22957.222222222248</v>
      </c>
      <c r="AF36" s="71">
        <f t="shared" si="20"/>
        <v>23302.222222222248</v>
      </c>
      <c r="AG36" s="71">
        <f t="shared" si="20"/>
        <v>23647.222222222248</v>
      </c>
      <c r="AH36" s="71">
        <f t="shared" si="20"/>
        <v>23992.222222222248</v>
      </c>
      <c r="AI36" s="71">
        <f t="shared" si="20"/>
        <v>24337.222222222248</v>
      </c>
      <c r="AJ36" s="71">
        <f t="shared" si="20"/>
        <v>24682.222222222248</v>
      </c>
      <c r="AK36" s="71">
        <f t="shared" si="20"/>
        <v>25027.222222222248</v>
      </c>
      <c r="AL36" s="71">
        <f t="shared" si="20"/>
        <v>25372.222222222248</v>
      </c>
      <c r="AM36" s="71">
        <f t="shared" si="20"/>
        <v>25717.222222222248</v>
      </c>
      <c r="AN36" s="71">
        <f t="shared" si="20"/>
        <v>26062.222222222248</v>
      </c>
      <c r="AO36" s="71">
        <f t="shared" si="20"/>
        <v>26407.222222222248</v>
      </c>
      <c r="AP36" s="71">
        <f t="shared" si="20"/>
        <v>26752.222222222248</v>
      </c>
      <c r="AQ36" s="71">
        <f t="shared" si="20"/>
        <v>27097.222222222248</v>
      </c>
    </row>
    <row r="37" spans="1:43" ht="14.25" customHeight="1" x14ac:dyDescent="0.2">
      <c r="C37" s="65" t="s">
        <v>39</v>
      </c>
      <c r="D37" s="73">
        <v>14800</v>
      </c>
      <c r="E37" s="73">
        <v>17500</v>
      </c>
      <c r="F37" s="73">
        <v>18700</v>
      </c>
      <c r="G37" s="73">
        <v>20500</v>
      </c>
      <c r="H37" s="73">
        <v>21100</v>
      </c>
      <c r="I37" s="73">
        <v>23800</v>
      </c>
      <c r="J37" s="73">
        <v>25700</v>
      </c>
      <c r="K37" s="73">
        <v>26400</v>
      </c>
      <c r="L37" s="73">
        <v>29400</v>
      </c>
      <c r="M37" s="71">
        <f t="shared" si="19"/>
        <v>30522.222222222481</v>
      </c>
      <c r="N37" s="71">
        <f t="shared" si="20"/>
        <v>32228.888888888992</v>
      </c>
      <c r="O37" s="71">
        <f t="shared" si="20"/>
        <v>33935.555555555504</v>
      </c>
      <c r="P37" s="71">
        <f t="shared" si="20"/>
        <v>35642.222222222481</v>
      </c>
      <c r="Q37" s="71">
        <f t="shared" si="20"/>
        <v>37348.888888888992</v>
      </c>
      <c r="R37" s="71">
        <f t="shared" si="20"/>
        <v>39055.555555555504</v>
      </c>
      <c r="S37" s="71">
        <f t="shared" si="20"/>
        <v>40762.222222222481</v>
      </c>
      <c r="T37" s="71">
        <f t="shared" si="20"/>
        <v>42468.888888888992</v>
      </c>
      <c r="U37" s="71">
        <f t="shared" si="20"/>
        <v>44175.555555555504</v>
      </c>
      <c r="V37" s="71">
        <f t="shared" si="20"/>
        <v>45882.222222222481</v>
      </c>
      <c r="W37" s="71">
        <f t="shared" si="20"/>
        <v>47588.888888888992</v>
      </c>
      <c r="X37" s="71">
        <f t="shared" si="20"/>
        <v>49295.555555555504</v>
      </c>
      <c r="Y37" s="71">
        <f t="shared" si="20"/>
        <v>51002.222222222481</v>
      </c>
      <c r="Z37" s="71">
        <f t="shared" si="20"/>
        <v>52708.888888888992</v>
      </c>
      <c r="AA37" s="71">
        <f t="shared" si="20"/>
        <v>54415.555555555504</v>
      </c>
      <c r="AB37" s="71">
        <f t="shared" si="20"/>
        <v>56122.222222222481</v>
      </c>
      <c r="AC37" s="71">
        <f t="shared" si="20"/>
        <v>57828.888888888992</v>
      </c>
      <c r="AD37" s="71">
        <f t="shared" si="20"/>
        <v>59535.555555555504</v>
      </c>
      <c r="AE37" s="71">
        <f t="shared" si="20"/>
        <v>61242.222222222481</v>
      </c>
      <c r="AF37" s="71">
        <f t="shared" si="20"/>
        <v>62948.888888888992</v>
      </c>
      <c r="AG37" s="71">
        <f t="shared" si="20"/>
        <v>64655.555555555504</v>
      </c>
      <c r="AH37" s="71">
        <f t="shared" si="20"/>
        <v>66362.222222222481</v>
      </c>
      <c r="AI37" s="71">
        <f t="shared" si="20"/>
        <v>68068.888888888992</v>
      </c>
      <c r="AJ37" s="71">
        <f t="shared" si="20"/>
        <v>69775.555555555504</v>
      </c>
      <c r="AK37" s="71">
        <f t="shared" si="20"/>
        <v>71482.222222222481</v>
      </c>
      <c r="AL37" s="71">
        <f t="shared" si="20"/>
        <v>73188.888888888992</v>
      </c>
      <c r="AM37" s="71">
        <f t="shared" si="20"/>
        <v>74895.555555555504</v>
      </c>
      <c r="AN37" s="71">
        <f t="shared" si="20"/>
        <v>76602.222222222481</v>
      </c>
      <c r="AO37" s="71">
        <f t="shared" si="20"/>
        <v>78308.888888888992</v>
      </c>
      <c r="AP37" s="71">
        <f t="shared" si="20"/>
        <v>80015.555555555504</v>
      </c>
      <c r="AQ37" s="71">
        <f t="shared" si="20"/>
        <v>81722.222222222481</v>
      </c>
    </row>
    <row r="38" spans="1:43" ht="14.25" customHeight="1" x14ac:dyDescent="0.2">
      <c r="C38" s="65" t="s">
        <v>57</v>
      </c>
      <c r="D38" s="73">
        <v>6850</v>
      </c>
      <c r="E38" s="73">
        <v>7340</v>
      </c>
      <c r="F38" s="73">
        <v>7860</v>
      </c>
      <c r="G38" s="73">
        <v>7620</v>
      </c>
      <c r="H38" s="73">
        <v>7220</v>
      </c>
      <c r="I38" s="73">
        <v>7220</v>
      </c>
      <c r="J38" s="73">
        <v>8160</v>
      </c>
      <c r="K38" s="73">
        <v>7920</v>
      </c>
      <c r="L38" s="73">
        <v>6500</v>
      </c>
      <c r="M38" s="71">
        <f t="shared" si="19"/>
        <v>7455</v>
      </c>
      <c r="N38" s="71">
        <f t="shared" si="20"/>
        <v>7464</v>
      </c>
      <c r="O38" s="71">
        <f t="shared" si="20"/>
        <v>7473</v>
      </c>
      <c r="P38" s="71">
        <f t="shared" si="20"/>
        <v>7482</v>
      </c>
      <c r="Q38" s="71">
        <f t="shared" si="20"/>
        <v>7491</v>
      </c>
      <c r="R38" s="71">
        <f t="shared" si="20"/>
        <v>7500</v>
      </c>
      <c r="S38" s="71">
        <f t="shared" si="20"/>
        <v>7509</v>
      </c>
      <c r="T38" s="71">
        <f t="shared" si="20"/>
        <v>7518</v>
      </c>
      <c r="U38" s="71">
        <f t="shared" si="20"/>
        <v>7527</v>
      </c>
      <c r="V38" s="71">
        <f t="shared" si="20"/>
        <v>7536</v>
      </c>
      <c r="W38" s="71">
        <f t="shared" si="20"/>
        <v>7545</v>
      </c>
      <c r="X38" s="71">
        <f t="shared" si="20"/>
        <v>7554</v>
      </c>
      <c r="Y38" s="71">
        <f t="shared" si="20"/>
        <v>7563</v>
      </c>
      <c r="Z38" s="71">
        <f t="shared" si="20"/>
        <v>7572</v>
      </c>
      <c r="AA38" s="71">
        <f t="shared" si="20"/>
        <v>7581</v>
      </c>
      <c r="AB38" s="71">
        <f t="shared" si="20"/>
        <v>7590</v>
      </c>
      <c r="AC38" s="71">
        <f t="shared" si="20"/>
        <v>7599</v>
      </c>
      <c r="AD38" s="71">
        <f t="shared" si="20"/>
        <v>7608</v>
      </c>
      <c r="AE38" s="71">
        <f t="shared" si="20"/>
        <v>7617</v>
      </c>
      <c r="AF38" s="71">
        <f t="shared" si="20"/>
        <v>7626</v>
      </c>
      <c r="AG38" s="71">
        <f t="shared" si="20"/>
        <v>7635</v>
      </c>
      <c r="AH38" s="71">
        <f t="shared" si="20"/>
        <v>7644</v>
      </c>
      <c r="AI38" s="71">
        <f t="shared" si="20"/>
        <v>7653</v>
      </c>
      <c r="AJ38" s="71">
        <f t="shared" si="20"/>
        <v>7662</v>
      </c>
      <c r="AK38" s="71">
        <f t="shared" si="20"/>
        <v>7671</v>
      </c>
      <c r="AL38" s="71">
        <f t="shared" si="20"/>
        <v>7680</v>
      </c>
      <c r="AM38" s="71">
        <f t="shared" si="20"/>
        <v>7689</v>
      </c>
      <c r="AN38" s="71">
        <f t="shared" si="20"/>
        <v>7698</v>
      </c>
      <c r="AO38" s="71">
        <f t="shared" si="20"/>
        <v>7707</v>
      </c>
      <c r="AP38" s="71">
        <f t="shared" si="20"/>
        <v>7716</v>
      </c>
      <c r="AQ38" s="71">
        <f t="shared" si="20"/>
        <v>7725</v>
      </c>
    </row>
    <row r="39" spans="1:43" ht="14.25" customHeight="1" x14ac:dyDescent="0.2"/>
    <row r="40" spans="1:43" ht="14.25" customHeight="1" x14ac:dyDescent="0.2">
      <c r="A40" s="74" t="s">
        <v>148</v>
      </c>
      <c r="C40">
        <f>24*365</f>
        <v>8760</v>
      </c>
    </row>
    <row r="41" spans="1:43" ht="14.25" customHeight="1" x14ac:dyDescent="0.2">
      <c r="A41" s="74" t="s">
        <v>149</v>
      </c>
      <c r="C41">
        <v>1000</v>
      </c>
    </row>
    <row r="42" spans="1:43" ht="14.25" customHeight="1" x14ac:dyDescent="0.2"/>
    <row r="43" spans="1:43" ht="14.25" customHeight="1" x14ac:dyDescent="0.2">
      <c r="C43" s="65" t="s">
        <v>56</v>
      </c>
      <c r="D43" s="74">
        <v>2011</v>
      </c>
      <c r="E43" s="74">
        <v>2012</v>
      </c>
      <c r="F43" s="74">
        <v>2013</v>
      </c>
      <c r="G43" s="74">
        <v>2014</v>
      </c>
      <c r="H43" s="74">
        <v>2015</v>
      </c>
      <c r="I43" s="74">
        <v>2016</v>
      </c>
      <c r="J43" s="74">
        <v>2017</v>
      </c>
      <c r="K43" s="74">
        <v>2018</v>
      </c>
      <c r="L43" s="74">
        <v>2019</v>
      </c>
      <c r="M43" s="74">
        <v>2020</v>
      </c>
      <c r="N43" s="74">
        <v>2021</v>
      </c>
      <c r="O43" s="74">
        <v>2022</v>
      </c>
      <c r="P43" s="74">
        <v>2023</v>
      </c>
      <c r="Q43" s="74">
        <v>2024</v>
      </c>
      <c r="R43" s="74">
        <v>2025</v>
      </c>
      <c r="S43" s="74">
        <v>2026</v>
      </c>
      <c r="T43" s="74">
        <v>2027</v>
      </c>
      <c r="U43" s="74">
        <v>2028</v>
      </c>
      <c r="V43" s="74">
        <v>2029</v>
      </c>
      <c r="W43" s="74">
        <v>2030</v>
      </c>
      <c r="X43" s="74">
        <v>2031</v>
      </c>
      <c r="Y43" s="74">
        <v>2032</v>
      </c>
      <c r="Z43" s="74">
        <v>2033</v>
      </c>
      <c r="AA43" s="74">
        <v>2034</v>
      </c>
      <c r="AB43" s="74">
        <v>2035</v>
      </c>
      <c r="AC43" s="74">
        <v>2036</v>
      </c>
      <c r="AD43" s="74">
        <v>2037</v>
      </c>
      <c r="AE43" s="74">
        <v>2038</v>
      </c>
      <c r="AF43" s="74">
        <v>2039</v>
      </c>
      <c r="AG43" s="74">
        <v>2040</v>
      </c>
      <c r="AH43" s="74">
        <v>2041</v>
      </c>
      <c r="AI43" s="74">
        <v>2042</v>
      </c>
      <c r="AJ43" s="74">
        <v>2043</v>
      </c>
      <c r="AK43" s="74">
        <v>2044</v>
      </c>
      <c r="AL43" s="74">
        <v>2045</v>
      </c>
      <c r="AM43" s="74">
        <v>2046</v>
      </c>
      <c r="AN43" s="74">
        <v>2047</v>
      </c>
      <c r="AO43" s="74">
        <v>2048</v>
      </c>
      <c r="AP43" s="74">
        <v>2049</v>
      </c>
      <c r="AQ43" s="74">
        <v>2050</v>
      </c>
    </row>
    <row r="44" spans="1:43" ht="14.25" customHeight="1" x14ac:dyDescent="0.2">
      <c r="C44" s="65" t="s">
        <v>142</v>
      </c>
      <c r="D44">
        <f>(D21*$C$41)/(D31*$C$40)</f>
        <v>0.36110334544776818</v>
      </c>
      <c r="E44">
        <f t="shared" ref="E44:AQ50" si="21">(E21*$C$41)/(E31*$C$40)</f>
        <v>0.37085969914006905</v>
      </c>
      <c r="F44">
        <f t="shared" si="21"/>
        <v>0.47169284701521697</v>
      </c>
      <c r="G44">
        <f t="shared" si="21"/>
        <v>0.41710572532490342</v>
      </c>
      <c r="H44">
        <f t="shared" si="21"/>
        <v>0.36455173441474814</v>
      </c>
      <c r="I44">
        <f t="shared" si="21"/>
        <v>0.50332088003320885</v>
      </c>
      <c r="J44">
        <f t="shared" si="21"/>
        <v>0.43689046733186765</v>
      </c>
      <c r="K44">
        <f t="shared" si="21"/>
        <v>0.39053112232636383</v>
      </c>
      <c r="L44">
        <f t="shared" si="21"/>
        <v>0.39427114852102474</v>
      </c>
      <c r="M44">
        <f t="shared" si="21"/>
        <v>0.42471073854961994</v>
      </c>
      <c r="N44">
        <f t="shared" si="21"/>
        <v>0.42670006553791556</v>
      </c>
      <c r="O44">
        <f t="shared" si="21"/>
        <v>0.42857964718299035</v>
      </c>
      <c r="P44">
        <f t="shared" si="21"/>
        <v>0.43035832120303452</v>
      </c>
      <c r="Q44">
        <f t="shared" si="21"/>
        <v>0.43204400119526082</v>
      </c>
      <c r="R44">
        <f t="shared" si="21"/>
        <v>0.43364379434774014</v>
      </c>
      <c r="S44">
        <f t="shared" si="21"/>
        <v>0.4351641016057391</v>
      </c>
      <c r="T44">
        <f t="shared" si="21"/>
        <v>0.43661070326964907</v>
      </c>
      <c r="U44">
        <f t="shared" si="21"/>
        <v>0.43798883243793135</v>
      </c>
      <c r="V44">
        <f t="shared" si="21"/>
        <v>0.43930323826234552</v>
      </c>
      <c r="W44">
        <f t="shared" si="21"/>
        <v>0.44055824062687848</v>
      </c>
      <c r="X44">
        <f t="shared" si="21"/>
        <v>0.44175777757692092</v>
      </c>
      <c r="Y44">
        <f t="shared" si="21"/>
        <v>0.44290544659600523</v>
      </c>
      <c r="Z44">
        <f t="shared" si="21"/>
        <v>0.44400454064144224</v>
      </c>
      <c r="AA44">
        <f t="shared" si="21"/>
        <v>0.44505807969910294</v>
      </c>
      <c r="AB44">
        <f t="shared" si="21"/>
        <v>0.44606883849430101</v>
      </c>
      <c r="AC44">
        <f t="shared" si="21"/>
        <v>0.44703937089414475</v>
      </c>
      <c r="AD44">
        <f t="shared" si="21"/>
        <v>0.44797203145316167</v>
      </c>
      <c r="AE44">
        <f t="shared" si="21"/>
        <v>0.44886899448501155</v>
      </c>
      <c r="AF44">
        <f t="shared" si="21"/>
        <v>0.44973227098541613</v>
      </c>
      <c r="AG44">
        <f t="shared" si="21"/>
        <v>0.45056372368348974</v>
      </c>
      <c r="AH44">
        <f t="shared" si="21"/>
        <v>0.45136508045869939</v>
      </c>
      <c r="AI44">
        <f t="shared" si="21"/>
        <v>0.45213794632677035</v>
      </c>
      <c r="AJ44">
        <f t="shared" si="21"/>
        <v>0.45288381416944878</v>
      </c>
      <c r="AK44">
        <f t="shared" si="21"/>
        <v>0.4536040743591746</v>
      </c>
      <c r="AL44">
        <f t="shared" si="21"/>
        <v>0.45430002340916098</v>
      </c>
      <c r="AM44">
        <f t="shared" si="21"/>
        <v>0.45497287176205242</v>
      </c>
      <c r="AN44">
        <f t="shared" si="21"/>
        <v>0.45562375081570877</v>
      </c>
      <c r="AO44">
        <f t="shared" si="21"/>
        <v>0.45625371927184288</v>
      </c>
      <c r="AP44">
        <f t="shared" si="21"/>
        <v>0.45686376888239838</v>
      </c>
      <c r="AQ44">
        <f t="shared" si="21"/>
        <v>0.45745482965938111</v>
      </c>
    </row>
    <row r="45" spans="1:43" ht="14.25" customHeight="1" x14ac:dyDescent="0.2">
      <c r="C45" s="65" t="s">
        <v>143</v>
      </c>
      <c r="D45">
        <f t="shared" ref="D45:S51" si="22">(D22*$C$41)/(D32*$C$40)</f>
        <v>0.93011713321421485</v>
      </c>
      <c r="E45">
        <f t="shared" si="22"/>
        <v>0.88142825061756125</v>
      </c>
      <c r="F45">
        <f t="shared" si="22"/>
        <v>0.85254040733492786</v>
      </c>
      <c r="G45">
        <f t="shared" si="22"/>
        <v>0.86481250864812509</v>
      </c>
      <c r="H45">
        <f t="shared" si="22"/>
        <v>0.8801282721600614</v>
      </c>
      <c r="I45">
        <f t="shared" si="22"/>
        <v>0.89157750891577514</v>
      </c>
      <c r="J45">
        <f t="shared" si="22"/>
        <v>0.69036747118938901</v>
      </c>
      <c r="K45">
        <f t="shared" si="22"/>
        <v>0.83625358394393123</v>
      </c>
      <c r="L45">
        <f t="shared" si="22"/>
        <v>0.65966763979339771</v>
      </c>
      <c r="M45">
        <f t="shared" si="22"/>
        <v>0.70817828411633454</v>
      </c>
      <c r="N45">
        <f t="shared" si="22"/>
        <v>0.695153888370318</v>
      </c>
      <c r="O45">
        <f t="shared" si="22"/>
        <v>0.6835736832052709</v>
      </c>
      <c r="P45">
        <f t="shared" si="22"/>
        <v>0.67321008111225944</v>
      </c>
      <c r="Q45">
        <f t="shared" si="22"/>
        <v>0.6638809281485365</v>
      </c>
      <c r="R45">
        <f t="shared" si="22"/>
        <v>0.65543870542125116</v>
      </c>
      <c r="S45">
        <f t="shared" si="22"/>
        <v>0.64776267068336491</v>
      </c>
      <c r="T45">
        <f t="shared" si="21"/>
        <v>0.64075304666001498</v>
      </c>
      <c r="U45">
        <f t="shared" si="21"/>
        <v>0.63432666005974137</v>
      </c>
      <c r="V45">
        <f t="shared" si="21"/>
        <v>0.62841362567858994</v>
      </c>
      <c r="W45">
        <f t="shared" si="21"/>
        <v>0.62295479462506265</v>
      </c>
      <c r="X45">
        <f t="shared" si="21"/>
        <v>0.61789976883109354</v>
      </c>
      <c r="Y45">
        <f t="shared" si="21"/>
        <v>0.61320534046440445</v>
      </c>
      <c r="Z45">
        <f t="shared" si="21"/>
        <v>0.60883425381020517</v>
      </c>
      <c r="AA45">
        <f t="shared" si="21"/>
        <v>0.60475421447181665</v>
      </c>
      <c r="AB45">
        <f t="shared" si="21"/>
        <v>0.60093709011074936</v>
      </c>
      <c r="AC45">
        <f t="shared" si="21"/>
        <v>0.59735826087517918</v>
      </c>
      <c r="AD45">
        <f t="shared" si="21"/>
        <v>0.59399608780012902</v>
      </c>
      <c r="AE45">
        <f t="shared" si="21"/>
        <v>0.59083147491766075</v>
      </c>
      <c r="AF45">
        <f t="shared" si="21"/>
        <v>0.58784750635473082</v>
      </c>
      <c r="AG45">
        <f t="shared" si="21"/>
        <v>0.58502914385261118</v>
      </c>
      <c r="AH45">
        <f t="shared" si="21"/>
        <v>0.58236297328838782</v>
      </c>
      <c r="AI45">
        <f t="shared" si="21"/>
        <v>0.57983699118050303</v>
      </c>
      <c r="AJ45">
        <f t="shared" si="21"/>
        <v>0.57744042400840934</v>
      </c>
      <c r="AK45">
        <f t="shared" si="21"/>
        <v>0.57516357460936229</v>
      </c>
      <c r="AL45">
        <f t="shared" si="21"/>
        <v>0.57299769103349163</v>
      </c>
      <c r="AM45">
        <f t="shared" si="21"/>
        <v>0.57093485411730271</v>
      </c>
      <c r="AN45">
        <f t="shared" si="21"/>
        <v>0.56896788073121796</v>
      </c>
      <c r="AO45">
        <f t="shared" si="21"/>
        <v>0.56709024020956622</v>
      </c>
      <c r="AP45">
        <f t="shared" si="21"/>
        <v>0.56529598191401242</v>
      </c>
      <c r="AQ45">
        <f t="shared" si="21"/>
        <v>0.56357967223773575</v>
      </c>
    </row>
    <row r="46" spans="1:43" ht="14.25" customHeight="1" x14ac:dyDescent="0.2">
      <c r="C46" s="65" t="s">
        <v>68</v>
      </c>
      <c r="D46" t="e">
        <f t="shared" si="22"/>
        <v>#DIV/0!</v>
      </c>
      <c r="E46" t="e">
        <f t="shared" si="21"/>
        <v>#DIV/0!</v>
      </c>
      <c r="F46" t="e">
        <f t="shared" si="21"/>
        <v>#DIV/0!</v>
      </c>
      <c r="G46">
        <f t="shared" si="21"/>
        <v>0.79908675799086759</v>
      </c>
      <c r="H46">
        <f t="shared" si="21"/>
        <v>1.2557077625570776</v>
      </c>
      <c r="I46">
        <f t="shared" si="21"/>
        <v>1.6552511415525115</v>
      </c>
      <c r="J46">
        <f t="shared" si="21"/>
        <v>0.44901065449010652</v>
      </c>
      <c r="K46">
        <f t="shared" si="21"/>
        <v>0.34918076819769006</v>
      </c>
      <c r="L46">
        <f t="shared" si="21"/>
        <v>0.34918076819769006</v>
      </c>
      <c r="M46">
        <f t="shared" si="21"/>
        <v>0.4468599033816501</v>
      </c>
      <c r="N46">
        <f t="shared" si="21"/>
        <v>0.4408734340241256</v>
      </c>
      <c r="O46">
        <f t="shared" si="21"/>
        <v>0.43612554453367519</v>
      </c>
      <c r="P46">
        <f t="shared" si="21"/>
        <v>0.4322678843226842</v>
      </c>
      <c r="Q46">
        <f t="shared" si="21"/>
        <v>0.42907153729072023</v>
      </c>
      <c r="R46">
        <f t="shared" si="21"/>
        <v>0.42637987663222426</v>
      </c>
      <c r="S46">
        <f t="shared" si="21"/>
        <v>0.42408211753350822</v>
      </c>
      <c r="T46">
        <f t="shared" si="21"/>
        <v>0.42209768922098073</v>
      </c>
      <c r="U46">
        <f t="shared" si="21"/>
        <v>0.42036659218239292</v>
      </c>
      <c r="V46">
        <f t="shared" si="21"/>
        <v>0.41884322678843561</v>
      </c>
      <c r="W46">
        <f t="shared" si="21"/>
        <v>0.41749231785417162</v>
      </c>
      <c r="X46">
        <f t="shared" si="21"/>
        <v>0.41628614916286444</v>
      </c>
      <c r="Y46">
        <f t="shared" si="21"/>
        <v>0.41520264169440213</v>
      </c>
      <c r="Z46">
        <f t="shared" si="21"/>
        <v>0.41422398978740388</v>
      </c>
      <c r="AA46">
        <f t="shared" si="21"/>
        <v>0.41333567497951312</v>
      </c>
      <c r="AB46">
        <f t="shared" si="21"/>
        <v>0.41252574088996574</v>
      </c>
      <c r="AC46">
        <f t="shared" si="21"/>
        <v>0.41178425193474621</v>
      </c>
      <c r="AD46">
        <f t="shared" si="21"/>
        <v>0.41110288370562564</v>
      </c>
      <c r="AE46">
        <f t="shared" si="21"/>
        <v>0.4104746091047482</v>
      </c>
      <c r="AF46">
        <f t="shared" si="21"/>
        <v>0.40989345509893654</v>
      </c>
      <c r="AG46">
        <f t="shared" si="21"/>
        <v>0.40935431222607521</v>
      </c>
      <c r="AH46">
        <f t="shared" si="21"/>
        <v>0.40885278397225067</v>
      </c>
      <c r="AI46">
        <f t="shared" si="21"/>
        <v>0.40838506661194235</v>
      </c>
      <c r="AJ46">
        <f t="shared" si="21"/>
        <v>0.40794785255774113</v>
      </c>
      <c r="AK46">
        <f t="shared" si="21"/>
        <v>0.40753825202275262</v>
      </c>
      <c r="AL46">
        <f t="shared" si="21"/>
        <v>0.40715372907153891</v>
      </c>
      <c r="AM46">
        <f t="shared" si="21"/>
        <v>0.4067920490679221</v>
      </c>
      <c r="AN46">
        <f t="shared" si="21"/>
        <v>0.40645123521836007</v>
      </c>
      <c r="AO46">
        <f t="shared" si="21"/>
        <v>0.40612953242578281</v>
      </c>
      <c r="AP46">
        <f t="shared" si="21"/>
        <v>0.40582537705825522</v>
      </c>
      <c r="AQ46">
        <f t="shared" si="21"/>
        <v>0.40553737153325126</v>
      </c>
    </row>
    <row r="47" spans="1:43" ht="14.25" customHeight="1" x14ac:dyDescent="0.2">
      <c r="C47" s="65" t="s">
        <v>144</v>
      </c>
      <c r="D47" t="e">
        <f t="shared" si="22"/>
        <v>#DIV/0!</v>
      </c>
      <c r="E47">
        <f t="shared" si="21"/>
        <v>0</v>
      </c>
      <c r="F47">
        <f t="shared" si="21"/>
        <v>0</v>
      </c>
      <c r="G47">
        <f t="shared" si="21"/>
        <v>0.45662100456621002</v>
      </c>
      <c r="H47">
        <f t="shared" si="21"/>
        <v>0.22831050228310501</v>
      </c>
      <c r="I47">
        <f t="shared" si="21"/>
        <v>0.22831050228310501</v>
      </c>
      <c r="J47">
        <f t="shared" si="21"/>
        <v>0.17123287671232876</v>
      </c>
      <c r="K47">
        <f t="shared" si="21"/>
        <v>7.6103500761035003E-2</v>
      </c>
      <c r="L47">
        <f t="shared" si="21"/>
        <v>3.8051750380517502E-2</v>
      </c>
      <c r="M47">
        <f t="shared" si="21"/>
        <v>8.1335616438358793E-2</v>
      </c>
      <c r="N47">
        <f t="shared" si="21"/>
        <v>7.9500978473582562E-2</v>
      </c>
      <c r="O47">
        <f t="shared" si="21"/>
        <v>7.8021431727795298E-2</v>
      </c>
      <c r="P47">
        <f t="shared" si="21"/>
        <v>7.6802981466561074E-2</v>
      </c>
      <c r="Q47">
        <f t="shared" si="21"/>
        <v>7.5782117734173524E-2</v>
      </c>
      <c r="R47">
        <f t="shared" si="21"/>
        <v>7.4914383561644107E-2</v>
      </c>
      <c r="S47">
        <f t="shared" si="21"/>
        <v>7.4167728575981043E-2</v>
      </c>
      <c r="T47">
        <f t="shared" si="21"/>
        <v>7.3518463371054985E-2</v>
      </c>
      <c r="U47">
        <f t="shared" si="21"/>
        <v>7.2948700027956614E-2</v>
      </c>
      <c r="V47">
        <f t="shared" si="21"/>
        <v>7.244467860906334E-2</v>
      </c>
      <c r="W47">
        <f t="shared" si="21"/>
        <v>7.1995641344957062E-2</v>
      </c>
      <c r="X47">
        <f t="shared" si="21"/>
        <v>7.1593056211620418E-2</v>
      </c>
      <c r="Y47">
        <f t="shared" si="21"/>
        <v>7.123006961599021E-2</v>
      </c>
      <c r="Z47">
        <f t="shared" si="21"/>
        <v>7.0901113013699196E-2</v>
      </c>
      <c r="AA47">
        <f t="shared" si="21"/>
        <v>7.0601615211613344E-2</v>
      </c>
      <c r="AB47">
        <f t="shared" si="21"/>
        <v>7.0327788649707318E-2</v>
      </c>
      <c r="AC47">
        <f t="shared" si="21"/>
        <v>7.0076468380559698E-2</v>
      </c>
      <c r="AD47">
        <f t="shared" si="21"/>
        <v>6.9844989185292153E-2</v>
      </c>
      <c r="AE47">
        <f t="shared" si="21"/>
        <v>6.9631090688400274E-2</v>
      </c>
      <c r="AF47">
        <f t="shared" si="21"/>
        <v>6.943284330103619E-2</v>
      </c>
      <c r="AG47">
        <f t="shared" si="21"/>
        <v>6.9248589846897801E-2</v>
      </c>
      <c r="AH47">
        <f t="shared" si="21"/>
        <v>6.907689912826967E-2</v>
      </c>
      <c r="AI47">
        <f t="shared" si="21"/>
        <v>6.8916528676803049E-2</v>
      </c>
      <c r="AJ47">
        <f t="shared" si="21"/>
        <v>6.8766394637132161E-2</v>
      </c>
      <c r="AK47">
        <f t="shared" si="21"/>
        <v>6.8625547239091131E-2</v>
      </c>
      <c r="AL47">
        <f t="shared" si="21"/>
        <v>6.8493150684931864E-2</v>
      </c>
      <c r="AM47">
        <f t="shared" si="21"/>
        <v>6.8368466551403231E-2</v>
      </c>
      <c r="AN47">
        <f t="shared" si="21"/>
        <v>6.8250840010339139E-2</v>
      </c>
      <c r="AO47">
        <f t="shared" si="21"/>
        <v>6.8139688324745831E-2</v>
      </c>
      <c r="AP47">
        <f t="shared" si="21"/>
        <v>6.8034491193737875E-2</v>
      </c>
      <c r="AQ47">
        <f t="shared" si="21"/>
        <v>6.7934782608696162E-2</v>
      </c>
    </row>
    <row r="48" spans="1:43" ht="14.25" customHeight="1" x14ac:dyDescent="0.2">
      <c r="C48" s="65" t="s">
        <v>145</v>
      </c>
      <c r="D48" t="e">
        <f t="shared" si="22"/>
        <v>#DIV/0!</v>
      </c>
      <c r="E48" t="e">
        <f t="shared" si="21"/>
        <v>#DIV/0!</v>
      </c>
      <c r="F48" t="e">
        <f t="shared" si="21"/>
        <v>#DIV/0!</v>
      </c>
      <c r="G48" t="e">
        <f t="shared" si="21"/>
        <v>#DIV/0!</v>
      </c>
      <c r="H48" t="e">
        <f t="shared" si="21"/>
        <v>#DIV/0!</v>
      </c>
      <c r="I48" t="e">
        <f t="shared" si="21"/>
        <v>#DIV/0!</v>
      </c>
      <c r="J48" t="e">
        <f t="shared" si="21"/>
        <v>#DIV/0!</v>
      </c>
      <c r="K48">
        <f t="shared" si="21"/>
        <v>0.27723418134377037</v>
      </c>
      <c r="L48">
        <f t="shared" si="21"/>
        <v>0.14927994380049175</v>
      </c>
      <c r="M48">
        <f t="shared" si="21"/>
        <v>0.19089506879858689</v>
      </c>
      <c r="N48">
        <f t="shared" si="21"/>
        <v>0.19048075744739912</v>
      </c>
      <c r="O48">
        <f t="shared" si="21"/>
        <v>0.190160325233211</v>
      </c>
      <c r="P48">
        <f t="shared" si="21"/>
        <v>0.18990511109979744</v>
      </c>
      <c r="Q48">
        <f t="shared" si="21"/>
        <v>0.18969704322974223</v>
      </c>
      <c r="R48">
        <f t="shared" si="21"/>
        <v>0.18952416212690099</v>
      </c>
      <c r="S48">
        <f t="shared" si="21"/>
        <v>0.18937823792084044</v>
      </c>
      <c r="T48">
        <f t="shared" si="21"/>
        <v>0.1892534216415441</v>
      </c>
      <c r="U48">
        <f t="shared" si="21"/>
        <v>0.18914544229798283</v>
      </c>
      <c r="V48">
        <f t="shared" si="21"/>
        <v>0.18905110835329414</v>
      </c>
      <c r="W48">
        <f t="shared" si="21"/>
        <v>0.18896798696430725</v>
      </c>
      <c r="X48">
        <f t="shared" si="21"/>
        <v>0.18889419118197412</v>
      </c>
      <c r="Y48">
        <f t="shared" si="21"/>
        <v>0.1888282349709906</v>
      </c>
      <c r="Z48">
        <f t="shared" si="21"/>
        <v>0.18876893210417986</v>
      </c>
      <c r="AA48">
        <f t="shared" si="21"/>
        <v>0.18871532418489448</v>
      </c>
      <c r="AB48">
        <f t="shared" si="21"/>
        <v>0.18866662845570523</v>
      </c>
      <c r="AC48">
        <f t="shared" si="21"/>
        <v>0.18862219932571028</v>
      </c>
      <c r="AD48">
        <f t="shared" si="21"/>
        <v>0.18858149958608286</v>
      </c>
      <c r="AE48">
        <f t="shared" si="21"/>
        <v>0.18854407858214964</v>
      </c>
      <c r="AF48">
        <f t="shared" si="21"/>
        <v>0.18850955545652448</v>
      </c>
      <c r="AG48">
        <f t="shared" si="21"/>
        <v>0.18847760614009484</v>
      </c>
      <c r="AH48">
        <f t="shared" si="21"/>
        <v>0.18844795314801843</v>
      </c>
      <c r="AI48">
        <f t="shared" si="21"/>
        <v>0.18842035749960068</v>
      </c>
      <c r="AJ48">
        <f t="shared" si="21"/>
        <v>0.18839461226361512</v>
      </c>
      <c r="AK48">
        <f t="shared" si="21"/>
        <v>0.18837053735993203</v>
      </c>
      <c r="AL48">
        <f t="shared" si="21"/>
        <v>0.1883479753411558</v>
      </c>
      <c r="AM48">
        <f t="shared" si="21"/>
        <v>0.1883267879453068</v>
      </c>
      <c r="AN48">
        <f t="shared" si="21"/>
        <v>0.18830685325995919</v>
      </c>
      <c r="AO48">
        <f t="shared" si="21"/>
        <v>0.18828806337494855</v>
      </c>
      <c r="AP48">
        <f t="shared" si="21"/>
        <v>0.18827032242820382</v>
      </c>
      <c r="AQ48">
        <f t="shared" si="21"/>
        <v>0.18825354496995095</v>
      </c>
    </row>
    <row r="49" spans="3:43" ht="14.25" customHeight="1" x14ac:dyDescent="0.2">
      <c r="C49" s="65" t="s">
        <v>146</v>
      </c>
      <c r="D49">
        <f t="shared" si="22"/>
        <v>0.32139093782929401</v>
      </c>
      <c r="E49">
        <f t="shared" si="21"/>
        <v>0.35663675011809165</v>
      </c>
      <c r="F49">
        <f t="shared" si="21"/>
        <v>0.39061286615102664</v>
      </c>
      <c r="G49">
        <f t="shared" si="21"/>
        <v>0.42036899913612241</v>
      </c>
      <c r="H49">
        <f t="shared" si="21"/>
        <v>0.43620913846805165</v>
      </c>
      <c r="I49">
        <f t="shared" si="21"/>
        <v>0.47179353794578349</v>
      </c>
      <c r="J49">
        <f t="shared" si="21"/>
        <v>0.46128040257198771</v>
      </c>
      <c r="K49">
        <f t="shared" si="21"/>
        <v>0.44610670511896178</v>
      </c>
      <c r="L49">
        <f t="shared" si="21"/>
        <v>0.39298273237810316</v>
      </c>
      <c r="M49">
        <f t="shared" si="21"/>
        <v>0.46334270205422579</v>
      </c>
      <c r="N49">
        <f t="shared" si="21"/>
        <v>0.47230130396568493</v>
      </c>
      <c r="O49">
        <f t="shared" si="21"/>
        <v>0.48090540931570031</v>
      </c>
      <c r="P49">
        <f t="shared" si="21"/>
        <v>0.48917565129265556</v>
      </c>
      <c r="Q49">
        <f t="shared" si="21"/>
        <v>0.49713109230926311</v>
      </c>
      <c r="R49">
        <f t="shared" si="21"/>
        <v>0.50478937068699459</v>
      </c>
      <c r="S49">
        <f t="shared" si="21"/>
        <v>0.51216683120445228</v>
      </c>
      <c r="T49">
        <f t="shared" si="21"/>
        <v>0.51927864154324566</v>
      </c>
      <c r="U49">
        <f t="shared" si="21"/>
        <v>0.52613889637721789</v>
      </c>
      <c r="V49">
        <f t="shared" si="21"/>
        <v>0.53276071060829144</v>
      </c>
      <c r="W49">
        <f t="shared" si="21"/>
        <v>0.5391563030466322</v>
      </c>
      <c r="X49">
        <f t="shared" si="21"/>
        <v>0.54533707165847944</v>
      </c>
      <c r="Y49">
        <f t="shared" si="21"/>
        <v>0.55131366135668725</v>
      </c>
      <c r="Z49">
        <f t="shared" si="21"/>
        <v>0.5570960251821393</v>
      </c>
      <c r="AA49">
        <f t="shared" si="21"/>
        <v>0.56269347961571159</v>
      </c>
      <c r="AB49">
        <f t="shared" si="21"/>
        <v>0.56811475466746209</v>
      </c>
      <c r="AC49">
        <f t="shared" si="21"/>
        <v>0.57336803930944047</v>
      </c>
      <c r="AD49">
        <f t="shared" si="21"/>
        <v>0.57846102274938105</v>
      </c>
      <c r="AE49">
        <f t="shared" si="21"/>
        <v>0.58340093198288456</v>
      </c>
      <c r="AF49">
        <f t="shared" si="21"/>
        <v>0.58819456600973596</v>
      </c>
      <c r="AG49">
        <f t="shared" si="21"/>
        <v>0.59284832705499801</v>
      </c>
      <c r="AH49">
        <f t="shared" si="21"/>
        <v>0.59736824909645314</v>
      </c>
      <c r="AI49">
        <f t="shared" si="21"/>
        <v>0.60176002396564587</v>
      </c>
      <c r="AJ49">
        <f t="shared" si="21"/>
        <v>0.60602902525989633</v>
      </c>
      <c r="AK49">
        <f t="shared" si="21"/>
        <v>0.61018033027659013</v>
      </c>
      <c r="AL49">
        <f t="shared" si="21"/>
        <v>0.61421874015795352</v>
      </c>
      <c r="AM49">
        <f t="shared" si="21"/>
        <v>0.61814879841432158</v>
      </c>
      <c r="AN49">
        <f t="shared" si="21"/>
        <v>0.62197480797622773</v>
      </c>
      <c r="AO49">
        <f t="shared" si="21"/>
        <v>0.62570084690981886</v>
      </c>
      <c r="AP49">
        <f t="shared" si="21"/>
        <v>0.62933078291622802</v>
      </c>
      <c r="AQ49">
        <f t="shared" si="21"/>
        <v>0.6328682867233516</v>
      </c>
    </row>
    <row r="50" spans="3:43" ht="14.25" customHeight="1" x14ac:dyDescent="0.2">
      <c r="C50" s="65" t="s">
        <v>39</v>
      </c>
      <c r="D50">
        <f t="shared" si="22"/>
        <v>0.59931506849315064</v>
      </c>
      <c r="E50">
        <f t="shared" si="21"/>
        <v>0.65883887801696017</v>
      </c>
      <c r="F50">
        <f t="shared" si="21"/>
        <v>0.67150147730325005</v>
      </c>
      <c r="G50">
        <f t="shared" si="21"/>
        <v>0.66822586034079523</v>
      </c>
      <c r="H50">
        <f t="shared" si="21"/>
        <v>0.7033261918673851</v>
      </c>
      <c r="I50">
        <f t="shared" si="21"/>
        <v>0.64272284256168222</v>
      </c>
      <c r="J50">
        <f t="shared" si="21"/>
        <v>0.65739210774123624</v>
      </c>
      <c r="K50">
        <f t="shared" si="21"/>
        <v>0.69617406946174065</v>
      </c>
      <c r="L50">
        <f t="shared" si="21"/>
        <v>0.66008138415183426</v>
      </c>
      <c r="M50">
        <f t="shared" si="21"/>
        <v>0.67782537363300799</v>
      </c>
      <c r="N50">
        <f t="shared" si="21"/>
        <v>0.67966570922029579</v>
      </c>
      <c r="O50">
        <f t="shared" si="21"/>
        <v>0.68132093869389931</v>
      </c>
      <c r="P50">
        <f t="shared" si="21"/>
        <v>0.68281765251993087</v>
      </c>
      <c r="Q50">
        <f t="shared" si="21"/>
        <v>0.68417758093293024</v>
      </c>
      <c r="R50">
        <f t="shared" si="21"/>
        <v>0.68541865585845485</v>
      </c>
      <c r="S50">
        <f t="shared" si="21"/>
        <v>0.68655580606689082</v>
      </c>
      <c r="T50">
        <f t="shared" si="21"/>
        <v>0.68760156060162037</v>
      </c>
      <c r="U50">
        <f t="shared" si="21"/>
        <v>0.68856651233111088</v>
      </c>
      <c r="V50">
        <f t="shared" si="21"/>
        <v>0.68945967804537156</v>
      </c>
      <c r="W50">
        <f t="shared" si="21"/>
        <v>0.69028878106819402</v>
      </c>
      <c r="X50">
        <f t="shared" si="21"/>
        <v>0.69106047516332147</v>
      </c>
      <c r="Y50">
        <f t="shared" si="21"/>
        <v>0.69178052348571284</v>
      </c>
      <c r="Z50">
        <f t="shared" si="21"/>
        <v>0.69245394276711425</v>
      </c>
      <c r="AA50">
        <f t="shared" si="21"/>
        <v>0.69308512036859438</v>
      </c>
      <c r="AB50">
        <f t="shared" si="21"/>
        <v>0.69367790997578316</v>
      </c>
      <c r="AC50">
        <f t="shared" si="21"/>
        <v>0.69423571034896026</v>
      </c>
      <c r="AD50">
        <f t="shared" si="21"/>
        <v>0.69476153052829603</v>
      </c>
      <c r="AE50">
        <f t="shared" si="21"/>
        <v>0.69525804413644221</v>
      </c>
      <c r="AF50">
        <f t="shared" si="21"/>
        <v>0.69572763484762945</v>
      </c>
      <c r="AG50">
        <f t="shared" si="21"/>
        <v>0.69617243465548662</v>
      </c>
      <c r="AH50">
        <f t="shared" si="21"/>
        <v>0.69659435623594479</v>
      </c>
      <c r="AI50">
        <f t="shared" si="21"/>
        <v>0.69699512044159861</v>
      </c>
      <c r="AJ50">
        <f t="shared" si="21"/>
        <v>0.69737627976111316</v>
      </c>
      <c r="AK50">
        <f t="shared" si="21"/>
        <v>0.69773923841800067</v>
      </c>
      <c r="AL50">
        <f t="shared" si="21"/>
        <v>0.69808526965733764</v>
      </c>
      <c r="AM50">
        <f t="shared" si="21"/>
        <v>0.69841553066899087</v>
      </c>
      <c r="AN50">
        <f t="shared" si="21"/>
        <v>0.69873107551593039</v>
      </c>
      <c r="AO50">
        <f t="shared" ref="E50:AQ51" si="23">(AO27*$C$41)/(AO37*$C$40)</f>
        <v>0.69903286637198059</v>
      </c>
      <c r="AP50">
        <f t="shared" si="23"/>
        <v>0.69932178332143213</v>
      </c>
      <c r="AQ50">
        <f t="shared" si="23"/>
        <v>0.69959863293072588</v>
      </c>
    </row>
    <row r="51" spans="3:43" ht="14.25" customHeight="1" x14ac:dyDescent="0.2">
      <c r="C51" s="65" t="s">
        <v>57</v>
      </c>
      <c r="D51">
        <f t="shared" si="22"/>
        <v>0.70326300703263012</v>
      </c>
      <c r="E51">
        <f t="shared" si="23"/>
        <v>0.46501934729324523</v>
      </c>
      <c r="F51">
        <f t="shared" si="23"/>
        <v>0.38777928822893792</v>
      </c>
      <c r="G51">
        <f t="shared" si="23"/>
        <v>0.38800800584858397</v>
      </c>
      <c r="H51">
        <f t="shared" si="23"/>
        <v>0.30357075095814517</v>
      </c>
      <c r="I51">
        <f t="shared" si="23"/>
        <v>0.25455672345969466</v>
      </c>
      <c r="J51">
        <f t="shared" si="23"/>
        <v>0.20005148177992657</v>
      </c>
      <c r="K51">
        <f t="shared" si="23"/>
        <v>0.2190858355241917</v>
      </c>
      <c r="L51">
        <f t="shared" si="23"/>
        <v>0.19845451352300666</v>
      </c>
      <c r="M51">
        <f t="shared" si="23"/>
        <v>8.3496071984080808E-2</v>
      </c>
      <c r="N51">
        <f t="shared" si="23"/>
        <v>3.1828746187346255E-2</v>
      </c>
      <c r="O51">
        <f t="shared" si="23"/>
        <v>3.179041369494881E-2</v>
      </c>
      <c r="P51">
        <f t="shared" si="23"/>
        <v>3.1752173421859459E-2</v>
      </c>
      <c r="Q51">
        <f t="shared" si="23"/>
        <v>3.1714025035689826E-2</v>
      </c>
      <c r="R51">
        <f t="shared" si="23"/>
        <v>3.1675968205646998E-2</v>
      </c>
      <c r="S51">
        <f t="shared" si="23"/>
        <v>3.1638002602523967E-2</v>
      </c>
      <c r="T51">
        <f t="shared" si="23"/>
        <v>3.1600127898690142E-2</v>
      </c>
      <c r="U51">
        <f t="shared" si="23"/>
        <v>3.1562343768081903E-2</v>
      </c>
      <c r="V51">
        <f t="shared" si="23"/>
        <v>3.1524649886193266E-2</v>
      </c>
      <c r="W51">
        <f t="shared" si="23"/>
        <v>3.1487045930066598E-2</v>
      </c>
      <c r="X51">
        <f t="shared" si="23"/>
        <v>3.1449531578283355E-2</v>
      </c>
      <c r="Y51">
        <f t="shared" si="23"/>
        <v>3.1412106510954975E-2</v>
      </c>
      <c r="Z51">
        <f t="shared" si="23"/>
        <v>3.1374770409713745E-2</v>
      </c>
      <c r="AA51">
        <f t="shared" si="23"/>
        <v>3.1337522957703798E-2</v>
      </c>
      <c r="AB51">
        <f t="shared" si="23"/>
        <v>3.1300363839572132E-2</v>
      </c>
      <c r="AC51">
        <f t="shared" si="23"/>
        <v>3.1263292741459725E-2</v>
      </c>
      <c r="AD51">
        <f t="shared" si="23"/>
        <v>3.1226309350992701E-2</v>
      </c>
      <c r="AE51">
        <f t="shared" si="23"/>
        <v>3.1189413357273529E-2</v>
      </c>
      <c r="AF51">
        <f t="shared" si="23"/>
        <v>3.115260445087234E-2</v>
      </c>
      <c r="AG51">
        <f t="shared" si="23"/>
        <v>3.1115882323818268E-2</v>
      </c>
      <c r="AH51">
        <f t="shared" si="23"/>
        <v>3.1079246669590853E-2</v>
      </c>
      <c r="AI51">
        <f t="shared" si="23"/>
        <v>3.104269718311152E-2</v>
      </c>
      <c r="AJ51">
        <f t="shared" si="23"/>
        <v>3.1006233560735116E-2</v>
      </c>
      <c r="AK51">
        <f t="shared" si="23"/>
        <v>3.0969855500241492E-2</v>
      </c>
      <c r="AL51">
        <f t="shared" si="23"/>
        <v>3.0933562700827144E-2</v>
      </c>
      <c r="AM51">
        <f t="shared" si="23"/>
        <v>3.0897354863096953E-2</v>
      </c>
      <c r="AN51">
        <f t="shared" si="23"/>
        <v>3.0861231689055919E-2</v>
      </c>
      <c r="AO51">
        <f t="shared" si="23"/>
        <v>3.0825192882101008E-2</v>
      </c>
      <c r="AP51">
        <f t="shared" si="23"/>
        <v>3.078923814701302E-2</v>
      </c>
      <c r="AQ51">
        <f t="shared" si="23"/>
        <v>3.075336718994854E-2</v>
      </c>
    </row>
    <row r="52" spans="3:43" ht="14.25" customHeight="1" x14ac:dyDescent="0.2"/>
    <row r="53" spans="3:43" ht="14.25" customHeight="1" x14ac:dyDescent="0.2"/>
    <row r="54" spans="3:43" ht="14.25" customHeight="1" x14ac:dyDescent="0.2"/>
    <row r="55" spans="3:43" ht="14.25" customHeight="1" x14ac:dyDescent="0.2"/>
    <row r="56" spans="3:43" ht="14.25" customHeight="1" x14ac:dyDescent="0.2"/>
    <row r="57" spans="3:43" ht="14.25" customHeight="1" x14ac:dyDescent="0.2"/>
    <row r="58" spans="3:43" ht="14.25" customHeight="1" x14ac:dyDescent="0.2"/>
    <row r="59" spans="3:43" ht="14.25" customHeight="1" x14ac:dyDescent="0.2"/>
    <row r="60" spans="3:43" ht="14.25" customHeight="1" x14ac:dyDescent="0.2"/>
    <row r="61" spans="3:43" ht="14.25" customHeight="1" x14ac:dyDescent="0.2"/>
    <row r="62" spans="3:43" ht="14.25" customHeight="1" x14ac:dyDescent="0.2"/>
    <row r="63" spans="3:43" ht="14.25" customHeight="1" x14ac:dyDescent="0.2"/>
    <row r="64" spans="3:43"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row r="1001" ht="14.25" customHeight="1" x14ac:dyDescent="0.2"/>
    <row r="1002" ht="14.25" customHeight="1" x14ac:dyDescent="0.2"/>
  </sheetData>
  <pageMargins left="0.7" right="0.7" top="0.75" bottom="0.75" header="0" footer="0"/>
  <pageSetup orientation="landscape"/>
  <ignoredErrors>
    <ignoredError sqref="O28"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CB87F9C-ED68-CB46-A461-AF92779C7D38}">
  <dimension ref="A1:C8"/>
  <sheetViews>
    <sheetView workbookViewId="0">
      <selection activeCell="B13" sqref="B13"/>
    </sheetView>
  </sheetViews>
  <sheetFormatPr baseColWidth="10" defaultRowHeight="15" x14ac:dyDescent="0.2"/>
  <cols>
    <col min="2" max="2" width="76.33203125" customWidth="1"/>
  </cols>
  <sheetData>
    <row r="1" spans="1:3" x14ac:dyDescent="0.2">
      <c r="A1" s="65" t="s">
        <v>137</v>
      </c>
      <c r="B1" s="65" t="s">
        <v>136</v>
      </c>
      <c r="C1" s="65"/>
    </row>
    <row r="2" spans="1:3" x14ac:dyDescent="0.2">
      <c r="A2" s="65" t="s">
        <v>138</v>
      </c>
      <c r="B2" s="70">
        <v>0.192</v>
      </c>
    </row>
    <row r="5" spans="1:3" ht="32" x14ac:dyDescent="0.2">
      <c r="A5" s="67" t="s">
        <v>1</v>
      </c>
      <c r="B5" s="68" t="s">
        <v>139</v>
      </c>
      <c r="C5" s="66"/>
    </row>
    <row r="7" spans="1:3" x14ac:dyDescent="0.2">
      <c r="B7" s="65" t="s">
        <v>141</v>
      </c>
    </row>
    <row r="8" spans="1:3" ht="16" x14ac:dyDescent="0.2">
      <c r="B8" s="69" t="s">
        <v>140</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CDDCDD-446B-FA4F-B242-594ECC6C0CA3}">
  <dimension ref="A1:B17"/>
  <sheetViews>
    <sheetView workbookViewId="0">
      <selection activeCell="D4" sqref="D4"/>
    </sheetView>
  </sheetViews>
  <sheetFormatPr baseColWidth="10" defaultRowHeight="15" x14ac:dyDescent="0.2"/>
  <cols>
    <col min="1" max="1" width="21.33203125" customWidth="1"/>
  </cols>
  <sheetData>
    <row r="1" spans="1:2" x14ac:dyDescent="0.2">
      <c r="A1" s="65" t="s">
        <v>150</v>
      </c>
      <c r="B1" s="65" t="s">
        <v>151</v>
      </c>
    </row>
    <row r="2" spans="1:2" x14ac:dyDescent="0.2">
      <c r="A2" s="55" t="s">
        <v>126</v>
      </c>
      <c r="B2">
        <v>0.65</v>
      </c>
    </row>
    <row r="3" spans="1:2" x14ac:dyDescent="0.2">
      <c r="A3" s="54" t="s">
        <v>127</v>
      </c>
      <c r="B3">
        <v>0.28999999999999998</v>
      </c>
    </row>
    <row r="4" spans="1:2" x14ac:dyDescent="0.2">
      <c r="A4" s="54" t="s">
        <v>128</v>
      </c>
      <c r="B4">
        <v>0.45</v>
      </c>
    </row>
    <row r="5" spans="1:2" x14ac:dyDescent="0.2">
      <c r="A5" s="54" t="s">
        <v>15</v>
      </c>
      <c r="B5">
        <v>0.37</v>
      </c>
    </row>
    <row r="6" spans="1:2" x14ac:dyDescent="0.2">
      <c r="A6" s="54" t="s">
        <v>129</v>
      </c>
      <c r="B6">
        <v>0.35</v>
      </c>
    </row>
    <row r="7" spans="1:2" x14ac:dyDescent="0.2">
      <c r="A7" s="54" t="s">
        <v>23</v>
      </c>
      <c r="B7">
        <v>0.18</v>
      </c>
    </row>
    <row r="8" spans="1:2" x14ac:dyDescent="0.2">
      <c r="A8" s="54" t="s">
        <v>130</v>
      </c>
      <c r="B8">
        <f>B7</f>
        <v>0.18</v>
      </c>
    </row>
    <row r="9" spans="1:2" x14ac:dyDescent="0.2">
      <c r="A9" s="54" t="s">
        <v>21</v>
      </c>
      <c r="B9">
        <v>0.5</v>
      </c>
    </row>
    <row r="10" spans="1:2" x14ac:dyDescent="0.2">
      <c r="A10" s="54" t="s">
        <v>16</v>
      </c>
      <c r="B10">
        <v>0.82</v>
      </c>
    </row>
    <row r="11" spans="1:2" x14ac:dyDescent="0.2">
      <c r="A11" s="54" t="s">
        <v>131</v>
      </c>
      <c r="B11">
        <v>0.7</v>
      </c>
    </row>
    <row r="12" spans="1:2" x14ac:dyDescent="0.2">
      <c r="A12" s="54" t="s">
        <v>132</v>
      </c>
      <c r="B12">
        <v>0.28999999999999998</v>
      </c>
    </row>
    <row r="13" spans="1:2" x14ac:dyDescent="0.2">
      <c r="A13" s="54" t="s">
        <v>65</v>
      </c>
      <c r="B13">
        <v>0.65</v>
      </c>
    </row>
    <row r="14" spans="1:2" x14ac:dyDescent="0.2">
      <c r="A14" s="54" t="s">
        <v>133</v>
      </c>
      <c r="B14">
        <v>0.37</v>
      </c>
    </row>
    <row r="15" spans="1:2" x14ac:dyDescent="0.2">
      <c r="A15" s="54" t="s">
        <v>134</v>
      </c>
      <c r="B15">
        <v>0.7</v>
      </c>
    </row>
    <row r="16" spans="1:2" x14ac:dyDescent="0.2">
      <c r="A16" s="54" t="s">
        <v>135</v>
      </c>
      <c r="B16">
        <v>0.7</v>
      </c>
    </row>
    <row r="17" spans="1:2" x14ac:dyDescent="0.2">
      <c r="A17" s="54" t="s">
        <v>66</v>
      </c>
      <c r="B17">
        <v>0.5</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1E4E79"/>
  </sheetPr>
  <dimension ref="A1:BC1000"/>
  <sheetViews>
    <sheetView topLeftCell="R1" workbookViewId="0">
      <selection activeCell="AH1" sqref="AH1:BA1"/>
    </sheetView>
  </sheetViews>
  <sheetFormatPr baseColWidth="10" defaultColWidth="14.5" defaultRowHeight="15" customHeight="1" x14ac:dyDescent="0.2"/>
  <cols>
    <col min="1" max="1" width="25.5" customWidth="1"/>
    <col min="2" max="2" width="11.5" customWidth="1"/>
    <col min="3" max="4" width="9.1640625" customWidth="1"/>
    <col min="5" max="5" width="10" customWidth="1"/>
    <col min="6" max="33" width="8.6640625" customWidth="1"/>
  </cols>
  <sheetData>
    <row r="1" spans="1:55" ht="14.25" customHeight="1" x14ac:dyDescent="0.2">
      <c r="A1" s="53" t="s">
        <v>93</v>
      </c>
      <c r="B1" s="56" t="s">
        <v>94</v>
      </c>
      <c r="C1" s="57" t="s">
        <v>95</v>
      </c>
      <c r="D1" s="56" t="s">
        <v>96</v>
      </c>
      <c r="E1" s="56" t="s">
        <v>97</v>
      </c>
      <c r="F1" s="56" t="s">
        <v>98</v>
      </c>
      <c r="G1" s="57" t="s">
        <v>99</v>
      </c>
      <c r="H1" s="56" t="s">
        <v>100</v>
      </c>
      <c r="I1" s="57" t="s">
        <v>101</v>
      </c>
      <c r="J1" s="56" t="s">
        <v>102</v>
      </c>
      <c r="K1" s="57" t="s">
        <v>103</v>
      </c>
      <c r="L1" s="56" t="s">
        <v>104</v>
      </c>
      <c r="M1" s="57" t="s">
        <v>105</v>
      </c>
      <c r="N1" s="56" t="s">
        <v>106</v>
      </c>
      <c r="O1" s="57" t="s">
        <v>107</v>
      </c>
      <c r="P1" s="56" t="s">
        <v>108</v>
      </c>
      <c r="Q1" s="57" t="s">
        <v>109</v>
      </c>
      <c r="R1" s="56" t="s">
        <v>110</v>
      </c>
      <c r="S1" s="57" t="s">
        <v>111</v>
      </c>
      <c r="T1" s="56" t="s">
        <v>112</v>
      </c>
      <c r="U1" s="57" t="s">
        <v>113</v>
      </c>
      <c r="V1" s="56" t="s">
        <v>114</v>
      </c>
      <c r="W1" s="57" t="s">
        <v>115</v>
      </c>
      <c r="X1" s="56" t="s">
        <v>116</v>
      </c>
      <c r="Y1" s="57" t="s">
        <v>117</v>
      </c>
      <c r="Z1" s="56" t="s">
        <v>118</v>
      </c>
      <c r="AA1" s="57" t="s">
        <v>119</v>
      </c>
      <c r="AB1" s="56" t="s">
        <v>120</v>
      </c>
      <c r="AC1" s="57" t="s">
        <v>121</v>
      </c>
      <c r="AD1" s="56" t="s">
        <v>122</v>
      </c>
      <c r="AE1" s="57" t="s">
        <v>123</v>
      </c>
      <c r="AF1" s="56" t="s">
        <v>124</v>
      </c>
      <c r="AG1" s="57" t="s">
        <v>125</v>
      </c>
      <c r="AH1" s="107">
        <v>2051</v>
      </c>
      <c r="AI1" s="108">
        <v>2052</v>
      </c>
      <c r="AJ1" s="108">
        <v>2053</v>
      </c>
      <c r="AK1" s="108">
        <v>2054</v>
      </c>
      <c r="AL1" s="108">
        <v>2055</v>
      </c>
      <c r="AM1" s="108">
        <v>2056</v>
      </c>
      <c r="AN1" s="108">
        <v>2057</v>
      </c>
      <c r="AO1" s="108">
        <v>2058</v>
      </c>
      <c r="AP1" s="108">
        <v>2059</v>
      </c>
      <c r="AQ1" s="108">
        <v>2060</v>
      </c>
      <c r="AR1" s="108">
        <v>2061</v>
      </c>
      <c r="AS1" s="108">
        <v>2062</v>
      </c>
      <c r="AT1" s="108">
        <v>2063</v>
      </c>
      <c r="AU1" s="108">
        <v>2064</v>
      </c>
      <c r="AV1" s="108">
        <v>2065</v>
      </c>
      <c r="AW1" s="108">
        <v>2066</v>
      </c>
      <c r="AX1" s="108">
        <v>2067</v>
      </c>
      <c r="AY1" s="108">
        <v>2068</v>
      </c>
      <c r="AZ1" s="108">
        <v>2069</v>
      </c>
      <c r="BA1" s="108">
        <v>2070</v>
      </c>
      <c r="BB1" s="105"/>
      <c r="BC1" s="105"/>
    </row>
    <row r="2" spans="1:55" s="52" customFormat="1" ht="14.25" customHeight="1" x14ac:dyDescent="0.2">
      <c r="A2" s="55" t="s">
        <v>126</v>
      </c>
      <c r="B2" s="64">
        <f>'Capacity Factor-Reports'!B2</f>
        <v>0.65</v>
      </c>
      <c r="C2" s="64">
        <f>B2</f>
        <v>0.65</v>
      </c>
      <c r="D2" s="64">
        <f t="shared" ref="D2:AG10" si="0">C2</f>
        <v>0.65</v>
      </c>
      <c r="E2" s="64">
        <f t="shared" si="0"/>
        <v>0.65</v>
      </c>
      <c r="F2" s="64">
        <f t="shared" si="0"/>
        <v>0.65</v>
      </c>
      <c r="G2" s="64">
        <f t="shared" si="0"/>
        <v>0.65</v>
      </c>
      <c r="H2" s="64">
        <f t="shared" si="0"/>
        <v>0.65</v>
      </c>
      <c r="I2" s="64">
        <f t="shared" si="0"/>
        <v>0.65</v>
      </c>
      <c r="J2" s="64">
        <f t="shared" si="0"/>
        <v>0.65</v>
      </c>
      <c r="K2" s="64">
        <f t="shared" si="0"/>
        <v>0.65</v>
      </c>
      <c r="L2" s="64">
        <f t="shared" si="0"/>
        <v>0.65</v>
      </c>
      <c r="M2" s="64">
        <f t="shared" si="0"/>
        <v>0.65</v>
      </c>
      <c r="N2" s="64">
        <f t="shared" si="0"/>
        <v>0.65</v>
      </c>
      <c r="O2" s="64">
        <f t="shared" si="0"/>
        <v>0.65</v>
      </c>
      <c r="P2" s="64">
        <f t="shared" si="0"/>
        <v>0.65</v>
      </c>
      <c r="Q2" s="64">
        <f t="shared" si="0"/>
        <v>0.65</v>
      </c>
      <c r="R2" s="64">
        <f t="shared" si="0"/>
        <v>0.65</v>
      </c>
      <c r="S2" s="64">
        <f t="shared" si="0"/>
        <v>0.65</v>
      </c>
      <c r="T2" s="64">
        <f t="shared" si="0"/>
        <v>0.65</v>
      </c>
      <c r="U2" s="64">
        <f t="shared" si="0"/>
        <v>0.65</v>
      </c>
      <c r="V2" s="64">
        <f t="shared" si="0"/>
        <v>0.65</v>
      </c>
      <c r="W2" s="64">
        <f t="shared" si="0"/>
        <v>0.65</v>
      </c>
      <c r="X2" s="64">
        <f t="shared" si="0"/>
        <v>0.65</v>
      </c>
      <c r="Y2" s="64">
        <f t="shared" si="0"/>
        <v>0.65</v>
      </c>
      <c r="Z2" s="64">
        <f t="shared" si="0"/>
        <v>0.65</v>
      </c>
      <c r="AA2" s="64">
        <f t="shared" si="0"/>
        <v>0.65</v>
      </c>
      <c r="AB2" s="64">
        <f t="shared" si="0"/>
        <v>0.65</v>
      </c>
      <c r="AC2" s="64">
        <f t="shared" si="0"/>
        <v>0.65</v>
      </c>
      <c r="AD2" s="64">
        <f t="shared" si="0"/>
        <v>0.65</v>
      </c>
      <c r="AE2" s="64">
        <f t="shared" si="0"/>
        <v>0.65</v>
      </c>
      <c r="AF2" s="64">
        <f t="shared" si="0"/>
        <v>0.65</v>
      </c>
      <c r="AG2" s="106">
        <f t="shared" si="0"/>
        <v>0.65</v>
      </c>
      <c r="AH2" s="109">
        <f>AG2</f>
        <v>0.65</v>
      </c>
      <c r="AI2" s="109">
        <f t="shared" ref="AI2:BA16" si="1">AH2</f>
        <v>0.65</v>
      </c>
      <c r="AJ2" s="109">
        <f t="shared" si="1"/>
        <v>0.65</v>
      </c>
      <c r="AK2" s="109">
        <f t="shared" si="1"/>
        <v>0.65</v>
      </c>
      <c r="AL2" s="109">
        <f t="shared" si="1"/>
        <v>0.65</v>
      </c>
      <c r="AM2" s="109">
        <f t="shared" si="1"/>
        <v>0.65</v>
      </c>
      <c r="AN2" s="109">
        <f t="shared" si="1"/>
        <v>0.65</v>
      </c>
      <c r="AO2" s="109">
        <f t="shared" si="1"/>
        <v>0.65</v>
      </c>
      <c r="AP2" s="109">
        <f t="shared" si="1"/>
        <v>0.65</v>
      </c>
      <c r="AQ2" s="109">
        <f t="shared" si="1"/>
        <v>0.65</v>
      </c>
      <c r="AR2" s="109">
        <f t="shared" si="1"/>
        <v>0.65</v>
      </c>
      <c r="AS2" s="109">
        <f t="shared" si="1"/>
        <v>0.65</v>
      </c>
      <c r="AT2" s="109">
        <f t="shared" si="1"/>
        <v>0.65</v>
      </c>
      <c r="AU2" s="109">
        <f t="shared" si="1"/>
        <v>0.65</v>
      </c>
      <c r="AV2" s="109">
        <f t="shared" si="1"/>
        <v>0.65</v>
      </c>
      <c r="AW2" s="109">
        <f t="shared" si="1"/>
        <v>0.65</v>
      </c>
      <c r="AX2" s="109">
        <f t="shared" si="1"/>
        <v>0.65</v>
      </c>
      <c r="AY2" s="109">
        <f t="shared" si="1"/>
        <v>0.65</v>
      </c>
      <c r="AZ2" s="109">
        <f t="shared" si="1"/>
        <v>0.65</v>
      </c>
      <c r="BA2" s="109">
        <f t="shared" si="1"/>
        <v>0.65</v>
      </c>
    </row>
    <row r="3" spans="1:55" ht="14.25" customHeight="1" x14ac:dyDescent="0.2">
      <c r="A3" s="54" t="s">
        <v>127</v>
      </c>
      <c r="B3" s="64">
        <f>'Capacity Factor-Reports'!B3</f>
        <v>0.28999999999999998</v>
      </c>
      <c r="C3" s="64">
        <f t="shared" ref="C3:R17" si="2">B3</f>
        <v>0.28999999999999998</v>
      </c>
      <c r="D3" s="64">
        <f t="shared" si="2"/>
        <v>0.28999999999999998</v>
      </c>
      <c r="E3" s="64">
        <f t="shared" si="2"/>
        <v>0.28999999999999998</v>
      </c>
      <c r="F3" s="64">
        <f t="shared" si="2"/>
        <v>0.28999999999999998</v>
      </c>
      <c r="G3" s="64">
        <f t="shared" si="2"/>
        <v>0.28999999999999998</v>
      </c>
      <c r="H3" s="64">
        <f t="shared" si="2"/>
        <v>0.28999999999999998</v>
      </c>
      <c r="I3" s="64">
        <f t="shared" si="2"/>
        <v>0.28999999999999998</v>
      </c>
      <c r="J3" s="64">
        <f t="shared" si="2"/>
        <v>0.28999999999999998</v>
      </c>
      <c r="K3" s="64">
        <f t="shared" si="2"/>
        <v>0.28999999999999998</v>
      </c>
      <c r="L3" s="64">
        <f t="shared" si="2"/>
        <v>0.28999999999999998</v>
      </c>
      <c r="M3" s="64">
        <f t="shared" si="2"/>
        <v>0.28999999999999998</v>
      </c>
      <c r="N3" s="64">
        <f t="shared" si="2"/>
        <v>0.28999999999999998</v>
      </c>
      <c r="O3" s="64">
        <f t="shared" si="2"/>
        <v>0.28999999999999998</v>
      </c>
      <c r="P3" s="64">
        <f t="shared" si="2"/>
        <v>0.28999999999999998</v>
      </c>
      <c r="Q3" s="64">
        <f t="shared" si="2"/>
        <v>0.28999999999999998</v>
      </c>
      <c r="R3" s="64">
        <f t="shared" si="2"/>
        <v>0.28999999999999998</v>
      </c>
      <c r="S3" s="64">
        <f t="shared" si="0"/>
        <v>0.28999999999999998</v>
      </c>
      <c r="T3" s="64">
        <f t="shared" si="0"/>
        <v>0.28999999999999998</v>
      </c>
      <c r="U3" s="64">
        <f t="shared" si="0"/>
        <v>0.28999999999999998</v>
      </c>
      <c r="V3" s="64">
        <f t="shared" si="0"/>
        <v>0.28999999999999998</v>
      </c>
      <c r="W3" s="64">
        <f t="shared" si="0"/>
        <v>0.28999999999999998</v>
      </c>
      <c r="X3" s="64">
        <f t="shared" si="0"/>
        <v>0.28999999999999998</v>
      </c>
      <c r="Y3" s="64">
        <f t="shared" si="0"/>
        <v>0.28999999999999998</v>
      </c>
      <c r="Z3" s="64">
        <f t="shared" si="0"/>
        <v>0.28999999999999998</v>
      </c>
      <c r="AA3" s="64">
        <f t="shared" si="0"/>
        <v>0.28999999999999998</v>
      </c>
      <c r="AB3" s="64">
        <f t="shared" si="0"/>
        <v>0.28999999999999998</v>
      </c>
      <c r="AC3" s="64">
        <f t="shared" si="0"/>
        <v>0.28999999999999998</v>
      </c>
      <c r="AD3" s="64">
        <f t="shared" si="0"/>
        <v>0.28999999999999998</v>
      </c>
      <c r="AE3" s="64">
        <f t="shared" si="0"/>
        <v>0.28999999999999998</v>
      </c>
      <c r="AF3" s="64">
        <f t="shared" si="0"/>
        <v>0.28999999999999998</v>
      </c>
      <c r="AG3" s="106">
        <f t="shared" si="0"/>
        <v>0.28999999999999998</v>
      </c>
      <c r="AH3" s="109">
        <f t="shared" ref="AH3:AW17" si="3">AG3</f>
        <v>0.28999999999999998</v>
      </c>
      <c r="AI3" s="109">
        <f t="shared" si="3"/>
        <v>0.28999999999999998</v>
      </c>
      <c r="AJ3" s="109">
        <f t="shared" si="3"/>
        <v>0.28999999999999998</v>
      </c>
      <c r="AK3" s="109">
        <f t="shared" si="3"/>
        <v>0.28999999999999998</v>
      </c>
      <c r="AL3" s="109">
        <f t="shared" si="3"/>
        <v>0.28999999999999998</v>
      </c>
      <c r="AM3" s="109">
        <f t="shared" si="3"/>
        <v>0.28999999999999998</v>
      </c>
      <c r="AN3" s="109">
        <f t="shared" si="3"/>
        <v>0.28999999999999998</v>
      </c>
      <c r="AO3" s="109">
        <f t="shared" si="3"/>
        <v>0.28999999999999998</v>
      </c>
      <c r="AP3" s="109">
        <f t="shared" si="3"/>
        <v>0.28999999999999998</v>
      </c>
      <c r="AQ3" s="109">
        <f t="shared" si="3"/>
        <v>0.28999999999999998</v>
      </c>
      <c r="AR3" s="109">
        <f t="shared" si="3"/>
        <v>0.28999999999999998</v>
      </c>
      <c r="AS3" s="109">
        <f t="shared" si="3"/>
        <v>0.28999999999999998</v>
      </c>
      <c r="AT3" s="109">
        <f t="shared" si="3"/>
        <v>0.28999999999999998</v>
      </c>
      <c r="AU3" s="109">
        <f t="shared" si="3"/>
        <v>0.28999999999999998</v>
      </c>
      <c r="AV3" s="109">
        <f t="shared" si="3"/>
        <v>0.28999999999999998</v>
      </c>
      <c r="AW3" s="109">
        <f t="shared" si="3"/>
        <v>0.28999999999999998</v>
      </c>
      <c r="AX3" s="109">
        <f t="shared" si="1"/>
        <v>0.28999999999999998</v>
      </c>
      <c r="AY3" s="109">
        <f t="shared" si="1"/>
        <v>0.28999999999999998</v>
      </c>
      <c r="AZ3" s="109">
        <f t="shared" si="1"/>
        <v>0.28999999999999998</v>
      </c>
      <c r="BA3" s="109">
        <f t="shared" si="1"/>
        <v>0.28999999999999998</v>
      </c>
    </row>
    <row r="4" spans="1:55" ht="14.25" customHeight="1" x14ac:dyDescent="0.2">
      <c r="A4" s="54" t="s">
        <v>128</v>
      </c>
      <c r="B4" s="64">
        <f>'Capacity Factor-Reports'!B4</f>
        <v>0.45</v>
      </c>
      <c r="C4" s="64">
        <f t="shared" si="2"/>
        <v>0.45</v>
      </c>
      <c r="D4" s="64">
        <f t="shared" si="0"/>
        <v>0.45</v>
      </c>
      <c r="E4" s="64">
        <f t="shared" si="0"/>
        <v>0.45</v>
      </c>
      <c r="F4" s="64">
        <f t="shared" si="0"/>
        <v>0.45</v>
      </c>
      <c r="G4" s="64">
        <f t="shared" si="0"/>
        <v>0.45</v>
      </c>
      <c r="H4" s="64">
        <f t="shared" si="0"/>
        <v>0.45</v>
      </c>
      <c r="I4" s="64">
        <f t="shared" si="0"/>
        <v>0.45</v>
      </c>
      <c r="J4" s="64">
        <f t="shared" si="0"/>
        <v>0.45</v>
      </c>
      <c r="K4" s="64">
        <f t="shared" si="0"/>
        <v>0.45</v>
      </c>
      <c r="L4" s="64">
        <f t="shared" si="0"/>
        <v>0.45</v>
      </c>
      <c r="M4" s="64">
        <f t="shared" si="0"/>
        <v>0.45</v>
      </c>
      <c r="N4" s="64">
        <f t="shared" si="0"/>
        <v>0.45</v>
      </c>
      <c r="O4" s="64">
        <f t="shared" si="0"/>
        <v>0.45</v>
      </c>
      <c r="P4" s="64">
        <f t="shared" si="0"/>
        <v>0.45</v>
      </c>
      <c r="Q4" s="64">
        <f t="shared" si="0"/>
        <v>0.45</v>
      </c>
      <c r="R4" s="64">
        <f t="shared" si="0"/>
        <v>0.45</v>
      </c>
      <c r="S4" s="64">
        <f t="shared" si="0"/>
        <v>0.45</v>
      </c>
      <c r="T4" s="64">
        <f t="shared" si="0"/>
        <v>0.45</v>
      </c>
      <c r="U4" s="64">
        <f t="shared" si="0"/>
        <v>0.45</v>
      </c>
      <c r="V4" s="64">
        <f t="shared" si="0"/>
        <v>0.45</v>
      </c>
      <c r="W4" s="64">
        <f t="shared" si="0"/>
        <v>0.45</v>
      </c>
      <c r="X4" s="64">
        <f t="shared" si="0"/>
        <v>0.45</v>
      </c>
      <c r="Y4" s="64">
        <f t="shared" si="0"/>
        <v>0.45</v>
      </c>
      <c r="Z4" s="64">
        <f t="shared" si="0"/>
        <v>0.45</v>
      </c>
      <c r="AA4" s="64">
        <f t="shared" si="0"/>
        <v>0.45</v>
      </c>
      <c r="AB4" s="64">
        <f t="shared" si="0"/>
        <v>0.45</v>
      </c>
      <c r="AC4" s="64">
        <f t="shared" si="0"/>
        <v>0.45</v>
      </c>
      <c r="AD4" s="64">
        <f t="shared" si="0"/>
        <v>0.45</v>
      </c>
      <c r="AE4" s="64">
        <f t="shared" si="0"/>
        <v>0.45</v>
      </c>
      <c r="AF4" s="64">
        <f t="shared" si="0"/>
        <v>0.45</v>
      </c>
      <c r="AG4" s="106">
        <f t="shared" si="0"/>
        <v>0.45</v>
      </c>
      <c r="AH4" s="109">
        <f t="shared" si="3"/>
        <v>0.45</v>
      </c>
      <c r="AI4" s="109">
        <f t="shared" si="1"/>
        <v>0.45</v>
      </c>
      <c r="AJ4" s="109">
        <f t="shared" si="1"/>
        <v>0.45</v>
      </c>
      <c r="AK4" s="109">
        <f t="shared" si="1"/>
        <v>0.45</v>
      </c>
      <c r="AL4" s="109">
        <f t="shared" si="1"/>
        <v>0.45</v>
      </c>
      <c r="AM4" s="109">
        <f t="shared" si="1"/>
        <v>0.45</v>
      </c>
      <c r="AN4" s="109">
        <f t="shared" si="1"/>
        <v>0.45</v>
      </c>
      <c r="AO4" s="109">
        <f t="shared" si="1"/>
        <v>0.45</v>
      </c>
      <c r="AP4" s="109">
        <f t="shared" si="1"/>
        <v>0.45</v>
      </c>
      <c r="AQ4" s="109">
        <f t="shared" si="1"/>
        <v>0.45</v>
      </c>
      <c r="AR4" s="109">
        <f t="shared" si="1"/>
        <v>0.45</v>
      </c>
      <c r="AS4" s="109">
        <f t="shared" si="1"/>
        <v>0.45</v>
      </c>
      <c r="AT4" s="109">
        <f t="shared" si="1"/>
        <v>0.45</v>
      </c>
      <c r="AU4" s="109">
        <f t="shared" si="1"/>
        <v>0.45</v>
      </c>
      <c r="AV4" s="109">
        <f t="shared" si="1"/>
        <v>0.45</v>
      </c>
      <c r="AW4" s="109">
        <f t="shared" si="1"/>
        <v>0.45</v>
      </c>
      <c r="AX4" s="109">
        <f t="shared" si="1"/>
        <v>0.45</v>
      </c>
      <c r="AY4" s="109">
        <f t="shared" si="1"/>
        <v>0.45</v>
      </c>
      <c r="AZ4" s="109">
        <f t="shared" si="1"/>
        <v>0.45</v>
      </c>
      <c r="BA4" s="109">
        <f t="shared" si="1"/>
        <v>0.45</v>
      </c>
    </row>
    <row r="5" spans="1:55" ht="14.25" customHeight="1" x14ac:dyDescent="0.2">
      <c r="A5" s="54" t="s">
        <v>15</v>
      </c>
      <c r="B5" s="64">
        <f>'Capacity Factor-Reports'!B5</f>
        <v>0.37</v>
      </c>
      <c r="C5" s="64">
        <f t="shared" si="2"/>
        <v>0.37</v>
      </c>
      <c r="D5" s="64">
        <f t="shared" si="0"/>
        <v>0.37</v>
      </c>
      <c r="E5" s="64">
        <f t="shared" si="0"/>
        <v>0.37</v>
      </c>
      <c r="F5" s="64">
        <f t="shared" si="0"/>
        <v>0.37</v>
      </c>
      <c r="G5" s="64">
        <f t="shared" si="0"/>
        <v>0.37</v>
      </c>
      <c r="H5" s="64">
        <f t="shared" si="0"/>
        <v>0.37</v>
      </c>
      <c r="I5" s="64">
        <f t="shared" si="0"/>
        <v>0.37</v>
      </c>
      <c r="J5" s="64">
        <f t="shared" si="0"/>
        <v>0.37</v>
      </c>
      <c r="K5" s="64">
        <f t="shared" si="0"/>
        <v>0.37</v>
      </c>
      <c r="L5" s="64">
        <f t="shared" si="0"/>
        <v>0.37</v>
      </c>
      <c r="M5" s="64">
        <f t="shared" si="0"/>
        <v>0.37</v>
      </c>
      <c r="N5" s="64">
        <f t="shared" si="0"/>
        <v>0.37</v>
      </c>
      <c r="O5" s="64">
        <f t="shared" si="0"/>
        <v>0.37</v>
      </c>
      <c r="P5" s="64">
        <f t="shared" si="0"/>
        <v>0.37</v>
      </c>
      <c r="Q5" s="64">
        <f t="shared" si="0"/>
        <v>0.37</v>
      </c>
      <c r="R5" s="64">
        <f t="shared" si="0"/>
        <v>0.37</v>
      </c>
      <c r="S5" s="64">
        <f t="shared" si="0"/>
        <v>0.37</v>
      </c>
      <c r="T5" s="64">
        <f t="shared" si="0"/>
        <v>0.37</v>
      </c>
      <c r="U5" s="64">
        <f t="shared" si="0"/>
        <v>0.37</v>
      </c>
      <c r="V5" s="64">
        <f t="shared" si="0"/>
        <v>0.37</v>
      </c>
      <c r="W5" s="64">
        <f t="shared" si="0"/>
        <v>0.37</v>
      </c>
      <c r="X5" s="64">
        <f t="shared" si="0"/>
        <v>0.37</v>
      </c>
      <c r="Y5" s="64">
        <f t="shared" si="0"/>
        <v>0.37</v>
      </c>
      <c r="Z5" s="64">
        <f t="shared" si="0"/>
        <v>0.37</v>
      </c>
      <c r="AA5" s="64">
        <f t="shared" si="0"/>
        <v>0.37</v>
      </c>
      <c r="AB5" s="64">
        <f t="shared" si="0"/>
        <v>0.37</v>
      </c>
      <c r="AC5" s="64">
        <f t="shared" si="0"/>
        <v>0.37</v>
      </c>
      <c r="AD5" s="64">
        <f t="shared" si="0"/>
        <v>0.37</v>
      </c>
      <c r="AE5" s="64">
        <f t="shared" si="0"/>
        <v>0.37</v>
      </c>
      <c r="AF5" s="64">
        <f t="shared" si="0"/>
        <v>0.37</v>
      </c>
      <c r="AG5" s="106">
        <f t="shared" si="0"/>
        <v>0.37</v>
      </c>
      <c r="AH5" s="109">
        <f t="shared" si="3"/>
        <v>0.37</v>
      </c>
      <c r="AI5" s="109">
        <f t="shared" si="1"/>
        <v>0.37</v>
      </c>
      <c r="AJ5" s="109">
        <f t="shared" si="1"/>
        <v>0.37</v>
      </c>
      <c r="AK5" s="109">
        <f t="shared" si="1"/>
        <v>0.37</v>
      </c>
      <c r="AL5" s="109">
        <f t="shared" si="1"/>
        <v>0.37</v>
      </c>
      <c r="AM5" s="109">
        <f t="shared" si="1"/>
        <v>0.37</v>
      </c>
      <c r="AN5" s="109">
        <f t="shared" si="1"/>
        <v>0.37</v>
      </c>
      <c r="AO5" s="109">
        <f t="shared" si="1"/>
        <v>0.37</v>
      </c>
      <c r="AP5" s="109">
        <f t="shared" si="1"/>
        <v>0.37</v>
      </c>
      <c r="AQ5" s="109">
        <f t="shared" si="1"/>
        <v>0.37</v>
      </c>
      <c r="AR5" s="109">
        <f t="shared" si="1"/>
        <v>0.37</v>
      </c>
      <c r="AS5" s="109">
        <f t="shared" si="1"/>
        <v>0.37</v>
      </c>
      <c r="AT5" s="109">
        <f t="shared" si="1"/>
        <v>0.37</v>
      </c>
      <c r="AU5" s="109">
        <f t="shared" si="1"/>
        <v>0.37</v>
      </c>
      <c r="AV5" s="109">
        <f t="shared" si="1"/>
        <v>0.37</v>
      </c>
      <c r="AW5" s="109">
        <f t="shared" si="1"/>
        <v>0.37</v>
      </c>
      <c r="AX5" s="109">
        <f t="shared" si="1"/>
        <v>0.37</v>
      </c>
      <c r="AY5" s="109">
        <f t="shared" si="1"/>
        <v>0.37</v>
      </c>
      <c r="AZ5" s="109">
        <f t="shared" si="1"/>
        <v>0.37</v>
      </c>
      <c r="BA5" s="109">
        <f t="shared" si="1"/>
        <v>0.37</v>
      </c>
    </row>
    <row r="6" spans="1:55" ht="14.25" customHeight="1" x14ac:dyDescent="0.2">
      <c r="A6" s="54" t="s">
        <v>129</v>
      </c>
      <c r="B6" s="64">
        <f>'Capacity Factor-Reports'!B6</f>
        <v>0.35</v>
      </c>
      <c r="C6" s="64">
        <f t="shared" si="2"/>
        <v>0.35</v>
      </c>
      <c r="D6" s="64">
        <f t="shared" si="0"/>
        <v>0.35</v>
      </c>
      <c r="E6" s="64">
        <f t="shared" si="0"/>
        <v>0.35</v>
      </c>
      <c r="F6" s="64">
        <f t="shared" si="0"/>
        <v>0.35</v>
      </c>
      <c r="G6" s="64">
        <f t="shared" si="0"/>
        <v>0.35</v>
      </c>
      <c r="H6" s="64">
        <f t="shared" si="0"/>
        <v>0.35</v>
      </c>
      <c r="I6" s="64">
        <f t="shared" si="0"/>
        <v>0.35</v>
      </c>
      <c r="J6" s="64">
        <f t="shared" si="0"/>
        <v>0.35</v>
      </c>
      <c r="K6" s="64">
        <f t="shared" si="0"/>
        <v>0.35</v>
      </c>
      <c r="L6" s="64">
        <f t="shared" si="0"/>
        <v>0.35</v>
      </c>
      <c r="M6" s="64">
        <f t="shared" si="0"/>
        <v>0.35</v>
      </c>
      <c r="N6" s="64">
        <f t="shared" si="0"/>
        <v>0.35</v>
      </c>
      <c r="O6" s="64">
        <f t="shared" si="0"/>
        <v>0.35</v>
      </c>
      <c r="P6" s="64">
        <f t="shared" si="0"/>
        <v>0.35</v>
      </c>
      <c r="Q6" s="64">
        <f t="shared" si="0"/>
        <v>0.35</v>
      </c>
      <c r="R6" s="64">
        <f t="shared" si="0"/>
        <v>0.35</v>
      </c>
      <c r="S6" s="64">
        <f t="shared" si="0"/>
        <v>0.35</v>
      </c>
      <c r="T6" s="64">
        <f t="shared" si="0"/>
        <v>0.35</v>
      </c>
      <c r="U6" s="64">
        <f t="shared" si="0"/>
        <v>0.35</v>
      </c>
      <c r="V6" s="64">
        <f t="shared" si="0"/>
        <v>0.35</v>
      </c>
      <c r="W6" s="64">
        <f t="shared" si="0"/>
        <v>0.35</v>
      </c>
      <c r="X6" s="64">
        <f t="shared" si="0"/>
        <v>0.35</v>
      </c>
      <c r="Y6" s="64">
        <f t="shared" si="0"/>
        <v>0.35</v>
      </c>
      <c r="Z6" s="64">
        <f t="shared" si="0"/>
        <v>0.35</v>
      </c>
      <c r="AA6" s="64">
        <f t="shared" si="0"/>
        <v>0.35</v>
      </c>
      <c r="AB6" s="64">
        <f t="shared" si="0"/>
        <v>0.35</v>
      </c>
      <c r="AC6" s="64">
        <f t="shared" si="0"/>
        <v>0.35</v>
      </c>
      <c r="AD6" s="64">
        <f t="shared" si="0"/>
        <v>0.35</v>
      </c>
      <c r="AE6" s="64">
        <f t="shared" si="0"/>
        <v>0.35</v>
      </c>
      <c r="AF6" s="64">
        <f t="shared" si="0"/>
        <v>0.35</v>
      </c>
      <c r="AG6" s="106">
        <f t="shared" si="0"/>
        <v>0.35</v>
      </c>
      <c r="AH6" s="109">
        <f t="shared" si="3"/>
        <v>0.35</v>
      </c>
      <c r="AI6" s="109">
        <f t="shared" si="1"/>
        <v>0.35</v>
      </c>
      <c r="AJ6" s="109">
        <f t="shared" si="1"/>
        <v>0.35</v>
      </c>
      <c r="AK6" s="109">
        <f t="shared" si="1"/>
        <v>0.35</v>
      </c>
      <c r="AL6" s="109">
        <f t="shared" si="1"/>
        <v>0.35</v>
      </c>
      <c r="AM6" s="109">
        <f t="shared" si="1"/>
        <v>0.35</v>
      </c>
      <c r="AN6" s="109">
        <f t="shared" si="1"/>
        <v>0.35</v>
      </c>
      <c r="AO6" s="109">
        <f t="shared" si="1"/>
        <v>0.35</v>
      </c>
      <c r="AP6" s="109">
        <f t="shared" si="1"/>
        <v>0.35</v>
      </c>
      <c r="AQ6" s="109">
        <f t="shared" si="1"/>
        <v>0.35</v>
      </c>
      <c r="AR6" s="109">
        <f t="shared" si="1"/>
        <v>0.35</v>
      </c>
      <c r="AS6" s="109">
        <f t="shared" si="1"/>
        <v>0.35</v>
      </c>
      <c r="AT6" s="109">
        <f t="shared" si="1"/>
        <v>0.35</v>
      </c>
      <c r="AU6" s="109">
        <f t="shared" si="1"/>
        <v>0.35</v>
      </c>
      <c r="AV6" s="109">
        <f t="shared" si="1"/>
        <v>0.35</v>
      </c>
      <c r="AW6" s="109">
        <f t="shared" si="1"/>
        <v>0.35</v>
      </c>
      <c r="AX6" s="109">
        <f t="shared" si="1"/>
        <v>0.35</v>
      </c>
      <c r="AY6" s="109">
        <f t="shared" si="1"/>
        <v>0.35</v>
      </c>
      <c r="AZ6" s="109">
        <f t="shared" si="1"/>
        <v>0.35</v>
      </c>
      <c r="BA6" s="109">
        <f t="shared" si="1"/>
        <v>0.35</v>
      </c>
    </row>
    <row r="7" spans="1:55" ht="14.25" customHeight="1" x14ac:dyDescent="0.2">
      <c r="A7" s="54" t="s">
        <v>23</v>
      </c>
      <c r="B7" s="64">
        <f>'Capacity Factor-Reports'!B7</f>
        <v>0.18</v>
      </c>
      <c r="C7" s="64">
        <f t="shared" si="2"/>
        <v>0.18</v>
      </c>
      <c r="D7" s="64">
        <f t="shared" si="0"/>
        <v>0.18</v>
      </c>
      <c r="E7" s="64">
        <f t="shared" si="0"/>
        <v>0.18</v>
      </c>
      <c r="F7" s="64">
        <f t="shared" si="0"/>
        <v>0.18</v>
      </c>
      <c r="G7" s="64">
        <f t="shared" si="0"/>
        <v>0.18</v>
      </c>
      <c r="H7" s="64">
        <f t="shared" si="0"/>
        <v>0.18</v>
      </c>
      <c r="I7" s="64">
        <f t="shared" si="0"/>
        <v>0.18</v>
      </c>
      <c r="J7" s="64">
        <f t="shared" si="0"/>
        <v>0.18</v>
      </c>
      <c r="K7" s="64">
        <f t="shared" si="0"/>
        <v>0.18</v>
      </c>
      <c r="L7" s="64">
        <f t="shared" si="0"/>
        <v>0.18</v>
      </c>
      <c r="M7" s="64">
        <f t="shared" si="0"/>
        <v>0.18</v>
      </c>
      <c r="N7" s="64">
        <f t="shared" si="0"/>
        <v>0.18</v>
      </c>
      <c r="O7" s="64">
        <f t="shared" si="0"/>
        <v>0.18</v>
      </c>
      <c r="P7" s="64">
        <f t="shared" si="0"/>
        <v>0.18</v>
      </c>
      <c r="Q7" s="64">
        <f t="shared" si="0"/>
        <v>0.18</v>
      </c>
      <c r="R7" s="64">
        <f t="shared" si="0"/>
        <v>0.18</v>
      </c>
      <c r="S7" s="64">
        <f t="shared" si="0"/>
        <v>0.18</v>
      </c>
      <c r="T7" s="64">
        <f t="shared" si="0"/>
        <v>0.18</v>
      </c>
      <c r="U7" s="64">
        <f t="shared" si="0"/>
        <v>0.18</v>
      </c>
      <c r="V7" s="64">
        <f t="shared" si="0"/>
        <v>0.18</v>
      </c>
      <c r="W7" s="64">
        <f t="shared" si="0"/>
        <v>0.18</v>
      </c>
      <c r="X7" s="64">
        <f t="shared" si="0"/>
        <v>0.18</v>
      </c>
      <c r="Y7" s="64">
        <f t="shared" si="0"/>
        <v>0.18</v>
      </c>
      <c r="Z7" s="64">
        <f t="shared" si="0"/>
        <v>0.18</v>
      </c>
      <c r="AA7" s="64">
        <f t="shared" si="0"/>
        <v>0.18</v>
      </c>
      <c r="AB7" s="64">
        <f t="shared" si="0"/>
        <v>0.18</v>
      </c>
      <c r="AC7" s="64">
        <f t="shared" si="0"/>
        <v>0.18</v>
      </c>
      <c r="AD7" s="64">
        <f t="shared" si="0"/>
        <v>0.18</v>
      </c>
      <c r="AE7" s="64">
        <f t="shared" si="0"/>
        <v>0.18</v>
      </c>
      <c r="AF7" s="64">
        <f t="shared" si="0"/>
        <v>0.18</v>
      </c>
      <c r="AG7" s="106">
        <f t="shared" si="0"/>
        <v>0.18</v>
      </c>
      <c r="AH7" s="109">
        <f t="shared" si="3"/>
        <v>0.18</v>
      </c>
      <c r="AI7" s="109">
        <f t="shared" si="1"/>
        <v>0.18</v>
      </c>
      <c r="AJ7" s="109">
        <f t="shared" si="1"/>
        <v>0.18</v>
      </c>
      <c r="AK7" s="109">
        <f t="shared" si="1"/>
        <v>0.18</v>
      </c>
      <c r="AL7" s="109">
        <f t="shared" si="1"/>
        <v>0.18</v>
      </c>
      <c r="AM7" s="109">
        <f t="shared" si="1"/>
        <v>0.18</v>
      </c>
      <c r="AN7" s="109">
        <f t="shared" si="1"/>
        <v>0.18</v>
      </c>
      <c r="AO7" s="109">
        <f t="shared" si="1"/>
        <v>0.18</v>
      </c>
      <c r="AP7" s="109">
        <f t="shared" si="1"/>
        <v>0.18</v>
      </c>
      <c r="AQ7" s="109">
        <f t="shared" si="1"/>
        <v>0.18</v>
      </c>
      <c r="AR7" s="109">
        <f t="shared" si="1"/>
        <v>0.18</v>
      </c>
      <c r="AS7" s="109">
        <f t="shared" si="1"/>
        <v>0.18</v>
      </c>
      <c r="AT7" s="109">
        <f t="shared" si="1"/>
        <v>0.18</v>
      </c>
      <c r="AU7" s="109">
        <f t="shared" si="1"/>
        <v>0.18</v>
      </c>
      <c r="AV7" s="109">
        <f t="shared" si="1"/>
        <v>0.18</v>
      </c>
      <c r="AW7" s="109">
        <f t="shared" si="1"/>
        <v>0.18</v>
      </c>
      <c r="AX7" s="109">
        <f t="shared" si="1"/>
        <v>0.18</v>
      </c>
      <c r="AY7" s="109">
        <f t="shared" si="1"/>
        <v>0.18</v>
      </c>
      <c r="AZ7" s="109">
        <f t="shared" si="1"/>
        <v>0.18</v>
      </c>
      <c r="BA7" s="109">
        <f t="shared" si="1"/>
        <v>0.18</v>
      </c>
    </row>
    <row r="8" spans="1:55" ht="14.25" customHeight="1" x14ac:dyDescent="0.2">
      <c r="A8" s="54" t="s">
        <v>130</v>
      </c>
      <c r="B8" s="64">
        <f>'Capacity Factor-Reports'!B8</f>
        <v>0.18</v>
      </c>
      <c r="C8" s="64">
        <f t="shared" si="2"/>
        <v>0.18</v>
      </c>
      <c r="D8" s="64">
        <f t="shared" si="0"/>
        <v>0.18</v>
      </c>
      <c r="E8" s="64">
        <f t="shared" si="0"/>
        <v>0.18</v>
      </c>
      <c r="F8" s="64">
        <f t="shared" si="0"/>
        <v>0.18</v>
      </c>
      <c r="G8" s="64">
        <f t="shared" si="0"/>
        <v>0.18</v>
      </c>
      <c r="H8" s="64">
        <f t="shared" si="0"/>
        <v>0.18</v>
      </c>
      <c r="I8" s="64">
        <f t="shared" si="0"/>
        <v>0.18</v>
      </c>
      <c r="J8" s="64">
        <f t="shared" si="0"/>
        <v>0.18</v>
      </c>
      <c r="K8" s="64">
        <f t="shared" si="0"/>
        <v>0.18</v>
      </c>
      <c r="L8" s="64">
        <f t="shared" si="0"/>
        <v>0.18</v>
      </c>
      <c r="M8" s="64">
        <f t="shared" si="0"/>
        <v>0.18</v>
      </c>
      <c r="N8" s="64">
        <f t="shared" si="0"/>
        <v>0.18</v>
      </c>
      <c r="O8" s="64">
        <f t="shared" si="0"/>
        <v>0.18</v>
      </c>
      <c r="P8" s="64">
        <f t="shared" si="0"/>
        <v>0.18</v>
      </c>
      <c r="Q8" s="64">
        <f t="shared" si="0"/>
        <v>0.18</v>
      </c>
      <c r="R8" s="64">
        <f t="shared" si="0"/>
        <v>0.18</v>
      </c>
      <c r="S8" s="64">
        <f t="shared" si="0"/>
        <v>0.18</v>
      </c>
      <c r="T8" s="64">
        <f t="shared" si="0"/>
        <v>0.18</v>
      </c>
      <c r="U8" s="64">
        <f t="shared" si="0"/>
        <v>0.18</v>
      </c>
      <c r="V8" s="64">
        <f t="shared" si="0"/>
        <v>0.18</v>
      </c>
      <c r="W8" s="64">
        <f t="shared" si="0"/>
        <v>0.18</v>
      </c>
      <c r="X8" s="64">
        <f t="shared" si="0"/>
        <v>0.18</v>
      </c>
      <c r="Y8" s="64">
        <f t="shared" si="0"/>
        <v>0.18</v>
      </c>
      <c r="Z8" s="64">
        <f t="shared" si="0"/>
        <v>0.18</v>
      </c>
      <c r="AA8" s="64">
        <f t="shared" si="0"/>
        <v>0.18</v>
      </c>
      <c r="AB8" s="64">
        <f t="shared" si="0"/>
        <v>0.18</v>
      </c>
      <c r="AC8" s="64">
        <f t="shared" si="0"/>
        <v>0.18</v>
      </c>
      <c r="AD8" s="64">
        <f t="shared" si="0"/>
        <v>0.18</v>
      </c>
      <c r="AE8" s="64">
        <f t="shared" si="0"/>
        <v>0.18</v>
      </c>
      <c r="AF8" s="64">
        <f t="shared" si="0"/>
        <v>0.18</v>
      </c>
      <c r="AG8" s="106">
        <f t="shared" si="0"/>
        <v>0.18</v>
      </c>
      <c r="AH8" s="109">
        <f t="shared" si="3"/>
        <v>0.18</v>
      </c>
      <c r="AI8" s="109">
        <f t="shared" si="1"/>
        <v>0.18</v>
      </c>
      <c r="AJ8" s="109">
        <f t="shared" si="1"/>
        <v>0.18</v>
      </c>
      <c r="AK8" s="109">
        <f t="shared" si="1"/>
        <v>0.18</v>
      </c>
      <c r="AL8" s="109">
        <f t="shared" si="1"/>
        <v>0.18</v>
      </c>
      <c r="AM8" s="109">
        <f t="shared" si="1"/>
        <v>0.18</v>
      </c>
      <c r="AN8" s="109">
        <f t="shared" si="1"/>
        <v>0.18</v>
      </c>
      <c r="AO8" s="109">
        <f t="shared" si="1"/>
        <v>0.18</v>
      </c>
      <c r="AP8" s="109">
        <f t="shared" si="1"/>
        <v>0.18</v>
      </c>
      <c r="AQ8" s="109">
        <f t="shared" si="1"/>
        <v>0.18</v>
      </c>
      <c r="AR8" s="109">
        <f t="shared" si="1"/>
        <v>0.18</v>
      </c>
      <c r="AS8" s="109">
        <f t="shared" si="1"/>
        <v>0.18</v>
      </c>
      <c r="AT8" s="109">
        <f t="shared" si="1"/>
        <v>0.18</v>
      </c>
      <c r="AU8" s="109">
        <f t="shared" si="1"/>
        <v>0.18</v>
      </c>
      <c r="AV8" s="109">
        <f t="shared" si="1"/>
        <v>0.18</v>
      </c>
      <c r="AW8" s="109">
        <f t="shared" si="1"/>
        <v>0.18</v>
      </c>
      <c r="AX8" s="109">
        <f t="shared" si="1"/>
        <v>0.18</v>
      </c>
      <c r="AY8" s="109">
        <f t="shared" si="1"/>
        <v>0.18</v>
      </c>
      <c r="AZ8" s="109">
        <f t="shared" si="1"/>
        <v>0.18</v>
      </c>
      <c r="BA8" s="109">
        <f t="shared" si="1"/>
        <v>0.18</v>
      </c>
    </row>
    <row r="9" spans="1:55" ht="14.25" customHeight="1" x14ac:dyDescent="0.2">
      <c r="A9" s="54" t="s">
        <v>21</v>
      </c>
      <c r="B9" s="64">
        <f>'Capacity Factor-Reports'!B9</f>
        <v>0.5</v>
      </c>
      <c r="C9" s="64">
        <f t="shared" si="2"/>
        <v>0.5</v>
      </c>
      <c r="D9" s="64">
        <f t="shared" si="0"/>
        <v>0.5</v>
      </c>
      <c r="E9" s="64">
        <f t="shared" si="0"/>
        <v>0.5</v>
      </c>
      <c r="F9" s="64">
        <f t="shared" si="0"/>
        <v>0.5</v>
      </c>
      <c r="G9" s="64">
        <f t="shared" si="0"/>
        <v>0.5</v>
      </c>
      <c r="H9" s="64">
        <f t="shared" si="0"/>
        <v>0.5</v>
      </c>
      <c r="I9" s="64">
        <f t="shared" si="0"/>
        <v>0.5</v>
      </c>
      <c r="J9" s="64">
        <f t="shared" si="0"/>
        <v>0.5</v>
      </c>
      <c r="K9" s="64">
        <f t="shared" si="0"/>
        <v>0.5</v>
      </c>
      <c r="L9" s="64">
        <f t="shared" si="0"/>
        <v>0.5</v>
      </c>
      <c r="M9" s="64">
        <f t="shared" si="0"/>
        <v>0.5</v>
      </c>
      <c r="N9" s="64">
        <f t="shared" si="0"/>
        <v>0.5</v>
      </c>
      <c r="O9" s="64">
        <f t="shared" si="0"/>
        <v>0.5</v>
      </c>
      <c r="P9" s="64">
        <f t="shared" si="0"/>
        <v>0.5</v>
      </c>
      <c r="Q9" s="64">
        <f t="shared" si="0"/>
        <v>0.5</v>
      </c>
      <c r="R9" s="64">
        <f t="shared" si="0"/>
        <v>0.5</v>
      </c>
      <c r="S9" s="64">
        <f t="shared" si="0"/>
        <v>0.5</v>
      </c>
      <c r="T9" s="64">
        <f t="shared" si="0"/>
        <v>0.5</v>
      </c>
      <c r="U9" s="64">
        <f t="shared" si="0"/>
        <v>0.5</v>
      </c>
      <c r="V9" s="64">
        <f t="shared" si="0"/>
        <v>0.5</v>
      </c>
      <c r="W9" s="64">
        <f t="shared" si="0"/>
        <v>0.5</v>
      </c>
      <c r="X9" s="64">
        <f t="shared" si="0"/>
        <v>0.5</v>
      </c>
      <c r="Y9" s="64">
        <f t="shared" si="0"/>
        <v>0.5</v>
      </c>
      <c r="Z9" s="64">
        <f t="shared" si="0"/>
        <v>0.5</v>
      </c>
      <c r="AA9" s="64">
        <f t="shared" si="0"/>
        <v>0.5</v>
      </c>
      <c r="AB9" s="64">
        <f t="shared" si="0"/>
        <v>0.5</v>
      </c>
      <c r="AC9" s="64">
        <f t="shared" si="0"/>
        <v>0.5</v>
      </c>
      <c r="AD9" s="64">
        <f t="shared" si="0"/>
        <v>0.5</v>
      </c>
      <c r="AE9" s="64">
        <f t="shared" si="0"/>
        <v>0.5</v>
      </c>
      <c r="AF9" s="64">
        <f t="shared" si="0"/>
        <v>0.5</v>
      </c>
      <c r="AG9" s="106">
        <f t="shared" si="0"/>
        <v>0.5</v>
      </c>
      <c r="AH9" s="109">
        <f t="shared" si="3"/>
        <v>0.5</v>
      </c>
      <c r="AI9" s="109">
        <f t="shared" si="1"/>
        <v>0.5</v>
      </c>
      <c r="AJ9" s="109">
        <f t="shared" si="1"/>
        <v>0.5</v>
      </c>
      <c r="AK9" s="109">
        <f t="shared" si="1"/>
        <v>0.5</v>
      </c>
      <c r="AL9" s="109">
        <f t="shared" si="1"/>
        <v>0.5</v>
      </c>
      <c r="AM9" s="109">
        <f t="shared" si="1"/>
        <v>0.5</v>
      </c>
      <c r="AN9" s="109">
        <f t="shared" si="1"/>
        <v>0.5</v>
      </c>
      <c r="AO9" s="109">
        <f t="shared" si="1"/>
        <v>0.5</v>
      </c>
      <c r="AP9" s="109">
        <f t="shared" si="1"/>
        <v>0.5</v>
      </c>
      <c r="AQ9" s="109">
        <f t="shared" si="1"/>
        <v>0.5</v>
      </c>
      <c r="AR9" s="109">
        <f t="shared" si="1"/>
        <v>0.5</v>
      </c>
      <c r="AS9" s="109">
        <f t="shared" si="1"/>
        <v>0.5</v>
      </c>
      <c r="AT9" s="109">
        <f t="shared" si="1"/>
        <v>0.5</v>
      </c>
      <c r="AU9" s="109">
        <f t="shared" si="1"/>
        <v>0.5</v>
      </c>
      <c r="AV9" s="109">
        <f t="shared" si="1"/>
        <v>0.5</v>
      </c>
      <c r="AW9" s="109">
        <f t="shared" si="1"/>
        <v>0.5</v>
      </c>
      <c r="AX9" s="109">
        <f t="shared" si="1"/>
        <v>0.5</v>
      </c>
      <c r="AY9" s="109">
        <f t="shared" si="1"/>
        <v>0.5</v>
      </c>
      <c r="AZ9" s="109">
        <f t="shared" si="1"/>
        <v>0.5</v>
      </c>
      <c r="BA9" s="109">
        <f t="shared" si="1"/>
        <v>0.5</v>
      </c>
    </row>
    <row r="10" spans="1:55" ht="14.25" customHeight="1" x14ac:dyDescent="0.2">
      <c r="A10" s="54" t="s">
        <v>16</v>
      </c>
      <c r="B10" s="64">
        <f>'Capacity Factor-Reports'!B10</f>
        <v>0.82</v>
      </c>
      <c r="C10" s="64">
        <f t="shared" si="2"/>
        <v>0.82</v>
      </c>
      <c r="D10" s="64">
        <f t="shared" si="0"/>
        <v>0.82</v>
      </c>
      <c r="E10" s="64">
        <f t="shared" si="0"/>
        <v>0.82</v>
      </c>
      <c r="F10" s="64">
        <f t="shared" si="0"/>
        <v>0.82</v>
      </c>
      <c r="G10" s="64">
        <f t="shared" si="0"/>
        <v>0.82</v>
      </c>
      <c r="H10" s="64">
        <f t="shared" si="0"/>
        <v>0.82</v>
      </c>
      <c r="I10" s="64">
        <f t="shared" si="0"/>
        <v>0.82</v>
      </c>
      <c r="J10" s="64">
        <f t="shared" si="0"/>
        <v>0.82</v>
      </c>
      <c r="K10" s="64">
        <f t="shared" si="0"/>
        <v>0.82</v>
      </c>
      <c r="L10" s="64">
        <f t="shared" si="0"/>
        <v>0.82</v>
      </c>
      <c r="M10" s="64">
        <f t="shared" si="0"/>
        <v>0.82</v>
      </c>
      <c r="N10" s="64">
        <f t="shared" si="0"/>
        <v>0.82</v>
      </c>
      <c r="O10" s="64">
        <f t="shared" si="0"/>
        <v>0.82</v>
      </c>
      <c r="P10" s="64">
        <f t="shared" si="0"/>
        <v>0.82</v>
      </c>
      <c r="Q10" s="64">
        <f t="shared" si="0"/>
        <v>0.82</v>
      </c>
      <c r="R10" s="64">
        <f t="shared" si="0"/>
        <v>0.82</v>
      </c>
      <c r="S10" s="64">
        <f t="shared" si="0"/>
        <v>0.82</v>
      </c>
      <c r="T10" s="64">
        <f t="shared" si="0"/>
        <v>0.82</v>
      </c>
      <c r="U10" s="64">
        <f t="shared" si="0"/>
        <v>0.82</v>
      </c>
      <c r="V10" s="64">
        <f t="shared" si="0"/>
        <v>0.82</v>
      </c>
      <c r="W10" s="64">
        <f t="shared" si="0"/>
        <v>0.82</v>
      </c>
      <c r="X10" s="64">
        <f t="shared" si="0"/>
        <v>0.82</v>
      </c>
      <c r="Y10" s="64">
        <f t="shared" si="0"/>
        <v>0.82</v>
      </c>
      <c r="Z10" s="64">
        <f t="shared" si="0"/>
        <v>0.82</v>
      </c>
      <c r="AA10" s="64">
        <f t="shared" si="0"/>
        <v>0.82</v>
      </c>
      <c r="AB10" s="64">
        <f t="shared" si="0"/>
        <v>0.82</v>
      </c>
      <c r="AC10" s="64">
        <f t="shared" si="0"/>
        <v>0.82</v>
      </c>
      <c r="AD10" s="64">
        <f t="shared" si="0"/>
        <v>0.82</v>
      </c>
      <c r="AE10" s="64">
        <f t="shared" si="0"/>
        <v>0.82</v>
      </c>
      <c r="AF10" s="64">
        <f t="shared" si="0"/>
        <v>0.82</v>
      </c>
      <c r="AG10" s="106">
        <f t="shared" si="0"/>
        <v>0.82</v>
      </c>
      <c r="AH10" s="109">
        <f t="shared" si="3"/>
        <v>0.82</v>
      </c>
      <c r="AI10" s="109">
        <f t="shared" si="1"/>
        <v>0.82</v>
      </c>
      <c r="AJ10" s="109">
        <f t="shared" si="1"/>
        <v>0.82</v>
      </c>
      <c r="AK10" s="109">
        <f t="shared" si="1"/>
        <v>0.82</v>
      </c>
      <c r="AL10" s="109">
        <f t="shared" si="1"/>
        <v>0.82</v>
      </c>
      <c r="AM10" s="109">
        <f t="shared" si="1"/>
        <v>0.82</v>
      </c>
      <c r="AN10" s="109">
        <f t="shared" si="1"/>
        <v>0.82</v>
      </c>
      <c r="AO10" s="109">
        <f t="shared" si="1"/>
        <v>0.82</v>
      </c>
      <c r="AP10" s="109">
        <f t="shared" si="1"/>
        <v>0.82</v>
      </c>
      <c r="AQ10" s="109">
        <f t="shared" si="1"/>
        <v>0.82</v>
      </c>
      <c r="AR10" s="109">
        <f t="shared" si="1"/>
        <v>0.82</v>
      </c>
      <c r="AS10" s="109">
        <f t="shared" si="1"/>
        <v>0.82</v>
      </c>
      <c r="AT10" s="109">
        <f t="shared" si="1"/>
        <v>0.82</v>
      </c>
      <c r="AU10" s="109">
        <f t="shared" si="1"/>
        <v>0.82</v>
      </c>
      <c r="AV10" s="109">
        <f t="shared" si="1"/>
        <v>0.82</v>
      </c>
      <c r="AW10" s="109">
        <f t="shared" si="1"/>
        <v>0.82</v>
      </c>
      <c r="AX10" s="109">
        <f t="shared" si="1"/>
        <v>0.82</v>
      </c>
      <c r="AY10" s="109">
        <f t="shared" si="1"/>
        <v>0.82</v>
      </c>
      <c r="AZ10" s="109">
        <f t="shared" si="1"/>
        <v>0.82</v>
      </c>
      <c r="BA10" s="109">
        <f t="shared" si="1"/>
        <v>0.82</v>
      </c>
    </row>
    <row r="11" spans="1:55" ht="14.25" customHeight="1" x14ac:dyDescent="0.2">
      <c r="A11" s="54" t="s">
        <v>131</v>
      </c>
      <c r="B11" s="64">
        <f>'Capacity Factor-Reports'!B11</f>
        <v>0.7</v>
      </c>
      <c r="C11" s="64">
        <f t="shared" si="2"/>
        <v>0.7</v>
      </c>
      <c r="D11" s="64">
        <f t="shared" ref="D11:AG17" si="4">C11</f>
        <v>0.7</v>
      </c>
      <c r="E11" s="64">
        <f t="shared" si="4"/>
        <v>0.7</v>
      </c>
      <c r="F11" s="64">
        <f t="shared" si="4"/>
        <v>0.7</v>
      </c>
      <c r="G11" s="64">
        <f t="shared" si="4"/>
        <v>0.7</v>
      </c>
      <c r="H11" s="64">
        <f t="shared" si="4"/>
        <v>0.7</v>
      </c>
      <c r="I11" s="64">
        <f t="shared" si="4"/>
        <v>0.7</v>
      </c>
      <c r="J11" s="64">
        <f t="shared" si="4"/>
        <v>0.7</v>
      </c>
      <c r="K11" s="64">
        <f t="shared" si="4"/>
        <v>0.7</v>
      </c>
      <c r="L11" s="64">
        <f t="shared" si="4"/>
        <v>0.7</v>
      </c>
      <c r="M11" s="64">
        <f t="shared" si="4"/>
        <v>0.7</v>
      </c>
      <c r="N11" s="64">
        <f t="shared" si="4"/>
        <v>0.7</v>
      </c>
      <c r="O11" s="64">
        <f t="shared" si="4"/>
        <v>0.7</v>
      </c>
      <c r="P11" s="64">
        <f t="shared" si="4"/>
        <v>0.7</v>
      </c>
      <c r="Q11" s="64">
        <f t="shared" si="4"/>
        <v>0.7</v>
      </c>
      <c r="R11" s="64">
        <f t="shared" si="4"/>
        <v>0.7</v>
      </c>
      <c r="S11" s="64">
        <f t="shared" si="4"/>
        <v>0.7</v>
      </c>
      <c r="T11" s="64">
        <f t="shared" si="4"/>
        <v>0.7</v>
      </c>
      <c r="U11" s="64">
        <f t="shared" si="4"/>
        <v>0.7</v>
      </c>
      <c r="V11" s="64">
        <f t="shared" si="4"/>
        <v>0.7</v>
      </c>
      <c r="W11" s="64">
        <f t="shared" si="4"/>
        <v>0.7</v>
      </c>
      <c r="X11" s="64">
        <f t="shared" si="4"/>
        <v>0.7</v>
      </c>
      <c r="Y11" s="64">
        <f t="shared" si="4"/>
        <v>0.7</v>
      </c>
      <c r="Z11" s="64">
        <f t="shared" si="4"/>
        <v>0.7</v>
      </c>
      <c r="AA11" s="64">
        <f t="shared" si="4"/>
        <v>0.7</v>
      </c>
      <c r="AB11" s="64">
        <f t="shared" si="4"/>
        <v>0.7</v>
      </c>
      <c r="AC11" s="64">
        <f t="shared" si="4"/>
        <v>0.7</v>
      </c>
      <c r="AD11" s="64">
        <f t="shared" si="4"/>
        <v>0.7</v>
      </c>
      <c r="AE11" s="64">
        <f t="shared" si="4"/>
        <v>0.7</v>
      </c>
      <c r="AF11" s="64">
        <f t="shared" si="4"/>
        <v>0.7</v>
      </c>
      <c r="AG11" s="106">
        <f t="shared" si="4"/>
        <v>0.7</v>
      </c>
      <c r="AH11" s="109">
        <f t="shared" si="3"/>
        <v>0.7</v>
      </c>
      <c r="AI11" s="109">
        <f t="shared" si="1"/>
        <v>0.7</v>
      </c>
      <c r="AJ11" s="109">
        <f t="shared" si="1"/>
        <v>0.7</v>
      </c>
      <c r="AK11" s="109">
        <f t="shared" si="1"/>
        <v>0.7</v>
      </c>
      <c r="AL11" s="109">
        <f t="shared" si="1"/>
        <v>0.7</v>
      </c>
      <c r="AM11" s="109">
        <f t="shared" si="1"/>
        <v>0.7</v>
      </c>
      <c r="AN11" s="109">
        <f t="shared" si="1"/>
        <v>0.7</v>
      </c>
      <c r="AO11" s="109">
        <f t="shared" si="1"/>
        <v>0.7</v>
      </c>
      <c r="AP11" s="109">
        <f t="shared" si="1"/>
        <v>0.7</v>
      </c>
      <c r="AQ11" s="109">
        <f t="shared" si="1"/>
        <v>0.7</v>
      </c>
      <c r="AR11" s="109">
        <f t="shared" si="1"/>
        <v>0.7</v>
      </c>
      <c r="AS11" s="109">
        <f t="shared" si="1"/>
        <v>0.7</v>
      </c>
      <c r="AT11" s="109">
        <f t="shared" si="1"/>
        <v>0.7</v>
      </c>
      <c r="AU11" s="109">
        <f t="shared" si="1"/>
        <v>0.7</v>
      </c>
      <c r="AV11" s="109">
        <f t="shared" si="1"/>
        <v>0.7</v>
      </c>
      <c r="AW11" s="109">
        <f t="shared" si="1"/>
        <v>0.7</v>
      </c>
      <c r="AX11" s="109">
        <f t="shared" si="1"/>
        <v>0.7</v>
      </c>
      <c r="AY11" s="109">
        <f t="shared" si="1"/>
        <v>0.7</v>
      </c>
      <c r="AZ11" s="109">
        <f t="shared" si="1"/>
        <v>0.7</v>
      </c>
      <c r="BA11" s="109">
        <f t="shared" si="1"/>
        <v>0.7</v>
      </c>
    </row>
    <row r="12" spans="1:55" ht="14.25" customHeight="1" x14ac:dyDescent="0.2">
      <c r="A12" s="54" t="s">
        <v>132</v>
      </c>
      <c r="B12" s="64">
        <f>'Capacity Factor-Reports'!B12</f>
        <v>0.28999999999999998</v>
      </c>
      <c r="C12" s="64">
        <f t="shared" si="2"/>
        <v>0.28999999999999998</v>
      </c>
      <c r="D12" s="64">
        <f t="shared" si="4"/>
        <v>0.28999999999999998</v>
      </c>
      <c r="E12" s="64">
        <f t="shared" si="4"/>
        <v>0.28999999999999998</v>
      </c>
      <c r="F12" s="64">
        <f t="shared" si="4"/>
        <v>0.28999999999999998</v>
      </c>
      <c r="G12" s="64">
        <f t="shared" si="4"/>
        <v>0.28999999999999998</v>
      </c>
      <c r="H12" s="64">
        <f t="shared" si="4"/>
        <v>0.28999999999999998</v>
      </c>
      <c r="I12" s="64">
        <f t="shared" si="4"/>
        <v>0.28999999999999998</v>
      </c>
      <c r="J12" s="64">
        <f t="shared" si="4"/>
        <v>0.28999999999999998</v>
      </c>
      <c r="K12" s="64">
        <f t="shared" si="4"/>
        <v>0.28999999999999998</v>
      </c>
      <c r="L12" s="64">
        <f t="shared" si="4"/>
        <v>0.28999999999999998</v>
      </c>
      <c r="M12" s="64">
        <f t="shared" si="4"/>
        <v>0.28999999999999998</v>
      </c>
      <c r="N12" s="64">
        <f t="shared" si="4"/>
        <v>0.28999999999999998</v>
      </c>
      <c r="O12" s="64">
        <f t="shared" si="4"/>
        <v>0.28999999999999998</v>
      </c>
      <c r="P12" s="64">
        <f t="shared" si="4"/>
        <v>0.28999999999999998</v>
      </c>
      <c r="Q12" s="64">
        <f t="shared" si="4"/>
        <v>0.28999999999999998</v>
      </c>
      <c r="R12" s="64">
        <f t="shared" si="4"/>
        <v>0.28999999999999998</v>
      </c>
      <c r="S12" s="64">
        <f t="shared" si="4"/>
        <v>0.28999999999999998</v>
      </c>
      <c r="T12" s="64">
        <f t="shared" si="4"/>
        <v>0.28999999999999998</v>
      </c>
      <c r="U12" s="64">
        <f t="shared" si="4"/>
        <v>0.28999999999999998</v>
      </c>
      <c r="V12" s="64">
        <f t="shared" si="4"/>
        <v>0.28999999999999998</v>
      </c>
      <c r="W12" s="64">
        <f t="shared" si="4"/>
        <v>0.28999999999999998</v>
      </c>
      <c r="X12" s="64">
        <f t="shared" si="4"/>
        <v>0.28999999999999998</v>
      </c>
      <c r="Y12" s="64">
        <f t="shared" si="4"/>
        <v>0.28999999999999998</v>
      </c>
      <c r="Z12" s="64">
        <f t="shared" si="4"/>
        <v>0.28999999999999998</v>
      </c>
      <c r="AA12" s="64">
        <f t="shared" si="4"/>
        <v>0.28999999999999998</v>
      </c>
      <c r="AB12" s="64">
        <f t="shared" si="4"/>
        <v>0.28999999999999998</v>
      </c>
      <c r="AC12" s="64">
        <f t="shared" si="4"/>
        <v>0.28999999999999998</v>
      </c>
      <c r="AD12" s="64">
        <f t="shared" si="4"/>
        <v>0.28999999999999998</v>
      </c>
      <c r="AE12" s="64">
        <f t="shared" si="4"/>
        <v>0.28999999999999998</v>
      </c>
      <c r="AF12" s="64">
        <f t="shared" si="4"/>
        <v>0.28999999999999998</v>
      </c>
      <c r="AG12" s="106">
        <f t="shared" si="4"/>
        <v>0.28999999999999998</v>
      </c>
      <c r="AH12" s="109">
        <f t="shared" si="3"/>
        <v>0.28999999999999998</v>
      </c>
      <c r="AI12" s="109">
        <f t="shared" si="1"/>
        <v>0.28999999999999998</v>
      </c>
      <c r="AJ12" s="109">
        <f t="shared" si="1"/>
        <v>0.28999999999999998</v>
      </c>
      <c r="AK12" s="109">
        <f t="shared" si="1"/>
        <v>0.28999999999999998</v>
      </c>
      <c r="AL12" s="109">
        <f t="shared" si="1"/>
        <v>0.28999999999999998</v>
      </c>
      <c r="AM12" s="109">
        <f t="shared" si="1"/>
        <v>0.28999999999999998</v>
      </c>
      <c r="AN12" s="109">
        <f t="shared" si="1"/>
        <v>0.28999999999999998</v>
      </c>
      <c r="AO12" s="109">
        <f t="shared" si="1"/>
        <v>0.28999999999999998</v>
      </c>
      <c r="AP12" s="109">
        <f t="shared" si="1"/>
        <v>0.28999999999999998</v>
      </c>
      <c r="AQ12" s="109">
        <f t="shared" si="1"/>
        <v>0.28999999999999998</v>
      </c>
      <c r="AR12" s="109">
        <f t="shared" si="1"/>
        <v>0.28999999999999998</v>
      </c>
      <c r="AS12" s="109">
        <f t="shared" si="1"/>
        <v>0.28999999999999998</v>
      </c>
      <c r="AT12" s="109">
        <f t="shared" si="1"/>
        <v>0.28999999999999998</v>
      </c>
      <c r="AU12" s="109">
        <f t="shared" si="1"/>
        <v>0.28999999999999998</v>
      </c>
      <c r="AV12" s="109">
        <f t="shared" si="1"/>
        <v>0.28999999999999998</v>
      </c>
      <c r="AW12" s="109">
        <f t="shared" si="1"/>
        <v>0.28999999999999998</v>
      </c>
      <c r="AX12" s="109">
        <f t="shared" si="1"/>
        <v>0.28999999999999998</v>
      </c>
      <c r="AY12" s="109">
        <f t="shared" si="1"/>
        <v>0.28999999999999998</v>
      </c>
      <c r="AZ12" s="109">
        <f t="shared" si="1"/>
        <v>0.28999999999999998</v>
      </c>
      <c r="BA12" s="109">
        <f t="shared" si="1"/>
        <v>0.28999999999999998</v>
      </c>
    </row>
    <row r="13" spans="1:55" ht="14.25" customHeight="1" x14ac:dyDescent="0.2">
      <c r="A13" s="54" t="s">
        <v>65</v>
      </c>
      <c r="B13" s="64">
        <f>'Capacity Factor-Reports'!B13</f>
        <v>0.65</v>
      </c>
      <c r="C13" s="64">
        <f t="shared" si="2"/>
        <v>0.65</v>
      </c>
      <c r="D13" s="64">
        <f t="shared" si="4"/>
        <v>0.65</v>
      </c>
      <c r="E13" s="64">
        <f t="shared" si="4"/>
        <v>0.65</v>
      </c>
      <c r="F13" s="64">
        <f t="shared" si="4"/>
        <v>0.65</v>
      </c>
      <c r="G13" s="64">
        <f t="shared" si="4"/>
        <v>0.65</v>
      </c>
      <c r="H13" s="64">
        <f t="shared" si="4"/>
        <v>0.65</v>
      </c>
      <c r="I13" s="64">
        <f t="shared" si="4"/>
        <v>0.65</v>
      </c>
      <c r="J13" s="64">
        <f t="shared" si="4"/>
        <v>0.65</v>
      </c>
      <c r="K13" s="64">
        <f t="shared" si="4"/>
        <v>0.65</v>
      </c>
      <c r="L13" s="64">
        <f t="shared" si="4"/>
        <v>0.65</v>
      </c>
      <c r="M13" s="64">
        <f t="shared" si="4"/>
        <v>0.65</v>
      </c>
      <c r="N13" s="64">
        <f t="shared" si="4"/>
        <v>0.65</v>
      </c>
      <c r="O13" s="64">
        <f t="shared" si="4"/>
        <v>0.65</v>
      </c>
      <c r="P13" s="64">
        <f t="shared" si="4"/>
        <v>0.65</v>
      </c>
      <c r="Q13" s="64">
        <f t="shared" si="4"/>
        <v>0.65</v>
      </c>
      <c r="R13" s="64">
        <f t="shared" si="4"/>
        <v>0.65</v>
      </c>
      <c r="S13" s="64">
        <f t="shared" si="4"/>
        <v>0.65</v>
      </c>
      <c r="T13" s="64">
        <f t="shared" si="4"/>
        <v>0.65</v>
      </c>
      <c r="U13" s="64">
        <f t="shared" si="4"/>
        <v>0.65</v>
      </c>
      <c r="V13" s="64">
        <f t="shared" si="4"/>
        <v>0.65</v>
      </c>
      <c r="W13" s="64">
        <f t="shared" si="4"/>
        <v>0.65</v>
      </c>
      <c r="X13" s="64">
        <f t="shared" si="4"/>
        <v>0.65</v>
      </c>
      <c r="Y13" s="64">
        <f t="shared" si="4"/>
        <v>0.65</v>
      </c>
      <c r="Z13" s="64">
        <f t="shared" si="4"/>
        <v>0.65</v>
      </c>
      <c r="AA13" s="64">
        <f t="shared" si="4"/>
        <v>0.65</v>
      </c>
      <c r="AB13" s="64">
        <f t="shared" si="4"/>
        <v>0.65</v>
      </c>
      <c r="AC13" s="64">
        <f t="shared" si="4"/>
        <v>0.65</v>
      </c>
      <c r="AD13" s="64">
        <f t="shared" si="4"/>
        <v>0.65</v>
      </c>
      <c r="AE13" s="64">
        <f t="shared" si="4"/>
        <v>0.65</v>
      </c>
      <c r="AF13" s="64">
        <f t="shared" si="4"/>
        <v>0.65</v>
      </c>
      <c r="AG13" s="106">
        <f t="shared" si="4"/>
        <v>0.65</v>
      </c>
      <c r="AH13" s="109">
        <f t="shared" si="3"/>
        <v>0.65</v>
      </c>
      <c r="AI13" s="109">
        <f t="shared" si="1"/>
        <v>0.65</v>
      </c>
      <c r="AJ13" s="109">
        <f t="shared" si="1"/>
        <v>0.65</v>
      </c>
      <c r="AK13" s="109">
        <f t="shared" si="1"/>
        <v>0.65</v>
      </c>
      <c r="AL13" s="109">
        <f t="shared" si="1"/>
        <v>0.65</v>
      </c>
      <c r="AM13" s="109">
        <f t="shared" si="1"/>
        <v>0.65</v>
      </c>
      <c r="AN13" s="109">
        <f t="shared" si="1"/>
        <v>0.65</v>
      </c>
      <c r="AO13" s="109">
        <f t="shared" si="1"/>
        <v>0.65</v>
      </c>
      <c r="AP13" s="109">
        <f t="shared" si="1"/>
        <v>0.65</v>
      </c>
      <c r="AQ13" s="109">
        <f t="shared" si="1"/>
        <v>0.65</v>
      </c>
      <c r="AR13" s="109">
        <f t="shared" si="1"/>
        <v>0.65</v>
      </c>
      <c r="AS13" s="109">
        <f t="shared" si="1"/>
        <v>0.65</v>
      </c>
      <c r="AT13" s="109">
        <f t="shared" si="1"/>
        <v>0.65</v>
      </c>
      <c r="AU13" s="109">
        <f t="shared" si="1"/>
        <v>0.65</v>
      </c>
      <c r="AV13" s="109">
        <f t="shared" si="1"/>
        <v>0.65</v>
      </c>
      <c r="AW13" s="109">
        <f t="shared" si="1"/>
        <v>0.65</v>
      </c>
      <c r="AX13" s="109">
        <f t="shared" si="1"/>
        <v>0.65</v>
      </c>
      <c r="AY13" s="109">
        <f t="shared" si="1"/>
        <v>0.65</v>
      </c>
      <c r="AZ13" s="109">
        <f t="shared" si="1"/>
        <v>0.65</v>
      </c>
      <c r="BA13" s="109">
        <f t="shared" si="1"/>
        <v>0.65</v>
      </c>
    </row>
    <row r="14" spans="1:55" ht="14.25" customHeight="1" x14ac:dyDescent="0.2">
      <c r="A14" s="54" t="s">
        <v>133</v>
      </c>
      <c r="B14" s="64">
        <f>'Capacity Factor-Reports'!B14</f>
        <v>0.37</v>
      </c>
      <c r="C14" s="64">
        <f t="shared" si="2"/>
        <v>0.37</v>
      </c>
      <c r="D14" s="64">
        <f t="shared" si="4"/>
        <v>0.37</v>
      </c>
      <c r="E14" s="64">
        <f t="shared" si="4"/>
        <v>0.37</v>
      </c>
      <c r="F14" s="64">
        <f t="shared" si="4"/>
        <v>0.37</v>
      </c>
      <c r="G14" s="64">
        <f t="shared" si="4"/>
        <v>0.37</v>
      </c>
      <c r="H14" s="64">
        <f t="shared" si="4"/>
        <v>0.37</v>
      </c>
      <c r="I14" s="64">
        <f t="shared" si="4"/>
        <v>0.37</v>
      </c>
      <c r="J14" s="64">
        <f t="shared" si="4"/>
        <v>0.37</v>
      </c>
      <c r="K14" s="64">
        <f t="shared" si="4"/>
        <v>0.37</v>
      </c>
      <c r="L14" s="64">
        <f t="shared" si="4"/>
        <v>0.37</v>
      </c>
      <c r="M14" s="64">
        <f t="shared" si="4"/>
        <v>0.37</v>
      </c>
      <c r="N14" s="64">
        <f t="shared" si="4"/>
        <v>0.37</v>
      </c>
      <c r="O14" s="64">
        <f t="shared" si="4"/>
        <v>0.37</v>
      </c>
      <c r="P14" s="64">
        <f t="shared" si="4"/>
        <v>0.37</v>
      </c>
      <c r="Q14" s="64">
        <f t="shared" si="4"/>
        <v>0.37</v>
      </c>
      <c r="R14" s="64">
        <f t="shared" si="4"/>
        <v>0.37</v>
      </c>
      <c r="S14" s="64">
        <f t="shared" si="4"/>
        <v>0.37</v>
      </c>
      <c r="T14" s="64">
        <f t="shared" si="4"/>
        <v>0.37</v>
      </c>
      <c r="U14" s="64">
        <f t="shared" si="4"/>
        <v>0.37</v>
      </c>
      <c r="V14" s="64">
        <f t="shared" si="4"/>
        <v>0.37</v>
      </c>
      <c r="W14" s="64">
        <f t="shared" si="4"/>
        <v>0.37</v>
      </c>
      <c r="X14" s="64">
        <f t="shared" si="4"/>
        <v>0.37</v>
      </c>
      <c r="Y14" s="64">
        <f t="shared" si="4"/>
        <v>0.37</v>
      </c>
      <c r="Z14" s="64">
        <f t="shared" si="4"/>
        <v>0.37</v>
      </c>
      <c r="AA14" s="64">
        <f t="shared" si="4"/>
        <v>0.37</v>
      </c>
      <c r="AB14" s="64">
        <f t="shared" si="4"/>
        <v>0.37</v>
      </c>
      <c r="AC14" s="64">
        <f t="shared" si="4"/>
        <v>0.37</v>
      </c>
      <c r="AD14" s="64">
        <f t="shared" si="4"/>
        <v>0.37</v>
      </c>
      <c r="AE14" s="64">
        <f t="shared" si="4"/>
        <v>0.37</v>
      </c>
      <c r="AF14" s="64">
        <f t="shared" si="4"/>
        <v>0.37</v>
      </c>
      <c r="AG14" s="106">
        <f t="shared" si="4"/>
        <v>0.37</v>
      </c>
      <c r="AH14" s="109">
        <f t="shared" si="3"/>
        <v>0.37</v>
      </c>
      <c r="AI14" s="109">
        <f t="shared" si="1"/>
        <v>0.37</v>
      </c>
      <c r="AJ14" s="109">
        <f t="shared" si="1"/>
        <v>0.37</v>
      </c>
      <c r="AK14" s="109">
        <f t="shared" si="1"/>
        <v>0.37</v>
      </c>
      <c r="AL14" s="109">
        <f t="shared" si="1"/>
        <v>0.37</v>
      </c>
      <c r="AM14" s="109">
        <f t="shared" si="1"/>
        <v>0.37</v>
      </c>
      <c r="AN14" s="109">
        <f t="shared" si="1"/>
        <v>0.37</v>
      </c>
      <c r="AO14" s="109">
        <f t="shared" si="1"/>
        <v>0.37</v>
      </c>
      <c r="AP14" s="109">
        <f t="shared" si="1"/>
        <v>0.37</v>
      </c>
      <c r="AQ14" s="109">
        <f t="shared" si="1"/>
        <v>0.37</v>
      </c>
      <c r="AR14" s="109">
        <f t="shared" si="1"/>
        <v>0.37</v>
      </c>
      <c r="AS14" s="109">
        <f t="shared" si="1"/>
        <v>0.37</v>
      </c>
      <c r="AT14" s="109">
        <f t="shared" si="1"/>
        <v>0.37</v>
      </c>
      <c r="AU14" s="109">
        <f t="shared" si="1"/>
        <v>0.37</v>
      </c>
      <c r="AV14" s="109">
        <f t="shared" si="1"/>
        <v>0.37</v>
      </c>
      <c r="AW14" s="109">
        <f t="shared" si="1"/>
        <v>0.37</v>
      </c>
      <c r="AX14" s="109">
        <f t="shared" si="1"/>
        <v>0.37</v>
      </c>
      <c r="AY14" s="109">
        <f t="shared" si="1"/>
        <v>0.37</v>
      </c>
      <c r="AZ14" s="109">
        <f t="shared" si="1"/>
        <v>0.37</v>
      </c>
      <c r="BA14" s="109">
        <f t="shared" si="1"/>
        <v>0.37</v>
      </c>
    </row>
    <row r="15" spans="1:55" ht="14.25" customHeight="1" x14ac:dyDescent="0.2">
      <c r="A15" s="54" t="s">
        <v>134</v>
      </c>
      <c r="B15" s="64">
        <f>'Capacity Factor-Reports'!B15</f>
        <v>0.7</v>
      </c>
      <c r="C15" s="64">
        <f t="shared" si="2"/>
        <v>0.7</v>
      </c>
      <c r="D15" s="64">
        <f t="shared" si="4"/>
        <v>0.7</v>
      </c>
      <c r="E15" s="64">
        <f t="shared" si="4"/>
        <v>0.7</v>
      </c>
      <c r="F15" s="64">
        <f t="shared" si="4"/>
        <v>0.7</v>
      </c>
      <c r="G15" s="64">
        <f t="shared" si="4"/>
        <v>0.7</v>
      </c>
      <c r="H15" s="64">
        <f t="shared" si="4"/>
        <v>0.7</v>
      </c>
      <c r="I15" s="64">
        <f t="shared" si="4"/>
        <v>0.7</v>
      </c>
      <c r="J15" s="64">
        <f t="shared" si="4"/>
        <v>0.7</v>
      </c>
      <c r="K15" s="64">
        <f t="shared" si="4"/>
        <v>0.7</v>
      </c>
      <c r="L15" s="64">
        <f t="shared" si="4"/>
        <v>0.7</v>
      </c>
      <c r="M15" s="64">
        <f t="shared" si="4"/>
        <v>0.7</v>
      </c>
      <c r="N15" s="64">
        <f t="shared" si="4"/>
        <v>0.7</v>
      </c>
      <c r="O15" s="64">
        <f t="shared" si="4"/>
        <v>0.7</v>
      </c>
      <c r="P15" s="64">
        <f t="shared" si="4"/>
        <v>0.7</v>
      </c>
      <c r="Q15" s="64">
        <f t="shared" si="4"/>
        <v>0.7</v>
      </c>
      <c r="R15" s="64">
        <f t="shared" si="4"/>
        <v>0.7</v>
      </c>
      <c r="S15" s="64">
        <f t="shared" si="4"/>
        <v>0.7</v>
      </c>
      <c r="T15" s="64">
        <f t="shared" si="4"/>
        <v>0.7</v>
      </c>
      <c r="U15" s="64">
        <f t="shared" si="4"/>
        <v>0.7</v>
      </c>
      <c r="V15" s="64">
        <f t="shared" si="4"/>
        <v>0.7</v>
      </c>
      <c r="W15" s="64">
        <f t="shared" si="4"/>
        <v>0.7</v>
      </c>
      <c r="X15" s="64">
        <f t="shared" si="4"/>
        <v>0.7</v>
      </c>
      <c r="Y15" s="64">
        <f t="shared" si="4"/>
        <v>0.7</v>
      </c>
      <c r="Z15" s="64">
        <f t="shared" si="4"/>
        <v>0.7</v>
      </c>
      <c r="AA15" s="64">
        <f t="shared" si="4"/>
        <v>0.7</v>
      </c>
      <c r="AB15" s="64">
        <f t="shared" si="4"/>
        <v>0.7</v>
      </c>
      <c r="AC15" s="64">
        <f t="shared" si="4"/>
        <v>0.7</v>
      </c>
      <c r="AD15" s="64">
        <f t="shared" si="4"/>
        <v>0.7</v>
      </c>
      <c r="AE15" s="64">
        <f t="shared" si="4"/>
        <v>0.7</v>
      </c>
      <c r="AF15" s="64">
        <f t="shared" si="4"/>
        <v>0.7</v>
      </c>
      <c r="AG15" s="106">
        <f t="shared" si="4"/>
        <v>0.7</v>
      </c>
      <c r="AH15" s="109">
        <f t="shared" si="3"/>
        <v>0.7</v>
      </c>
      <c r="AI15" s="109">
        <f t="shared" si="1"/>
        <v>0.7</v>
      </c>
      <c r="AJ15" s="109">
        <f t="shared" si="1"/>
        <v>0.7</v>
      </c>
      <c r="AK15" s="109">
        <f t="shared" si="1"/>
        <v>0.7</v>
      </c>
      <c r="AL15" s="109">
        <f t="shared" si="1"/>
        <v>0.7</v>
      </c>
      <c r="AM15" s="109">
        <f t="shared" si="1"/>
        <v>0.7</v>
      </c>
      <c r="AN15" s="109">
        <f t="shared" si="1"/>
        <v>0.7</v>
      </c>
      <c r="AO15" s="109">
        <f t="shared" si="1"/>
        <v>0.7</v>
      </c>
      <c r="AP15" s="109">
        <f t="shared" si="1"/>
        <v>0.7</v>
      </c>
      <c r="AQ15" s="109">
        <f t="shared" si="1"/>
        <v>0.7</v>
      </c>
      <c r="AR15" s="109">
        <f t="shared" si="1"/>
        <v>0.7</v>
      </c>
      <c r="AS15" s="109">
        <f t="shared" si="1"/>
        <v>0.7</v>
      </c>
      <c r="AT15" s="109">
        <f t="shared" si="1"/>
        <v>0.7</v>
      </c>
      <c r="AU15" s="109">
        <f t="shared" si="1"/>
        <v>0.7</v>
      </c>
      <c r="AV15" s="109">
        <f t="shared" si="1"/>
        <v>0.7</v>
      </c>
      <c r="AW15" s="109">
        <f t="shared" si="1"/>
        <v>0.7</v>
      </c>
      <c r="AX15" s="109">
        <f t="shared" si="1"/>
        <v>0.7</v>
      </c>
      <c r="AY15" s="109">
        <f t="shared" si="1"/>
        <v>0.7</v>
      </c>
      <c r="AZ15" s="109">
        <f t="shared" si="1"/>
        <v>0.7</v>
      </c>
      <c r="BA15" s="109">
        <f t="shared" si="1"/>
        <v>0.7</v>
      </c>
    </row>
    <row r="16" spans="1:55" ht="14.25" customHeight="1" x14ac:dyDescent="0.2">
      <c r="A16" s="54" t="s">
        <v>135</v>
      </c>
      <c r="B16" s="64">
        <f>'Capacity Factor-Reports'!B16</f>
        <v>0.7</v>
      </c>
      <c r="C16" s="64">
        <f t="shared" si="2"/>
        <v>0.7</v>
      </c>
      <c r="D16" s="64">
        <f t="shared" si="4"/>
        <v>0.7</v>
      </c>
      <c r="E16" s="64">
        <f t="shared" si="4"/>
        <v>0.7</v>
      </c>
      <c r="F16" s="64">
        <f t="shared" si="4"/>
        <v>0.7</v>
      </c>
      <c r="G16" s="64">
        <f t="shared" si="4"/>
        <v>0.7</v>
      </c>
      <c r="H16" s="64">
        <f t="shared" si="4"/>
        <v>0.7</v>
      </c>
      <c r="I16" s="64">
        <f t="shared" si="4"/>
        <v>0.7</v>
      </c>
      <c r="J16" s="64">
        <f t="shared" si="4"/>
        <v>0.7</v>
      </c>
      <c r="K16" s="64">
        <f t="shared" si="4"/>
        <v>0.7</v>
      </c>
      <c r="L16" s="64">
        <f t="shared" si="4"/>
        <v>0.7</v>
      </c>
      <c r="M16" s="64">
        <f t="shared" si="4"/>
        <v>0.7</v>
      </c>
      <c r="N16" s="64">
        <f t="shared" si="4"/>
        <v>0.7</v>
      </c>
      <c r="O16" s="64">
        <f t="shared" si="4"/>
        <v>0.7</v>
      </c>
      <c r="P16" s="64">
        <f t="shared" si="4"/>
        <v>0.7</v>
      </c>
      <c r="Q16" s="64">
        <f t="shared" si="4"/>
        <v>0.7</v>
      </c>
      <c r="R16" s="64">
        <f t="shared" si="4"/>
        <v>0.7</v>
      </c>
      <c r="S16" s="64">
        <f t="shared" si="4"/>
        <v>0.7</v>
      </c>
      <c r="T16" s="64">
        <f t="shared" si="4"/>
        <v>0.7</v>
      </c>
      <c r="U16" s="64">
        <f t="shared" si="4"/>
        <v>0.7</v>
      </c>
      <c r="V16" s="64">
        <f t="shared" si="4"/>
        <v>0.7</v>
      </c>
      <c r="W16" s="64">
        <f t="shared" si="4"/>
        <v>0.7</v>
      </c>
      <c r="X16" s="64">
        <f t="shared" si="4"/>
        <v>0.7</v>
      </c>
      <c r="Y16" s="64">
        <f t="shared" si="4"/>
        <v>0.7</v>
      </c>
      <c r="Z16" s="64">
        <f t="shared" si="4"/>
        <v>0.7</v>
      </c>
      <c r="AA16" s="64">
        <f t="shared" si="4"/>
        <v>0.7</v>
      </c>
      <c r="AB16" s="64">
        <f t="shared" si="4"/>
        <v>0.7</v>
      </c>
      <c r="AC16" s="64">
        <f t="shared" si="4"/>
        <v>0.7</v>
      </c>
      <c r="AD16" s="64">
        <f t="shared" si="4"/>
        <v>0.7</v>
      </c>
      <c r="AE16" s="64">
        <f t="shared" si="4"/>
        <v>0.7</v>
      </c>
      <c r="AF16" s="64">
        <f t="shared" si="4"/>
        <v>0.7</v>
      </c>
      <c r="AG16" s="106">
        <f t="shared" si="4"/>
        <v>0.7</v>
      </c>
      <c r="AH16" s="109">
        <f t="shared" si="3"/>
        <v>0.7</v>
      </c>
      <c r="AI16" s="109">
        <f t="shared" si="1"/>
        <v>0.7</v>
      </c>
      <c r="AJ16" s="109">
        <f t="shared" si="1"/>
        <v>0.7</v>
      </c>
      <c r="AK16" s="109">
        <f t="shared" si="1"/>
        <v>0.7</v>
      </c>
      <c r="AL16" s="109">
        <f t="shared" si="1"/>
        <v>0.7</v>
      </c>
      <c r="AM16" s="109">
        <f t="shared" ref="AI16:BA17" si="5">AL16</f>
        <v>0.7</v>
      </c>
      <c r="AN16" s="109">
        <f t="shared" si="5"/>
        <v>0.7</v>
      </c>
      <c r="AO16" s="109">
        <f t="shared" si="5"/>
        <v>0.7</v>
      </c>
      <c r="AP16" s="109">
        <f t="shared" si="5"/>
        <v>0.7</v>
      </c>
      <c r="AQ16" s="109">
        <f t="shared" si="5"/>
        <v>0.7</v>
      </c>
      <c r="AR16" s="109">
        <f t="shared" si="5"/>
        <v>0.7</v>
      </c>
      <c r="AS16" s="109">
        <f t="shared" si="5"/>
        <v>0.7</v>
      </c>
      <c r="AT16" s="109">
        <f t="shared" si="5"/>
        <v>0.7</v>
      </c>
      <c r="AU16" s="109">
        <f t="shared" si="5"/>
        <v>0.7</v>
      </c>
      <c r="AV16" s="109">
        <f t="shared" si="5"/>
        <v>0.7</v>
      </c>
      <c r="AW16" s="109">
        <f t="shared" si="5"/>
        <v>0.7</v>
      </c>
      <c r="AX16" s="109">
        <f t="shared" si="5"/>
        <v>0.7</v>
      </c>
      <c r="AY16" s="109">
        <f t="shared" si="5"/>
        <v>0.7</v>
      </c>
      <c r="AZ16" s="109">
        <f t="shared" si="5"/>
        <v>0.7</v>
      </c>
      <c r="BA16" s="109">
        <f t="shared" si="5"/>
        <v>0.7</v>
      </c>
    </row>
    <row r="17" spans="1:53" ht="14.25" customHeight="1" x14ac:dyDescent="0.2">
      <c r="A17" s="54" t="s">
        <v>66</v>
      </c>
      <c r="B17" s="64">
        <f>'Capacity Factor-Reports'!B17</f>
        <v>0.5</v>
      </c>
      <c r="C17" s="64">
        <f t="shared" si="2"/>
        <v>0.5</v>
      </c>
      <c r="D17" s="64">
        <f t="shared" si="4"/>
        <v>0.5</v>
      </c>
      <c r="E17" s="64">
        <f t="shared" si="4"/>
        <v>0.5</v>
      </c>
      <c r="F17" s="64">
        <f t="shared" si="4"/>
        <v>0.5</v>
      </c>
      <c r="G17" s="64">
        <f t="shared" si="4"/>
        <v>0.5</v>
      </c>
      <c r="H17" s="64">
        <f t="shared" si="4"/>
        <v>0.5</v>
      </c>
      <c r="I17" s="64">
        <f t="shared" si="4"/>
        <v>0.5</v>
      </c>
      <c r="J17" s="64">
        <f t="shared" si="4"/>
        <v>0.5</v>
      </c>
      <c r="K17" s="64">
        <f t="shared" si="4"/>
        <v>0.5</v>
      </c>
      <c r="L17" s="64">
        <f t="shared" si="4"/>
        <v>0.5</v>
      </c>
      <c r="M17" s="64">
        <f t="shared" si="4"/>
        <v>0.5</v>
      </c>
      <c r="N17" s="64">
        <f t="shared" si="4"/>
        <v>0.5</v>
      </c>
      <c r="O17" s="64">
        <f t="shared" si="4"/>
        <v>0.5</v>
      </c>
      <c r="P17" s="64">
        <f t="shared" si="4"/>
        <v>0.5</v>
      </c>
      <c r="Q17" s="64">
        <f t="shared" si="4"/>
        <v>0.5</v>
      </c>
      <c r="R17" s="64">
        <f t="shared" si="4"/>
        <v>0.5</v>
      </c>
      <c r="S17" s="64">
        <f t="shared" si="4"/>
        <v>0.5</v>
      </c>
      <c r="T17" s="64">
        <f t="shared" si="4"/>
        <v>0.5</v>
      </c>
      <c r="U17" s="64">
        <f t="shared" si="4"/>
        <v>0.5</v>
      </c>
      <c r="V17" s="64">
        <f t="shared" si="4"/>
        <v>0.5</v>
      </c>
      <c r="W17" s="64">
        <f t="shared" si="4"/>
        <v>0.5</v>
      </c>
      <c r="X17" s="64">
        <f t="shared" si="4"/>
        <v>0.5</v>
      </c>
      <c r="Y17" s="64">
        <f t="shared" si="4"/>
        <v>0.5</v>
      </c>
      <c r="Z17" s="64">
        <f t="shared" si="4"/>
        <v>0.5</v>
      </c>
      <c r="AA17" s="64">
        <f t="shared" si="4"/>
        <v>0.5</v>
      </c>
      <c r="AB17" s="64">
        <f t="shared" si="4"/>
        <v>0.5</v>
      </c>
      <c r="AC17" s="64">
        <f t="shared" si="4"/>
        <v>0.5</v>
      </c>
      <c r="AD17" s="64">
        <f t="shared" si="4"/>
        <v>0.5</v>
      </c>
      <c r="AE17" s="64">
        <f t="shared" si="4"/>
        <v>0.5</v>
      </c>
      <c r="AF17" s="64">
        <f t="shared" si="4"/>
        <v>0.5</v>
      </c>
      <c r="AG17" s="106">
        <f t="shared" si="4"/>
        <v>0.5</v>
      </c>
      <c r="AH17" s="109">
        <f t="shared" si="3"/>
        <v>0.5</v>
      </c>
      <c r="AI17" s="109">
        <f t="shared" si="5"/>
        <v>0.5</v>
      </c>
      <c r="AJ17" s="109">
        <f t="shared" si="5"/>
        <v>0.5</v>
      </c>
      <c r="AK17" s="109">
        <f t="shared" si="5"/>
        <v>0.5</v>
      </c>
      <c r="AL17" s="109">
        <f t="shared" si="5"/>
        <v>0.5</v>
      </c>
      <c r="AM17" s="109">
        <f t="shared" si="5"/>
        <v>0.5</v>
      </c>
      <c r="AN17" s="109">
        <f t="shared" si="5"/>
        <v>0.5</v>
      </c>
      <c r="AO17" s="109">
        <f t="shared" si="5"/>
        <v>0.5</v>
      </c>
      <c r="AP17" s="109">
        <f t="shared" si="5"/>
        <v>0.5</v>
      </c>
      <c r="AQ17" s="109">
        <f t="shared" si="5"/>
        <v>0.5</v>
      </c>
      <c r="AR17" s="109">
        <f t="shared" si="5"/>
        <v>0.5</v>
      </c>
      <c r="AS17" s="109">
        <f t="shared" si="5"/>
        <v>0.5</v>
      </c>
      <c r="AT17" s="109">
        <f t="shared" si="5"/>
        <v>0.5</v>
      </c>
      <c r="AU17" s="109">
        <f t="shared" si="5"/>
        <v>0.5</v>
      </c>
      <c r="AV17" s="109">
        <f t="shared" si="5"/>
        <v>0.5</v>
      </c>
      <c r="AW17" s="109">
        <f t="shared" si="5"/>
        <v>0.5</v>
      </c>
      <c r="AX17" s="109">
        <f t="shared" si="5"/>
        <v>0.5</v>
      </c>
      <c r="AY17" s="109">
        <f t="shared" si="5"/>
        <v>0.5</v>
      </c>
      <c r="AZ17" s="109">
        <f t="shared" si="5"/>
        <v>0.5</v>
      </c>
      <c r="BA17" s="109">
        <f t="shared" si="5"/>
        <v>0.5</v>
      </c>
    </row>
    <row r="18" spans="1:53" ht="14.25" customHeight="1" x14ac:dyDescent="0.2"/>
    <row r="19" spans="1:53" ht="14.25" customHeight="1" x14ac:dyDescent="0.2"/>
    <row r="20" spans="1:53" ht="14.25" customHeight="1" x14ac:dyDescent="0.2"/>
    <row r="21" spans="1:53" ht="14.25" customHeight="1" x14ac:dyDescent="0.2"/>
    <row r="22" spans="1:53" ht="14.25" customHeight="1" x14ac:dyDescent="0.2"/>
    <row r="23" spans="1:53" ht="14.25" customHeight="1" x14ac:dyDescent="0.2"/>
    <row r="24" spans="1:53" ht="14.25" customHeight="1" x14ac:dyDescent="0.2"/>
    <row r="25" spans="1:53" ht="14.25" customHeight="1" x14ac:dyDescent="0.2"/>
    <row r="26" spans="1:53" ht="14.25" customHeight="1" x14ac:dyDescent="0.2"/>
    <row r="27" spans="1:53" ht="14.25" customHeight="1" x14ac:dyDescent="0.2"/>
    <row r="28" spans="1:53" ht="14.25" customHeight="1" x14ac:dyDescent="0.2"/>
    <row r="29" spans="1:53" ht="14.25" customHeight="1" x14ac:dyDescent="0.2"/>
    <row r="30" spans="1:53" ht="14.25" customHeight="1" x14ac:dyDescent="0.2"/>
    <row r="31" spans="1:53" ht="14.25" customHeight="1" x14ac:dyDescent="0.2"/>
    <row r="32" spans="1:53"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honeticPr fontId="15" type="noConversion"/>
  <pageMargins left="0.7" right="0.7" top="0.75" bottom="0.75" header="0" footer="0"/>
  <pageSetup orientation="landscape"/>
  <ignoredErrors>
    <ignoredError sqref="B1:D1 E1:AG1"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1E4E79"/>
  </sheetPr>
  <dimension ref="A1:BA1000"/>
  <sheetViews>
    <sheetView topLeftCell="AI1" workbookViewId="0">
      <selection activeCell="AG2" sqref="AG2:BA17"/>
    </sheetView>
  </sheetViews>
  <sheetFormatPr baseColWidth="10" defaultColWidth="14.5" defaultRowHeight="15" customHeight="1" x14ac:dyDescent="0.2"/>
  <cols>
    <col min="1" max="1" width="24.5" customWidth="1"/>
    <col min="2" max="4" width="9.1640625" customWidth="1"/>
    <col min="5" max="33" width="8.6640625" customWidth="1"/>
  </cols>
  <sheetData>
    <row r="1" spans="1:53" ht="14.25" customHeight="1" x14ac:dyDescent="0.2">
      <c r="A1" s="29" t="s">
        <v>93</v>
      </c>
      <c r="B1" s="59">
        <v>2019</v>
      </c>
      <c r="C1" s="60">
        <v>2020</v>
      </c>
      <c r="D1" s="59">
        <v>2021</v>
      </c>
      <c r="E1" s="60">
        <v>2022</v>
      </c>
      <c r="F1" s="59">
        <v>2023</v>
      </c>
      <c r="G1" s="60">
        <v>2024</v>
      </c>
      <c r="H1" s="59">
        <v>2025</v>
      </c>
      <c r="I1" s="60">
        <v>2026</v>
      </c>
      <c r="J1" s="59">
        <v>2027</v>
      </c>
      <c r="K1" s="60">
        <v>2028</v>
      </c>
      <c r="L1" s="59">
        <v>2029</v>
      </c>
      <c r="M1" s="60">
        <v>2030</v>
      </c>
      <c r="N1" s="59">
        <v>2031</v>
      </c>
      <c r="O1" s="60">
        <v>2032</v>
      </c>
      <c r="P1" s="59">
        <v>2033</v>
      </c>
      <c r="Q1" s="60">
        <v>2034</v>
      </c>
      <c r="R1" s="59">
        <v>2035</v>
      </c>
      <c r="S1" s="60">
        <v>2036</v>
      </c>
      <c r="T1" s="59">
        <v>2037</v>
      </c>
      <c r="U1" s="60">
        <v>2038</v>
      </c>
      <c r="V1" s="59">
        <v>2039</v>
      </c>
      <c r="W1" s="60">
        <v>2040</v>
      </c>
      <c r="X1" s="59">
        <v>2041</v>
      </c>
      <c r="Y1" s="60">
        <v>2042</v>
      </c>
      <c r="Z1" s="59">
        <v>2043</v>
      </c>
      <c r="AA1" s="60">
        <v>2044</v>
      </c>
      <c r="AB1" s="59">
        <v>2045</v>
      </c>
      <c r="AC1" s="60">
        <v>2046</v>
      </c>
      <c r="AD1" s="59">
        <v>2047</v>
      </c>
      <c r="AE1" s="60">
        <v>2048</v>
      </c>
      <c r="AF1" s="59">
        <v>2049</v>
      </c>
      <c r="AG1" s="60">
        <v>2050</v>
      </c>
      <c r="AH1" s="107">
        <v>2051</v>
      </c>
      <c r="AI1" s="108">
        <v>2052</v>
      </c>
      <c r="AJ1" s="108">
        <v>2053</v>
      </c>
      <c r="AK1" s="108">
        <v>2054</v>
      </c>
      <c r="AL1" s="108">
        <v>2055</v>
      </c>
      <c r="AM1" s="108">
        <v>2056</v>
      </c>
      <c r="AN1" s="108">
        <v>2057</v>
      </c>
      <c r="AO1" s="108">
        <v>2058</v>
      </c>
      <c r="AP1" s="108">
        <v>2059</v>
      </c>
      <c r="AQ1" s="108">
        <v>2060</v>
      </c>
      <c r="AR1" s="108">
        <v>2061</v>
      </c>
      <c r="AS1" s="108">
        <v>2062</v>
      </c>
      <c r="AT1" s="108">
        <v>2063</v>
      </c>
      <c r="AU1" s="108">
        <v>2064</v>
      </c>
      <c r="AV1" s="108">
        <v>2065</v>
      </c>
      <c r="AW1" s="108">
        <v>2066</v>
      </c>
      <c r="AX1" s="108">
        <v>2067</v>
      </c>
      <c r="AY1" s="108">
        <v>2068</v>
      </c>
      <c r="AZ1" s="108">
        <v>2069</v>
      </c>
      <c r="BA1" s="108">
        <v>2070</v>
      </c>
    </row>
    <row r="2" spans="1:53" ht="14.25" customHeight="1" x14ac:dyDescent="0.2">
      <c r="A2" s="2" t="s">
        <v>126</v>
      </c>
      <c r="B2" s="58">
        <v>0</v>
      </c>
      <c r="C2" s="58">
        <f t="shared" ref="C2:BA2" si="0">$B2</f>
        <v>0</v>
      </c>
      <c r="D2" s="58">
        <f t="shared" si="0"/>
        <v>0</v>
      </c>
      <c r="E2" s="58">
        <f t="shared" si="0"/>
        <v>0</v>
      </c>
      <c r="F2" s="58">
        <f t="shared" si="0"/>
        <v>0</v>
      </c>
      <c r="G2" s="58">
        <f t="shared" si="0"/>
        <v>0</v>
      </c>
      <c r="H2" s="58">
        <f t="shared" si="0"/>
        <v>0</v>
      </c>
      <c r="I2" s="58">
        <f t="shared" si="0"/>
        <v>0</v>
      </c>
      <c r="J2" s="58">
        <f t="shared" si="0"/>
        <v>0</v>
      </c>
      <c r="K2" s="58">
        <f t="shared" si="0"/>
        <v>0</v>
      </c>
      <c r="L2" s="58">
        <f t="shared" si="0"/>
        <v>0</v>
      </c>
      <c r="M2" s="58">
        <f t="shared" si="0"/>
        <v>0</v>
      </c>
      <c r="N2" s="58">
        <f t="shared" si="0"/>
        <v>0</v>
      </c>
      <c r="O2" s="58">
        <f t="shared" si="0"/>
        <v>0</v>
      </c>
      <c r="P2" s="58">
        <f t="shared" si="0"/>
        <v>0</v>
      </c>
      <c r="Q2" s="58">
        <f t="shared" si="0"/>
        <v>0</v>
      </c>
      <c r="R2" s="58">
        <f t="shared" si="0"/>
        <v>0</v>
      </c>
      <c r="S2" s="58">
        <f t="shared" si="0"/>
        <v>0</v>
      </c>
      <c r="T2" s="58">
        <f t="shared" si="0"/>
        <v>0</v>
      </c>
      <c r="U2" s="58">
        <f t="shared" si="0"/>
        <v>0</v>
      </c>
      <c r="V2" s="58">
        <f t="shared" si="0"/>
        <v>0</v>
      </c>
      <c r="W2" s="58">
        <f t="shared" si="0"/>
        <v>0</v>
      </c>
      <c r="X2" s="58">
        <f t="shared" si="0"/>
        <v>0</v>
      </c>
      <c r="Y2" s="58">
        <f t="shared" si="0"/>
        <v>0</v>
      </c>
      <c r="Z2" s="58">
        <f t="shared" si="0"/>
        <v>0</v>
      </c>
      <c r="AA2" s="58">
        <f t="shared" si="0"/>
        <v>0</v>
      </c>
      <c r="AB2" s="58">
        <f t="shared" si="0"/>
        <v>0</v>
      </c>
      <c r="AC2" s="58">
        <f t="shared" si="0"/>
        <v>0</v>
      </c>
      <c r="AD2" s="58">
        <f t="shared" si="0"/>
        <v>0</v>
      </c>
      <c r="AE2" s="58">
        <f t="shared" si="0"/>
        <v>0</v>
      </c>
      <c r="AF2" s="58">
        <f t="shared" si="0"/>
        <v>0</v>
      </c>
      <c r="AG2" s="58">
        <f t="shared" si="0"/>
        <v>0</v>
      </c>
      <c r="AH2" s="58">
        <f t="shared" si="0"/>
        <v>0</v>
      </c>
      <c r="AI2" s="58">
        <f t="shared" si="0"/>
        <v>0</v>
      </c>
      <c r="AJ2" s="58">
        <f t="shared" si="0"/>
        <v>0</v>
      </c>
      <c r="AK2" s="58">
        <f t="shared" si="0"/>
        <v>0</v>
      </c>
      <c r="AL2" s="58">
        <f t="shared" si="0"/>
        <v>0</v>
      </c>
      <c r="AM2" s="58">
        <f t="shared" si="0"/>
        <v>0</v>
      </c>
      <c r="AN2" s="58">
        <f t="shared" si="0"/>
        <v>0</v>
      </c>
      <c r="AO2" s="58">
        <f t="shared" si="0"/>
        <v>0</v>
      </c>
      <c r="AP2" s="58">
        <f t="shared" si="0"/>
        <v>0</v>
      </c>
      <c r="AQ2" s="58">
        <f t="shared" si="0"/>
        <v>0</v>
      </c>
      <c r="AR2" s="58">
        <f t="shared" si="0"/>
        <v>0</v>
      </c>
      <c r="AS2" s="58">
        <f t="shared" si="0"/>
        <v>0</v>
      </c>
      <c r="AT2" s="58">
        <f t="shared" si="0"/>
        <v>0</v>
      </c>
      <c r="AU2" s="58">
        <f t="shared" si="0"/>
        <v>0</v>
      </c>
      <c r="AV2" s="58">
        <f t="shared" si="0"/>
        <v>0</v>
      </c>
      <c r="AW2" s="58">
        <f t="shared" si="0"/>
        <v>0</v>
      </c>
      <c r="AX2" s="58">
        <f t="shared" si="0"/>
        <v>0</v>
      </c>
      <c r="AY2" s="58">
        <f t="shared" si="0"/>
        <v>0</v>
      </c>
      <c r="AZ2" s="58">
        <f t="shared" si="0"/>
        <v>0</v>
      </c>
      <c r="BA2" s="58">
        <f t="shared" si="0"/>
        <v>0</v>
      </c>
    </row>
    <row r="3" spans="1:53" ht="14.25" customHeight="1" x14ac:dyDescent="0.2">
      <c r="A3" s="2" t="s">
        <v>127</v>
      </c>
      <c r="B3" s="58">
        <v>0</v>
      </c>
      <c r="C3" s="58">
        <f t="shared" ref="C3:BA3" si="1">$B3</f>
        <v>0</v>
      </c>
      <c r="D3" s="58">
        <f t="shared" si="1"/>
        <v>0</v>
      </c>
      <c r="E3" s="58">
        <f t="shared" si="1"/>
        <v>0</v>
      </c>
      <c r="F3" s="58">
        <f t="shared" si="1"/>
        <v>0</v>
      </c>
      <c r="G3" s="58">
        <f t="shared" si="1"/>
        <v>0</v>
      </c>
      <c r="H3" s="58">
        <f t="shared" si="1"/>
        <v>0</v>
      </c>
      <c r="I3" s="58">
        <f t="shared" si="1"/>
        <v>0</v>
      </c>
      <c r="J3" s="58">
        <f t="shared" si="1"/>
        <v>0</v>
      </c>
      <c r="K3" s="58">
        <f t="shared" si="1"/>
        <v>0</v>
      </c>
      <c r="L3" s="58">
        <f t="shared" si="1"/>
        <v>0</v>
      </c>
      <c r="M3" s="58">
        <f t="shared" si="1"/>
        <v>0</v>
      </c>
      <c r="N3" s="58">
        <f t="shared" si="1"/>
        <v>0</v>
      </c>
      <c r="O3" s="58">
        <f t="shared" si="1"/>
        <v>0</v>
      </c>
      <c r="P3" s="58">
        <f t="shared" si="1"/>
        <v>0</v>
      </c>
      <c r="Q3" s="58">
        <f t="shared" si="1"/>
        <v>0</v>
      </c>
      <c r="R3" s="58">
        <f t="shared" si="1"/>
        <v>0</v>
      </c>
      <c r="S3" s="58">
        <f t="shared" si="1"/>
        <v>0</v>
      </c>
      <c r="T3" s="58">
        <f t="shared" si="1"/>
        <v>0</v>
      </c>
      <c r="U3" s="58">
        <f t="shared" si="1"/>
        <v>0</v>
      </c>
      <c r="V3" s="58">
        <f t="shared" si="1"/>
        <v>0</v>
      </c>
      <c r="W3" s="58">
        <f t="shared" si="1"/>
        <v>0</v>
      </c>
      <c r="X3" s="58">
        <f t="shared" si="1"/>
        <v>0</v>
      </c>
      <c r="Y3" s="58">
        <f t="shared" si="1"/>
        <v>0</v>
      </c>
      <c r="Z3" s="58">
        <f t="shared" si="1"/>
        <v>0</v>
      </c>
      <c r="AA3" s="58">
        <f t="shared" si="1"/>
        <v>0</v>
      </c>
      <c r="AB3" s="58">
        <f t="shared" si="1"/>
        <v>0</v>
      </c>
      <c r="AC3" s="58">
        <f t="shared" si="1"/>
        <v>0</v>
      </c>
      <c r="AD3" s="58">
        <f t="shared" si="1"/>
        <v>0</v>
      </c>
      <c r="AE3" s="58">
        <f t="shared" si="1"/>
        <v>0</v>
      </c>
      <c r="AF3" s="58">
        <f t="shared" si="1"/>
        <v>0</v>
      </c>
      <c r="AG3" s="58">
        <f t="shared" si="1"/>
        <v>0</v>
      </c>
      <c r="AH3" s="58">
        <f t="shared" si="1"/>
        <v>0</v>
      </c>
      <c r="AI3" s="58">
        <f t="shared" si="1"/>
        <v>0</v>
      </c>
      <c r="AJ3" s="58">
        <f t="shared" si="1"/>
        <v>0</v>
      </c>
      <c r="AK3" s="58">
        <f t="shared" si="1"/>
        <v>0</v>
      </c>
      <c r="AL3" s="58">
        <f t="shared" si="1"/>
        <v>0</v>
      </c>
      <c r="AM3" s="58">
        <f t="shared" si="1"/>
        <v>0</v>
      </c>
      <c r="AN3" s="58">
        <f t="shared" si="1"/>
        <v>0</v>
      </c>
      <c r="AO3" s="58">
        <f t="shared" si="1"/>
        <v>0</v>
      </c>
      <c r="AP3" s="58">
        <f t="shared" si="1"/>
        <v>0</v>
      </c>
      <c r="AQ3" s="58">
        <f t="shared" si="1"/>
        <v>0</v>
      </c>
      <c r="AR3" s="58">
        <f t="shared" si="1"/>
        <v>0</v>
      </c>
      <c r="AS3" s="58">
        <f t="shared" si="1"/>
        <v>0</v>
      </c>
      <c r="AT3" s="58">
        <f t="shared" si="1"/>
        <v>0</v>
      </c>
      <c r="AU3" s="58">
        <f t="shared" si="1"/>
        <v>0</v>
      </c>
      <c r="AV3" s="58">
        <f t="shared" si="1"/>
        <v>0</v>
      </c>
      <c r="AW3" s="58">
        <f t="shared" si="1"/>
        <v>0</v>
      </c>
      <c r="AX3" s="58">
        <f t="shared" si="1"/>
        <v>0</v>
      </c>
      <c r="AY3" s="58">
        <f t="shared" si="1"/>
        <v>0</v>
      </c>
      <c r="AZ3" s="58">
        <f t="shared" si="1"/>
        <v>0</v>
      </c>
      <c r="BA3" s="58">
        <f t="shared" si="1"/>
        <v>0</v>
      </c>
    </row>
    <row r="4" spans="1:53" ht="14.25" customHeight="1" x14ac:dyDescent="0.2">
      <c r="A4" s="2" t="s">
        <v>128</v>
      </c>
      <c r="B4" s="58">
        <v>0</v>
      </c>
      <c r="C4" s="58">
        <f t="shared" ref="C4:BA4" si="2">$B4</f>
        <v>0</v>
      </c>
      <c r="D4" s="58">
        <f t="shared" si="2"/>
        <v>0</v>
      </c>
      <c r="E4" s="58">
        <f t="shared" si="2"/>
        <v>0</v>
      </c>
      <c r="F4" s="58">
        <f t="shared" si="2"/>
        <v>0</v>
      </c>
      <c r="G4" s="58">
        <f t="shared" si="2"/>
        <v>0</v>
      </c>
      <c r="H4" s="58">
        <f t="shared" si="2"/>
        <v>0</v>
      </c>
      <c r="I4" s="58">
        <f t="shared" si="2"/>
        <v>0</v>
      </c>
      <c r="J4" s="58">
        <f t="shared" si="2"/>
        <v>0</v>
      </c>
      <c r="K4" s="58">
        <f t="shared" si="2"/>
        <v>0</v>
      </c>
      <c r="L4" s="58">
        <f t="shared" si="2"/>
        <v>0</v>
      </c>
      <c r="M4" s="58">
        <f t="shared" si="2"/>
        <v>0</v>
      </c>
      <c r="N4" s="58">
        <f t="shared" si="2"/>
        <v>0</v>
      </c>
      <c r="O4" s="58">
        <f t="shared" si="2"/>
        <v>0</v>
      </c>
      <c r="P4" s="58">
        <f t="shared" si="2"/>
        <v>0</v>
      </c>
      <c r="Q4" s="58">
        <f t="shared" si="2"/>
        <v>0</v>
      </c>
      <c r="R4" s="58">
        <f t="shared" si="2"/>
        <v>0</v>
      </c>
      <c r="S4" s="58">
        <f t="shared" si="2"/>
        <v>0</v>
      </c>
      <c r="T4" s="58">
        <f t="shared" si="2"/>
        <v>0</v>
      </c>
      <c r="U4" s="58">
        <f t="shared" si="2"/>
        <v>0</v>
      </c>
      <c r="V4" s="58">
        <f t="shared" si="2"/>
        <v>0</v>
      </c>
      <c r="W4" s="58">
        <f t="shared" si="2"/>
        <v>0</v>
      </c>
      <c r="X4" s="58">
        <f t="shared" si="2"/>
        <v>0</v>
      </c>
      <c r="Y4" s="58">
        <f t="shared" si="2"/>
        <v>0</v>
      </c>
      <c r="Z4" s="58">
        <f t="shared" si="2"/>
        <v>0</v>
      </c>
      <c r="AA4" s="58">
        <f t="shared" si="2"/>
        <v>0</v>
      </c>
      <c r="AB4" s="58">
        <f t="shared" si="2"/>
        <v>0</v>
      </c>
      <c r="AC4" s="58">
        <f t="shared" si="2"/>
        <v>0</v>
      </c>
      <c r="AD4" s="58">
        <f t="shared" si="2"/>
        <v>0</v>
      </c>
      <c r="AE4" s="58">
        <f t="shared" si="2"/>
        <v>0</v>
      </c>
      <c r="AF4" s="58">
        <f t="shared" si="2"/>
        <v>0</v>
      </c>
      <c r="AG4" s="58">
        <f t="shared" si="2"/>
        <v>0</v>
      </c>
      <c r="AH4" s="58">
        <f t="shared" si="2"/>
        <v>0</v>
      </c>
      <c r="AI4" s="58">
        <f t="shared" si="2"/>
        <v>0</v>
      </c>
      <c r="AJ4" s="58">
        <f t="shared" si="2"/>
        <v>0</v>
      </c>
      <c r="AK4" s="58">
        <f t="shared" si="2"/>
        <v>0</v>
      </c>
      <c r="AL4" s="58">
        <f t="shared" si="2"/>
        <v>0</v>
      </c>
      <c r="AM4" s="58">
        <f t="shared" si="2"/>
        <v>0</v>
      </c>
      <c r="AN4" s="58">
        <f t="shared" si="2"/>
        <v>0</v>
      </c>
      <c r="AO4" s="58">
        <f t="shared" si="2"/>
        <v>0</v>
      </c>
      <c r="AP4" s="58">
        <f t="shared" si="2"/>
        <v>0</v>
      </c>
      <c r="AQ4" s="58">
        <f t="shared" si="2"/>
        <v>0</v>
      </c>
      <c r="AR4" s="58">
        <f t="shared" si="2"/>
        <v>0</v>
      </c>
      <c r="AS4" s="58">
        <f t="shared" si="2"/>
        <v>0</v>
      </c>
      <c r="AT4" s="58">
        <f t="shared" si="2"/>
        <v>0</v>
      </c>
      <c r="AU4" s="58">
        <f t="shared" si="2"/>
        <v>0</v>
      </c>
      <c r="AV4" s="58">
        <f t="shared" si="2"/>
        <v>0</v>
      </c>
      <c r="AW4" s="58">
        <f t="shared" si="2"/>
        <v>0</v>
      </c>
      <c r="AX4" s="58">
        <f t="shared" si="2"/>
        <v>0</v>
      </c>
      <c r="AY4" s="58">
        <f t="shared" si="2"/>
        <v>0</v>
      </c>
      <c r="AZ4" s="58">
        <f t="shared" si="2"/>
        <v>0</v>
      </c>
      <c r="BA4" s="58">
        <f t="shared" si="2"/>
        <v>0</v>
      </c>
    </row>
    <row r="5" spans="1:53" ht="14.25" customHeight="1" x14ac:dyDescent="0.2">
      <c r="A5" s="2" t="s">
        <v>15</v>
      </c>
      <c r="B5" s="58">
        <v>0</v>
      </c>
      <c r="C5" s="58">
        <f t="shared" ref="C5:BA5" si="3">$B5</f>
        <v>0</v>
      </c>
      <c r="D5" s="58">
        <f t="shared" si="3"/>
        <v>0</v>
      </c>
      <c r="E5" s="58">
        <f t="shared" si="3"/>
        <v>0</v>
      </c>
      <c r="F5" s="58">
        <f t="shared" si="3"/>
        <v>0</v>
      </c>
      <c r="G5" s="58">
        <f t="shared" si="3"/>
        <v>0</v>
      </c>
      <c r="H5" s="58">
        <f t="shared" si="3"/>
        <v>0</v>
      </c>
      <c r="I5" s="58">
        <f t="shared" si="3"/>
        <v>0</v>
      </c>
      <c r="J5" s="58">
        <f t="shared" si="3"/>
        <v>0</v>
      </c>
      <c r="K5" s="58">
        <f t="shared" si="3"/>
        <v>0</v>
      </c>
      <c r="L5" s="58">
        <f t="shared" si="3"/>
        <v>0</v>
      </c>
      <c r="M5" s="58">
        <f t="shared" si="3"/>
        <v>0</v>
      </c>
      <c r="N5" s="58">
        <f t="shared" si="3"/>
        <v>0</v>
      </c>
      <c r="O5" s="58">
        <f t="shared" si="3"/>
        <v>0</v>
      </c>
      <c r="P5" s="58">
        <f t="shared" si="3"/>
        <v>0</v>
      </c>
      <c r="Q5" s="58">
        <f t="shared" si="3"/>
        <v>0</v>
      </c>
      <c r="R5" s="58">
        <f t="shared" si="3"/>
        <v>0</v>
      </c>
      <c r="S5" s="58">
        <f t="shared" si="3"/>
        <v>0</v>
      </c>
      <c r="T5" s="58">
        <f t="shared" si="3"/>
        <v>0</v>
      </c>
      <c r="U5" s="58">
        <f t="shared" si="3"/>
        <v>0</v>
      </c>
      <c r="V5" s="58">
        <f t="shared" si="3"/>
        <v>0</v>
      </c>
      <c r="W5" s="58">
        <f t="shared" si="3"/>
        <v>0</v>
      </c>
      <c r="X5" s="58">
        <f t="shared" si="3"/>
        <v>0</v>
      </c>
      <c r="Y5" s="58">
        <f t="shared" si="3"/>
        <v>0</v>
      </c>
      <c r="Z5" s="58">
        <f t="shared" si="3"/>
        <v>0</v>
      </c>
      <c r="AA5" s="58">
        <f t="shared" si="3"/>
        <v>0</v>
      </c>
      <c r="AB5" s="58">
        <f t="shared" si="3"/>
        <v>0</v>
      </c>
      <c r="AC5" s="58">
        <f t="shared" si="3"/>
        <v>0</v>
      </c>
      <c r="AD5" s="58">
        <f t="shared" si="3"/>
        <v>0</v>
      </c>
      <c r="AE5" s="58">
        <f t="shared" si="3"/>
        <v>0</v>
      </c>
      <c r="AF5" s="58">
        <f t="shared" si="3"/>
        <v>0</v>
      </c>
      <c r="AG5" s="58">
        <f t="shared" si="3"/>
        <v>0</v>
      </c>
      <c r="AH5" s="58">
        <f t="shared" si="3"/>
        <v>0</v>
      </c>
      <c r="AI5" s="58">
        <f t="shared" si="3"/>
        <v>0</v>
      </c>
      <c r="AJ5" s="58">
        <f t="shared" si="3"/>
        <v>0</v>
      </c>
      <c r="AK5" s="58">
        <f t="shared" si="3"/>
        <v>0</v>
      </c>
      <c r="AL5" s="58">
        <f t="shared" si="3"/>
        <v>0</v>
      </c>
      <c r="AM5" s="58">
        <f t="shared" si="3"/>
        <v>0</v>
      </c>
      <c r="AN5" s="58">
        <f t="shared" si="3"/>
        <v>0</v>
      </c>
      <c r="AO5" s="58">
        <f t="shared" si="3"/>
        <v>0</v>
      </c>
      <c r="AP5" s="58">
        <f t="shared" si="3"/>
        <v>0</v>
      </c>
      <c r="AQ5" s="58">
        <f t="shared" si="3"/>
        <v>0</v>
      </c>
      <c r="AR5" s="58">
        <f t="shared" si="3"/>
        <v>0</v>
      </c>
      <c r="AS5" s="58">
        <f t="shared" si="3"/>
        <v>0</v>
      </c>
      <c r="AT5" s="58">
        <f t="shared" si="3"/>
        <v>0</v>
      </c>
      <c r="AU5" s="58">
        <f t="shared" si="3"/>
        <v>0</v>
      </c>
      <c r="AV5" s="58">
        <f t="shared" si="3"/>
        <v>0</v>
      </c>
      <c r="AW5" s="58">
        <f t="shared" si="3"/>
        <v>0</v>
      </c>
      <c r="AX5" s="58">
        <f t="shared" si="3"/>
        <v>0</v>
      </c>
      <c r="AY5" s="58">
        <f t="shared" si="3"/>
        <v>0</v>
      </c>
      <c r="AZ5" s="58">
        <f t="shared" si="3"/>
        <v>0</v>
      </c>
      <c r="BA5" s="58">
        <f t="shared" si="3"/>
        <v>0</v>
      </c>
    </row>
    <row r="6" spans="1:53" ht="14.25" customHeight="1" x14ac:dyDescent="0.2">
      <c r="A6" s="2" t="s">
        <v>129</v>
      </c>
      <c r="B6" s="58">
        <v>0</v>
      </c>
      <c r="C6" s="58">
        <f t="shared" ref="C6:BA6" si="4">$B6</f>
        <v>0</v>
      </c>
      <c r="D6" s="58">
        <f t="shared" si="4"/>
        <v>0</v>
      </c>
      <c r="E6" s="58">
        <f t="shared" si="4"/>
        <v>0</v>
      </c>
      <c r="F6" s="58">
        <f t="shared" si="4"/>
        <v>0</v>
      </c>
      <c r="G6" s="58">
        <f t="shared" si="4"/>
        <v>0</v>
      </c>
      <c r="H6" s="58">
        <f t="shared" si="4"/>
        <v>0</v>
      </c>
      <c r="I6" s="58">
        <f t="shared" si="4"/>
        <v>0</v>
      </c>
      <c r="J6" s="58">
        <f t="shared" si="4"/>
        <v>0</v>
      </c>
      <c r="K6" s="58">
        <f t="shared" si="4"/>
        <v>0</v>
      </c>
      <c r="L6" s="58">
        <f t="shared" si="4"/>
        <v>0</v>
      </c>
      <c r="M6" s="58">
        <f t="shared" si="4"/>
        <v>0</v>
      </c>
      <c r="N6" s="58">
        <f t="shared" si="4"/>
        <v>0</v>
      </c>
      <c r="O6" s="58">
        <f t="shared" si="4"/>
        <v>0</v>
      </c>
      <c r="P6" s="58">
        <f t="shared" si="4"/>
        <v>0</v>
      </c>
      <c r="Q6" s="58">
        <f t="shared" si="4"/>
        <v>0</v>
      </c>
      <c r="R6" s="58">
        <f t="shared" si="4"/>
        <v>0</v>
      </c>
      <c r="S6" s="58">
        <f t="shared" si="4"/>
        <v>0</v>
      </c>
      <c r="T6" s="58">
        <f t="shared" si="4"/>
        <v>0</v>
      </c>
      <c r="U6" s="58">
        <f t="shared" si="4"/>
        <v>0</v>
      </c>
      <c r="V6" s="58">
        <f t="shared" si="4"/>
        <v>0</v>
      </c>
      <c r="W6" s="58">
        <f t="shared" si="4"/>
        <v>0</v>
      </c>
      <c r="X6" s="58">
        <f t="shared" si="4"/>
        <v>0</v>
      </c>
      <c r="Y6" s="58">
        <f t="shared" si="4"/>
        <v>0</v>
      </c>
      <c r="Z6" s="58">
        <f t="shared" si="4"/>
        <v>0</v>
      </c>
      <c r="AA6" s="58">
        <f t="shared" si="4"/>
        <v>0</v>
      </c>
      <c r="AB6" s="58">
        <f t="shared" si="4"/>
        <v>0</v>
      </c>
      <c r="AC6" s="58">
        <f t="shared" si="4"/>
        <v>0</v>
      </c>
      <c r="AD6" s="58">
        <f t="shared" si="4"/>
        <v>0</v>
      </c>
      <c r="AE6" s="58">
        <f t="shared" si="4"/>
        <v>0</v>
      </c>
      <c r="AF6" s="58">
        <f t="shared" si="4"/>
        <v>0</v>
      </c>
      <c r="AG6" s="58">
        <f t="shared" si="4"/>
        <v>0</v>
      </c>
      <c r="AH6" s="58">
        <f t="shared" si="4"/>
        <v>0</v>
      </c>
      <c r="AI6" s="58">
        <f t="shared" si="4"/>
        <v>0</v>
      </c>
      <c r="AJ6" s="58">
        <f t="shared" si="4"/>
        <v>0</v>
      </c>
      <c r="AK6" s="58">
        <f t="shared" si="4"/>
        <v>0</v>
      </c>
      <c r="AL6" s="58">
        <f t="shared" si="4"/>
        <v>0</v>
      </c>
      <c r="AM6" s="58">
        <f t="shared" si="4"/>
        <v>0</v>
      </c>
      <c r="AN6" s="58">
        <f t="shared" si="4"/>
        <v>0</v>
      </c>
      <c r="AO6" s="58">
        <f t="shared" si="4"/>
        <v>0</v>
      </c>
      <c r="AP6" s="58">
        <f t="shared" si="4"/>
        <v>0</v>
      </c>
      <c r="AQ6" s="58">
        <f t="shared" si="4"/>
        <v>0</v>
      </c>
      <c r="AR6" s="58">
        <f t="shared" si="4"/>
        <v>0</v>
      </c>
      <c r="AS6" s="58">
        <f t="shared" si="4"/>
        <v>0</v>
      </c>
      <c r="AT6" s="58">
        <f t="shared" si="4"/>
        <v>0</v>
      </c>
      <c r="AU6" s="58">
        <f t="shared" si="4"/>
        <v>0</v>
      </c>
      <c r="AV6" s="58">
        <f t="shared" si="4"/>
        <v>0</v>
      </c>
      <c r="AW6" s="58">
        <f t="shared" si="4"/>
        <v>0</v>
      </c>
      <c r="AX6" s="58">
        <f t="shared" si="4"/>
        <v>0</v>
      </c>
      <c r="AY6" s="58">
        <f t="shared" si="4"/>
        <v>0</v>
      </c>
      <c r="AZ6" s="58">
        <f t="shared" si="4"/>
        <v>0</v>
      </c>
      <c r="BA6" s="58">
        <f t="shared" si="4"/>
        <v>0</v>
      </c>
    </row>
    <row r="7" spans="1:53" ht="14.25" customHeight="1" x14ac:dyDescent="0.2">
      <c r="A7" s="2" t="s">
        <v>23</v>
      </c>
      <c r="B7" s="58">
        <v>0</v>
      </c>
      <c r="C7" s="58">
        <f t="shared" ref="C7:BA7" si="5">$B7</f>
        <v>0</v>
      </c>
      <c r="D7" s="58">
        <f t="shared" si="5"/>
        <v>0</v>
      </c>
      <c r="E7" s="58">
        <f t="shared" si="5"/>
        <v>0</v>
      </c>
      <c r="F7" s="58">
        <f t="shared" si="5"/>
        <v>0</v>
      </c>
      <c r="G7" s="58">
        <f t="shared" si="5"/>
        <v>0</v>
      </c>
      <c r="H7" s="58">
        <f t="shared" si="5"/>
        <v>0</v>
      </c>
      <c r="I7" s="58">
        <f t="shared" si="5"/>
        <v>0</v>
      </c>
      <c r="J7" s="58">
        <f t="shared" si="5"/>
        <v>0</v>
      </c>
      <c r="K7" s="58">
        <f t="shared" si="5"/>
        <v>0</v>
      </c>
      <c r="L7" s="58">
        <f t="shared" si="5"/>
        <v>0</v>
      </c>
      <c r="M7" s="58">
        <f t="shared" si="5"/>
        <v>0</v>
      </c>
      <c r="N7" s="58">
        <f t="shared" si="5"/>
        <v>0</v>
      </c>
      <c r="O7" s="58">
        <f t="shared" si="5"/>
        <v>0</v>
      </c>
      <c r="P7" s="58">
        <f t="shared" si="5"/>
        <v>0</v>
      </c>
      <c r="Q7" s="58">
        <f t="shared" si="5"/>
        <v>0</v>
      </c>
      <c r="R7" s="58">
        <f t="shared" si="5"/>
        <v>0</v>
      </c>
      <c r="S7" s="58">
        <f t="shared" si="5"/>
        <v>0</v>
      </c>
      <c r="T7" s="58">
        <f t="shared" si="5"/>
        <v>0</v>
      </c>
      <c r="U7" s="58">
        <f t="shared" si="5"/>
        <v>0</v>
      </c>
      <c r="V7" s="58">
        <f t="shared" si="5"/>
        <v>0</v>
      </c>
      <c r="W7" s="58">
        <f t="shared" si="5"/>
        <v>0</v>
      </c>
      <c r="X7" s="58">
        <f t="shared" si="5"/>
        <v>0</v>
      </c>
      <c r="Y7" s="58">
        <f t="shared" si="5"/>
        <v>0</v>
      </c>
      <c r="Z7" s="58">
        <f t="shared" si="5"/>
        <v>0</v>
      </c>
      <c r="AA7" s="58">
        <f t="shared" si="5"/>
        <v>0</v>
      </c>
      <c r="AB7" s="58">
        <f t="shared" si="5"/>
        <v>0</v>
      </c>
      <c r="AC7" s="58">
        <f t="shared" si="5"/>
        <v>0</v>
      </c>
      <c r="AD7" s="58">
        <f t="shared" si="5"/>
        <v>0</v>
      </c>
      <c r="AE7" s="58">
        <f t="shared" si="5"/>
        <v>0</v>
      </c>
      <c r="AF7" s="58">
        <f t="shared" si="5"/>
        <v>0</v>
      </c>
      <c r="AG7" s="58">
        <f t="shared" si="5"/>
        <v>0</v>
      </c>
      <c r="AH7" s="58">
        <f t="shared" si="5"/>
        <v>0</v>
      </c>
      <c r="AI7" s="58">
        <f t="shared" si="5"/>
        <v>0</v>
      </c>
      <c r="AJ7" s="58">
        <f t="shared" si="5"/>
        <v>0</v>
      </c>
      <c r="AK7" s="58">
        <f t="shared" si="5"/>
        <v>0</v>
      </c>
      <c r="AL7" s="58">
        <f t="shared" si="5"/>
        <v>0</v>
      </c>
      <c r="AM7" s="58">
        <f t="shared" si="5"/>
        <v>0</v>
      </c>
      <c r="AN7" s="58">
        <f t="shared" si="5"/>
        <v>0</v>
      </c>
      <c r="AO7" s="58">
        <f t="shared" si="5"/>
        <v>0</v>
      </c>
      <c r="AP7" s="58">
        <f t="shared" si="5"/>
        <v>0</v>
      </c>
      <c r="AQ7" s="58">
        <f t="shared" si="5"/>
        <v>0</v>
      </c>
      <c r="AR7" s="58">
        <f t="shared" si="5"/>
        <v>0</v>
      </c>
      <c r="AS7" s="58">
        <f t="shared" si="5"/>
        <v>0</v>
      </c>
      <c r="AT7" s="58">
        <f t="shared" si="5"/>
        <v>0</v>
      </c>
      <c r="AU7" s="58">
        <f t="shared" si="5"/>
        <v>0</v>
      </c>
      <c r="AV7" s="58">
        <f t="shared" si="5"/>
        <v>0</v>
      </c>
      <c r="AW7" s="58">
        <f t="shared" si="5"/>
        <v>0</v>
      </c>
      <c r="AX7" s="58">
        <f t="shared" si="5"/>
        <v>0</v>
      </c>
      <c r="AY7" s="58">
        <f t="shared" si="5"/>
        <v>0</v>
      </c>
      <c r="AZ7" s="58">
        <f t="shared" si="5"/>
        <v>0</v>
      </c>
      <c r="BA7" s="58">
        <f t="shared" si="5"/>
        <v>0</v>
      </c>
    </row>
    <row r="8" spans="1:53" ht="14.25" customHeight="1" x14ac:dyDescent="0.2">
      <c r="A8" s="2" t="s">
        <v>130</v>
      </c>
      <c r="B8" s="58">
        <v>0</v>
      </c>
      <c r="C8" s="58">
        <f t="shared" ref="C8:BA8" si="6">$B8</f>
        <v>0</v>
      </c>
      <c r="D8" s="58">
        <f t="shared" si="6"/>
        <v>0</v>
      </c>
      <c r="E8" s="58">
        <f t="shared" si="6"/>
        <v>0</v>
      </c>
      <c r="F8" s="58">
        <f t="shared" si="6"/>
        <v>0</v>
      </c>
      <c r="G8" s="58">
        <f t="shared" si="6"/>
        <v>0</v>
      </c>
      <c r="H8" s="58">
        <f t="shared" si="6"/>
        <v>0</v>
      </c>
      <c r="I8" s="58">
        <f t="shared" si="6"/>
        <v>0</v>
      </c>
      <c r="J8" s="58">
        <f t="shared" si="6"/>
        <v>0</v>
      </c>
      <c r="K8" s="58">
        <f t="shared" si="6"/>
        <v>0</v>
      </c>
      <c r="L8" s="58">
        <f t="shared" si="6"/>
        <v>0</v>
      </c>
      <c r="M8" s="58">
        <f t="shared" si="6"/>
        <v>0</v>
      </c>
      <c r="N8" s="58">
        <f t="shared" si="6"/>
        <v>0</v>
      </c>
      <c r="O8" s="58">
        <f t="shared" si="6"/>
        <v>0</v>
      </c>
      <c r="P8" s="58">
        <f t="shared" si="6"/>
        <v>0</v>
      </c>
      <c r="Q8" s="58">
        <f t="shared" si="6"/>
        <v>0</v>
      </c>
      <c r="R8" s="58">
        <f t="shared" si="6"/>
        <v>0</v>
      </c>
      <c r="S8" s="58">
        <f t="shared" si="6"/>
        <v>0</v>
      </c>
      <c r="T8" s="58">
        <f t="shared" si="6"/>
        <v>0</v>
      </c>
      <c r="U8" s="58">
        <f t="shared" si="6"/>
        <v>0</v>
      </c>
      <c r="V8" s="58">
        <f t="shared" si="6"/>
        <v>0</v>
      </c>
      <c r="W8" s="58">
        <f t="shared" si="6"/>
        <v>0</v>
      </c>
      <c r="X8" s="58">
        <f t="shared" si="6"/>
        <v>0</v>
      </c>
      <c r="Y8" s="58">
        <f t="shared" si="6"/>
        <v>0</v>
      </c>
      <c r="Z8" s="58">
        <f t="shared" si="6"/>
        <v>0</v>
      </c>
      <c r="AA8" s="58">
        <f t="shared" si="6"/>
        <v>0</v>
      </c>
      <c r="AB8" s="58">
        <f t="shared" si="6"/>
        <v>0</v>
      </c>
      <c r="AC8" s="58">
        <f t="shared" si="6"/>
        <v>0</v>
      </c>
      <c r="AD8" s="58">
        <f t="shared" si="6"/>
        <v>0</v>
      </c>
      <c r="AE8" s="58">
        <f t="shared" si="6"/>
        <v>0</v>
      </c>
      <c r="AF8" s="58">
        <f t="shared" si="6"/>
        <v>0</v>
      </c>
      <c r="AG8" s="58">
        <f t="shared" si="6"/>
        <v>0</v>
      </c>
      <c r="AH8" s="58">
        <f t="shared" si="6"/>
        <v>0</v>
      </c>
      <c r="AI8" s="58">
        <f t="shared" si="6"/>
        <v>0</v>
      </c>
      <c r="AJ8" s="58">
        <f t="shared" si="6"/>
        <v>0</v>
      </c>
      <c r="AK8" s="58">
        <f t="shared" si="6"/>
        <v>0</v>
      </c>
      <c r="AL8" s="58">
        <f t="shared" si="6"/>
        <v>0</v>
      </c>
      <c r="AM8" s="58">
        <f t="shared" si="6"/>
        <v>0</v>
      </c>
      <c r="AN8" s="58">
        <f t="shared" si="6"/>
        <v>0</v>
      </c>
      <c r="AO8" s="58">
        <f t="shared" si="6"/>
        <v>0</v>
      </c>
      <c r="AP8" s="58">
        <f t="shared" si="6"/>
        <v>0</v>
      </c>
      <c r="AQ8" s="58">
        <f t="shared" si="6"/>
        <v>0</v>
      </c>
      <c r="AR8" s="58">
        <f t="shared" si="6"/>
        <v>0</v>
      </c>
      <c r="AS8" s="58">
        <f t="shared" si="6"/>
        <v>0</v>
      </c>
      <c r="AT8" s="58">
        <f t="shared" si="6"/>
        <v>0</v>
      </c>
      <c r="AU8" s="58">
        <f t="shared" si="6"/>
        <v>0</v>
      </c>
      <c r="AV8" s="58">
        <f t="shared" si="6"/>
        <v>0</v>
      </c>
      <c r="AW8" s="58">
        <f t="shared" si="6"/>
        <v>0</v>
      </c>
      <c r="AX8" s="58">
        <f t="shared" si="6"/>
        <v>0</v>
      </c>
      <c r="AY8" s="58">
        <f t="shared" si="6"/>
        <v>0</v>
      </c>
      <c r="AZ8" s="58">
        <f t="shared" si="6"/>
        <v>0</v>
      </c>
      <c r="BA8" s="58">
        <f t="shared" si="6"/>
        <v>0</v>
      </c>
    </row>
    <row r="9" spans="1:53" ht="14.25" customHeight="1" x14ac:dyDescent="0.2">
      <c r="A9" s="2" t="s">
        <v>21</v>
      </c>
      <c r="B9" s="58">
        <v>0</v>
      </c>
      <c r="C9" s="58">
        <f t="shared" ref="C9:BA9" si="7">$B9</f>
        <v>0</v>
      </c>
      <c r="D9" s="58">
        <f t="shared" si="7"/>
        <v>0</v>
      </c>
      <c r="E9" s="58">
        <f t="shared" si="7"/>
        <v>0</v>
      </c>
      <c r="F9" s="58">
        <f t="shared" si="7"/>
        <v>0</v>
      </c>
      <c r="G9" s="58">
        <f t="shared" si="7"/>
        <v>0</v>
      </c>
      <c r="H9" s="58">
        <f t="shared" si="7"/>
        <v>0</v>
      </c>
      <c r="I9" s="58">
        <f t="shared" si="7"/>
        <v>0</v>
      </c>
      <c r="J9" s="58">
        <f t="shared" si="7"/>
        <v>0</v>
      </c>
      <c r="K9" s="58">
        <f t="shared" si="7"/>
        <v>0</v>
      </c>
      <c r="L9" s="58">
        <f t="shared" si="7"/>
        <v>0</v>
      </c>
      <c r="M9" s="58">
        <f t="shared" si="7"/>
        <v>0</v>
      </c>
      <c r="N9" s="58">
        <f t="shared" si="7"/>
        <v>0</v>
      </c>
      <c r="O9" s="58">
        <f t="shared" si="7"/>
        <v>0</v>
      </c>
      <c r="P9" s="58">
        <f t="shared" si="7"/>
        <v>0</v>
      </c>
      <c r="Q9" s="58">
        <f t="shared" si="7"/>
        <v>0</v>
      </c>
      <c r="R9" s="58">
        <f t="shared" si="7"/>
        <v>0</v>
      </c>
      <c r="S9" s="58">
        <f t="shared" si="7"/>
        <v>0</v>
      </c>
      <c r="T9" s="58">
        <f t="shared" si="7"/>
        <v>0</v>
      </c>
      <c r="U9" s="58">
        <f t="shared" si="7"/>
        <v>0</v>
      </c>
      <c r="V9" s="58">
        <f t="shared" si="7"/>
        <v>0</v>
      </c>
      <c r="W9" s="58">
        <f t="shared" si="7"/>
        <v>0</v>
      </c>
      <c r="X9" s="58">
        <f t="shared" si="7"/>
        <v>0</v>
      </c>
      <c r="Y9" s="58">
        <f t="shared" si="7"/>
        <v>0</v>
      </c>
      <c r="Z9" s="58">
        <f t="shared" si="7"/>
        <v>0</v>
      </c>
      <c r="AA9" s="58">
        <f t="shared" si="7"/>
        <v>0</v>
      </c>
      <c r="AB9" s="58">
        <f t="shared" si="7"/>
        <v>0</v>
      </c>
      <c r="AC9" s="58">
        <f t="shared" si="7"/>
        <v>0</v>
      </c>
      <c r="AD9" s="58">
        <f t="shared" si="7"/>
        <v>0</v>
      </c>
      <c r="AE9" s="58">
        <f t="shared" si="7"/>
        <v>0</v>
      </c>
      <c r="AF9" s="58">
        <f t="shared" si="7"/>
        <v>0</v>
      </c>
      <c r="AG9" s="58">
        <f t="shared" si="7"/>
        <v>0</v>
      </c>
      <c r="AH9" s="58">
        <f t="shared" si="7"/>
        <v>0</v>
      </c>
      <c r="AI9" s="58">
        <f t="shared" si="7"/>
        <v>0</v>
      </c>
      <c r="AJ9" s="58">
        <f t="shared" si="7"/>
        <v>0</v>
      </c>
      <c r="AK9" s="58">
        <f t="shared" si="7"/>
        <v>0</v>
      </c>
      <c r="AL9" s="58">
        <f t="shared" si="7"/>
        <v>0</v>
      </c>
      <c r="AM9" s="58">
        <f t="shared" si="7"/>
        <v>0</v>
      </c>
      <c r="AN9" s="58">
        <f t="shared" si="7"/>
        <v>0</v>
      </c>
      <c r="AO9" s="58">
        <f t="shared" si="7"/>
        <v>0</v>
      </c>
      <c r="AP9" s="58">
        <f t="shared" si="7"/>
        <v>0</v>
      </c>
      <c r="AQ9" s="58">
        <f t="shared" si="7"/>
        <v>0</v>
      </c>
      <c r="AR9" s="58">
        <f t="shared" si="7"/>
        <v>0</v>
      </c>
      <c r="AS9" s="58">
        <f t="shared" si="7"/>
        <v>0</v>
      </c>
      <c r="AT9" s="58">
        <f t="shared" si="7"/>
        <v>0</v>
      </c>
      <c r="AU9" s="58">
        <f t="shared" si="7"/>
        <v>0</v>
      </c>
      <c r="AV9" s="58">
        <f t="shared" si="7"/>
        <v>0</v>
      </c>
      <c r="AW9" s="58">
        <f t="shared" si="7"/>
        <v>0</v>
      </c>
      <c r="AX9" s="58">
        <f t="shared" si="7"/>
        <v>0</v>
      </c>
      <c r="AY9" s="58">
        <f t="shared" si="7"/>
        <v>0</v>
      </c>
      <c r="AZ9" s="58">
        <f t="shared" si="7"/>
        <v>0</v>
      </c>
      <c r="BA9" s="58">
        <f t="shared" si="7"/>
        <v>0</v>
      </c>
    </row>
    <row r="10" spans="1:53" ht="14.25" customHeight="1" x14ac:dyDescent="0.2">
      <c r="A10" s="2" t="s">
        <v>16</v>
      </c>
      <c r="B10" s="58">
        <v>0</v>
      </c>
      <c r="C10" s="58">
        <f t="shared" ref="C10:BA10" si="8">$B10</f>
        <v>0</v>
      </c>
      <c r="D10" s="58">
        <f t="shared" si="8"/>
        <v>0</v>
      </c>
      <c r="E10" s="58">
        <f t="shared" si="8"/>
        <v>0</v>
      </c>
      <c r="F10" s="58">
        <f t="shared" si="8"/>
        <v>0</v>
      </c>
      <c r="G10" s="58">
        <f t="shared" si="8"/>
        <v>0</v>
      </c>
      <c r="H10" s="58">
        <f t="shared" si="8"/>
        <v>0</v>
      </c>
      <c r="I10" s="58">
        <f t="shared" si="8"/>
        <v>0</v>
      </c>
      <c r="J10" s="58">
        <f t="shared" si="8"/>
        <v>0</v>
      </c>
      <c r="K10" s="58">
        <f t="shared" si="8"/>
        <v>0</v>
      </c>
      <c r="L10" s="58">
        <f t="shared" si="8"/>
        <v>0</v>
      </c>
      <c r="M10" s="58">
        <f t="shared" si="8"/>
        <v>0</v>
      </c>
      <c r="N10" s="58">
        <f t="shared" si="8"/>
        <v>0</v>
      </c>
      <c r="O10" s="58">
        <f t="shared" si="8"/>
        <v>0</v>
      </c>
      <c r="P10" s="58">
        <f t="shared" si="8"/>
        <v>0</v>
      </c>
      <c r="Q10" s="58">
        <f t="shared" si="8"/>
        <v>0</v>
      </c>
      <c r="R10" s="58">
        <f t="shared" si="8"/>
        <v>0</v>
      </c>
      <c r="S10" s="58">
        <f t="shared" si="8"/>
        <v>0</v>
      </c>
      <c r="T10" s="58">
        <f t="shared" si="8"/>
        <v>0</v>
      </c>
      <c r="U10" s="58">
        <f t="shared" si="8"/>
        <v>0</v>
      </c>
      <c r="V10" s="58">
        <f t="shared" si="8"/>
        <v>0</v>
      </c>
      <c r="W10" s="58">
        <f t="shared" si="8"/>
        <v>0</v>
      </c>
      <c r="X10" s="58">
        <f t="shared" si="8"/>
        <v>0</v>
      </c>
      <c r="Y10" s="58">
        <f t="shared" si="8"/>
        <v>0</v>
      </c>
      <c r="Z10" s="58">
        <f t="shared" si="8"/>
        <v>0</v>
      </c>
      <c r="AA10" s="58">
        <f t="shared" si="8"/>
        <v>0</v>
      </c>
      <c r="AB10" s="58">
        <f t="shared" si="8"/>
        <v>0</v>
      </c>
      <c r="AC10" s="58">
        <f t="shared" si="8"/>
        <v>0</v>
      </c>
      <c r="AD10" s="58">
        <f t="shared" si="8"/>
        <v>0</v>
      </c>
      <c r="AE10" s="58">
        <f t="shared" si="8"/>
        <v>0</v>
      </c>
      <c r="AF10" s="58">
        <f t="shared" si="8"/>
        <v>0</v>
      </c>
      <c r="AG10" s="58">
        <f t="shared" si="8"/>
        <v>0</v>
      </c>
      <c r="AH10" s="58">
        <f t="shared" si="8"/>
        <v>0</v>
      </c>
      <c r="AI10" s="58">
        <f t="shared" si="8"/>
        <v>0</v>
      </c>
      <c r="AJ10" s="58">
        <f t="shared" si="8"/>
        <v>0</v>
      </c>
      <c r="AK10" s="58">
        <f t="shared" si="8"/>
        <v>0</v>
      </c>
      <c r="AL10" s="58">
        <f t="shared" si="8"/>
        <v>0</v>
      </c>
      <c r="AM10" s="58">
        <f t="shared" si="8"/>
        <v>0</v>
      </c>
      <c r="AN10" s="58">
        <f t="shared" si="8"/>
        <v>0</v>
      </c>
      <c r="AO10" s="58">
        <f t="shared" si="8"/>
        <v>0</v>
      </c>
      <c r="AP10" s="58">
        <f t="shared" si="8"/>
        <v>0</v>
      </c>
      <c r="AQ10" s="58">
        <f t="shared" si="8"/>
        <v>0</v>
      </c>
      <c r="AR10" s="58">
        <f t="shared" si="8"/>
        <v>0</v>
      </c>
      <c r="AS10" s="58">
        <f t="shared" si="8"/>
        <v>0</v>
      </c>
      <c r="AT10" s="58">
        <f t="shared" si="8"/>
        <v>0</v>
      </c>
      <c r="AU10" s="58">
        <f t="shared" si="8"/>
        <v>0</v>
      </c>
      <c r="AV10" s="58">
        <f t="shared" si="8"/>
        <v>0</v>
      </c>
      <c r="AW10" s="58">
        <f t="shared" si="8"/>
        <v>0</v>
      </c>
      <c r="AX10" s="58">
        <f t="shared" si="8"/>
        <v>0</v>
      </c>
      <c r="AY10" s="58">
        <f t="shared" si="8"/>
        <v>0</v>
      </c>
      <c r="AZ10" s="58">
        <f t="shared" si="8"/>
        <v>0</v>
      </c>
      <c r="BA10" s="58">
        <f t="shared" si="8"/>
        <v>0</v>
      </c>
    </row>
    <row r="11" spans="1:53" ht="14.25" customHeight="1" x14ac:dyDescent="0.2">
      <c r="A11" s="2" t="s">
        <v>131</v>
      </c>
      <c r="B11" s="58">
        <v>0</v>
      </c>
      <c r="C11" s="58">
        <f t="shared" ref="C11:BA11" si="9">$B11</f>
        <v>0</v>
      </c>
      <c r="D11" s="58">
        <f t="shared" si="9"/>
        <v>0</v>
      </c>
      <c r="E11" s="58">
        <f t="shared" si="9"/>
        <v>0</v>
      </c>
      <c r="F11" s="58">
        <f t="shared" si="9"/>
        <v>0</v>
      </c>
      <c r="G11" s="58">
        <f t="shared" si="9"/>
        <v>0</v>
      </c>
      <c r="H11" s="58">
        <f t="shared" si="9"/>
        <v>0</v>
      </c>
      <c r="I11" s="58">
        <f t="shared" si="9"/>
        <v>0</v>
      </c>
      <c r="J11" s="58">
        <f t="shared" si="9"/>
        <v>0</v>
      </c>
      <c r="K11" s="58">
        <f t="shared" si="9"/>
        <v>0</v>
      </c>
      <c r="L11" s="58">
        <f t="shared" si="9"/>
        <v>0</v>
      </c>
      <c r="M11" s="58">
        <f t="shared" si="9"/>
        <v>0</v>
      </c>
      <c r="N11" s="58">
        <f t="shared" si="9"/>
        <v>0</v>
      </c>
      <c r="O11" s="58">
        <f t="shared" si="9"/>
        <v>0</v>
      </c>
      <c r="P11" s="58">
        <f t="shared" si="9"/>
        <v>0</v>
      </c>
      <c r="Q11" s="58">
        <f t="shared" si="9"/>
        <v>0</v>
      </c>
      <c r="R11" s="58">
        <f t="shared" si="9"/>
        <v>0</v>
      </c>
      <c r="S11" s="58">
        <f t="shared" si="9"/>
        <v>0</v>
      </c>
      <c r="T11" s="58">
        <f t="shared" si="9"/>
        <v>0</v>
      </c>
      <c r="U11" s="58">
        <f t="shared" si="9"/>
        <v>0</v>
      </c>
      <c r="V11" s="58">
        <f t="shared" si="9"/>
        <v>0</v>
      </c>
      <c r="W11" s="58">
        <f t="shared" si="9"/>
        <v>0</v>
      </c>
      <c r="X11" s="58">
        <f t="shared" si="9"/>
        <v>0</v>
      </c>
      <c r="Y11" s="58">
        <f t="shared" si="9"/>
        <v>0</v>
      </c>
      <c r="Z11" s="58">
        <f t="shared" si="9"/>
        <v>0</v>
      </c>
      <c r="AA11" s="58">
        <f t="shared" si="9"/>
        <v>0</v>
      </c>
      <c r="AB11" s="58">
        <f t="shared" si="9"/>
        <v>0</v>
      </c>
      <c r="AC11" s="58">
        <f t="shared" si="9"/>
        <v>0</v>
      </c>
      <c r="AD11" s="58">
        <f t="shared" si="9"/>
        <v>0</v>
      </c>
      <c r="AE11" s="58">
        <f t="shared" si="9"/>
        <v>0</v>
      </c>
      <c r="AF11" s="58">
        <f t="shared" si="9"/>
        <v>0</v>
      </c>
      <c r="AG11" s="58">
        <f t="shared" si="9"/>
        <v>0</v>
      </c>
      <c r="AH11" s="58">
        <f t="shared" si="9"/>
        <v>0</v>
      </c>
      <c r="AI11" s="58">
        <f t="shared" si="9"/>
        <v>0</v>
      </c>
      <c r="AJ11" s="58">
        <f t="shared" si="9"/>
        <v>0</v>
      </c>
      <c r="AK11" s="58">
        <f t="shared" si="9"/>
        <v>0</v>
      </c>
      <c r="AL11" s="58">
        <f t="shared" si="9"/>
        <v>0</v>
      </c>
      <c r="AM11" s="58">
        <f t="shared" si="9"/>
        <v>0</v>
      </c>
      <c r="AN11" s="58">
        <f t="shared" si="9"/>
        <v>0</v>
      </c>
      <c r="AO11" s="58">
        <f t="shared" si="9"/>
        <v>0</v>
      </c>
      <c r="AP11" s="58">
        <f t="shared" si="9"/>
        <v>0</v>
      </c>
      <c r="AQ11" s="58">
        <f t="shared" si="9"/>
        <v>0</v>
      </c>
      <c r="AR11" s="58">
        <f t="shared" si="9"/>
        <v>0</v>
      </c>
      <c r="AS11" s="58">
        <f t="shared" si="9"/>
        <v>0</v>
      </c>
      <c r="AT11" s="58">
        <f t="shared" si="9"/>
        <v>0</v>
      </c>
      <c r="AU11" s="58">
        <f t="shared" si="9"/>
        <v>0</v>
      </c>
      <c r="AV11" s="58">
        <f t="shared" si="9"/>
        <v>0</v>
      </c>
      <c r="AW11" s="58">
        <f t="shared" si="9"/>
        <v>0</v>
      </c>
      <c r="AX11" s="58">
        <f t="shared" si="9"/>
        <v>0</v>
      </c>
      <c r="AY11" s="58">
        <f t="shared" si="9"/>
        <v>0</v>
      </c>
      <c r="AZ11" s="58">
        <f t="shared" si="9"/>
        <v>0</v>
      </c>
      <c r="BA11" s="58">
        <f t="shared" si="9"/>
        <v>0</v>
      </c>
    </row>
    <row r="12" spans="1:53" ht="14.25" customHeight="1" x14ac:dyDescent="0.2">
      <c r="A12" s="2" t="s">
        <v>132</v>
      </c>
      <c r="B12" s="58">
        <v>0</v>
      </c>
      <c r="C12" s="58">
        <f t="shared" ref="C12:BA12" si="10">$B12</f>
        <v>0</v>
      </c>
      <c r="D12" s="58">
        <f t="shared" si="10"/>
        <v>0</v>
      </c>
      <c r="E12" s="58">
        <f t="shared" si="10"/>
        <v>0</v>
      </c>
      <c r="F12" s="58">
        <f t="shared" si="10"/>
        <v>0</v>
      </c>
      <c r="G12" s="58">
        <f t="shared" si="10"/>
        <v>0</v>
      </c>
      <c r="H12" s="58">
        <f t="shared" si="10"/>
        <v>0</v>
      </c>
      <c r="I12" s="58">
        <f t="shared" si="10"/>
        <v>0</v>
      </c>
      <c r="J12" s="58">
        <f t="shared" si="10"/>
        <v>0</v>
      </c>
      <c r="K12" s="58">
        <f t="shared" si="10"/>
        <v>0</v>
      </c>
      <c r="L12" s="58">
        <f t="shared" si="10"/>
        <v>0</v>
      </c>
      <c r="M12" s="58">
        <f t="shared" si="10"/>
        <v>0</v>
      </c>
      <c r="N12" s="58">
        <f t="shared" si="10"/>
        <v>0</v>
      </c>
      <c r="O12" s="58">
        <f t="shared" si="10"/>
        <v>0</v>
      </c>
      <c r="P12" s="58">
        <f t="shared" si="10"/>
        <v>0</v>
      </c>
      <c r="Q12" s="58">
        <f t="shared" si="10"/>
        <v>0</v>
      </c>
      <c r="R12" s="58">
        <f t="shared" si="10"/>
        <v>0</v>
      </c>
      <c r="S12" s="58">
        <f t="shared" si="10"/>
        <v>0</v>
      </c>
      <c r="T12" s="58">
        <f t="shared" si="10"/>
        <v>0</v>
      </c>
      <c r="U12" s="58">
        <f t="shared" si="10"/>
        <v>0</v>
      </c>
      <c r="V12" s="58">
        <f t="shared" si="10"/>
        <v>0</v>
      </c>
      <c r="W12" s="58">
        <f t="shared" si="10"/>
        <v>0</v>
      </c>
      <c r="X12" s="58">
        <f t="shared" si="10"/>
        <v>0</v>
      </c>
      <c r="Y12" s="58">
        <f t="shared" si="10"/>
        <v>0</v>
      </c>
      <c r="Z12" s="58">
        <f t="shared" si="10"/>
        <v>0</v>
      </c>
      <c r="AA12" s="58">
        <f t="shared" si="10"/>
        <v>0</v>
      </c>
      <c r="AB12" s="58">
        <f t="shared" si="10"/>
        <v>0</v>
      </c>
      <c r="AC12" s="58">
        <f t="shared" si="10"/>
        <v>0</v>
      </c>
      <c r="AD12" s="58">
        <f t="shared" si="10"/>
        <v>0</v>
      </c>
      <c r="AE12" s="58">
        <f t="shared" si="10"/>
        <v>0</v>
      </c>
      <c r="AF12" s="58">
        <f t="shared" si="10"/>
        <v>0</v>
      </c>
      <c r="AG12" s="58">
        <f t="shared" si="10"/>
        <v>0</v>
      </c>
      <c r="AH12" s="58">
        <f t="shared" si="10"/>
        <v>0</v>
      </c>
      <c r="AI12" s="58">
        <f t="shared" si="10"/>
        <v>0</v>
      </c>
      <c r="AJ12" s="58">
        <f t="shared" si="10"/>
        <v>0</v>
      </c>
      <c r="AK12" s="58">
        <f t="shared" si="10"/>
        <v>0</v>
      </c>
      <c r="AL12" s="58">
        <f t="shared" si="10"/>
        <v>0</v>
      </c>
      <c r="AM12" s="58">
        <f t="shared" si="10"/>
        <v>0</v>
      </c>
      <c r="AN12" s="58">
        <f t="shared" si="10"/>
        <v>0</v>
      </c>
      <c r="AO12" s="58">
        <f t="shared" si="10"/>
        <v>0</v>
      </c>
      <c r="AP12" s="58">
        <f t="shared" si="10"/>
        <v>0</v>
      </c>
      <c r="AQ12" s="58">
        <f t="shared" si="10"/>
        <v>0</v>
      </c>
      <c r="AR12" s="58">
        <f t="shared" si="10"/>
        <v>0</v>
      </c>
      <c r="AS12" s="58">
        <f t="shared" si="10"/>
        <v>0</v>
      </c>
      <c r="AT12" s="58">
        <f t="shared" si="10"/>
        <v>0</v>
      </c>
      <c r="AU12" s="58">
        <f t="shared" si="10"/>
        <v>0</v>
      </c>
      <c r="AV12" s="58">
        <f t="shared" si="10"/>
        <v>0</v>
      </c>
      <c r="AW12" s="58">
        <f t="shared" si="10"/>
        <v>0</v>
      </c>
      <c r="AX12" s="58">
        <f t="shared" si="10"/>
        <v>0</v>
      </c>
      <c r="AY12" s="58">
        <f t="shared" si="10"/>
        <v>0</v>
      </c>
      <c r="AZ12" s="58">
        <f t="shared" si="10"/>
        <v>0</v>
      </c>
      <c r="BA12" s="58">
        <f t="shared" si="10"/>
        <v>0</v>
      </c>
    </row>
    <row r="13" spans="1:53" ht="14.25" customHeight="1" x14ac:dyDescent="0.2">
      <c r="A13" s="2" t="s">
        <v>65</v>
      </c>
      <c r="B13" s="58">
        <v>0</v>
      </c>
      <c r="C13" s="58">
        <f t="shared" ref="C13:BA13" si="11">$B13</f>
        <v>0</v>
      </c>
      <c r="D13" s="58">
        <f t="shared" si="11"/>
        <v>0</v>
      </c>
      <c r="E13" s="58">
        <f t="shared" si="11"/>
        <v>0</v>
      </c>
      <c r="F13" s="58">
        <f t="shared" si="11"/>
        <v>0</v>
      </c>
      <c r="G13" s="58">
        <f t="shared" si="11"/>
        <v>0</v>
      </c>
      <c r="H13" s="58">
        <f t="shared" si="11"/>
        <v>0</v>
      </c>
      <c r="I13" s="58">
        <f t="shared" si="11"/>
        <v>0</v>
      </c>
      <c r="J13" s="58">
        <f t="shared" si="11"/>
        <v>0</v>
      </c>
      <c r="K13" s="58">
        <f t="shared" si="11"/>
        <v>0</v>
      </c>
      <c r="L13" s="58">
        <f t="shared" si="11"/>
        <v>0</v>
      </c>
      <c r="M13" s="58">
        <f t="shared" si="11"/>
        <v>0</v>
      </c>
      <c r="N13" s="58">
        <f t="shared" si="11"/>
        <v>0</v>
      </c>
      <c r="O13" s="58">
        <f t="shared" si="11"/>
        <v>0</v>
      </c>
      <c r="P13" s="58">
        <f t="shared" si="11"/>
        <v>0</v>
      </c>
      <c r="Q13" s="58">
        <f t="shared" si="11"/>
        <v>0</v>
      </c>
      <c r="R13" s="58">
        <f t="shared" si="11"/>
        <v>0</v>
      </c>
      <c r="S13" s="58">
        <f t="shared" si="11"/>
        <v>0</v>
      </c>
      <c r="T13" s="58">
        <f t="shared" si="11"/>
        <v>0</v>
      </c>
      <c r="U13" s="58">
        <f t="shared" si="11"/>
        <v>0</v>
      </c>
      <c r="V13" s="58">
        <f t="shared" si="11"/>
        <v>0</v>
      </c>
      <c r="W13" s="58">
        <f t="shared" si="11"/>
        <v>0</v>
      </c>
      <c r="X13" s="58">
        <f t="shared" si="11"/>
        <v>0</v>
      </c>
      <c r="Y13" s="58">
        <f t="shared" si="11"/>
        <v>0</v>
      </c>
      <c r="Z13" s="58">
        <f t="shared" si="11"/>
        <v>0</v>
      </c>
      <c r="AA13" s="58">
        <f t="shared" si="11"/>
        <v>0</v>
      </c>
      <c r="AB13" s="58">
        <f t="shared" si="11"/>
        <v>0</v>
      </c>
      <c r="AC13" s="58">
        <f t="shared" si="11"/>
        <v>0</v>
      </c>
      <c r="AD13" s="58">
        <f t="shared" si="11"/>
        <v>0</v>
      </c>
      <c r="AE13" s="58">
        <f t="shared" si="11"/>
        <v>0</v>
      </c>
      <c r="AF13" s="58">
        <f t="shared" si="11"/>
        <v>0</v>
      </c>
      <c r="AG13" s="58">
        <f t="shared" si="11"/>
        <v>0</v>
      </c>
      <c r="AH13" s="58">
        <f t="shared" si="11"/>
        <v>0</v>
      </c>
      <c r="AI13" s="58">
        <f t="shared" si="11"/>
        <v>0</v>
      </c>
      <c r="AJ13" s="58">
        <f t="shared" si="11"/>
        <v>0</v>
      </c>
      <c r="AK13" s="58">
        <f t="shared" si="11"/>
        <v>0</v>
      </c>
      <c r="AL13" s="58">
        <f t="shared" si="11"/>
        <v>0</v>
      </c>
      <c r="AM13" s="58">
        <f t="shared" si="11"/>
        <v>0</v>
      </c>
      <c r="AN13" s="58">
        <f t="shared" si="11"/>
        <v>0</v>
      </c>
      <c r="AO13" s="58">
        <f t="shared" si="11"/>
        <v>0</v>
      </c>
      <c r="AP13" s="58">
        <f t="shared" si="11"/>
        <v>0</v>
      </c>
      <c r="AQ13" s="58">
        <f t="shared" si="11"/>
        <v>0</v>
      </c>
      <c r="AR13" s="58">
        <f t="shared" si="11"/>
        <v>0</v>
      </c>
      <c r="AS13" s="58">
        <f t="shared" si="11"/>
        <v>0</v>
      </c>
      <c r="AT13" s="58">
        <f t="shared" si="11"/>
        <v>0</v>
      </c>
      <c r="AU13" s="58">
        <f t="shared" si="11"/>
        <v>0</v>
      </c>
      <c r="AV13" s="58">
        <f t="shared" si="11"/>
        <v>0</v>
      </c>
      <c r="AW13" s="58">
        <f t="shared" si="11"/>
        <v>0</v>
      </c>
      <c r="AX13" s="58">
        <f t="shared" si="11"/>
        <v>0</v>
      </c>
      <c r="AY13" s="58">
        <f t="shared" si="11"/>
        <v>0</v>
      </c>
      <c r="AZ13" s="58">
        <f t="shared" si="11"/>
        <v>0</v>
      </c>
      <c r="BA13" s="58">
        <f t="shared" si="11"/>
        <v>0</v>
      </c>
    </row>
    <row r="14" spans="1:53" ht="14.25" customHeight="1" x14ac:dyDescent="0.2">
      <c r="A14" s="2" t="s">
        <v>133</v>
      </c>
      <c r="B14" s="58">
        <v>0</v>
      </c>
      <c r="C14" s="58">
        <f t="shared" ref="C14:BA14" si="12">$B14</f>
        <v>0</v>
      </c>
      <c r="D14" s="58">
        <f t="shared" si="12"/>
        <v>0</v>
      </c>
      <c r="E14" s="58">
        <f t="shared" si="12"/>
        <v>0</v>
      </c>
      <c r="F14" s="58">
        <f t="shared" si="12"/>
        <v>0</v>
      </c>
      <c r="G14" s="58">
        <f t="shared" si="12"/>
        <v>0</v>
      </c>
      <c r="H14" s="58">
        <f t="shared" si="12"/>
        <v>0</v>
      </c>
      <c r="I14" s="58">
        <f t="shared" si="12"/>
        <v>0</v>
      </c>
      <c r="J14" s="58">
        <f t="shared" si="12"/>
        <v>0</v>
      </c>
      <c r="K14" s="58">
        <f t="shared" si="12"/>
        <v>0</v>
      </c>
      <c r="L14" s="58">
        <f t="shared" si="12"/>
        <v>0</v>
      </c>
      <c r="M14" s="58">
        <f t="shared" si="12"/>
        <v>0</v>
      </c>
      <c r="N14" s="58">
        <f t="shared" si="12"/>
        <v>0</v>
      </c>
      <c r="O14" s="58">
        <f t="shared" si="12"/>
        <v>0</v>
      </c>
      <c r="P14" s="58">
        <f t="shared" si="12"/>
        <v>0</v>
      </c>
      <c r="Q14" s="58">
        <f t="shared" si="12"/>
        <v>0</v>
      </c>
      <c r="R14" s="58">
        <f t="shared" si="12"/>
        <v>0</v>
      </c>
      <c r="S14" s="58">
        <f t="shared" si="12"/>
        <v>0</v>
      </c>
      <c r="T14" s="58">
        <f t="shared" si="12"/>
        <v>0</v>
      </c>
      <c r="U14" s="58">
        <f t="shared" si="12"/>
        <v>0</v>
      </c>
      <c r="V14" s="58">
        <f t="shared" si="12"/>
        <v>0</v>
      </c>
      <c r="W14" s="58">
        <f t="shared" si="12"/>
        <v>0</v>
      </c>
      <c r="X14" s="58">
        <f t="shared" si="12"/>
        <v>0</v>
      </c>
      <c r="Y14" s="58">
        <f t="shared" si="12"/>
        <v>0</v>
      </c>
      <c r="Z14" s="58">
        <f t="shared" si="12"/>
        <v>0</v>
      </c>
      <c r="AA14" s="58">
        <f t="shared" si="12"/>
        <v>0</v>
      </c>
      <c r="AB14" s="58">
        <f t="shared" si="12"/>
        <v>0</v>
      </c>
      <c r="AC14" s="58">
        <f t="shared" si="12"/>
        <v>0</v>
      </c>
      <c r="AD14" s="58">
        <f t="shared" si="12"/>
        <v>0</v>
      </c>
      <c r="AE14" s="58">
        <f t="shared" si="12"/>
        <v>0</v>
      </c>
      <c r="AF14" s="58">
        <f t="shared" si="12"/>
        <v>0</v>
      </c>
      <c r="AG14" s="58">
        <f t="shared" si="12"/>
        <v>0</v>
      </c>
      <c r="AH14" s="58">
        <f t="shared" si="12"/>
        <v>0</v>
      </c>
      <c r="AI14" s="58">
        <f t="shared" si="12"/>
        <v>0</v>
      </c>
      <c r="AJ14" s="58">
        <f t="shared" si="12"/>
        <v>0</v>
      </c>
      <c r="AK14" s="58">
        <f t="shared" si="12"/>
        <v>0</v>
      </c>
      <c r="AL14" s="58">
        <f t="shared" si="12"/>
        <v>0</v>
      </c>
      <c r="AM14" s="58">
        <f t="shared" si="12"/>
        <v>0</v>
      </c>
      <c r="AN14" s="58">
        <f t="shared" si="12"/>
        <v>0</v>
      </c>
      <c r="AO14" s="58">
        <f t="shared" si="12"/>
        <v>0</v>
      </c>
      <c r="AP14" s="58">
        <f t="shared" si="12"/>
        <v>0</v>
      </c>
      <c r="AQ14" s="58">
        <f t="shared" si="12"/>
        <v>0</v>
      </c>
      <c r="AR14" s="58">
        <f t="shared" si="12"/>
        <v>0</v>
      </c>
      <c r="AS14" s="58">
        <f t="shared" si="12"/>
        <v>0</v>
      </c>
      <c r="AT14" s="58">
        <f t="shared" si="12"/>
        <v>0</v>
      </c>
      <c r="AU14" s="58">
        <f t="shared" si="12"/>
        <v>0</v>
      </c>
      <c r="AV14" s="58">
        <f t="shared" si="12"/>
        <v>0</v>
      </c>
      <c r="AW14" s="58">
        <f t="shared" si="12"/>
        <v>0</v>
      </c>
      <c r="AX14" s="58">
        <f t="shared" si="12"/>
        <v>0</v>
      </c>
      <c r="AY14" s="58">
        <f t="shared" si="12"/>
        <v>0</v>
      </c>
      <c r="AZ14" s="58">
        <f t="shared" si="12"/>
        <v>0</v>
      </c>
      <c r="BA14" s="58">
        <f t="shared" si="12"/>
        <v>0</v>
      </c>
    </row>
    <row r="15" spans="1:53" ht="14.25" customHeight="1" x14ac:dyDescent="0.2">
      <c r="A15" s="2" t="s">
        <v>134</v>
      </c>
      <c r="B15" s="58">
        <v>0</v>
      </c>
      <c r="C15" s="58">
        <f t="shared" ref="C15:BA15" si="13">$B15</f>
        <v>0</v>
      </c>
      <c r="D15" s="58">
        <f t="shared" si="13"/>
        <v>0</v>
      </c>
      <c r="E15" s="58">
        <f t="shared" si="13"/>
        <v>0</v>
      </c>
      <c r="F15" s="58">
        <f t="shared" si="13"/>
        <v>0</v>
      </c>
      <c r="G15" s="58">
        <f t="shared" si="13"/>
        <v>0</v>
      </c>
      <c r="H15" s="58">
        <f t="shared" si="13"/>
        <v>0</v>
      </c>
      <c r="I15" s="58">
        <f t="shared" si="13"/>
        <v>0</v>
      </c>
      <c r="J15" s="58">
        <f t="shared" si="13"/>
        <v>0</v>
      </c>
      <c r="K15" s="58">
        <f t="shared" si="13"/>
        <v>0</v>
      </c>
      <c r="L15" s="58">
        <f t="shared" si="13"/>
        <v>0</v>
      </c>
      <c r="M15" s="58">
        <f t="shared" si="13"/>
        <v>0</v>
      </c>
      <c r="N15" s="58">
        <f t="shared" si="13"/>
        <v>0</v>
      </c>
      <c r="O15" s="58">
        <f t="shared" si="13"/>
        <v>0</v>
      </c>
      <c r="P15" s="58">
        <f t="shared" si="13"/>
        <v>0</v>
      </c>
      <c r="Q15" s="58">
        <f t="shared" si="13"/>
        <v>0</v>
      </c>
      <c r="R15" s="58">
        <f t="shared" si="13"/>
        <v>0</v>
      </c>
      <c r="S15" s="58">
        <f t="shared" si="13"/>
        <v>0</v>
      </c>
      <c r="T15" s="58">
        <f t="shared" si="13"/>
        <v>0</v>
      </c>
      <c r="U15" s="58">
        <f t="shared" si="13"/>
        <v>0</v>
      </c>
      <c r="V15" s="58">
        <f t="shared" si="13"/>
        <v>0</v>
      </c>
      <c r="W15" s="58">
        <f t="shared" si="13"/>
        <v>0</v>
      </c>
      <c r="X15" s="58">
        <f t="shared" si="13"/>
        <v>0</v>
      </c>
      <c r="Y15" s="58">
        <f t="shared" si="13"/>
        <v>0</v>
      </c>
      <c r="Z15" s="58">
        <f t="shared" si="13"/>
        <v>0</v>
      </c>
      <c r="AA15" s="58">
        <f t="shared" si="13"/>
        <v>0</v>
      </c>
      <c r="AB15" s="58">
        <f t="shared" si="13"/>
        <v>0</v>
      </c>
      <c r="AC15" s="58">
        <f t="shared" si="13"/>
        <v>0</v>
      </c>
      <c r="AD15" s="58">
        <f t="shared" si="13"/>
        <v>0</v>
      </c>
      <c r="AE15" s="58">
        <f t="shared" si="13"/>
        <v>0</v>
      </c>
      <c r="AF15" s="58">
        <f t="shared" si="13"/>
        <v>0</v>
      </c>
      <c r="AG15" s="58">
        <f t="shared" si="13"/>
        <v>0</v>
      </c>
      <c r="AH15" s="58">
        <f t="shared" si="13"/>
        <v>0</v>
      </c>
      <c r="AI15" s="58">
        <f t="shared" si="13"/>
        <v>0</v>
      </c>
      <c r="AJ15" s="58">
        <f t="shared" si="13"/>
        <v>0</v>
      </c>
      <c r="AK15" s="58">
        <f t="shared" si="13"/>
        <v>0</v>
      </c>
      <c r="AL15" s="58">
        <f t="shared" si="13"/>
        <v>0</v>
      </c>
      <c r="AM15" s="58">
        <f t="shared" si="13"/>
        <v>0</v>
      </c>
      <c r="AN15" s="58">
        <f t="shared" si="13"/>
        <v>0</v>
      </c>
      <c r="AO15" s="58">
        <f t="shared" si="13"/>
        <v>0</v>
      </c>
      <c r="AP15" s="58">
        <f t="shared" si="13"/>
        <v>0</v>
      </c>
      <c r="AQ15" s="58">
        <f t="shared" si="13"/>
        <v>0</v>
      </c>
      <c r="AR15" s="58">
        <f t="shared" si="13"/>
        <v>0</v>
      </c>
      <c r="AS15" s="58">
        <f t="shared" si="13"/>
        <v>0</v>
      </c>
      <c r="AT15" s="58">
        <f t="shared" si="13"/>
        <v>0</v>
      </c>
      <c r="AU15" s="58">
        <f t="shared" si="13"/>
        <v>0</v>
      </c>
      <c r="AV15" s="58">
        <f t="shared" si="13"/>
        <v>0</v>
      </c>
      <c r="AW15" s="58">
        <f t="shared" si="13"/>
        <v>0</v>
      </c>
      <c r="AX15" s="58">
        <f t="shared" si="13"/>
        <v>0</v>
      </c>
      <c r="AY15" s="58">
        <f t="shared" si="13"/>
        <v>0</v>
      </c>
      <c r="AZ15" s="58">
        <f t="shared" si="13"/>
        <v>0</v>
      </c>
      <c r="BA15" s="58">
        <f t="shared" si="13"/>
        <v>0</v>
      </c>
    </row>
    <row r="16" spans="1:53" ht="14.25" customHeight="1" x14ac:dyDescent="0.2">
      <c r="A16" s="2" t="s">
        <v>135</v>
      </c>
      <c r="B16" s="58">
        <v>0</v>
      </c>
      <c r="C16" s="58">
        <f t="shared" ref="C16:BA16" si="14">$B16</f>
        <v>0</v>
      </c>
      <c r="D16" s="58">
        <f t="shared" si="14"/>
        <v>0</v>
      </c>
      <c r="E16" s="58">
        <f t="shared" si="14"/>
        <v>0</v>
      </c>
      <c r="F16" s="58">
        <f t="shared" si="14"/>
        <v>0</v>
      </c>
      <c r="G16" s="58">
        <f t="shared" si="14"/>
        <v>0</v>
      </c>
      <c r="H16" s="58">
        <f t="shared" si="14"/>
        <v>0</v>
      </c>
      <c r="I16" s="58">
        <f t="shared" si="14"/>
        <v>0</v>
      </c>
      <c r="J16" s="58">
        <f t="shared" si="14"/>
        <v>0</v>
      </c>
      <c r="K16" s="58">
        <f t="shared" si="14"/>
        <v>0</v>
      </c>
      <c r="L16" s="58">
        <f t="shared" si="14"/>
        <v>0</v>
      </c>
      <c r="M16" s="58">
        <f t="shared" si="14"/>
        <v>0</v>
      </c>
      <c r="N16" s="58">
        <f t="shared" si="14"/>
        <v>0</v>
      </c>
      <c r="O16" s="58">
        <f t="shared" si="14"/>
        <v>0</v>
      </c>
      <c r="P16" s="58">
        <f t="shared" si="14"/>
        <v>0</v>
      </c>
      <c r="Q16" s="58">
        <f t="shared" si="14"/>
        <v>0</v>
      </c>
      <c r="R16" s="58">
        <f t="shared" si="14"/>
        <v>0</v>
      </c>
      <c r="S16" s="58">
        <f t="shared" si="14"/>
        <v>0</v>
      </c>
      <c r="T16" s="58">
        <f t="shared" si="14"/>
        <v>0</v>
      </c>
      <c r="U16" s="58">
        <f t="shared" si="14"/>
        <v>0</v>
      </c>
      <c r="V16" s="58">
        <f t="shared" si="14"/>
        <v>0</v>
      </c>
      <c r="W16" s="58">
        <f t="shared" si="14"/>
        <v>0</v>
      </c>
      <c r="X16" s="58">
        <f t="shared" si="14"/>
        <v>0</v>
      </c>
      <c r="Y16" s="58">
        <f t="shared" si="14"/>
        <v>0</v>
      </c>
      <c r="Z16" s="58">
        <f t="shared" si="14"/>
        <v>0</v>
      </c>
      <c r="AA16" s="58">
        <f t="shared" si="14"/>
        <v>0</v>
      </c>
      <c r="AB16" s="58">
        <f t="shared" si="14"/>
        <v>0</v>
      </c>
      <c r="AC16" s="58">
        <f t="shared" si="14"/>
        <v>0</v>
      </c>
      <c r="AD16" s="58">
        <f t="shared" si="14"/>
        <v>0</v>
      </c>
      <c r="AE16" s="58">
        <f t="shared" si="14"/>
        <v>0</v>
      </c>
      <c r="AF16" s="58">
        <f t="shared" si="14"/>
        <v>0</v>
      </c>
      <c r="AG16" s="58">
        <f t="shared" si="14"/>
        <v>0</v>
      </c>
      <c r="AH16" s="58">
        <f t="shared" si="14"/>
        <v>0</v>
      </c>
      <c r="AI16" s="58">
        <f t="shared" si="14"/>
        <v>0</v>
      </c>
      <c r="AJ16" s="58">
        <f t="shared" si="14"/>
        <v>0</v>
      </c>
      <c r="AK16" s="58">
        <f t="shared" si="14"/>
        <v>0</v>
      </c>
      <c r="AL16" s="58">
        <f t="shared" si="14"/>
        <v>0</v>
      </c>
      <c r="AM16" s="58">
        <f t="shared" si="14"/>
        <v>0</v>
      </c>
      <c r="AN16" s="58">
        <f t="shared" si="14"/>
        <v>0</v>
      </c>
      <c r="AO16" s="58">
        <f t="shared" si="14"/>
        <v>0</v>
      </c>
      <c r="AP16" s="58">
        <f t="shared" si="14"/>
        <v>0</v>
      </c>
      <c r="AQ16" s="58">
        <f t="shared" si="14"/>
        <v>0</v>
      </c>
      <c r="AR16" s="58">
        <f t="shared" si="14"/>
        <v>0</v>
      </c>
      <c r="AS16" s="58">
        <f t="shared" si="14"/>
        <v>0</v>
      </c>
      <c r="AT16" s="58">
        <f t="shared" si="14"/>
        <v>0</v>
      </c>
      <c r="AU16" s="58">
        <f t="shared" si="14"/>
        <v>0</v>
      </c>
      <c r="AV16" s="58">
        <f t="shared" si="14"/>
        <v>0</v>
      </c>
      <c r="AW16" s="58">
        <f t="shared" si="14"/>
        <v>0</v>
      </c>
      <c r="AX16" s="58">
        <f t="shared" si="14"/>
        <v>0</v>
      </c>
      <c r="AY16" s="58">
        <f t="shared" si="14"/>
        <v>0</v>
      </c>
      <c r="AZ16" s="58">
        <f t="shared" si="14"/>
        <v>0</v>
      </c>
      <c r="BA16" s="58">
        <f t="shared" si="14"/>
        <v>0</v>
      </c>
    </row>
    <row r="17" spans="1:53" ht="14.25" customHeight="1" x14ac:dyDescent="0.2">
      <c r="A17" s="2" t="s">
        <v>66</v>
      </c>
      <c r="B17" s="58">
        <v>0</v>
      </c>
      <c r="C17" s="58">
        <f t="shared" ref="C17:BA17" si="15">$B17</f>
        <v>0</v>
      </c>
      <c r="D17" s="58">
        <f t="shared" si="15"/>
        <v>0</v>
      </c>
      <c r="E17" s="58">
        <f t="shared" si="15"/>
        <v>0</v>
      </c>
      <c r="F17" s="58">
        <f t="shared" si="15"/>
        <v>0</v>
      </c>
      <c r="G17" s="58">
        <f t="shared" si="15"/>
        <v>0</v>
      </c>
      <c r="H17" s="58">
        <f t="shared" si="15"/>
        <v>0</v>
      </c>
      <c r="I17" s="58">
        <f t="shared" si="15"/>
        <v>0</v>
      </c>
      <c r="J17" s="58">
        <f t="shared" si="15"/>
        <v>0</v>
      </c>
      <c r="K17" s="58">
        <f t="shared" si="15"/>
        <v>0</v>
      </c>
      <c r="L17" s="58">
        <f t="shared" si="15"/>
        <v>0</v>
      </c>
      <c r="M17" s="58">
        <f t="shared" si="15"/>
        <v>0</v>
      </c>
      <c r="N17" s="58">
        <f t="shared" si="15"/>
        <v>0</v>
      </c>
      <c r="O17" s="58">
        <f t="shared" si="15"/>
        <v>0</v>
      </c>
      <c r="P17" s="58">
        <f t="shared" si="15"/>
        <v>0</v>
      </c>
      <c r="Q17" s="58">
        <f t="shared" si="15"/>
        <v>0</v>
      </c>
      <c r="R17" s="58">
        <f t="shared" si="15"/>
        <v>0</v>
      </c>
      <c r="S17" s="58">
        <f t="shared" si="15"/>
        <v>0</v>
      </c>
      <c r="T17" s="58">
        <f t="shared" si="15"/>
        <v>0</v>
      </c>
      <c r="U17" s="58">
        <f t="shared" si="15"/>
        <v>0</v>
      </c>
      <c r="V17" s="58">
        <f t="shared" si="15"/>
        <v>0</v>
      </c>
      <c r="W17" s="58">
        <f t="shared" si="15"/>
        <v>0</v>
      </c>
      <c r="X17" s="58">
        <f t="shared" si="15"/>
        <v>0</v>
      </c>
      <c r="Y17" s="58">
        <f t="shared" si="15"/>
        <v>0</v>
      </c>
      <c r="Z17" s="58">
        <f t="shared" si="15"/>
        <v>0</v>
      </c>
      <c r="AA17" s="58">
        <f t="shared" si="15"/>
        <v>0</v>
      </c>
      <c r="AB17" s="58">
        <f t="shared" si="15"/>
        <v>0</v>
      </c>
      <c r="AC17" s="58">
        <f t="shared" si="15"/>
        <v>0</v>
      </c>
      <c r="AD17" s="58">
        <f t="shared" si="15"/>
        <v>0</v>
      </c>
      <c r="AE17" s="58">
        <f t="shared" si="15"/>
        <v>0</v>
      </c>
      <c r="AF17" s="58">
        <f t="shared" si="15"/>
        <v>0</v>
      </c>
      <c r="AG17" s="58">
        <f t="shared" si="15"/>
        <v>0</v>
      </c>
      <c r="AH17" s="58">
        <f t="shared" si="15"/>
        <v>0</v>
      </c>
      <c r="AI17" s="58">
        <f t="shared" si="15"/>
        <v>0</v>
      </c>
      <c r="AJ17" s="58">
        <f t="shared" si="15"/>
        <v>0</v>
      </c>
      <c r="AK17" s="58">
        <f t="shared" si="15"/>
        <v>0</v>
      </c>
      <c r="AL17" s="58">
        <f t="shared" si="15"/>
        <v>0</v>
      </c>
      <c r="AM17" s="58">
        <f t="shared" si="15"/>
        <v>0</v>
      </c>
      <c r="AN17" s="58">
        <f t="shared" si="15"/>
        <v>0</v>
      </c>
      <c r="AO17" s="58">
        <f t="shared" si="15"/>
        <v>0</v>
      </c>
      <c r="AP17" s="58">
        <f t="shared" si="15"/>
        <v>0</v>
      </c>
      <c r="AQ17" s="58">
        <f t="shared" si="15"/>
        <v>0</v>
      </c>
      <c r="AR17" s="58">
        <f t="shared" si="15"/>
        <v>0</v>
      </c>
      <c r="AS17" s="58">
        <f t="shared" si="15"/>
        <v>0</v>
      </c>
      <c r="AT17" s="58">
        <f t="shared" si="15"/>
        <v>0</v>
      </c>
      <c r="AU17" s="58">
        <f t="shared" si="15"/>
        <v>0</v>
      </c>
      <c r="AV17" s="58">
        <f t="shared" si="15"/>
        <v>0</v>
      </c>
      <c r="AW17" s="58">
        <f t="shared" si="15"/>
        <v>0</v>
      </c>
      <c r="AX17" s="58">
        <f t="shared" si="15"/>
        <v>0</v>
      </c>
      <c r="AY17" s="58">
        <f t="shared" si="15"/>
        <v>0</v>
      </c>
      <c r="AZ17" s="58">
        <f t="shared" si="15"/>
        <v>0</v>
      </c>
      <c r="BA17" s="58">
        <f t="shared" si="15"/>
        <v>0</v>
      </c>
    </row>
    <row r="18" spans="1:53" ht="14.25" customHeight="1" x14ac:dyDescent="0.2"/>
    <row r="19" spans="1:53" ht="14.25" customHeight="1" x14ac:dyDescent="0.2"/>
    <row r="20" spans="1:53" ht="14.25" customHeight="1" x14ac:dyDescent="0.2"/>
    <row r="21" spans="1:53" ht="14.25" customHeight="1" x14ac:dyDescent="0.2"/>
    <row r="22" spans="1:53" ht="14.25" customHeight="1" x14ac:dyDescent="0.2"/>
    <row r="23" spans="1:53" ht="14.25" customHeight="1" x14ac:dyDescent="0.2"/>
    <row r="24" spans="1:53" ht="14.25" customHeight="1" x14ac:dyDescent="0.2"/>
    <row r="25" spans="1:53" ht="14.25" customHeight="1" x14ac:dyDescent="0.2"/>
    <row r="26" spans="1:53" ht="14.25" customHeight="1" x14ac:dyDescent="0.2"/>
    <row r="27" spans="1:53" ht="14.25" customHeight="1" x14ac:dyDescent="0.2"/>
    <row r="28" spans="1:53" ht="14.25" customHeight="1" x14ac:dyDescent="0.2"/>
    <row r="29" spans="1:53" ht="14.25" customHeight="1" x14ac:dyDescent="0.2"/>
    <row r="30" spans="1:53" ht="14.25" customHeight="1" x14ac:dyDescent="0.2"/>
    <row r="31" spans="1:53" ht="14.25" customHeight="1" x14ac:dyDescent="0.2"/>
    <row r="32" spans="1:53"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1E4E79"/>
  </sheetPr>
  <dimension ref="A1:BA1000"/>
  <sheetViews>
    <sheetView tabSelected="1" topLeftCell="R1" workbookViewId="0">
      <selection activeCell="AH2" sqref="AH2:BA17"/>
    </sheetView>
  </sheetViews>
  <sheetFormatPr baseColWidth="10" defaultColWidth="14.5" defaultRowHeight="15" customHeight="1" x14ac:dyDescent="0.2"/>
  <cols>
    <col min="1" max="1" width="23.83203125" customWidth="1"/>
    <col min="2" max="4" width="9.1640625" customWidth="1"/>
    <col min="5" max="33" width="8.6640625" customWidth="1"/>
  </cols>
  <sheetData>
    <row r="1" spans="1:53" ht="14.25" customHeight="1" x14ac:dyDescent="0.2">
      <c r="A1" s="29" t="s">
        <v>93</v>
      </c>
      <c r="B1" s="61">
        <v>2019</v>
      </c>
      <c r="C1" s="62">
        <v>2020</v>
      </c>
      <c r="D1" s="61">
        <v>2021</v>
      </c>
      <c r="E1" s="62">
        <v>2022</v>
      </c>
      <c r="F1" s="61">
        <v>2023</v>
      </c>
      <c r="G1" s="62">
        <v>2024</v>
      </c>
      <c r="H1" s="61">
        <v>2025</v>
      </c>
      <c r="I1" s="62">
        <v>2026</v>
      </c>
      <c r="J1" s="61">
        <v>2027</v>
      </c>
      <c r="K1" s="62">
        <v>2028</v>
      </c>
      <c r="L1" s="61">
        <v>2029</v>
      </c>
      <c r="M1" s="62">
        <v>2030</v>
      </c>
      <c r="N1" s="61">
        <v>2031</v>
      </c>
      <c r="O1" s="62">
        <v>2032</v>
      </c>
      <c r="P1" s="61">
        <v>2033</v>
      </c>
      <c r="Q1" s="62">
        <v>2034</v>
      </c>
      <c r="R1" s="61">
        <v>2035</v>
      </c>
      <c r="S1" s="62">
        <v>2036</v>
      </c>
      <c r="T1" s="61">
        <v>2037</v>
      </c>
      <c r="U1" s="62">
        <v>2038</v>
      </c>
      <c r="V1" s="61">
        <v>2039</v>
      </c>
      <c r="W1" s="62">
        <v>2040</v>
      </c>
      <c r="X1" s="61">
        <v>2041</v>
      </c>
      <c r="Y1" s="62">
        <v>2042</v>
      </c>
      <c r="Z1" s="61">
        <v>2043</v>
      </c>
      <c r="AA1" s="62">
        <v>2044</v>
      </c>
      <c r="AB1" s="61">
        <v>2045</v>
      </c>
      <c r="AC1" s="62">
        <v>2046</v>
      </c>
      <c r="AD1" s="61">
        <v>2047</v>
      </c>
      <c r="AE1" s="62">
        <v>2048</v>
      </c>
      <c r="AF1" s="61">
        <v>2049</v>
      </c>
      <c r="AG1" s="62">
        <v>2050</v>
      </c>
      <c r="AH1" s="107">
        <v>2051</v>
      </c>
      <c r="AI1" s="108">
        <v>2052</v>
      </c>
      <c r="AJ1" s="108">
        <v>2053</v>
      </c>
      <c r="AK1" s="108">
        <v>2054</v>
      </c>
      <c r="AL1" s="108">
        <v>2055</v>
      </c>
      <c r="AM1" s="108">
        <v>2056</v>
      </c>
      <c r="AN1" s="108">
        <v>2057</v>
      </c>
      <c r="AO1" s="108">
        <v>2058</v>
      </c>
      <c r="AP1" s="108">
        <v>2059</v>
      </c>
      <c r="AQ1" s="108">
        <v>2060</v>
      </c>
      <c r="AR1" s="108">
        <v>2061</v>
      </c>
      <c r="AS1" s="108">
        <v>2062</v>
      </c>
      <c r="AT1" s="108">
        <v>2063</v>
      </c>
      <c r="AU1" s="108">
        <v>2064</v>
      </c>
      <c r="AV1" s="108">
        <v>2065</v>
      </c>
      <c r="AW1" s="108">
        <v>2066</v>
      </c>
      <c r="AX1" s="108">
        <v>2067</v>
      </c>
      <c r="AY1" s="108">
        <v>2068</v>
      </c>
      <c r="AZ1" s="108">
        <v>2069</v>
      </c>
      <c r="BA1" s="108">
        <v>2070</v>
      </c>
    </row>
    <row r="2" spans="1:53" ht="14.25" customHeight="1" x14ac:dyDescent="0.2">
      <c r="A2" s="2" t="s">
        <v>126</v>
      </c>
      <c r="B2" s="63">
        <f>'BECF-pre-ret'!B2</f>
        <v>0.65</v>
      </c>
      <c r="C2" s="63">
        <f t="shared" ref="C2:AG2" si="0">$B2</f>
        <v>0.65</v>
      </c>
      <c r="D2" s="63">
        <f t="shared" si="0"/>
        <v>0.65</v>
      </c>
      <c r="E2" s="63">
        <f t="shared" si="0"/>
        <v>0.65</v>
      </c>
      <c r="F2" s="63">
        <f t="shared" si="0"/>
        <v>0.65</v>
      </c>
      <c r="G2" s="63">
        <f t="shared" si="0"/>
        <v>0.65</v>
      </c>
      <c r="H2" s="63">
        <f t="shared" si="0"/>
        <v>0.65</v>
      </c>
      <c r="I2" s="63">
        <f t="shared" si="0"/>
        <v>0.65</v>
      </c>
      <c r="J2" s="63">
        <f t="shared" si="0"/>
        <v>0.65</v>
      </c>
      <c r="K2" s="63">
        <f t="shared" si="0"/>
        <v>0.65</v>
      </c>
      <c r="L2" s="63">
        <f t="shared" si="0"/>
        <v>0.65</v>
      </c>
      <c r="M2" s="63">
        <f t="shared" si="0"/>
        <v>0.65</v>
      </c>
      <c r="N2" s="63">
        <f t="shared" si="0"/>
        <v>0.65</v>
      </c>
      <c r="O2" s="63">
        <f t="shared" si="0"/>
        <v>0.65</v>
      </c>
      <c r="P2" s="63">
        <f t="shared" si="0"/>
        <v>0.65</v>
      </c>
      <c r="Q2" s="63">
        <f t="shared" si="0"/>
        <v>0.65</v>
      </c>
      <c r="R2" s="63">
        <f t="shared" si="0"/>
        <v>0.65</v>
      </c>
      <c r="S2" s="63">
        <f t="shared" si="0"/>
        <v>0.65</v>
      </c>
      <c r="T2" s="63">
        <f t="shared" si="0"/>
        <v>0.65</v>
      </c>
      <c r="U2" s="63">
        <f t="shared" si="0"/>
        <v>0.65</v>
      </c>
      <c r="V2" s="63">
        <f t="shared" si="0"/>
        <v>0.65</v>
      </c>
      <c r="W2" s="63">
        <f t="shared" si="0"/>
        <v>0.65</v>
      </c>
      <c r="X2" s="63">
        <f t="shared" si="0"/>
        <v>0.65</v>
      </c>
      <c r="Y2" s="63">
        <f t="shared" si="0"/>
        <v>0.65</v>
      </c>
      <c r="Z2" s="63">
        <f t="shared" si="0"/>
        <v>0.65</v>
      </c>
      <c r="AA2" s="63">
        <f t="shared" si="0"/>
        <v>0.65</v>
      </c>
      <c r="AB2" s="63">
        <f t="shared" si="0"/>
        <v>0.65</v>
      </c>
      <c r="AC2" s="63">
        <f t="shared" si="0"/>
        <v>0.65</v>
      </c>
      <c r="AD2" s="63">
        <f t="shared" si="0"/>
        <v>0.65</v>
      </c>
      <c r="AE2" s="63">
        <f t="shared" si="0"/>
        <v>0.65</v>
      </c>
      <c r="AF2" s="63">
        <f t="shared" si="0"/>
        <v>0.65</v>
      </c>
      <c r="AG2" s="63">
        <f t="shared" si="0"/>
        <v>0.65</v>
      </c>
      <c r="AH2" s="110">
        <f>AG2</f>
        <v>0.65</v>
      </c>
      <c r="AI2" s="110">
        <f t="shared" ref="AI2:BA16" si="1">AH2</f>
        <v>0.65</v>
      </c>
      <c r="AJ2" s="110">
        <f t="shared" si="1"/>
        <v>0.65</v>
      </c>
      <c r="AK2" s="110">
        <f t="shared" si="1"/>
        <v>0.65</v>
      </c>
      <c r="AL2" s="110">
        <f t="shared" si="1"/>
        <v>0.65</v>
      </c>
      <c r="AM2" s="110">
        <f t="shared" si="1"/>
        <v>0.65</v>
      </c>
      <c r="AN2" s="110">
        <f t="shared" si="1"/>
        <v>0.65</v>
      </c>
      <c r="AO2" s="110">
        <f t="shared" si="1"/>
        <v>0.65</v>
      </c>
      <c r="AP2" s="110">
        <f t="shared" si="1"/>
        <v>0.65</v>
      </c>
      <c r="AQ2" s="110">
        <f t="shared" si="1"/>
        <v>0.65</v>
      </c>
      <c r="AR2" s="110">
        <f t="shared" si="1"/>
        <v>0.65</v>
      </c>
      <c r="AS2" s="110">
        <f t="shared" si="1"/>
        <v>0.65</v>
      </c>
      <c r="AT2" s="110">
        <f t="shared" si="1"/>
        <v>0.65</v>
      </c>
      <c r="AU2" s="110">
        <f t="shared" si="1"/>
        <v>0.65</v>
      </c>
      <c r="AV2" s="110">
        <f t="shared" si="1"/>
        <v>0.65</v>
      </c>
      <c r="AW2" s="110">
        <f t="shared" si="1"/>
        <v>0.65</v>
      </c>
      <c r="AX2" s="110">
        <f t="shared" si="1"/>
        <v>0.65</v>
      </c>
      <c r="AY2" s="110">
        <f t="shared" si="1"/>
        <v>0.65</v>
      </c>
      <c r="AZ2" s="110">
        <f t="shared" si="1"/>
        <v>0.65</v>
      </c>
      <c r="BA2" s="110">
        <f t="shared" si="1"/>
        <v>0.65</v>
      </c>
    </row>
    <row r="3" spans="1:53" ht="14.25" customHeight="1" x14ac:dyDescent="0.2">
      <c r="A3" s="2" t="s">
        <v>127</v>
      </c>
      <c r="B3" s="63">
        <f>'BECF-pre-ret'!B3</f>
        <v>0.28999999999999998</v>
      </c>
      <c r="C3" s="63">
        <f t="shared" ref="C3:AG3" si="2">$B3</f>
        <v>0.28999999999999998</v>
      </c>
      <c r="D3" s="63">
        <f t="shared" si="2"/>
        <v>0.28999999999999998</v>
      </c>
      <c r="E3" s="63">
        <f t="shared" si="2"/>
        <v>0.28999999999999998</v>
      </c>
      <c r="F3" s="63">
        <f t="shared" si="2"/>
        <v>0.28999999999999998</v>
      </c>
      <c r="G3" s="63">
        <f t="shared" si="2"/>
        <v>0.28999999999999998</v>
      </c>
      <c r="H3" s="63">
        <f t="shared" si="2"/>
        <v>0.28999999999999998</v>
      </c>
      <c r="I3" s="63">
        <f t="shared" si="2"/>
        <v>0.28999999999999998</v>
      </c>
      <c r="J3" s="63">
        <f t="shared" si="2"/>
        <v>0.28999999999999998</v>
      </c>
      <c r="K3" s="63">
        <f t="shared" si="2"/>
        <v>0.28999999999999998</v>
      </c>
      <c r="L3" s="63">
        <f t="shared" si="2"/>
        <v>0.28999999999999998</v>
      </c>
      <c r="M3" s="63">
        <f t="shared" si="2"/>
        <v>0.28999999999999998</v>
      </c>
      <c r="N3" s="63">
        <f t="shared" si="2"/>
        <v>0.28999999999999998</v>
      </c>
      <c r="O3" s="63">
        <f t="shared" si="2"/>
        <v>0.28999999999999998</v>
      </c>
      <c r="P3" s="63">
        <f t="shared" si="2"/>
        <v>0.28999999999999998</v>
      </c>
      <c r="Q3" s="63">
        <f t="shared" si="2"/>
        <v>0.28999999999999998</v>
      </c>
      <c r="R3" s="63">
        <f t="shared" si="2"/>
        <v>0.28999999999999998</v>
      </c>
      <c r="S3" s="63">
        <f t="shared" si="2"/>
        <v>0.28999999999999998</v>
      </c>
      <c r="T3" s="63">
        <f t="shared" si="2"/>
        <v>0.28999999999999998</v>
      </c>
      <c r="U3" s="63">
        <f t="shared" si="2"/>
        <v>0.28999999999999998</v>
      </c>
      <c r="V3" s="63">
        <f t="shared" si="2"/>
        <v>0.28999999999999998</v>
      </c>
      <c r="W3" s="63">
        <f t="shared" si="2"/>
        <v>0.28999999999999998</v>
      </c>
      <c r="X3" s="63">
        <f t="shared" si="2"/>
        <v>0.28999999999999998</v>
      </c>
      <c r="Y3" s="63">
        <f t="shared" si="2"/>
        <v>0.28999999999999998</v>
      </c>
      <c r="Z3" s="63">
        <f t="shared" si="2"/>
        <v>0.28999999999999998</v>
      </c>
      <c r="AA3" s="63">
        <f t="shared" si="2"/>
        <v>0.28999999999999998</v>
      </c>
      <c r="AB3" s="63">
        <f t="shared" si="2"/>
        <v>0.28999999999999998</v>
      </c>
      <c r="AC3" s="63">
        <f t="shared" si="2"/>
        <v>0.28999999999999998</v>
      </c>
      <c r="AD3" s="63">
        <f t="shared" si="2"/>
        <v>0.28999999999999998</v>
      </c>
      <c r="AE3" s="63">
        <f t="shared" si="2"/>
        <v>0.28999999999999998</v>
      </c>
      <c r="AF3" s="63">
        <f t="shared" si="2"/>
        <v>0.28999999999999998</v>
      </c>
      <c r="AG3" s="63">
        <f t="shared" si="2"/>
        <v>0.28999999999999998</v>
      </c>
      <c r="AH3" s="110">
        <f t="shared" ref="AH3:AW17" si="3">AG3</f>
        <v>0.28999999999999998</v>
      </c>
      <c r="AI3" s="110">
        <f t="shared" si="3"/>
        <v>0.28999999999999998</v>
      </c>
      <c r="AJ3" s="110">
        <f t="shared" si="3"/>
        <v>0.28999999999999998</v>
      </c>
      <c r="AK3" s="110">
        <f t="shared" si="3"/>
        <v>0.28999999999999998</v>
      </c>
      <c r="AL3" s="110">
        <f t="shared" si="3"/>
        <v>0.28999999999999998</v>
      </c>
      <c r="AM3" s="110">
        <f t="shared" si="3"/>
        <v>0.28999999999999998</v>
      </c>
      <c r="AN3" s="110">
        <f t="shared" si="3"/>
        <v>0.28999999999999998</v>
      </c>
      <c r="AO3" s="110">
        <f t="shared" si="3"/>
        <v>0.28999999999999998</v>
      </c>
      <c r="AP3" s="110">
        <f t="shared" si="3"/>
        <v>0.28999999999999998</v>
      </c>
      <c r="AQ3" s="110">
        <f t="shared" si="3"/>
        <v>0.28999999999999998</v>
      </c>
      <c r="AR3" s="110">
        <f t="shared" si="3"/>
        <v>0.28999999999999998</v>
      </c>
      <c r="AS3" s="110">
        <f t="shared" si="3"/>
        <v>0.28999999999999998</v>
      </c>
      <c r="AT3" s="110">
        <f t="shared" si="3"/>
        <v>0.28999999999999998</v>
      </c>
      <c r="AU3" s="110">
        <f t="shared" si="3"/>
        <v>0.28999999999999998</v>
      </c>
      <c r="AV3" s="110">
        <f t="shared" si="3"/>
        <v>0.28999999999999998</v>
      </c>
      <c r="AW3" s="110">
        <f t="shared" si="3"/>
        <v>0.28999999999999998</v>
      </c>
      <c r="AX3" s="110">
        <f t="shared" si="1"/>
        <v>0.28999999999999998</v>
      </c>
      <c r="AY3" s="110">
        <f t="shared" si="1"/>
        <v>0.28999999999999998</v>
      </c>
      <c r="AZ3" s="110">
        <f t="shared" si="1"/>
        <v>0.28999999999999998</v>
      </c>
      <c r="BA3" s="110">
        <f t="shared" si="1"/>
        <v>0.28999999999999998</v>
      </c>
    </row>
    <row r="4" spans="1:53" ht="14.25" customHeight="1" x14ac:dyDescent="0.2">
      <c r="A4" s="2" t="s">
        <v>128</v>
      </c>
      <c r="B4" s="63">
        <f>'BECF-pre-ret'!B4</f>
        <v>0.45</v>
      </c>
      <c r="C4" s="63">
        <f>$B$4</f>
        <v>0.45</v>
      </c>
      <c r="D4" s="63">
        <f t="shared" ref="D4:AG4" si="4">$B$4</f>
        <v>0.45</v>
      </c>
      <c r="E4" s="63">
        <f t="shared" si="4"/>
        <v>0.45</v>
      </c>
      <c r="F4" s="63">
        <f t="shared" si="4"/>
        <v>0.45</v>
      </c>
      <c r="G4" s="63">
        <f t="shared" si="4"/>
        <v>0.45</v>
      </c>
      <c r="H4" s="63">
        <f t="shared" si="4"/>
        <v>0.45</v>
      </c>
      <c r="I4" s="63">
        <f t="shared" si="4"/>
        <v>0.45</v>
      </c>
      <c r="J4" s="63">
        <f t="shared" si="4"/>
        <v>0.45</v>
      </c>
      <c r="K4" s="63">
        <f t="shared" si="4"/>
        <v>0.45</v>
      </c>
      <c r="L4" s="63">
        <f t="shared" si="4"/>
        <v>0.45</v>
      </c>
      <c r="M4" s="63">
        <f t="shared" si="4"/>
        <v>0.45</v>
      </c>
      <c r="N4" s="63">
        <f t="shared" si="4"/>
        <v>0.45</v>
      </c>
      <c r="O4" s="63">
        <f t="shared" si="4"/>
        <v>0.45</v>
      </c>
      <c r="P4" s="63">
        <f t="shared" si="4"/>
        <v>0.45</v>
      </c>
      <c r="Q4" s="63">
        <f t="shared" si="4"/>
        <v>0.45</v>
      </c>
      <c r="R4" s="63">
        <f t="shared" si="4"/>
        <v>0.45</v>
      </c>
      <c r="S4" s="63">
        <f t="shared" si="4"/>
        <v>0.45</v>
      </c>
      <c r="T4" s="63">
        <f t="shared" si="4"/>
        <v>0.45</v>
      </c>
      <c r="U4" s="63">
        <f t="shared" si="4"/>
        <v>0.45</v>
      </c>
      <c r="V4" s="63">
        <f t="shared" si="4"/>
        <v>0.45</v>
      </c>
      <c r="W4" s="63">
        <f t="shared" si="4"/>
        <v>0.45</v>
      </c>
      <c r="X4" s="63">
        <f t="shared" si="4"/>
        <v>0.45</v>
      </c>
      <c r="Y4" s="63">
        <f t="shared" si="4"/>
        <v>0.45</v>
      </c>
      <c r="Z4" s="63">
        <f t="shared" si="4"/>
        <v>0.45</v>
      </c>
      <c r="AA4" s="63">
        <f t="shared" si="4"/>
        <v>0.45</v>
      </c>
      <c r="AB4" s="63">
        <f t="shared" si="4"/>
        <v>0.45</v>
      </c>
      <c r="AC4" s="63">
        <f t="shared" si="4"/>
        <v>0.45</v>
      </c>
      <c r="AD4" s="63">
        <f t="shared" si="4"/>
        <v>0.45</v>
      </c>
      <c r="AE4" s="63">
        <f t="shared" si="4"/>
        <v>0.45</v>
      </c>
      <c r="AF4" s="63">
        <f t="shared" si="4"/>
        <v>0.45</v>
      </c>
      <c r="AG4" s="63">
        <f t="shared" si="4"/>
        <v>0.45</v>
      </c>
      <c r="AH4" s="110">
        <f t="shared" si="3"/>
        <v>0.45</v>
      </c>
      <c r="AI4" s="110">
        <f t="shared" si="1"/>
        <v>0.45</v>
      </c>
      <c r="AJ4" s="110">
        <f t="shared" si="1"/>
        <v>0.45</v>
      </c>
      <c r="AK4" s="110">
        <f t="shared" si="1"/>
        <v>0.45</v>
      </c>
      <c r="AL4" s="110">
        <f t="shared" si="1"/>
        <v>0.45</v>
      </c>
      <c r="AM4" s="110">
        <f t="shared" si="1"/>
        <v>0.45</v>
      </c>
      <c r="AN4" s="110">
        <f t="shared" si="1"/>
        <v>0.45</v>
      </c>
      <c r="AO4" s="110">
        <f t="shared" si="1"/>
        <v>0.45</v>
      </c>
      <c r="AP4" s="110">
        <f t="shared" si="1"/>
        <v>0.45</v>
      </c>
      <c r="AQ4" s="110">
        <f t="shared" si="1"/>
        <v>0.45</v>
      </c>
      <c r="AR4" s="110">
        <f t="shared" si="1"/>
        <v>0.45</v>
      </c>
      <c r="AS4" s="110">
        <f t="shared" si="1"/>
        <v>0.45</v>
      </c>
      <c r="AT4" s="110">
        <f t="shared" si="1"/>
        <v>0.45</v>
      </c>
      <c r="AU4" s="110">
        <f t="shared" si="1"/>
        <v>0.45</v>
      </c>
      <c r="AV4" s="110">
        <f t="shared" si="1"/>
        <v>0.45</v>
      </c>
      <c r="AW4" s="110">
        <f t="shared" si="1"/>
        <v>0.45</v>
      </c>
      <c r="AX4" s="110">
        <f t="shared" si="1"/>
        <v>0.45</v>
      </c>
      <c r="AY4" s="110">
        <f t="shared" si="1"/>
        <v>0.45</v>
      </c>
      <c r="AZ4" s="110">
        <f t="shared" si="1"/>
        <v>0.45</v>
      </c>
      <c r="BA4" s="110">
        <f t="shared" si="1"/>
        <v>0.45</v>
      </c>
    </row>
    <row r="5" spans="1:53" ht="14.25" customHeight="1" x14ac:dyDescent="0.2">
      <c r="A5" s="2" t="s">
        <v>15</v>
      </c>
      <c r="B5" s="63">
        <f>'BECF-pre-ret'!B5</f>
        <v>0.37</v>
      </c>
      <c r="C5" s="63">
        <f t="shared" ref="C5:AG5" si="5">$B5</f>
        <v>0.37</v>
      </c>
      <c r="D5" s="63">
        <f t="shared" si="5"/>
        <v>0.37</v>
      </c>
      <c r="E5" s="63">
        <f t="shared" si="5"/>
        <v>0.37</v>
      </c>
      <c r="F5" s="63">
        <f t="shared" si="5"/>
        <v>0.37</v>
      </c>
      <c r="G5" s="63">
        <f t="shared" si="5"/>
        <v>0.37</v>
      </c>
      <c r="H5" s="63">
        <f t="shared" si="5"/>
        <v>0.37</v>
      </c>
      <c r="I5" s="63">
        <f t="shared" si="5"/>
        <v>0.37</v>
      </c>
      <c r="J5" s="63">
        <f t="shared" si="5"/>
        <v>0.37</v>
      </c>
      <c r="K5" s="63">
        <f t="shared" si="5"/>
        <v>0.37</v>
      </c>
      <c r="L5" s="63">
        <f t="shared" si="5"/>
        <v>0.37</v>
      </c>
      <c r="M5" s="63">
        <f t="shared" si="5"/>
        <v>0.37</v>
      </c>
      <c r="N5" s="63">
        <f t="shared" si="5"/>
        <v>0.37</v>
      </c>
      <c r="O5" s="63">
        <f t="shared" si="5"/>
        <v>0.37</v>
      </c>
      <c r="P5" s="63">
        <f t="shared" si="5"/>
        <v>0.37</v>
      </c>
      <c r="Q5" s="63">
        <f t="shared" si="5"/>
        <v>0.37</v>
      </c>
      <c r="R5" s="63">
        <f t="shared" si="5"/>
        <v>0.37</v>
      </c>
      <c r="S5" s="63">
        <f t="shared" si="5"/>
        <v>0.37</v>
      </c>
      <c r="T5" s="63">
        <f t="shared" si="5"/>
        <v>0.37</v>
      </c>
      <c r="U5" s="63">
        <f t="shared" si="5"/>
        <v>0.37</v>
      </c>
      <c r="V5" s="63">
        <f t="shared" si="5"/>
        <v>0.37</v>
      </c>
      <c r="W5" s="63">
        <f t="shared" si="5"/>
        <v>0.37</v>
      </c>
      <c r="X5" s="63">
        <f t="shared" si="5"/>
        <v>0.37</v>
      </c>
      <c r="Y5" s="63">
        <f t="shared" si="5"/>
        <v>0.37</v>
      </c>
      <c r="Z5" s="63">
        <f t="shared" si="5"/>
        <v>0.37</v>
      </c>
      <c r="AA5" s="63">
        <f t="shared" si="5"/>
        <v>0.37</v>
      </c>
      <c r="AB5" s="63">
        <f t="shared" si="5"/>
        <v>0.37</v>
      </c>
      <c r="AC5" s="63">
        <f t="shared" si="5"/>
        <v>0.37</v>
      </c>
      <c r="AD5" s="63">
        <f t="shared" si="5"/>
        <v>0.37</v>
      </c>
      <c r="AE5" s="63">
        <f t="shared" si="5"/>
        <v>0.37</v>
      </c>
      <c r="AF5" s="63">
        <f t="shared" si="5"/>
        <v>0.37</v>
      </c>
      <c r="AG5" s="63">
        <f t="shared" si="5"/>
        <v>0.37</v>
      </c>
      <c r="AH5" s="110">
        <f t="shared" si="3"/>
        <v>0.37</v>
      </c>
      <c r="AI5" s="110">
        <f t="shared" si="1"/>
        <v>0.37</v>
      </c>
      <c r="AJ5" s="110">
        <f t="shared" si="1"/>
        <v>0.37</v>
      </c>
      <c r="AK5" s="110">
        <f t="shared" si="1"/>
        <v>0.37</v>
      </c>
      <c r="AL5" s="110">
        <f t="shared" si="1"/>
        <v>0.37</v>
      </c>
      <c r="AM5" s="110">
        <f t="shared" si="1"/>
        <v>0.37</v>
      </c>
      <c r="AN5" s="110">
        <f t="shared" si="1"/>
        <v>0.37</v>
      </c>
      <c r="AO5" s="110">
        <f t="shared" si="1"/>
        <v>0.37</v>
      </c>
      <c r="AP5" s="110">
        <f t="shared" si="1"/>
        <v>0.37</v>
      </c>
      <c r="AQ5" s="110">
        <f t="shared" si="1"/>
        <v>0.37</v>
      </c>
      <c r="AR5" s="110">
        <f t="shared" si="1"/>
        <v>0.37</v>
      </c>
      <c r="AS5" s="110">
        <f t="shared" si="1"/>
        <v>0.37</v>
      </c>
      <c r="AT5" s="110">
        <f t="shared" si="1"/>
        <v>0.37</v>
      </c>
      <c r="AU5" s="110">
        <f t="shared" si="1"/>
        <v>0.37</v>
      </c>
      <c r="AV5" s="110">
        <f t="shared" si="1"/>
        <v>0.37</v>
      </c>
      <c r="AW5" s="110">
        <f t="shared" si="1"/>
        <v>0.37</v>
      </c>
      <c r="AX5" s="110">
        <f t="shared" si="1"/>
        <v>0.37</v>
      </c>
      <c r="AY5" s="110">
        <f t="shared" si="1"/>
        <v>0.37</v>
      </c>
      <c r="AZ5" s="110">
        <f t="shared" si="1"/>
        <v>0.37</v>
      </c>
      <c r="BA5" s="110">
        <f t="shared" si="1"/>
        <v>0.37</v>
      </c>
    </row>
    <row r="6" spans="1:53" ht="14.25" customHeight="1" x14ac:dyDescent="0.2">
      <c r="A6" s="2" t="s">
        <v>129</v>
      </c>
      <c r="B6" s="63">
        <f>'BECF-pre-ret'!B6</f>
        <v>0.35</v>
      </c>
      <c r="C6" s="63">
        <f t="shared" ref="C6:C7" si="6">$B6</f>
        <v>0.35</v>
      </c>
      <c r="D6" s="63">
        <f t="shared" ref="D6:D7" si="7">B6</f>
        <v>0.35</v>
      </c>
      <c r="E6" s="63">
        <f t="shared" ref="E6:AG6" si="8">D6</f>
        <v>0.35</v>
      </c>
      <c r="F6" s="63">
        <f t="shared" si="8"/>
        <v>0.35</v>
      </c>
      <c r="G6" s="63">
        <f t="shared" si="8"/>
        <v>0.35</v>
      </c>
      <c r="H6" s="63">
        <f t="shared" si="8"/>
        <v>0.35</v>
      </c>
      <c r="I6" s="63">
        <f t="shared" si="8"/>
        <v>0.35</v>
      </c>
      <c r="J6" s="63">
        <f t="shared" si="8"/>
        <v>0.35</v>
      </c>
      <c r="K6" s="63">
        <f t="shared" si="8"/>
        <v>0.35</v>
      </c>
      <c r="L6" s="63">
        <f t="shared" si="8"/>
        <v>0.35</v>
      </c>
      <c r="M6" s="63">
        <f t="shared" si="8"/>
        <v>0.35</v>
      </c>
      <c r="N6" s="63">
        <f t="shared" si="8"/>
        <v>0.35</v>
      </c>
      <c r="O6" s="63">
        <f t="shared" si="8"/>
        <v>0.35</v>
      </c>
      <c r="P6" s="63">
        <f t="shared" si="8"/>
        <v>0.35</v>
      </c>
      <c r="Q6" s="63">
        <f t="shared" si="8"/>
        <v>0.35</v>
      </c>
      <c r="R6" s="63">
        <f t="shared" si="8"/>
        <v>0.35</v>
      </c>
      <c r="S6" s="63">
        <f t="shared" si="8"/>
        <v>0.35</v>
      </c>
      <c r="T6" s="63">
        <f t="shared" si="8"/>
        <v>0.35</v>
      </c>
      <c r="U6" s="63">
        <f t="shared" si="8"/>
        <v>0.35</v>
      </c>
      <c r="V6" s="63">
        <f t="shared" si="8"/>
        <v>0.35</v>
      </c>
      <c r="W6" s="63">
        <f t="shared" si="8"/>
        <v>0.35</v>
      </c>
      <c r="X6" s="63">
        <f t="shared" si="8"/>
        <v>0.35</v>
      </c>
      <c r="Y6" s="63">
        <f t="shared" si="8"/>
        <v>0.35</v>
      </c>
      <c r="Z6" s="63">
        <f t="shared" si="8"/>
        <v>0.35</v>
      </c>
      <c r="AA6" s="63">
        <f t="shared" si="8"/>
        <v>0.35</v>
      </c>
      <c r="AB6" s="63">
        <f t="shared" si="8"/>
        <v>0.35</v>
      </c>
      <c r="AC6" s="63">
        <f t="shared" si="8"/>
        <v>0.35</v>
      </c>
      <c r="AD6" s="63">
        <f t="shared" si="8"/>
        <v>0.35</v>
      </c>
      <c r="AE6" s="63">
        <f t="shared" si="8"/>
        <v>0.35</v>
      </c>
      <c r="AF6" s="63">
        <f t="shared" si="8"/>
        <v>0.35</v>
      </c>
      <c r="AG6" s="63">
        <f t="shared" si="8"/>
        <v>0.35</v>
      </c>
      <c r="AH6" s="110">
        <f t="shared" si="3"/>
        <v>0.35</v>
      </c>
      <c r="AI6" s="110">
        <f t="shared" si="1"/>
        <v>0.35</v>
      </c>
      <c r="AJ6" s="110">
        <f t="shared" si="1"/>
        <v>0.35</v>
      </c>
      <c r="AK6" s="110">
        <f t="shared" si="1"/>
        <v>0.35</v>
      </c>
      <c r="AL6" s="110">
        <f t="shared" si="1"/>
        <v>0.35</v>
      </c>
      <c r="AM6" s="110">
        <f t="shared" si="1"/>
        <v>0.35</v>
      </c>
      <c r="AN6" s="110">
        <f t="shared" si="1"/>
        <v>0.35</v>
      </c>
      <c r="AO6" s="110">
        <f t="shared" si="1"/>
        <v>0.35</v>
      </c>
      <c r="AP6" s="110">
        <f t="shared" si="1"/>
        <v>0.35</v>
      </c>
      <c r="AQ6" s="110">
        <f t="shared" si="1"/>
        <v>0.35</v>
      </c>
      <c r="AR6" s="110">
        <f t="shared" si="1"/>
        <v>0.35</v>
      </c>
      <c r="AS6" s="110">
        <f t="shared" si="1"/>
        <v>0.35</v>
      </c>
      <c r="AT6" s="110">
        <f t="shared" si="1"/>
        <v>0.35</v>
      </c>
      <c r="AU6" s="110">
        <f t="shared" si="1"/>
        <v>0.35</v>
      </c>
      <c r="AV6" s="110">
        <f t="shared" si="1"/>
        <v>0.35</v>
      </c>
      <c r="AW6" s="110">
        <f t="shared" si="1"/>
        <v>0.35</v>
      </c>
      <c r="AX6" s="110">
        <f t="shared" si="1"/>
        <v>0.35</v>
      </c>
      <c r="AY6" s="110">
        <f t="shared" si="1"/>
        <v>0.35</v>
      </c>
      <c r="AZ6" s="110">
        <f t="shared" si="1"/>
        <v>0.35</v>
      </c>
      <c r="BA6" s="110">
        <f t="shared" si="1"/>
        <v>0.35</v>
      </c>
    </row>
    <row r="7" spans="1:53" ht="14.25" customHeight="1" x14ac:dyDescent="0.2">
      <c r="A7" s="2" t="s">
        <v>23</v>
      </c>
      <c r="B7" s="63">
        <f>'BECF-pre-ret'!B7</f>
        <v>0.18</v>
      </c>
      <c r="C7" s="63">
        <f t="shared" si="6"/>
        <v>0.18</v>
      </c>
      <c r="D7" s="63">
        <f t="shared" si="7"/>
        <v>0.18</v>
      </c>
      <c r="E7" s="63">
        <f t="shared" ref="E7:AG7" si="9">D7</f>
        <v>0.18</v>
      </c>
      <c r="F7" s="63">
        <f t="shared" si="9"/>
        <v>0.18</v>
      </c>
      <c r="G7" s="63">
        <f t="shared" si="9"/>
        <v>0.18</v>
      </c>
      <c r="H7" s="63">
        <f t="shared" si="9"/>
        <v>0.18</v>
      </c>
      <c r="I7" s="63">
        <f t="shared" si="9"/>
        <v>0.18</v>
      </c>
      <c r="J7" s="63">
        <f t="shared" si="9"/>
        <v>0.18</v>
      </c>
      <c r="K7" s="63">
        <f t="shared" si="9"/>
        <v>0.18</v>
      </c>
      <c r="L7" s="63">
        <f t="shared" si="9"/>
        <v>0.18</v>
      </c>
      <c r="M7" s="63">
        <f t="shared" si="9"/>
        <v>0.18</v>
      </c>
      <c r="N7" s="63">
        <f t="shared" si="9"/>
        <v>0.18</v>
      </c>
      <c r="O7" s="63">
        <f t="shared" si="9"/>
        <v>0.18</v>
      </c>
      <c r="P7" s="63">
        <f t="shared" si="9"/>
        <v>0.18</v>
      </c>
      <c r="Q7" s="63">
        <f t="shared" si="9"/>
        <v>0.18</v>
      </c>
      <c r="R7" s="63">
        <f t="shared" si="9"/>
        <v>0.18</v>
      </c>
      <c r="S7" s="63">
        <f t="shared" si="9"/>
        <v>0.18</v>
      </c>
      <c r="T7" s="63">
        <f t="shared" si="9"/>
        <v>0.18</v>
      </c>
      <c r="U7" s="63">
        <f t="shared" si="9"/>
        <v>0.18</v>
      </c>
      <c r="V7" s="63">
        <f t="shared" si="9"/>
        <v>0.18</v>
      </c>
      <c r="W7" s="63">
        <f t="shared" si="9"/>
        <v>0.18</v>
      </c>
      <c r="X7" s="63">
        <f t="shared" si="9"/>
        <v>0.18</v>
      </c>
      <c r="Y7" s="63">
        <f t="shared" si="9"/>
        <v>0.18</v>
      </c>
      <c r="Z7" s="63">
        <f t="shared" si="9"/>
        <v>0.18</v>
      </c>
      <c r="AA7" s="63">
        <f t="shared" si="9"/>
        <v>0.18</v>
      </c>
      <c r="AB7" s="63">
        <f t="shared" si="9"/>
        <v>0.18</v>
      </c>
      <c r="AC7" s="63">
        <f t="shared" si="9"/>
        <v>0.18</v>
      </c>
      <c r="AD7" s="63">
        <f t="shared" si="9"/>
        <v>0.18</v>
      </c>
      <c r="AE7" s="63">
        <f t="shared" si="9"/>
        <v>0.18</v>
      </c>
      <c r="AF7" s="63">
        <f t="shared" si="9"/>
        <v>0.18</v>
      </c>
      <c r="AG7" s="63">
        <f t="shared" si="9"/>
        <v>0.18</v>
      </c>
      <c r="AH7" s="110">
        <f t="shared" si="3"/>
        <v>0.18</v>
      </c>
      <c r="AI7" s="110">
        <f t="shared" si="1"/>
        <v>0.18</v>
      </c>
      <c r="AJ7" s="110">
        <f t="shared" si="1"/>
        <v>0.18</v>
      </c>
      <c r="AK7" s="110">
        <f t="shared" si="1"/>
        <v>0.18</v>
      </c>
      <c r="AL7" s="110">
        <f t="shared" si="1"/>
        <v>0.18</v>
      </c>
      <c r="AM7" s="110">
        <f t="shared" si="1"/>
        <v>0.18</v>
      </c>
      <c r="AN7" s="110">
        <f t="shared" si="1"/>
        <v>0.18</v>
      </c>
      <c r="AO7" s="110">
        <f t="shared" si="1"/>
        <v>0.18</v>
      </c>
      <c r="AP7" s="110">
        <f t="shared" si="1"/>
        <v>0.18</v>
      </c>
      <c r="AQ7" s="110">
        <f t="shared" si="1"/>
        <v>0.18</v>
      </c>
      <c r="AR7" s="110">
        <f t="shared" si="1"/>
        <v>0.18</v>
      </c>
      <c r="AS7" s="110">
        <f t="shared" si="1"/>
        <v>0.18</v>
      </c>
      <c r="AT7" s="110">
        <f t="shared" si="1"/>
        <v>0.18</v>
      </c>
      <c r="AU7" s="110">
        <f t="shared" si="1"/>
        <v>0.18</v>
      </c>
      <c r="AV7" s="110">
        <f t="shared" si="1"/>
        <v>0.18</v>
      </c>
      <c r="AW7" s="110">
        <f t="shared" si="1"/>
        <v>0.18</v>
      </c>
      <c r="AX7" s="110">
        <f t="shared" si="1"/>
        <v>0.18</v>
      </c>
      <c r="AY7" s="110">
        <f t="shared" si="1"/>
        <v>0.18</v>
      </c>
      <c r="AZ7" s="110">
        <f t="shared" si="1"/>
        <v>0.18</v>
      </c>
      <c r="BA7" s="110">
        <f t="shared" si="1"/>
        <v>0.18</v>
      </c>
    </row>
    <row r="8" spans="1:53" ht="14.25" customHeight="1" x14ac:dyDescent="0.2">
      <c r="A8" s="2" t="s">
        <v>130</v>
      </c>
      <c r="B8" s="63">
        <f>'BECF-pre-ret'!B8</f>
        <v>0.18</v>
      </c>
      <c r="C8" s="63">
        <f>$B8</f>
        <v>0.18</v>
      </c>
      <c r="D8" s="63">
        <f t="shared" ref="D8:AG8" si="10">$B8</f>
        <v>0.18</v>
      </c>
      <c r="E8" s="63">
        <f t="shared" si="10"/>
        <v>0.18</v>
      </c>
      <c r="F8" s="63">
        <f t="shared" si="10"/>
        <v>0.18</v>
      </c>
      <c r="G8" s="63">
        <f t="shared" si="10"/>
        <v>0.18</v>
      </c>
      <c r="H8" s="63">
        <f t="shared" si="10"/>
        <v>0.18</v>
      </c>
      <c r="I8" s="63">
        <f t="shared" si="10"/>
        <v>0.18</v>
      </c>
      <c r="J8" s="63">
        <f t="shared" si="10"/>
        <v>0.18</v>
      </c>
      <c r="K8" s="63">
        <f t="shared" si="10"/>
        <v>0.18</v>
      </c>
      <c r="L8" s="63">
        <f t="shared" si="10"/>
        <v>0.18</v>
      </c>
      <c r="M8" s="63">
        <f t="shared" si="10"/>
        <v>0.18</v>
      </c>
      <c r="N8" s="63">
        <f t="shared" si="10"/>
        <v>0.18</v>
      </c>
      <c r="O8" s="63">
        <f t="shared" si="10"/>
        <v>0.18</v>
      </c>
      <c r="P8" s="63">
        <f t="shared" si="10"/>
        <v>0.18</v>
      </c>
      <c r="Q8" s="63">
        <f t="shared" si="10"/>
        <v>0.18</v>
      </c>
      <c r="R8" s="63">
        <f t="shared" si="10"/>
        <v>0.18</v>
      </c>
      <c r="S8" s="63">
        <f t="shared" si="10"/>
        <v>0.18</v>
      </c>
      <c r="T8" s="63">
        <f t="shared" si="10"/>
        <v>0.18</v>
      </c>
      <c r="U8" s="63">
        <f t="shared" si="10"/>
        <v>0.18</v>
      </c>
      <c r="V8" s="63">
        <f t="shared" si="10"/>
        <v>0.18</v>
      </c>
      <c r="W8" s="63">
        <f t="shared" si="10"/>
        <v>0.18</v>
      </c>
      <c r="X8" s="63">
        <f t="shared" si="10"/>
        <v>0.18</v>
      </c>
      <c r="Y8" s="63">
        <f t="shared" si="10"/>
        <v>0.18</v>
      </c>
      <c r="Z8" s="63">
        <f t="shared" si="10"/>
        <v>0.18</v>
      </c>
      <c r="AA8" s="63">
        <f t="shared" si="10"/>
        <v>0.18</v>
      </c>
      <c r="AB8" s="63">
        <f t="shared" si="10"/>
        <v>0.18</v>
      </c>
      <c r="AC8" s="63">
        <f t="shared" si="10"/>
        <v>0.18</v>
      </c>
      <c r="AD8" s="63">
        <f t="shared" si="10"/>
        <v>0.18</v>
      </c>
      <c r="AE8" s="63">
        <f t="shared" si="10"/>
        <v>0.18</v>
      </c>
      <c r="AF8" s="63">
        <f t="shared" si="10"/>
        <v>0.18</v>
      </c>
      <c r="AG8" s="63">
        <f t="shared" si="10"/>
        <v>0.18</v>
      </c>
      <c r="AH8" s="110">
        <f t="shared" si="3"/>
        <v>0.18</v>
      </c>
      <c r="AI8" s="110">
        <f t="shared" si="1"/>
        <v>0.18</v>
      </c>
      <c r="AJ8" s="110">
        <f t="shared" si="1"/>
        <v>0.18</v>
      </c>
      <c r="AK8" s="110">
        <f t="shared" si="1"/>
        <v>0.18</v>
      </c>
      <c r="AL8" s="110">
        <f t="shared" si="1"/>
        <v>0.18</v>
      </c>
      <c r="AM8" s="110">
        <f t="shared" si="1"/>
        <v>0.18</v>
      </c>
      <c r="AN8" s="110">
        <f t="shared" si="1"/>
        <v>0.18</v>
      </c>
      <c r="AO8" s="110">
        <f t="shared" si="1"/>
        <v>0.18</v>
      </c>
      <c r="AP8" s="110">
        <f t="shared" si="1"/>
        <v>0.18</v>
      </c>
      <c r="AQ8" s="110">
        <f t="shared" si="1"/>
        <v>0.18</v>
      </c>
      <c r="AR8" s="110">
        <f t="shared" si="1"/>
        <v>0.18</v>
      </c>
      <c r="AS8" s="110">
        <f t="shared" si="1"/>
        <v>0.18</v>
      </c>
      <c r="AT8" s="110">
        <f t="shared" si="1"/>
        <v>0.18</v>
      </c>
      <c r="AU8" s="110">
        <f t="shared" si="1"/>
        <v>0.18</v>
      </c>
      <c r="AV8" s="110">
        <f t="shared" si="1"/>
        <v>0.18</v>
      </c>
      <c r="AW8" s="110">
        <f t="shared" si="1"/>
        <v>0.18</v>
      </c>
      <c r="AX8" s="110">
        <f t="shared" si="1"/>
        <v>0.18</v>
      </c>
      <c r="AY8" s="110">
        <f t="shared" si="1"/>
        <v>0.18</v>
      </c>
      <c r="AZ8" s="110">
        <f t="shared" si="1"/>
        <v>0.18</v>
      </c>
      <c r="BA8" s="110">
        <f t="shared" si="1"/>
        <v>0.18</v>
      </c>
    </row>
    <row r="9" spans="1:53" ht="14.25" customHeight="1" x14ac:dyDescent="0.2">
      <c r="A9" s="2" t="s">
        <v>21</v>
      </c>
      <c r="B9" s="63">
        <f>'BECF-pre-ret'!B9</f>
        <v>0.5</v>
      </c>
      <c r="C9" s="63">
        <f t="shared" ref="C9:AG9" si="11">$B9</f>
        <v>0.5</v>
      </c>
      <c r="D9" s="63">
        <f t="shared" si="11"/>
        <v>0.5</v>
      </c>
      <c r="E9" s="63">
        <f t="shared" si="11"/>
        <v>0.5</v>
      </c>
      <c r="F9" s="63">
        <f t="shared" si="11"/>
        <v>0.5</v>
      </c>
      <c r="G9" s="63">
        <f t="shared" si="11"/>
        <v>0.5</v>
      </c>
      <c r="H9" s="63">
        <f t="shared" si="11"/>
        <v>0.5</v>
      </c>
      <c r="I9" s="63">
        <f t="shared" si="11"/>
        <v>0.5</v>
      </c>
      <c r="J9" s="63">
        <f t="shared" si="11"/>
        <v>0.5</v>
      </c>
      <c r="K9" s="63">
        <f t="shared" si="11"/>
        <v>0.5</v>
      </c>
      <c r="L9" s="63">
        <f t="shared" si="11"/>
        <v>0.5</v>
      </c>
      <c r="M9" s="63">
        <f t="shared" si="11"/>
        <v>0.5</v>
      </c>
      <c r="N9" s="63">
        <f t="shared" si="11"/>
        <v>0.5</v>
      </c>
      <c r="O9" s="63">
        <f t="shared" si="11"/>
        <v>0.5</v>
      </c>
      <c r="P9" s="63">
        <f t="shared" si="11"/>
        <v>0.5</v>
      </c>
      <c r="Q9" s="63">
        <f t="shared" si="11"/>
        <v>0.5</v>
      </c>
      <c r="R9" s="63">
        <f t="shared" si="11"/>
        <v>0.5</v>
      </c>
      <c r="S9" s="63">
        <f t="shared" si="11"/>
        <v>0.5</v>
      </c>
      <c r="T9" s="63">
        <f t="shared" si="11"/>
        <v>0.5</v>
      </c>
      <c r="U9" s="63">
        <f t="shared" si="11"/>
        <v>0.5</v>
      </c>
      <c r="V9" s="63">
        <f t="shared" si="11"/>
        <v>0.5</v>
      </c>
      <c r="W9" s="63">
        <f t="shared" si="11"/>
        <v>0.5</v>
      </c>
      <c r="X9" s="63">
        <f t="shared" si="11"/>
        <v>0.5</v>
      </c>
      <c r="Y9" s="63">
        <f t="shared" si="11"/>
        <v>0.5</v>
      </c>
      <c r="Z9" s="63">
        <f t="shared" si="11"/>
        <v>0.5</v>
      </c>
      <c r="AA9" s="63">
        <f t="shared" si="11"/>
        <v>0.5</v>
      </c>
      <c r="AB9" s="63">
        <f t="shared" si="11"/>
        <v>0.5</v>
      </c>
      <c r="AC9" s="63">
        <f t="shared" si="11"/>
        <v>0.5</v>
      </c>
      <c r="AD9" s="63">
        <f t="shared" si="11"/>
        <v>0.5</v>
      </c>
      <c r="AE9" s="63">
        <f t="shared" si="11"/>
        <v>0.5</v>
      </c>
      <c r="AF9" s="63">
        <f t="shared" si="11"/>
        <v>0.5</v>
      </c>
      <c r="AG9" s="63">
        <f t="shared" si="11"/>
        <v>0.5</v>
      </c>
      <c r="AH9" s="110">
        <f t="shared" si="3"/>
        <v>0.5</v>
      </c>
      <c r="AI9" s="110">
        <f t="shared" si="1"/>
        <v>0.5</v>
      </c>
      <c r="AJ9" s="110">
        <f t="shared" si="1"/>
        <v>0.5</v>
      </c>
      <c r="AK9" s="110">
        <f t="shared" si="1"/>
        <v>0.5</v>
      </c>
      <c r="AL9" s="110">
        <f t="shared" si="1"/>
        <v>0.5</v>
      </c>
      <c r="AM9" s="110">
        <f t="shared" si="1"/>
        <v>0.5</v>
      </c>
      <c r="AN9" s="110">
        <f t="shared" si="1"/>
        <v>0.5</v>
      </c>
      <c r="AO9" s="110">
        <f t="shared" si="1"/>
        <v>0.5</v>
      </c>
      <c r="AP9" s="110">
        <f t="shared" si="1"/>
        <v>0.5</v>
      </c>
      <c r="AQ9" s="110">
        <f t="shared" si="1"/>
        <v>0.5</v>
      </c>
      <c r="AR9" s="110">
        <f t="shared" si="1"/>
        <v>0.5</v>
      </c>
      <c r="AS9" s="110">
        <f t="shared" si="1"/>
        <v>0.5</v>
      </c>
      <c r="AT9" s="110">
        <f t="shared" si="1"/>
        <v>0.5</v>
      </c>
      <c r="AU9" s="110">
        <f t="shared" si="1"/>
        <v>0.5</v>
      </c>
      <c r="AV9" s="110">
        <f t="shared" si="1"/>
        <v>0.5</v>
      </c>
      <c r="AW9" s="110">
        <f t="shared" si="1"/>
        <v>0.5</v>
      </c>
      <c r="AX9" s="110">
        <f t="shared" si="1"/>
        <v>0.5</v>
      </c>
      <c r="AY9" s="110">
        <f t="shared" si="1"/>
        <v>0.5</v>
      </c>
      <c r="AZ9" s="110">
        <f t="shared" si="1"/>
        <v>0.5</v>
      </c>
      <c r="BA9" s="110">
        <f t="shared" si="1"/>
        <v>0.5</v>
      </c>
    </row>
    <row r="10" spans="1:53" ht="14.25" customHeight="1" x14ac:dyDescent="0.2">
      <c r="A10" s="2" t="s">
        <v>16</v>
      </c>
      <c r="B10" s="63">
        <f>'BECF-pre-ret'!B10</f>
        <v>0.82</v>
      </c>
      <c r="C10" s="63">
        <f t="shared" ref="C10:AG10" si="12">$B10</f>
        <v>0.82</v>
      </c>
      <c r="D10" s="63">
        <f t="shared" si="12"/>
        <v>0.82</v>
      </c>
      <c r="E10" s="63">
        <f t="shared" si="12"/>
        <v>0.82</v>
      </c>
      <c r="F10" s="63">
        <f t="shared" si="12"/>
        <v>0.82</v>
      </c>
      <c r="G10" s="63">
        <f t="shared" si="12"/>
        <v>0.82</v>
      </c>
      <c r="H10" s="63">
        <f t="shared" si="12"/>
        <v>0.82</v>
      </c>
      <c r="I10" s="63">
        <f t="shared" si="12"/>
        <v>0.82</v>
      </c>
      <c r="J10" s="63">
        <f t="shared" si="12"/>
        <v>0.82</v>
      </c>
      <c r="K10" s="63">
        <f t="shared" si="12"/>
        <v>0.82</v>
      </c>
      <c r="L10" s="63">
        <f t="shared" si="12"/>
        <v>0.82</v>
      </c>
      <c r="M10" s="63">
        <f t="shared" si="12"/>
        <v>0.82</v>
      </c>
      <c r="N10" s="63">
        <f t="shared" si="12"/>
        <v>0.82</v>
      </c>
      <c r="O10" s="63">
        <f t="shared" si="12"/>
        <v>0.82</v>
      </c>
      <c r="P10" s="63">
        <f t="shared" si="12"/>
        <v>0.82</v>
      </c>
      <c r="Q10" s="63">
        <f t="shared" si="12"/>
        <v>0.82</v>
      </c>
      <c r="R10" s="63">
        <f t="shared" si="12"/>
        <v>0.82</v>
      </c>
      <c r="S10" s="63">
        <f t="shared" si="12"/>
        <v>0.82</v>
      </c>
      <c r="T10" s="63">
        <f t="shared" si="12"/>
        <v>0.82</v>
      </c>
      <c r="U10" s="63">
        <f t="shared" si="12"/>
        <v>0.82</v>
      </c>
      <c r="V10" s="63">
        <f t="shared" si="12"/>
        <v>0.82</v>
      </c>
      <c r="W10" s="63">
        <f t="shared" si="12"/>
        <v>0.82</v>
      </c>
      <c r="X10" s="63">
        <f t="shared" si="12"/>
        <v>0.82</v>
      </c>
      <c r="Y10" s="63">
        <f t="shared" si="12"/>
        <v>0.82</v>
      </c>
      <c r="Z10" s="63">
        <f t="shared" si="12"/>
        <v>0.82</v>
      </c>
      <c r="AA10" s="63">
        <f t="shared" si="12"/>
        <v>0.82</v>
      </c>
      <c r="AB10" s="63">
        <f t="shared" si="12"/>
        <v>0.82</v>
      </c>
      <c r="AC10" s="63">
        <f t="shared" si="12"/>
        <v>0.82</v>
      </c>
      <c r="AD10" s="63">
        <f t="shared" si="12"/>
        <v>0.82</v>
      </c>
      <c r="AE10" s="63">
        <f t="shared" si="12"/>
        <v>0.82</v>
      </c>
      <c r="AF10" s="63">
        <f t="shared" si="12"/>
        <v>0.82</v>
      </c>
      <c r="AG10" s="63">
        <f t="shared" si="12"/>
        <v>0.82</v>
      </c>
      <c r="AH10" s="110">
        <f t="shared" si="3"/>
        <v>0.82</v>
      </c>
      <c r="AI10" s="110">
        <f t="shared" si="1"/>
        <v>0.82</v>
      </c>
      <c r="AJ10" s="110">
        <f t="shared" si="1"/>
        <v>0.82</v>
      </c>
      <c r="AK10" s="110">
        <f t="shared" si="1"/>
        <v>0.82</v>
      </c>
      <c r="AL10" s="110">
        <f t="shared" si="1"/>
        <v>0.82</v>
      </c>
      <c r="AM10" s="110">
        <f t="shared" si="1"/>
        <v>0.82</v>
      </c>
      <c r="AN10" s="110">
        <f t="shared" si="1"/>
        <v>0.82</v>
      </c>
      <c r="AO10" s="110">
        <f t="shared" si="1"/>
        <v>0.82</v>
      </c>
      <c r="AP10" s="110">
        <f t="shared" si="1"/>
        <v>0.82</v>
      </c>
      <c r="AQ10" s="110">
        <f t="shared" si="1"/>
        <v>0.82</v>
      </c>
      <c r="AR10" s="110">
        <f t="shared" si="1"/>
        <v>0.82</v>
      </c>
      <c r="AS10" s="110">
        <f t="shared" si="1"/>
        <v>0.82</v>
      </c>
      <c r="AT10" s="110">
        <f t="shared" si="1"/>
        <v>0.82</v>
      </c>
      <c r="AU10" s="110">
        <f t="shared" si="1"/>
        <v>0.82</v>
      </c>
      <c r="AV10" s="110">
        <f t="shared" si="1"/>
        <v>0.82</v>
      </c>
      <c r="AW10" s="110">
        <f t="shared" si="1"/>
        <v>0.82</v>
      </c>
      <c r="AX10" s="110">
        <f t="shared" si="1"/>
        <v>0.82</v>
      </c>
      <c r="AY10" s="110">
        <f t="shared" si="1"/>
        <v>0.82</v>
      </c>
      <c r="AZ10" s="110">
        <f t="shared" si="1"/>
        <v>0.82</v>
      </c>
      <c r="BA10" s="110">
        <f t="shared" si="1"/>
        <v>0.82</v>
      </c>
    </row>
    <row r="11" spans="1:53" ht="14.25" customHeight="1" x14ac:dyDescent="0.2">
      <c r="A11" s="2" t="s">
        <v>131</v>
      </c>
      <c r="B11" s="63">
        <f>'BECF-pre-ret'!B11</f>
        <v>0.7</v>
      </c>
      <c r="C11" s="63">
        <f t="shared" ref="C11:AG11" si="13">$B11</f>
        <v>0.7</v>
      </c>
      <c r="D11" s="63">
        <f t="shared" si="13"/>
        <v>0.7</v>
      </c>
      <c r="E11" s="63">
        <f t="shared" si="13"/>
        <v>0.7</v>
      </c>
      <c r="F11" s="63">
        <f t="shared" si="13"/>
        <v>0.7</v>
      </c>
      <c r="G11" s="63">
        <f t="shared" si="13"/>
        <v>0.7</v>
      </c>
      <c r="H11" s="63">
        <f t="shared" si="13"/>
        <v>0.7</v>
      </c>
      <c r="I11" s="63">
        <f t="shared" si="13"/>
        <v>0.7</v>
      </c>
      <c r="J11" s="63">
        <f t="shared" si="13"/>
        <v>0.7</v>
      </c>
      <c r="K11" s="63">
        <f t="shared" si="13"/>
        <v>0.7</v>
      </c>
      <c r="L11" s="63">
        <f t="shared" si="13"/>
        <v>0.7</v>
      </c>
      <c r="M11" s="63">
        <f t="shared" si="13"/>
        <v>0.7</v>
      </c>
      <c r="N11" s="63">
        <f t="shared" si="13"/>
        <v>0.7</v>
      </c>
      <c r="O11" s="63">
        <f t="shared" si="13"/>
        <v>0.7</v>
      </c>
      <c r="P11" s="63">
        <f t="shared" si="13"/>
        <v>0.7</v>
      </c>
      <c r="Q11" s="63">
        <f t="shared" si="13"/>
        <v>0.7</v>
      </c>
      <c r="R11" s="63">
        <f t="shared" si="13"/>
        <v>0.7</v>
      </c>
      <c r="S11" s="63">
        <f t="shared" si="13"/>
        <v>0.7</v>
      </c>
      <c r="T11" s="63">
        <f t="shared" si="13"/>
        <v>0.7</v>
      </c>
      <c r="U11" s="63">
        <f t="shared" si="13"/>
        <v>0.7</v>
      </c>
      <c r="V11" s="63">
        <f t="shared" si="13"/>
        <v>0.7</v>
      </c>
      <c r="W11" s="63">
        <f t="shared" si="13"/>
        <v>0.7</v>
      </c>
      <c r="X11" s="63">
        <f t="shared" si="13"/>
        <v>0.7</v>
      </c>
      <c r="Y11" s="63">
        <f t="shared" si="13"/>
        <v>0.7</v>
      </c>
      <c r="Z11" s="63">
        <f t="shared" si="13"/>
        <v>0.7</v>
      </c>
      <c r="AA11" s="63">
        <f t="shared" si="13"/>
        <v>0.7</v>
      </c>
      <c r="AB11" s="63">
        <f t="shared" si="13"/>
        <v>0.7</v>
      </c>
      <c r="AC11" s="63">
        <f t="shared" si="13"/>
        <v>0.7</v>
      </c>
      <c r="AD11" s="63">
        <f t="shared" si="13"/>
        <v>0.7</v>
      </c>
      <c r="AE11" s="63">
        <f t="shared" si="13"/>
        <v>0.7</v>
      </c>
      <c r="AF11" s="63">
        <f t="shared" si="13"/>
        <v>0.7</v>
      </c>
      <c r="AG11" s="63">
        <f t="shared" si="13"/>
        <v>0.7</v>
      </c>
      <c r="AH11" s="110">
        <f t="shared" si="3"/>
        <v>0.7</v>
      </c>
      <c r="AI11" s="110">
        <f t="shared" si="1"/>
        <v>0.7</v>
      </c>
      <c r="AJ11" s="110">
        <f t="shared" si="1"/>
        <v>0.7</v>
      </c>
      <c r="AK11" s="110">
        <f t="shared" si="1"/>
        <v>0.7</v>
      </c>
      <c r="AL11" s="110">
        <f t="shared" si="1"/>
        <v>0.7</v>
      </c>
      <c r="AM11" s="110">
        <f t="shared" si="1"/>
        <v>0.7</v>
      </c>
      <c r="AN11" s="110">
        <f t="shared" si="1"/>
        <v>0.7</v>
      </c>
      <c r="AO11" s="110">
        <f t="shared" si="1"/>
        <v>0.7</v>
      </c>
      <c r="AP11" s="110">
        <f t="shared" si="1"/>
        <v>0.7</v>
      </c>
      <c r="AQ11" s="110">
        <f t="shared" si="1"/>
        <v>0.7</v>
      </c>
      <c r="AR11" s="110">
        <f t="shared" si="1"/>
        <v>0.7</v>
      </c>
      <c r="AS11" s="110">
        <f t="shared" si="1"/>
        <v>0.7</v>
      </c>
      <c r="AT11" s="110">
        <f t="shared" si="1"/>
        <v>0.7</v>
      </c>
      <c r="AU11" s="110">
        <f t="shared" si="1"/>
        <v>0.7</v>
      </c>
      <c r="AV11" s="110">
        <f t="shared" si="1"/>
        <v>0.7</v>
      </c>
      <c r="AW11" s="110">
        <f t="shared" si="1"/>
        <v>0.7</v>
      </c>
      <c r="AX11" s="110">
        <f t="shared" si="1"/>
        <v>0.7</v>
      </c>
      <c r="AY11" s="110">
        <f t="shared" si="1"/>
        <v>0.7</v>
      </c>
      <c r="AZ11" s="110">
        <f t="shared" si="1"/>
        <v>0.7</v>
      </c>
      <c r="BA11" s="110">
        <f t="shared" si="1"/>
        <v>0.7</v>
      </c>
    </row>
    <row r="12" spans="1:53" ht="14.25" customHeight="1" x14ac:dyDescent="0.2">
      <c r="A12" s="2" t="s">
        <v>132</v>
      </c>
      <c r="B12" s="63">
        <f>'BECF-pre-ret'!B12</f>
        <v>0.28999999999999998</v>
      </c>
      <c r="C12" s="63">
        <f t="shared" ref="C12:AG12" si="14">$B12</f>
        <v>0.28999999999999998</v>
      </c>
      <c r="D12" s="63">
        <f t="shared" si="14"/>
        <v>0.28999999999999998</v>
      </c>
      <c r="E12" s="63">
        <f t="shared" si="14"/>
        <v>0.28999999999999998</v>
      </c>
      <c r="F12" s="63">
        <f t="shared" si="14"/>
        <v>0.28999999999999998</v>
      </c>
      <c r="G12" s="63">
        <f t="shared" si="14"/>
        <v>0.28999999999999998</v>
      </c>
      <c r="H12" s="63">
        <f t="shared" si="14"/>
        <v>0.28999999999999998</v>
      </c>
      <c r="I12" s="63">
        <f t="shared" si="14"/>
        <v>0.28999999999999998</v>
      </c>
      <c r="J12" s="63">
        <f t="shared" si="14"/>
        <v>0.28999999999999998</v>
      </c>
      <c r="K12" s="63">
        <f t="shared" si="14"/>
        <v>0.28999999999999998</v>
      </c>
      <c r="L12" s="63">
        <f t="shared" si="14"/>
        <v>0.28999999999999998</v>
      </c>
      <c r="M12" s="63">
        <f t="shared" si="14"/>
        <v>0.28999999999999998</v>
      </c>
      <c r="N12" s="63">
        <f t="shared" si="14"/>
        <v>0.28999999999999998</v>
      </c>
      <c r="O12" s="63">
        <f t="shared" si="14"/>
        <v>0.28999999999999998</v>
      </c>
      <c r="P12" s="63">
        <f t="shared" si="14"/>
        <v>0.28999999999999998</v>
      </c>
      <c r="Q12" s="63">
        <f t="shared" si="14"/>
        <v>0.28999999999999998</v>
      </c>
      <c r="R12" s="63">
        <f t="shared" si="14"/>
        <v>0.28999999999999998</v>
      </c>
      <c r="S12" s="63">
        <f t="shared" si="14"/>
        <v>0.28999999999999998</v>
      </c>
      <c r="T12" s="63">
        <f t="shared" si="14"/>
        <v>0.28999999999999998</v>
      </c>
      <c r="U12" s="63">
        <f t="shared" si="14"/>
        <v>0.28999999999999998</v>
      </c>
      <c r="V12" s="63">
        <f t="shared" si="14"/>
        <v>0.28999999999999998</v>
      </c>
      <c r="W12" s="63">
        <f t="shared" si="14"/>
        <v>0.28999999999999998</v>
      </c>
      <c r="X12" s="63">
        <f t="shared" si="14"/>
        <v>0.28999999999999998</v>
      </c>
      <c r="Y12" s="63">
        <f t="shared" si="14"/>
        <v>0.28999999999999998</v>
      </c>
      <c r="Z12" s="63">
        <f t="shared" si="14"/>
        <v>0.28999999999999998</v>
      </c>
      <c r="AA12" s="63">
        <f t="shared" si="14"/>
        <v>0.28999999999999998</v>
      </c>
      <c r="AB12" s="63">
        <f t="shared" si="14"/>
        <v>0.28999999999999998</v>
      </c>
      <c r="AC12" s="63">
        <f t="shared" si="14"/>
        <v>0.28999999999999998</v>
      </c>
      <c r="AD12" s="63">
        <f t="shared" si="14"/>
        <v>0.28999999999999998</v>
      </c>
      <c r="AE12" s="63">
        <f t="shared" si="14"/>
        <v>0.28999999999999998</v>
      </c>
      <c r="AF12" s="63">
        <f t="shared" si="14"/>
        <v>0.28999999999999998</v>
      </c>
      <c r="AG12" s="63">
        <f t="shared" si="14"/>
        <v>0.28999999999999998</v>
      </c>
      <c r="AH12" s="110">
        <f t="shared" si="3"/>
        <v>0.28999999999999998</v>
      </c>
      <c r="AI12" s="110">
        <f t="shared" si="1"/>
        <v>0.28999999999999998</v>
      </c>
      <c r="AJ12" s="110">
        <f t="shared" si="1"/>
        <v>0.28999999999999998</v>
      </c>
      <c r="AK12" s="110">
        <f t="shared" si="1"/>
        <v>0.28999999999999998</v>
      </c>
      <c r="AL12" s="110">
        <f t="shared" si="1"/>
        <v>0.28999999999999998</v>
      </c>
      <c r="AM12" s="110">
        <f t="shared" si="1"/>
        <v>0.28999999999999998</v>
      </c>
      <c r="AN12" s="110">
        <f t="shared" si="1"/>
        <v>0.28999999999999998</v>
      </c>
      <c r="AO12" s="110">
        <f t="shared" si="1"/>
        <v>0.28999999999999998</v>
      </c>
      <c r="AP12" s="110">
        <f t="shared" si="1"/>
        <v>0.28999999999999998</v>
      </c>
      <c r="AQ12" s="110">
        <f t="shared" si="1"/>
        <v>0.28999999999999998</v>
      </c>
      <c r="AR12" s="110">
        <f t="shared" si="1"/>
        <v>0.28999999999999998</v>
      </c>
      <c r="AS12" s="110">
        <f t="shared" si="1"/>
        <v>0.28999999999999998</v>
      </c>
      <c r="AT12" s="110">
        <f t="shared" si="1"/>
        <v>0.28999999999999998</v>
      </c>
      <c r="AU12" s="110">
        <f t="shared" si="1"/>
        <v>0.28999999999999998</v>
      </c>
      <c r="AV12" s="110">
        <f t="shared" si="1"/>
        <v>0.28999999999999998</v>
      </c>
      <c r="AW12" s="110">
        <f t="shared" si="1"/>
        <v>0.28999999999999998</v>
      </c>
      <c r="AX12" s="110">
        <f t="shared" si="1"/>
        <v>0.28999999999999998</v>
      </c>
      <c r="AY12" s="110">
        <f t="shared" si="1"/>
        <v>0.28999999999999998</v>
      </c>
      <c r="AZ12" s="110">
        <f t="shared" si="1"/>
        <v>0.28999999999999998</v>
      </c>
      <c r="BA12" s="110">
        <f t="shared" si="1"/>
        <v>0.28999999999999998</v>
      </c>
    </row>
    <row r="13" spans="1:53" ht="14.25" customHeight="1" x14ac:dyDescent="0.2">
      <c r="A13" s="2" t="s">
        <v>65</v>
      </c>
      <c r="B13" s="63">
        <f>'BECF-pre-ret'!B13</f>
        <v>0.65</v>
      </c>
      <c r="C13" s="63">
        <f t="shared" ref="C13:AG13" si="15">$B13</f>
        <v>0.65</v>
      </c>
      <c r="D13" s="63">
        <f t="shared" si="15"/>
        <v>0.65</v>
      </c>
      <c r="E13" s="63">
        <f t="shared" si="15"/>
        <v>0.65</v>
      </c>
      <c r="F13" s="63">
        <f t="shared" si="15"/>
        <v>0.65</v>
      </c>
      <c r="G13" s="63">
        <f t="shared" si="15"/>
        <v>0.65</v>
      </c>
      <c r="H13" s="63">
        <f t="shared" si="15"/>
        <v>0.65</v>
      </c>
      <c r="I13" s="63">
        <f t="shared" si="15"/>
        <v>0.65</v>
      </c>
      <c r="J13" s="63">
        <f t="shared" si="15"/>
        <v>0.65</v>
      </c>
      <c r="K13" s="63">
        <f t="shared" si="15"/>
        <v>0.65</v>
      </c>
      <c r="L13" s="63">
        <f t="shared" si="15"/>
        <v>0.65</v>
      </c>
      <c r="M13" s="63">
        <f t="shared" si="15"/>
        <v>0.65</v>
      </c>
      <c r="N13" s="63">
        <f t="shared" si="15"/>
        <v>0.65</v>
      </c>
      <c r="O13" s="63">
        <f t="shared" si="15"/>
        <v>0.65</v>
      </c>
      <c r="P13" s="63">
        <f t="shared" si="15"/>
        <v>0.65</v>
      </c>
      <c r="Q13" s="63">
        <f t="shared" si="15"/>
        <v>0.65</v>
      </c>
      <c r="R13" s="63">
        <f t="shared" si="15"/>
        <v>0.65</v>
      </c>
      <c r="S13" s="63">
        <f t="shared" si="15"/>
        <v>0.65</v>
      </c>
      <c r="T13" s="63">
        <f t="shared" si="15"/>
        <v>0.65</v>
      </c>
      <c r="U13" s="63">
        <f t="shared" si="15"/>
        <v>0.65</v>
      </c>
      <c r="V13" s="63">
        <f t="shared" si="15"/>
        <v>0.65</v>
      </c>
      <c r="W13" s="63">
        <f t="shared" si="15"/>
        <v>0.65</v>
      </c>
      <c r="X13" s="63">
        <f t="shared" si="15"/>
        <v>0.65</v>
      </c>
      <c r="Y13" s="63">
        <f t="shared" si="15"/>
        <v>0.65</v>
      </c>
      <c r="Z13" s="63">
        <f t="shared" si="15"/>
        <v>0.65</v>
      </c>
      <c r="AA13" s="63">
        <f t="shared" si="15"/>
        <v>0.65</v>
      </c>
      <c r="AB13" s="63">
        <f t="shared" si="15"/>
        <v>0.65</v>
      </c>
      <c r="AC13" s="63">
        <f t="shared" si="15"/>
        <v>0.65</v>
      </c>
      <c r="AD13" s="63">
        <f t="shared" si="15"/>
        <v>0.65</v>
      </c>
      <c r="AE13" s="63">
        <f t="shared" si="15"/>
        <v>0.65</v>
      </c>
      <c r="AF13" s="63">
        <f t="shared" si="15"/>
        <v>0.65</v>
      </c>
      <c r="AG13" s="63">
        <f t="shared" si="15"/>
        <v>0.65</v>
      </c>
      <c r="AH13" s="110">
        <f t="shared" si="3"/>
        <v>0.65</v>
      </c>
      <c r="AI13" s="110">
        <f t="shared" si="1"/>
        <v>0.65</v>
      </c>
      <c r="AJ13" s="110">
        <f t="shared" si="1"/>
        <v>0.65</v>
      </c>
      <c r="AK13" s="110">
        <f t="shared" si="1"/>
        <v>0.65</v>
      </c>
      <c r="AL13" s="110">
        <f t="shared" si="1"/>
        <v>0.65</v>
      </c>
      <c r="AM13" s="110">
        <f t="shared" si="1"/>
        <v>0.65</v>
      </c>
      <c r="AN13" s="110">
        <f t="shared" si="1"/>
        <v>0.65</v>
      </c>
      <c r="AO13" s="110">
        <f t="shared" si="1"/>
        <v>0.65</v>
      </c>
      <c r="AP13" s="110">
        <f t="shared" si="1"/>
        <v>0.65</v>
      </c>
      <c r="AQ13" s="110">
        <f t="shared" si="1"/>
        <v>0.65</v>
      </c>
      <c r="AR13" s="110">
        <f t="shared" si="1"/>
        <v>0.65</v>
      </c>
      <c r="AS13" s="110">
        <f t="shared" si="1"/>
        <v>0.65</v>
      </c>
      <c r="AT13" s="110">
        <f t="shared" si="1"/>
        <v>0.65</v>
      </c>
      <c r="AU13" s="110">
        <f t="shared" si="1"/>
        <v>0.65</v>
      </c>
      <c r="AV13" s="110">
        <f t="shared" si="1"/>
        <v>0.65</v>
      </c>
      <c r="AW13" s="110">
        <f t="shared" si="1"/>
        <v>0.65</v>
      </c>
      <c r="AX13" s="110">
        <f t="shared" si="1"/>
        <v>0.65</v>
      </c>
      <c r="AY13" s="110">
        <f t="shared" si="1"/>
        <v>0.65</v>
      </c>
      <c r="AZ13" s="110">
        <f t="shared" si="1"/>
        <v>0.65</v>
      </c>
      <c r="BA13" s="110">
        <f t="shared" si="1"/>
        <v>0.65</v>
      </c>
    </row>
    <row r="14" spans="1:53" ht="14.25" customHeight="1" x14ac:dyDescent="0.2">
      <c r="A14" s="2" t="s">
        <v>133</v>
      </c>
      <c r="B14" s="63">
        <f>'BECF-pre-ret'!B14</f>
        <v>0.37</v>
      </c>
      <c r="C14" s="63">
        <f t="shared" ref="C14:AG14" si="16">$B14</f>
        <v>0.37</v>
      </c>
      <c r="D14" s="63">
        <f t="shared" si="16"/>
        <v>0.37</v>
      </c>
      <c r="E14" s="63">
        <f t="shared" si="16"/>
        <v>0.37</v>
      </c>
      <c r="F14" s="63">
        <f t="shared" si="16"/>
        <v>0.37</v>
      </c>
      <c r="G14" s="63">
        <f t="shared" si="16"/>
        <v>0.37</v>
      </c>
      <c r="H14" s="63">
        <f t="shared" si="16"/>
        <v>0.37</v>
      </c>
      <c r="I14" s="63">
        <f t="shared" si="16"/>
        <v>0.37</v>
      </c>
      <c r="J14" s="63">
        <f t="shared" si="16"/>
        <v>0.37</v>
      </c>
      <c r="K14" s="63">
        <f t="shared" si="16"/>
        <v>0.37</v>
      </c>
      <c r="L14" s="63">
        <f t="shared" si="16"/>
        <v>0.37</v>
      </c>
      <c r="M14" s="63">
        <f t="shared" si="16"/>
        <v>0.37</v>
      </c>
      <c r="N14" s="63">
        <f t="shared" si="16"/>
        <v>0.37</v>
      </c>
      <c r="O14" s="63">
        <f t="shared" si="16"/>
        <v>0.37</v>
      </c>
      <c r="P14" s="63">
        <f t="shared" si="16"/>
        <v>0.37</v>
      </c>
      <c r="Q14" s="63">
        <f t="shared" si="16"/>
        <v>0.37</v>
      </c>
      <c r="R14" s="63">
        <f t="shared" si="16"/>
        <v>0.37</v>
      </c>
      <c r="S14" s="63">
        <f t="shared" si="16"/>
        <v>0.37</v>
      </c>
      <c r="T14" s="63">
        <f t="shared" si="16"/>
        <v>0.37</v>
      </c>
      <c r="U14" s="63">
        <f t="shared" si="16"/>
        <v>0.37</v>
      </c>
      <c r="V14" s="63">
        <f t="shared" si="16"/>
        <v>0.37</v>
      </c>
      <c r="W14" s="63">
        <f t="shared" si="16"/>
        <v>0.37</v>
      </c>
      <c r="X14" s="63">
        <f t="shared" si="16"/>
        <v>0.37</v>
      </c>
      <c r="Y14" s="63">
        <f t="shared" si="16"/>
        <v>0.37</v>
      </c>
      <c r="Z14" s="63">
        <f t="shared" si="16"/>
        <v>0.37</v>
      </c>
      <c r="AA14" s="63">
        <f t="shared" si="16"/>
        <v>0.37</v>
      </c>
      <c r="AB14" s="63">
        <f t="shared" si="16"/>
        <v>0.37</v>
      </c>
      <c r="AC14" s="63">
        <f t="shared" si="16"/>
        <v>0.37</v>
      </c>
      <c r="AD14" s="63">
        <f t="shared" si="16"/>
        <v>0.37</v>
      </c>
      <c r="AE14" s="63">
        <f t="shared" si="16"/>
        <v>0.37</v>
      </c>
      <c r="AF14" s="63">
        <f t="shared" si="16"/>
        <v>0.37</v>
      </c>
      <c r="AG14" s="63">
        <f t="shared" si="16"/>
        <v>0.37</v>
      </c>
      <c r="AH14" s="110">
        <f t="shared" si="3"/>
        <v>0.37</v>
      </c>
      <c r="AI14" s="110">
        <f t="shared" si="1"/>
        <v>0.37</v>
      </c>
      <c r="AJ14" s="110">
        <f t="shared" si="1"/>
        <v>0.37</v>
      </c>
      <c r="AK14" s="110">
        <f t="shared" si="1"/>
        <v>0.37</v>
      </c>
      <c r="AL14" s="110">
        <f t="shared" si="1"/>
        <v>0.37</v>
      </c>
      <c r="AM14" s="110">
        <f t="shared" si="1"/>
        <v>0.37</v>
      </c>
      <c r="AN14" s="110">
        <f t="shared" si="1"/>
        <v>0.37</v>
      </c>
      <c r="AO14" s="110">
        <f t="shared" si="1"/>
        <v>0.37</v>
      </c>
      <c r="AP14" s="110">
        <f t="shared" si="1"/>
        <v>0.37</v>
      </c>
      <c r="AQ14" s="110">
        <f t="shared" si="1"/>
        <v>0.37</v>
      </c>
      <c r="AR14" s="110">
        <f t="shared" si="1"/>
        <v>0.37</v>
      </c>
      <c r="AS14" s="110">
        <f t="shared" si="1"/>
        <v>0.37</v>
      </c>
      <c r="AT14" s="110">
        <f t="shared" si="1"/>
        <v>0.37</v>
      </c>
      <c r="AU14" s="110">
        <f t="shared" si="1"/>
        <v>0.37</v>
      </c>
      <c r="AV14" s="110">
        <f t="shared" si="1"/>
        <v>0.37</v>
      </c>
      <c r="AW14" s="110">
        <f t="shared" si="1"/>
        <v>0.37</v>
      </c>
      <c r="AX14" s="110">
        <f t="shared" si="1"/>
        <v>0.37</v>
      </c>
      <c r="AY14" s="110">
        <f t="shared" si="1"/>
        <v>0.37</v>
      </c>
      <c r="AZ14" s="110">
        <f t="shared" si="1"/>
        <v>0.37</v>
      </c>
      <c r="BA14" s="110">
        <f t="shared" si="1"/>
        <v>0.37</v>
      </c>
    </row>
    <row r="15" spans="1:53" ht="14.25" customHeight="1" x14ac:dyDescent="0.2">
      <c r="A15" s="2" t="s">
        <v>134</v>
      </c>
      <c r="B15" s="63">
        <f>'BECF-pre-ret'!B15</f>
        <v>0.7</v>
      </c>
      <c r="C15" s="63">
        <f t="shared" ref="C15:AG15" si="17">$B15</f>
        <v>0.7</v>
      </c>
      <c r="D15" s="63">
        <f t="shared" si="17"/>
        <v>0.7</v>
      </c>
      <c r="E15" s="63">
        <f t="shared" si="17"/>
        <v>0.7</v>
      </c>
      <c r="F15" s="63">
        <f t="shared" si="17"/>
        <v>0.7</v>
      </c>
      <c r="G15" s="63">
        <f t="shared" si="17"/>
        <v>0.7</v>
      </c>
      <c r="H15" s="63">
        <f t="shared" si="17"/>
        <v>0.7</v>
      </c>
      <c r="I15" s="63">
        <f t="shared" si="17"/>
        <v>0.7</v>
      </c>
      <c r="J15" s="63">
        <f t="shared" si="17"/>
        <v>0.7</v>
      </c>
      <c r="K15" s="63">
        <f t="shared" si="17"/>
        <v>0.7</v>
      </c>
      <c r="L15" s="63">
        <f t="shared" si="17"/>
        <v>0.7</v>
      </c>
      <c r="M15" s="63">
        <f t="shared" si="17"/>
        <v>0.7</v>
      </c>
      <c r="N15" s="63">
        <f t="shared" si="17"/>
        <v>0.7</v>
      </c>
      <c r="O15" s="63">
        <f t="shared" si="17"/>
        <v>0.7</v>
      </c>
      <c r="P15" s="63">
        <f t="shared" si="17"/>
        <v>0.7</v>
      </c>
      <c r="Q15" s="63">
        <f t="shared" si="17"/>
        <v>0.7</v>
      </c>
      <c r="R15" s="63">
        <f t="shared" si="17"/>
        <v>0.7</v>
      </c>
      <c r="S15" s="63">
        <f t="shared" si="17"/>
        <v>0.7</v>
      </c>
      <c r="T15" s="63">
        <f t="shared" si="17"/>
        <v>0.7</v>
      </c>
      <c r="U15" s="63">
        <f t="shared" si="17"/>
        <v>0.7</v>
      </c>
      <c r="V15" s="63">
        <f t="shared" si="17"/>
        <v>0.7</v>
      </c>
      <c r="W15" s="63">
        <f t="shared" si="17"/>
        <v>0.7</v>
      </c>
      <c r="X15" s="63">
        <f t="shared" si="17"/>
        <v>0.7</v>
      </c>
      <c r="Y15" s="63">
        <f t="shared" si="17"/>
        <v>0.7</v>
      </c>
      <c r="Z15" s="63">
        <f t="shared" si="17"/>
        <v>0.7</v>
      </c>
      <c r="AA15" s="63">
        <f t="shared" si="17"/>
        <v>0.7</v>
      </c>
      <c r="AB15" s="63">
        <f t="shared" si="17"/>
        <v>0.7</v>
      </c>
      <c r="AC15" s="63">
        <f t="shared" si="17"/>
        <v>0.7</v>
      </c>
      <c r="AD15" s="63">
        <f t="shared" si="17"/>
        <v>0.7</v>
      </c>
      <c r="AE15" s="63">
        <f t="shared" si="17"/>
        <v>0.7</v>
      </c>
      <c r="AF15" s="63">
        <f t="shared" si="17"/>
        <v>0.7</v>
      </c>
      <c r="AG15" s="63">
        <f t="shared" si="17"/>
        <v>0.7</v>
      </c>
      <c r="AH15" s="110">
        <f t="shared" si="3"/>
        <v>0.7</v>
      </c>
      <c r="AI15" s="110">
        <f t="shared" si="1"/>
        <v>0.7</v>
      </c>
      <c r="AJ15" s="110">
        <f t="shared" si="1"/>
        <v>0.7</v>
      </c>
      <c r="AK15" s="110">
        <f t="shared" si="1"/>
        <v>0.7</v>
      </c>
      <c r="AL15" s="110">
        <f t="shared" si="1"/>
        <v>0.7</v>
      </c>
      <c r="AM15" s="110">
        <f t="shared" si="1"/>
        <v>0.7</v>
      </c>
      <c r="AN15" s="110">
        <f t="shared" si="1"/>
        <v>0.7</v>
      </c>
      <c r="AO15" s="110">
        <f t="shared" si="1"/>
        <v>0.7</v>
      </c>
      <c r="AP15" s="110">
        <f t="shared" si="1"/>
        <v>0.7</v>
      </c>
      <c r="AQ15" s="110">
        <f t="shared" si="1"/>
        <v>0.7</v>
      </c>
      <c r="AR15" s="110">
        <f t="shared" si="1"/>
        <v>0.7</v>
      </c>
      <c r="AS15" s="110">
        <f t="shared" si="1"/>
        <v>0.7</v>
      </c>
      <c r="AT15" s="110">
        <f t="shared" si="1"/>
        <v>0.7</v>
      </c>
      <c r="AU15" s="110">
        <f t="shared" si="1"/>
        <v>0.7</v>
      </c>
      <c r="AV15" s="110">
        <f t="shared" si="1"/>
        <v>0.7</v>
      </c>
      <c r="AW15" s="110">
        <f t="shared" si="1"/>
        <v>0.7</v>
      </c>
      <c r="AX15" s="110">
        <f t="shared" si="1"/>
        <v>0.7</v>
      </c>
      <c r="AY15" s="110">
        <f t="shared" si="1"/>
        <v>0.7</v>
      </c>
      <c r="AZ15" s="110">
        <f t="shared" si="1"/>
        <v>0.7</v>
      </c>
      <c r="BA15" s="110">
        <f t="shared" si="1"/>
        <v>0.7</v>
      </c>
    </row>
    <row r="16" spans="1:53" ht="14.25" customHeight="1" x14ac:dyDescent="0.2">
      <c r="A16" s="2" t="s">
        <v>135</v>
      </c>
      <c r="B16" s="63">
        <f>'BECF-pre-ret'!B16</f>
        <v>0.7</v>
      </c>
      <c r="C16" s="63">
        <f t="shared" ref="C16:AG16" si="18">$B16</f>
        <v>0.7</v>
      </c>
      <c r="D16" s="63">
        <f t="shared" si="18"/>
        <v>0.7</v>
      </c>
      <c r="E16" s="63">
        <f t="shared" si="18"/>
        <v>0.7</v>
      </c>
      <c r="F16" s="63">
        <f t="shared" si="18"/>
        <v>0.7</v>
      </c>
      <c r="G16" s="63">
        <f t="shared" si="18"/>
        <v>0.7</v>
      </c>
      <c r="H16" s="63">
        <f t="shared" si="18"/>
        <v>0.7</v>
      </c>
      <c r="I16" s="63">
        <f t="shared" si="18"/>
        <v>0.7</v>
      </c>
      <c r="J16" s="63">
        <f t="shared" si="18"/>
        <v>0.7</v>
      </c>
      <c r="K16" s="63">
        <f t="shared" si="18"/>
        <v>0.7</v>
      </c>
      <c r="L16" s="63">
        <f t="shared" si="18"/>
        <v>0.7</v>
      </c>
      <c r="M16" s="63">
        <f t="shared" si="18"/>
        <v>0.7</v>
      </c>
      <c r="N16" s="63">
        <f t="shared" si="18"/>
        <v>0.7</v>
      </c>
      <c r="O16" s="63">
        <f t="shared" si="18"/>
        <v>0.7</v>
      </c>
      <c r="P16" s="63">
        <f t="shared" si="18"/>
        <v>0.7</v>
      </c>
      <c r="Q16" s="63">
        <f t="shared" si="18"/>
        <v>0.7</v>
      </c>
      <c r="R16" s="63">
        <f t="shared" si="18"/>
        <v>0.7</v>
      </c>
      <c r="S16" s="63">
        <f t="shared" si="18"/>
        <v>0.7</v>
      </c>
      <c r="T16" s="63">
        <f t="shared" si="18"/>
        <v>0.7</v>
      </c>
      <c r="U16" s="63">
        <f t="shared" si="18"/>
        <v>0.7</v>
      </c>
      <c r="V16" s="63">
        <f t="shared" si="18"/>
        <v>0.7</v>
      </c>
      <c r="W16" s="63">
        <f t="shared" si="18"/>
        <v>0.7</v>
      </c>
      <c r="X16" s="63">
        <f t="shared" si="18"/>
        <v>0.7</v>
      </c>
      <c r="Y16" s="63">
        <f t="shared" si="18"/>
        <v>0.7</v>
      </c>
      <c r="Z16" s="63">
        <f t="shared" si="18"/>
        <v>0.7</v>
      </c>
      <c r="AA16" s="63">
        <f t="shared" si="18"/>
        <v>0.7</v>
      </c>
      <c r="AB16" s="63">
        <f t="shared" si="18"/>
        <v>0.7</v>
      </c>
      <c r="AC16" s="63">
        <f t="shared" si="18"/>
        <v>0.7</v>
      </c>
      <c r="AD16" s="63">
        <f t="shared" si="18"/>
        <v>0.7</v>
      </c>
      <c r="AE16" s="63">
        <f t="shared" si="18"/>
        <v>0.7</v>
      </c>
      <c r="AF16" s="63">
        <f t="shared" si="18"/>
        <v>0.7</v>
      </c>
      <c r="AG16" s="63">
        <f t="shared" si="18"/>
        <v>0.7</v>
      </c>
      <c r="AH16" s="110">
        <f t="shared" si="3"/>
        <v>0.7</v>
      </c>
      <c r="AI16" s="110">
        <f t="shared" si="1"/>
        <v>0.7</v>
      </c>
      <c r="AJ16" s="110">
        <f t="shared" si="1"/>
        <v>0.7</v>
      </c>
      <c r="AK16" s="110">
        <f t="shared" si="1"/>
        <v>0.7</v>
      </c>
      <c r="AL16" s="110">
        <f t="shared" si="1"/>
        <v>0.7</v>
      </c>
      <c r="AM16" s="110">
        <f t="shared" ref="AI16:BA17" si="19">AL16</f>
        <v>0.7</v>
      </c>
      <c r="AN16" s="110">
        <f t="shared" si="19"/>
        <v>0.7</v>
      </c>
      <c r="AO16" s="110">
        <f t="shared" si="19"/>
        <v>0.7</v>
      </c>
      <c r="AP16" s="110">
        <f t="shared" si="19"/>
        <v>0.7</v>
      </c>
      <c r="AQ16" s="110">
        <f t="shared" si="19"/>
        <v>0.7</v>
      </c>
      <c r="AR16" s="110">
        <f t="shared" si="19"/>
        <v>0.7</v>
      </c>
      <c r="AS16" s="110">
        <f t="shared" si="19"/>
        <v>0.7</v>
      </c>
      <c r="AT16" s="110">
        <f t="shared" si="19"/>
        <v>0.7</v>
      </c>
      <c r="AU16" s="110">
        <f t="shared" si="19"/>
        <v>0.7</v>
      </c>
      <c r="AV16" s="110">
        <f t="shared" si="19"/>
        <v>0.7</v>
      </c>
      <c r="AW16" s="110">
        <f t="shared" si="19"/>
        <v>0.7</v>
      </c>
      <c r="AX16" s="110">
        <f t="shared" si="19"/>
        <v>0.7</v>
      </c>
      <c r="AY16" s="110">
        <f t="shared" si="19"/>
        <v>0.7</v>
      </c>
      <c r="AZ16" s="110">
        <f t="shared" si="19"/>
        <v>0.7</v>
      </c>
      <c r="BA16" s="110">
        <f t="shared" si="19"/>
        <v>0.7</v>
      </c>
    </row>
    <row r="17" spans="1:53" ht="14.25" customHeight="1" x14ac:dyDescent="0.2">
      <c r="A17" s="2" t="s">
        <v>66</v>
      </c>
      <c r="B17" s="63">
        <f>'BECF-pre-ret'!B17</f>
        <v>0.5</v>
      </c>
      <c r="C17" s="63">
        <f t="shared" ref="C17:AG17" si="20">$B17</f>
        <v>0.5</v>
      </c>
      <c r="D17" s="63">
        <f t="shared" si="20"/>
        <v>0.5</v>
      </c>
      <c r="E17" s="63">
        <f t="shared" si="20"/>
        <v>0.5</v>
      </c>
      <c r="F17" s="63">
        <f t="shared" si="20"/>
        <v>0.5</v>
      </c>
      <c r="G17" s="63">
        <f t="shared" si="20"/>
        <v>0.5</v>
      </c>
      <c r="H17" s="63">
        <f t="shared" si="20"/>
        <v>0.5</v>
      </c>
      <c r="I17" s="63">
        <f t="shared" si="20"/>
        <v>0.5</v>
      </c>
      <c r="J17" s="63">
        <f t="shared" si="20"/>
        <v>0.5</v>
      </c>
      <c r="K17" s="63">
        <f t="shared" si="20"/>
        <v>0.5</v>
      </c>
      <c r="L17" s="63">
        <f t="shared" si="20"/>
        <v>0.5</v>
      </c>
      <c r="M17" s="63">
        <f t="shared" si="20"/>
        <v>0.5</v>
      </c>
      <c r="N17" s="63">
        <f t="shared" si="20"/>
        <v>0.5</v>
      </c>
      <c r="O17" s="63">
        <f t="shared" si="20"/>
        <v>0.5</v>
      </c>
      <c r="P17" s="63">
        <f t="shared" si="20"/>
        <v>0.5</v>
      </c>
      <c r="Q17" s="63">
        <f t="shared" si="20"/>
        <v>0.5</v>
      </c>
      <c r="R17" s="63">
        <f t="shared" si="20"/>
        <v>0.5</v>
      </c>
      <c r="S17" s="63">
        <f t="shared" si="20"/>
        <v>0.5</v>
      </c>
      <c r="T17" s="63">
        <f t="shared" si="20"/>
        <v>0.5</v>
      </c>
      <c r="U17" s="63">
        <f t="shared" si="20"/>
        <v>0.5</v>
      </c>
      <c r="V17" s="63">
        <f t="shared" si="20"/>
        <v>0.5</v>
      </c>
      <c r="W17" s="63">
        <f t="shared" si="20"/>
        <v>0.5</v>
      </c>
      <c r="X17" s="63">
        <f t="shared" si="20"/>
        <v>0.5</v>
      </c>
      <c r="Y17" s="63">
        <f t="shared" si="20"/>
        <v>0.5</v>
      </c>
      <c r="Z17" s="63">
        <f t="shared" si="20"/>
        <v>0.5</v>
      </c>
      <c r="AA17" s="63">
        <f t="shared" si="20"/>
        <v>0.5</v>
      </c>
      <c r="AB17" s="63">
        <f t="shared" si="20"/>
        <v>0.5</v>
      </c>
      <c r="AC17" s="63">
        <f t="shared" si="20"/>
        <v>0.5</v>
      </c>
      <c r="AD17" s="63">
        <f t="shared" si="20"/>
        <v>0.5</v>
      </c>
      <c r="AE17" s="63">
        <f t="shared" si="20"/>
        <v>0.5</v>
      </c>
      <c r="AF17" s="63">
        <f t="shared" si="20"/>
        <v>0.5</v>
      </c>
      <c r="AG17" s="63">
        <f t="shared" si="20"/>
        <v>0.5</v>
      </c>
      <c r="AH17" s="110">
        <f t="shared" si="3"/>
        <v>0.5</v>
      </c>
      <c r="AI17" s="110">
        <f t="shared" si="19"/>
        <v>0.5</v>
      </c>
      <c r="AJ17" s="110">
        <f t="shared" si="19"/>
        <v>0.5</v>
      </c>
      <c r="AK17" s="110">
        <f t="shared" si="19"/>
        <v>0.5</v>
      </c>
      <c r="AL17" s="110">
        <f t="shared" si="19"/>
        <v>0.5</v>
      </c>
      <c r="AM17" s="110">
        <f t="shared" si="19"/>
        <v>0.5</v>
      </c>
      <c r="AN17" s="110">
        <f t="shared" si="19"/>
        <v>0.5</v>
      </c>
      <c r="AO17" s="110">
        <f t="shared" si="19"/>
        <v>0.5</v>
      </c>
      <c r="AP17" s="110">
        <f t="shared" si="19"/>
        <v>0.5</v>
      </c>
      <c r="AQ17" s="110">
        <f t="shared" si="19"/>
        <v>0.5</v>
      </c>
      <c r="AR17" s="110">
        <f t="shared" si="19"/>
        <v>0.5</v>
      </c>
      <c r="AS17" s="110">
        <f t="shared" si="19"/>
        <v>0.5</v>
      </c>
      <c r="AT17" s="110">
        <f t="shared" si="19"/>
        <v>0.5</v>
      </c>
      <c r="AU17" s="110">
        <f t="shared" si="19"/>
        <v>0.5</v>
      </c>
      <c r="AV17" s="110">
        <f t="shared" si="19"/>
        <v>0.5</v>
      </c>
      <c r="AW17" s="110">
        <f t="shared" si="19"/>
        <v>0.5</v>
      </c>
      <c r="AX17" s="110">
        <f t="shared" si="19"/>
        <v>0.5</v>
      </c>
      <c r="AY17" s="110">
        <f t="shared" si="19"/>
        <v>0.5</v>
      </c>
      <c r="AZ17" s="110">
        <f t="shared" si="19"/>
        <v>0.5</v>
      </c>
      <c r="BA17" s="110">
        <f t="shared" si="19"/>
        <v>0.5</v>
      </c>
    </row>
    <row r="18" spans="1:53" ht="14.25" customHeight="1" x14ac:dyDescent="0.2"/>
    <row r="19" spans="1:53" ht="14.25" customHeight="1" x14ac:dyDescent="0.2"/>
    <row r="20" spans="1:53" ht="14.25" customHeight="1" x14ac:dyDescent="0.2"/>
    <row r="21" spans="1:53" ht="14.25" customHeight="1" x14ac:dyDescent="0.2"/>
    <row r="22" spans="1:53" ht="14.25" customHeight="1" x14ac:dyDescent="0.2"/>
    <row r="23" spans="1:53" ht="14.25" customHeight="1" x14ac:dyDescent="0.2"/>
    <row r="24" spans="1:53" ht="14.25" customHeight="1" x14ac:dyDescent="0.2"/>
    <row r="25" spans="1:53" ht="14.25" customHeight="1" x14ac:dyDescent="0.2"/>
    <row r="26" spans="1:53" ht="14.25" customHeight="1" x14ac:dyDescent="0.2"/>
    <row r="27" spans="1:53" ht="14.25" customHeight="1" x14ac:dyDescent="0.2"/>
    <row r="28" spans="1:53" ht="14.25" customHeight="1" x14ac:dyDescent="0.2"/>
    <row r="29" spans="1:53" ht="14.25" customHeight="1" x14ac:dyDescent="0.2"/>
    <row r="30" spans="1:53" ht="14.25" customHeight="1" x14ac:dyDescent="0.2"/>
    <row r="31" spans="1:53" ht="14.25" customHeight="1" x14ac:dyDescent="0.2"/>
    <row r="32" spans="1:53" ht="14.25" customHeight="1" x14ac:dyDescent="0.2"/>
    <row r="33" ht="14.25" customHeight="1" x14ac:dyDescent="0.2"/>
    <row r="34" ht="14.25" customHeight="1" x14ac:dyDescent="0.2"/>
    <row r="35" ht="14.25" customHeight="1" x14ac:dyDescent="0.2"/>
    <row r="36" ht="14.25" customHeight="1" x14ac:dyDescent="0.2"/>
    <row r="37" ht="14.25" customHeight="1" x14ac:dyDescent="0.2"/>
    <row r="38" ht="14.25" customHeight="1" x14ac:dyDescent="0.2"/>
    <row r="39" ht="14.25" customHeight="1" x14ac:dyDescent="0.2"/>
    <row r="40" ht="14.25" customHeight="1" x14ac:dyDescent="0.2"/>
    <row r="41" ht="14.25" customHeight="1" x14ac:dyDescent="0.2"/>
    <row r="42" ht="14.25" customHeight="1" x14ac:dyDescent="0.2"/>
    <row r="43" ht="14.25" customHeight="1" x14ac:dyDescent="0.2"/>
    <row r="44" ht="14.25" customHeight="1" x14ac:dyDescent="0.2"/>
    <row r="45" ht="14.25" customHeight="1" x14ac:dyDescent="0.2"/>
    <row r="46" ht="14.25" customHeight="1" x14ac:dyDescent="0.2"/>
    <row r="47" ht="14.25" customHeight="1" x14ac:dyDescent="0.2"/>
    <row r="48" ht="14.25" customHeight="1" x14ac:dyDescent="0.2"/>
    <row r="49" ht="14.25" customHeight="1" x14ac:dyDescent="0.2"/>
    <row r="50" ht="14.25" customHeight="1" x14ac:dyDescent="0.2"/>
    <row r="51" ht="14.25" customHeight="1" x14ac:dyDescent="0.2"/>
    <row r="52" ht="14.25" customHeight="1" x14ac:dyDescent="0.2"/>
    <row r="53" ht="14.25" customHeight="1" x14ac:dyDescent="0.2"/>
    <row r="54" ht="14.25" customHeight="1" x14ac:dyDescent="0.2"/>
    <row r="55" ht="14.25" customHeight="1" x14ac:dyDescent="0.2"/>
    <row r="56" ht="14.25" customHeight="1" x14ac:dyDescent="0.2"/>
    <row r="57" ht="14.25" customHeight="1" x14ac:dyDescent="0.2"/>
    <row r="58" ht="14.25" customHeight="1" x14ac:dyDescent="0.2"/>
    <row r="59" ht="14.25" customHeight="1" x14ac:dyDescent="0.2"/>
    <row r="60" ht="14.25" customHeight="1" x14ac:dyDescent="0.2"/>
    <row r="61" ht="14.25" customHeight="1" x14ac:dyDescent="0.2"/>
    <row r="62" ht="14.25" customHeight="1" x14ac:dyDescent="0.2"/>
    <row r="63" ht="14.25" customHeight="1" x14ac:dyDescent="0.2"/>
    <row r="64" ht="14.25" customHeight="1" x14ac:dyDescent="0.2"/>
    <row r="65" ht="14.25" customHeight="1" x14ac:dyDescent="0.2"/>
    <row r="66" ht="14.25" customHeight="1" x14ac:dyDescent="0.2"/>
    <row r="67" ht="14.25" customHeight="1" x14ac:dyDescent="0.2"/>
    <row r="68" ht="14.25" customHeight="1" x14ac:dyDescent="0.2"/>
    <row r="69" ht="14.25" customHeight="1" x14ac:dyDescent="0.2"/>
    <row r="70" ht="14.25" customHeight="1" x14ac:dyDescent="0.2"/>
    <row r="71" ht="14.25" customHeight="1" x14ac:dyDescent="0.2"/>
    <row r="72" ht="14.25" customHeight="1" x14ac:dyDescent="0.2"/>
    <row r="73" ht="14.25" customHeight="1" x14ac:dyDescent="0.2"/>
    <row r="74" ht="14.25" customHeight="1" x14ac:dyDescent="0.2"/>
    <row r="75" ht="14.25" customHeight="1" x14ac:dyDescent="0.2"/>
    <row r="76" ht="14.25" customHeight="1" x14ac:dyDescent="0.2"/>
    <row r="77" ht="14.25" customHeight="1" x14ac:dyDescent="0.2"/>
    <row r="78" ht="14.25" customHeight="1" x14ac:dyDescent="0.2"/>
    <row r="79" ht="14.25" customHeight="1" x14ac:dyDescent="0.2"/>
    <row r="80" ht="14.25" customHeight="1" x14ac:dyDescent="0.2"/>
    <row r="81" ht="14.25" customHeight="1" x14ac:dyDescent="0.2"/>
    <row r="82" ht="14.25" customHeight="1" x14ac:dyDescent="0.2"/>
    <row r="83" ht="14.25" customHeight="1" x14ac:dyDescent="0.2"/>
    <row r="84" ht="14.25" customHeight="1" x14ac:dyDescent="0.2"/>
    <row r="85" ht="14.25" customHeight="1" x14ac:dyDescent="0.2"/>
    <row r="86" ht="14.25" customHeight="1" x14ac:dyDescent="0.2"/>
    <row r="87" ht="14.25" customHeight="1" x14ac:dyDescent="0.2"/>
    <row r="88" ht="14.25" customHeight="1" x14ac:dyDescent="0.2"/>
    <row r="89" ht="14.25" customHeight="1" x14ac:dyDescent="0.2"/>
    <row r="90" ht="14.25" customHeight="1" x14ac:dyDescent="0.2"/>
    <row r="91" ht="14.25" customHeight="1" x14ac:dyDescent="0.2"/>
    <row r="92" ht="14.25" customHeight="1" x14ac:dyDescent="0.2"/>
    <row r="93" ht="14.25" customHeight="1" x14ac:dyDescent="0.2"/>
    <row r="94" ht="14.25" customHeight="1" x14ac:dyDescent="0.2"/>
    <row r="95" ht="14.25" customHeight="1" x14ac:dyDescent="0.2"/>
    <row r="96" ht="14.25" customHeight="1" x14ac:dyDescent="0.2"/>
    <row r="97" ht="14.25" customHeight="1" x14ac:dyDescent="0.2"/>
    <row r="98" ht="14.25" customHeight="1" x14ac:dyDescent="0.2"/>
    <row r="99" ht="14.25" customHeight="1" x14ac:dyDescent="0.2"/>
    <row r="100" ht="14.25" customHeight="1" x14ac:dyDescent="0.2"/>
    <row r="101" ht="14.25" customHeight="1" x14ac:dyDescent="0.2"/>
    <row r="102" ht="14.25" customHeight="1" x14ac:dyDescent="0.2"/>
    <row r="103" ht="14.25" customHeight="1" x14ac:dyDescent="0.2"/>
    <row r="104" ht="14.25" customHeight="1" x14ac:dyDescent="0.2"/>
    <row r="105" ht="14.25" customHeight="1" x14ac:dyDescent="0.2"/>
    <row r="106" ht="14.25" customHeight="1" x14ac:dyDescent="0.2"/>
    <row r="107" ht="14.25" customHeight="1" x14ac:dyDescent="0.2"/>
    <row r="108" ht="14.25" customHeight="1" x14ac:dyDescent="0.2"/>
    <row r="109" ht="14.25" customHeight="1" x14ac:dyDescent="0.2"/>
    <row r="110" ht="14.25" customHeight="1" x14ac:dyDescent="0.2"/>
    <row r="111" ht="14.25" customHeight="1" x14ac:dyDescent="0.2"/>
    <row r="112" ht="14.25" customHeight="1" x14ac:dyDescent="0.2"/>
    <row r="113" ht="14.25" customHeight="1" x14ac:dyDescent="0.2"/>
    <row r="114" ht="14.25" customHeight="1" x14ac:dyDescent="0.2"/>
    <row r="115" ht="14.25" customHeight="1" x14ac:dyDescent="0.2"/>
    <row r="116" ht="14.25" customHeight="1" x14ac:dyDescent="0.2"/>
    <row r="117" ht="14.25" customHeight="1" x14ac:dyDescent="0.2"/>
    <row r="118" ht="14.25" customHeight="1" x14ac:dyDescent="0.2"/>
    <row r="119" ht="14.25" customHeight="1" x14ac:dyDescent="0.2"/>
    <row r="120" ht="14.25" customHeight="1" x14ac:dyDescent="0.2"/>
    <row r="121" ht="14.25" customHeight="1" x14ac:dyDescent="0.2"/>
    <row r="122" ht="14.25" customHeight="1" x14ac:dyDescent="0.2"/>
    <row r="123" ht="14.25" customHeight="1" x14ac:dyDescent="0.2"/>
    <row r="124" ht="14.25" customHeight="1" x14ac:dyDescent="0.2"/>
    <row r="125" ht="14.25" customHeight="1" x14ac:dyDescent="0.2"/>
    <row r="126" ht="14.25" customHeight="1" x14ac:dyDescent="0.2"/>
    <row r="127" ht="14.25" customHeight="1" x14ac:dyDescent="0.2"/>
    <row r="128" ht="14.25" customHeight="1" x14ac:dyDescent="0.2"/>
    <row r="129" ht="14.25" customHeight="1" x14ac:dyDescent="0.2"/>
    <row r="130" ht="14.25" customHeight="1" x14ac:dyDescent="0.2"/>
    <row r="131" ht="14.25" customHeight="1" x14ac:dyDescent="0.2"/>
    <row r="132" ht="14.25" customHeight="1" x14ac:dyDescent="0.2"/>
    <row r="133" ht="14.25" customHeight="1" x14ac:dyDescent="0.2"/>
    <row r="134" ht="14.25" customHeight="1" x14ac:dyDescent="0.2"/>
    <row r="135" ht="14.25" customHeight="1" x14ac:dyDescent="0.2"/>
    <row r="136" ht="14.25" customHeight="1" x14ac:dyDescent="0.2"/>
    <row r="137" ht="14.25" customHeight="1" x14ac:dyDescent="0.2"/>
    <row r="138" ht="14.25" customHeight="1" x14ac:dyDescent="0.2"/>
    <row r="139" ht="14.25" customHeight="1" x14ac:dyDescent="0.2"/>
    <row r="140" ht="14.25" customHeight="1" x14ac:dyDescent="0.2"/>
    <row r="141" ht="14.25" customHeight="1" x14ac:dyDescent="0.2"/>
    <row r="142" ht="14.25" customHeight="1" x14ac:dyDescent="0.2"/>
    <row r="143" ht="14.25" customHeight="1" x14ac:dyDescent="0.2"/>
    <row r="144" ht="14.25" customHeight="1" x14ac:dyDescent="0.2"/>
    <row r="145" ht="14.25" customHeight="1" x14ac:dyDescent="0.2"/>
    <row r="146" ht="14.25" customHeight="1" x14ac:dyDescent="0.2"/>
    <row r="147" ht="14.25" customHeight="1" x14ac:dyDescent="0.2"/>
    <row r="148" ht="14.25" customHeight="1" x14ac:dyDescent="0.2"/>
    <row r="149" ht="14.25" customHeight="1" x14ac:dyDescent="0.2"/>
    <row r="150" ht="14.25" customHeight="1" x14ac:dyDescent="0.2"/>
    <row r="151" ht="14.25" customHeight="1" x14ac:dyDescent="0.2"/>
    <row r="152" ht="14.25" customHeight="1" x14ac:dyDescent="0.2"/>
    <row r="153" ht="14.25" customHeight="1" x14ac:dyDescent="0.2"/>
    <row r="154" ht="14.25" customHeight="1" x14ac:dyDescent="0.2"/>
    <row r="155" ht="14.25" customHeight="1" x14ac:dyDescent="0.2"/>
    <row r="156" ht="14.25" customHeight="1" x14ac:dyDescent="0.2"/>
    <row r="157" ht="14.25" customHeight="1" x14ac:dyDescent="0.2"/>
    <row r="158" ht="14.25" customHeight="1" x14ac:dyDescent="0.2"/>
    <row r="159" ht="14.25" customHeight="1" x14ac:dyDescent="0.2"/>
    <row r="160" ht="14.25" customHeight="1" x14ac:dyDescent="0.2"/>
    <row r="161" ht="14.25" customHeight="1" x14ac:dyDescent="0.2"/>
    <row r="162" ht="14.25" customHeight="1" x14ac:dyDescent="0.2"/>
    <row r="163" ht="14.25" customHeight="1" x14ac:dyDescent="0.2"/>
    <row r="164" ht="14.25" customHeight="1" x14ac:dyDescent="0.2"/>
    <row r="165" ht="14.25" customHeight="1" x14ac:dyDescent="0.2"/>
    <row r="166" ht="14.25" customHeight="1" x14ac:dyDescent="0.2"/>
    <row r="167" ht="14.25" customHeight="1" x14ac:dyDescent="0.2"/>
    <row r="168" ht="14.25" customHeight="1" x14ac:dyDescent="0.2"/>
    <row r="169" ht="14.25" customHeight="1" x14ac:dyDescent="0.2"/>
    <row r="170" ht="14.25" customHeight="1" x14ac:dyDescent="0.2"/>
    <row r="171" ht="14.25" customHeight="1" x14ac:dyDescent="0.2"/>
    <row r="172" ht="14.25" customHeight="1" x14ac:dyDescent="0.2"/>
    <row r="173" ht="14.25" customHeight="1" x14ac:dyDescent="0.2"/>
    <row r="174" ht="14.25" customHeight="1" x14ac:dyDescent="0.2"/>
    <row r="175" ht="14.25" customHeight="1" x14ac:dyDescent="0.2"/>
    <row r="176" ht="14.25" customHeight="1" x14ac:dyDescent="0.2"/>
    <row r="177" ht="14.25" customHeight="1" x14ac:dyDescent="0.2"/>
    <row r="178" ht="14.25" customHeight="1" x14ac:dyDescent="0.2"/>
    <row r="179" ht="14.25" customHeight="1" x14ac:dyDescent="0.2"/>
    <row r="180" ht="14.25" customHeight="1" x14ac:dyDescent="0.2"/>
    <row r="181" ht="14.25" customHeight="1" x14ac:dyDescent="0.2"/>
    <row r="182" ht="14.25" customHeight="1" x14ac:dyDescent="0.2"/>
    <row r="183" ht="14.25" customHeight="1" x14ac:dyDescent="0.2"/>
    <row r="184" ht="14.25" customHeight="1" x14ac:dyDescent="0.2"/>
    <row r="185" ht="14.25" customHeight="1" x14ac:dyDescent="0.2"/>
    <row r="186" ht="14.25" customHeight="1" x14ac:dyDescent="0.2"/>
    <row r="187" ht="14.25" customHeight="1" x14ac:dyDescent="0.2"/>
    <row r="188" ht="14.25" customHeight="1" x14ac:dyDescent="0.2"/>
    <row r="189" ht="14.25" customHeight="1" x14ac:dyDescent="0.2"/>
    <row r="190" ht="14.25" customHeight="1" x14ac:dyDescent="0.2"/>
    <row r="191" ht="14.25" customHeight="1" x14ac:dyDescent="0.2"/>
    <row r="192" ht="14.25" customHeight="1" x14ac:dyDescent="0.2"/>
    <row r="193" ht="14.25" customHeight="1" x14ac:dyDescent="0.2"/>
    <row r="194" ht="14.25" customHeight="1" x14ac:dyDescent="0.2"/>
    <row r="195" ht="14.25" customHeight="1" x14ac:dyDescent="0.2"/>
    <row r="196" ht="14.25" customHeight="1" x14ac:dyDescent="0.2"/>
    <row r="197" ht="14.25" customHeight="1" x14ac:dyDescent="0.2"/>
    <row r="198" ht="14.25" customHeight="1" x14ac:dyDescent="0.2"/>
    <row r="199" ht="14.25" customHeight="1" x14ac:dyDescent="0.2"/>
    <row r="200" ht="14.25" customHeight="1" x14ac:dyDescent="0.2"/>
    <row r="201" ht="14.25" customHeight="1" x14ac:dyDescent="0.2"/>
    <row r="202" ht="14.25" customHeight="1" x14ac:dyDescent="0.2"/>
    <row r="203" ht="14.25" customHeight="1" x14ac:dyDescent="0.2"/>
    <row r="204" ht="14.25" customHeight="1" x14ac:dyDescent="0.2"/>
    <row r="205" ht="14.25" customHeight="1" x14ac:dyDescent="0.2"/>
    <row r="206" ht="14.25" customHeight="1" x14ac:dyDescent="0.2"/>
    <row r="207" ht="14.25" customHeight="1" x14ac:dyDescent="0.2"/>
    <row r="208" ht="14.25" customHeight="1" x14ac:dyDescent="0.2"/>
    <row r="209" ht="14.25" customHeight="1" x14ac:dyDescent="0.2"/>
    <row r="210" ht="14.25" customHeight="1" x14ac:dyDescent="0.2"/>
    <row r="211" ht="14.25" customHeight="1" x14ac:dyDescent="0.2"/>
    <row r="212" ht="14.25" customHeight="1" x14ac:dyDescent="0.2"/>
    <row r="213" ht="14.25" customHeight="1" x14ac:dyDescent="0.2"/>
    <row r="214" ht="14.25" customHeight="1" x14ac:dyDescent="0.2"/>
    <row r="215" ht="14.25" customHeight="1" x14ac:dyDescent="0.2"/>
    <row r="216" ht="14.25" customHeight="1" x14ac:dyDescent="0.2"/>
    <row r="217" ht="14.25" customHeight="1" x14ac:dyDescent="0.2"/>
    <row r="218" ht="14.25" customHeight="1" x14ac:dyDescent="0.2"/>
    <row r="219" ht="14.25" customHeight="1" x14ac:dyDescent="0.2"/>
    <row r="220" ht="14.25" customHeight="1" x14ac:dyDescent="0.2"/>
    <row r="221" ht="14.25" customHeight="1" x14ac:dyDescent="0.2"/>
    <row r="222" ht="14.25" customHeight="1" x14ac:dyDescent="0.2"/>
    <row r="223" ht="14.25" customHeight="1" x14ac:dyDescent="0.2"/>
    <row r="224" ht="14.25" customHeight="1" x14ac:dyDescent="0.2"/>
    <row r="225" ht="14.25" customHeight="1" x14ac:dyDescent="0.2"/>
    <row r="226" ht="14.25" customHeight="1" x14ac:dyDescent="0.2"/>
    <row r="227" ht="14.25" customHeight="1" x14ac:dyDescent="0.2"/>
    <row r="228" ht="14.25" customHeight="1" x14ac:dyDescent="0.2"/>
    <row r="229" ht="14.25" customHeight="1" x14ac:dyDescent="0.2"/>
    <row r="230" ht="14.25" customHeight="1" x14ac:dyDescent="0.2"/>
    <row r="231" ht="14.25" customHeight="1" x14ac:dyDescent="0.2"/>
    <row r="232" ht="14.25" customHeight="1" x14ac:dyDescent="0.2"/>
    <row r="233" ht="14.25" customHeight="1" x14ac:dyDescent="0.2"/>
    <row r="234" ht="14.25" customHeight="1" x14ac:dyDescent="0.2"/>
    <row r="235" ht="14.25" customHeight="1" x14ac:dyDescent="0.2"/>
    <row r="236" ht="14.25" customHeight="1" x14ac:dyDescent="0.2"/>
    <row r="237" ht="14.25" customHeight="1" x14ac:dyDescent="0.2"/>
    <row r="238" ht="14.25" customHeight="1" x14ac:dyDescent="0.2"/>
    <row r="239" ht="14.25" customHeight="1" x14ac:dyDescent="0.2"/>
    <row r="240" ht="14.25" customHeight="1" x14ac:dyDescent="0.2"/>
    <row r="241" ht="14.25" customHeight="1" x14ac:dyDescent="0.2"/>
    <row r="242" ht="14.25" customHeight="1" x14ac:dyDescent="0.2"/>
    <row r="243" ht="14.25" customHeight="1" x14ac:dyDescent="0.2"/>
    <row r="244" ht="14.25" customHeight="1" x14ac:dyDescent="0.2"/>
    <row r="245" ht="14.25" customHeight="1" x14ac:dyDescent="0.2"/>
    <row r="246" ht="14.25" customHeight="1" x14ac:dyDescent="0.2"/>
    <row r="247" ht="14.25" customHeight="1" x14ac:dyDescent="0.2"/>
    <row r="248" ht="14.25" customHeight="1" x14ac:dyDescent="0.2"/>
    <row r="249" ht="14.25" customHeight="1" x14ac:dyDescent="0.2"/>
    <row r="250" ht="14.25" customHeight="1" x14ac:dyDescent="0.2"/>
    <row r="251" ht="14.25" customHeight="1" x14ac:dyDescent="0.2"/>
    <row r="252" ht="14.25" customHeight="1" x14ac:dyDescent="0.2"/>
    <row r="253" ht="14.25" customHeight="1" x14ac:dyDescent="0.2"/>
    <row r="254" ht="14.25" customHeight="1" x14ac:dyDescent="0.2"/>
    <row r="255" ht="14.25" customHeight="1" x14ac:dyDescent="0.2"/>
    <row r="256" ht="14.25" customHeight="1" x14ac:dyDescent="0.2"/>
    <row r="257" ht="14.25" customHeight="1" x14ac:dyDescent="0.2"/>
    <row r="258" ht="14.25" customHeight="1" x14ac:dyDescent="0.2"/>
    <row r="259" ht="14.25" customHeight="1" x14ac:dyDescent="0.2"/>
    <row r="260" ht="14.25" customHeight="1" x14ac:dyDescent="0.2"/>
    <row r="261" ht="14.25" customHeight="1" x14ac:dyDescent="0.2"/>
    <row r="262" ht="14.25" customHeight="1" x14ac:dyDescent="0.2"/>
    <row r="263" ht="14.25" customHeight="1" x14ac:dyDescent="0.2"/>
    <row r="264" ht="14.25" customHeight="1" x14ac:dyDescent="0.2"/>
    <row r="265" ht="14.25" customHeight="1" x14ac:dyDescent="0.2"/>
    <row r="266" ht="14.25" customHeight="1" x14ac:dyDescent="0.2"/>
    <row r="267" ht="14.25" customHeight="1" x14ac:dyDescent="0.2"/>
    <row r="268" ht="14.25" customHeight="1" x14ac:dyDescent="0.2"/>
    <row r="269" ht="14.25" customHeight="1" x14ac:dyDescent="0.2"/>
    <row r="270" ht="14.25" customHeight="1" x14ac:dyDescent="0.2"/>
    <row r="271" ht="14.25" customHeight="1" x14ac:dyDescent="0.2"/>
    <row r="272" ht="14.25" customHeight="1" x14ac:dyDescent="0.2"/>
    <row r="273" ht="14.25" customHeight="1" x14ac:dyDescent="0.2"/>
    <row r="274" ht="14.25" customHeight="1" x14ac:dyDescent="0.2"/>
    <row r="275" ht="14.25" customHeight="1" x14ac:dyDescent="0.2"/>
    <row r="276" ht="14.25" customHeight="1" x14ac:dyDescent="0.2"/>
    <row r="277" ht="14.25" customHeight="1" x14ac:dyDescent="0.2"/>
    <row r="278" ht="14.25" customHeight="1" x14ac:dyDescent="0.2"/>
    <row r="279" ht="14.25" customHeight="1" x14ac:dyDescent="0.2"/>
    <row r="280" ht="14.25" customHeight="1" x14ac:dyDescent="0.2"/>
    <row r="281" ht="14.25" customHeight="1" x14ac:dyDescent="0.2"/>
    <row r="282" ht="14.25" customHeight="1" x14ac:dyDescent="0.2"/>
    <row r="283" ht="14.25" customHeight="1" x14ac:dyDescent="0.2"/>
    <row r="284" ht="14.25" customHeight="1" x14ac:dyDescent="0.2"/>
    <row r="285" ht="14.25" customHeight="1" x14ac:dyDescent="0.2"/>
    <row r="286" ht="14.25" customHeight="1" x14ac:dyDescent="0.2"/>
    <row r="287" ht="14.25" customHeight="1" x14ac:dyDescent="0.2"/>
    <row r="288" ht="14.25" customHeight="1" x14ac:dyDescent="0.2"/>
    <row r="289" ht="14.25" customHeight="1" x14ac:dyDescent="0.2"/>
    <row r="290" ht="14.25" customHeight="1" x14ac:dyDescent="0.2"/>
    <row r="291" ht="14.25" customHeight="1" x14ac:dyDescent="0.2"/>
    <row r="292" ht="14.25" customHeight="1" x14ac:dyDescent="0.2"/>
    <row r="293" ht="14.25" customHeight="1" x14ac:dyDescent="0.2"/>
    <row r="294" ht="14.25" customHeight="1" x14ac:dyDescent="0.2"/>
    <row r="295" ht="14.25" customHeight="1" x14ac:dyDescent="0.2"/>
    <row r="296" ht="14.25" customHeight="1" x14ac:dyDescent="0.2"/>
    <row r="297" ht="14.25" customHeight="1" x14ac:dyDescent="0.2"/>
    <row r="298" ht="14.25" customHeight="1" x14ac:dyDescent="0.2"/>
    <row r="299" ht="14.25" customHeight="1" x14ac:dyDescent="0.2"/>
    <row r="300" ht="14.25" customHeight="1" x14ac:dyDescent="0.2"/>
    <row r="301" ht="14.25" customHeight="1" x14ac:dyDescent="0.2"/>
    <row r="302" ht="14.25" customHeight="1" x14ac:dyDescent="0.2"/>
    <row r="303" ht="14.25" customHeight="1" x14ac:dyDescent="0.2"/>
    <row r="304" ht="14.25" customHeight="1" x14ac:dyDescent="0.2"/>
    <row r="305" ht="14.25" customHeight="1" x14ac:dyDescent="0.2"/>
    <row r="306" ht="14.25" customHeight="1" x14ac:dyDescent="0.2"/>
    <row r="307" ht="14.25" customHeight="1" x14ac:dyDescent="0.2"/>
    <row r="308" ht="14.25" customHeight="1" x14ac:dyDescent="0.2"/>
    <row r="309" ht="14.25" customHeight="1" x14ac:dyDescent="0.2"/>
    <row r="310" ht="14.25" customHeight="1" x14ac:dyDescent="0.2"/>
    <row r="311" ht="14.25" customHeight="1" x14ac:dyDescent="0.2"/>
    <row r="312" ht="14.25" customHeight="1" x14ac:dyDescent="0.2"/>
    <row r="313" ht="14.25" customHeight="1" x14ac:dyDescent="0.2"/>
    <row r="314" ht="14.25" customHeight="1" x14ac:dyDescent="0.2"/>
    <row r="315" ht="14.25" customHeight="1" x14ac:dyDescent="0.2"/>
    <row r="316" ht="14.25" customHeight="1" x14ac:dyDescent="0.2"/>
    <row r="317" ht="14.25" customHeight="1" x14ac:dyDescent="0.2"/>
    <row r="318" ht="14.25" customHeight="1" x14ac:dyDescent="0.2"/>
    <row r="319" ht="14.25" customHeight="1" x14ac:dyDescent="0.2"/>
    <row r="320" ht="14.25" customHeight="1" x14ac:dyDescent="0.2"/>
    <row r="321" ht="14.25" customHeight="1" x14ac:dyDescent="0.2"/>
    <row r="322" ht="14.25" customHeight="1" x14ac:dyDescent="0.2"/>
    <row r="323" ht="14.25" customHeight="1" x14ac:dyDescent="0.2"/>
    <row r="324" ht="14.25" customHeight="1" x14ac:dyDescent="0.2"/>
    <row r="325" ht="14.25" customHeight="1" x14ac:dyDescent="0.2"/>
    <row r="326" ht="14.25" customHeight="1" x14ac:dyDescent="0.2"/>
    <row r="327" ht="14.25" customHeight="1" x14ac:dyDescent="0.2"/>
    <row r="328" ht="14.25" customHeight="1" x14ac:dyDescent="0.2"/>
    <row r="329" ht="14.25" customHeight="1" x14ac:dyDescent="0.2"/>
    <row r="330" ht="14.25" customHeight="1" x14ac:dyDescent="0.2"/>
    <row r="331" ht="14.25" customHeight="1" x14ac:dyDescent="0.2"/>
    <row r="332" ht="14.25" customHeight="1" x14ac:dyDescent="0.2"/>
    <row r="333" ht="14.25" customHeight="1" x14ac:dyDescent="0.2"/>
    <row r="334" ht="14.25" customHeight="1" x14ac:dyDescent="0.2"/>
    <row r="335" ht="14.25" customHeight="1" x14ac:dyDescent="0.2"/>
    <row r="336" ht="14.25" customHeight="1" x14ac:dyDescent="0.2"/>
    <row r="337" ht="14.25" customHeight="1" x14ac:dyDescent="0.2"/>
    <row r="338" ht="14.25" customHeight="1" x14ac:dyDescent="0.2"/>
    <row r="339" ht="14.25" customHeight="1" x14ac:dyDescent="0.2"/>
    <row r="340" ht="14.25" customHeight="1" x14ac:dyDescent="0.2"/>
    <row r="341" ht="14.25" customHeight="1" x14ac:dyDescent="0.2"/>
    <row r="342" ht="14.25" customHeight="1" x14ac:dyDescent="0.2"/>
    <row r="343" ht="14.25" customHeight="1" x14ac:dyDescent="0.2"/>
    <row r="344" ht="14.25" customHeight="1" x14ac:dyDescent="0.2"/>
    <row r="345" ht="14.25" customHeight="1" x14ac:dyDescent="0.2"/>
    <row r="346" ht="14.25" customHeight="1" x14ac:dyDescent="0.2"/>
    <row r="347" ht="14.25" customHeight="1" x14ac:dyDescent="0.2"/>
    <row r="348" ht="14.25" customHeight="1" x14ac:dyDescent="0.2"/>
    <row r="349" ht="14.25" customHeight="1" x14ac:dyDescent="0.2"/>
    <row r="350" ht="14.25" customHeight="1" x14ac:dyDescent="0.2"/>
    <row r="351" ht="14.25" customHeight="1" x14ac:dyDescent="0.2"/>
    <row r="352" ht="14.25" customHeight="1" x14ac:dyDescent="0.2"/>
    <row r="353" ht="14.25" customHeight="1" x14ac:dyDescent="0.2"/>
    <row r="354" ht="14.25" customHeight="1" x14ac:dyDescent="0.2"/>
    <row r="355" ht="14.25" customHeight="1" x14ac:dyDescent="0.2"/>
    <row r="356" ht="14.25" customHeight="1" x14ac:dyDescent="0.2"/>
    <row r="357" ht="14.25" customHeight="1" x14ac:dyDescent="0.2"/>
    <row r="358" ht="14.25" customHeight="1" x14ac:dyDescent="0.2"/>
    <row r="359" ht="14.25" customHeight="1" x14ac:dyDescent="0.2"/>
    <row r="360" ht="14.25" customHeight="1" x14ac:dyDescent="0.2"/>
    <row r="361" ht="14.25" customHeight="1" x14ac:dyDescent="0.2"/>
    <row r="362" ht="14.25" customHeight="1" x14ac:dyDescent="0.2"/>
    <row r="363" ht="14.25" customHeight="1" x14ac:dyDescent="0.2"/>
    <row r="364" ht="14.25" customHeight="1" x14ac:dyDescent="0.2"/>
    <row r="365" ht="14.25" customHeight="1" x14ac:dyDescent="0.2"/>
    <row r="366" ht="14.25" customHeight="1" x14ac:dyDescent="0.2"/>
    <row r="367" ht="14.25" customHeight="1" x14ac:dyDescent="0.2"/>
    <row r="368" ht="14.25" customHeight="1" x14ac:dyDescent="0.2"/>
    <row r="369" ht="14.25" customHeight="1" x14ac:dyDescent="0.2"/>
    <row r="370" ht="14.25" customHeight="1" x14ac:dyDescent="0.2"/>
    <row r="371" ht="14.25" customHeight="1" x14ac:dyDescent="0.2"/>
    <row r="372" ht="14.25" customHeight="1" x14ac:dyDescent="0.2"/>
    <row r="373" ht="14.25" customHeight="1" x14ac:dyDescent="0.2"/>
    <row r="374" ht="14.25" customHeight="1" x14ac:dyDescent="0.2"/>
    <row r="375" ht="14.25" customHeight="1" x14ac:dyDescent="0.2"/>
    <row r="376" ht="14.25" customHeight="1" x14ac:dyDescent="0.2"/>
    <row r="377" ht="14.25" customHeight="1" x14ac:dyDescent="0.2"/>
    <row r="378" ht="14.25" customHeight="1" x14ac:dyDescent="0.2"/>
    <row r="379" ht="14.25" customHeight="1" x14ac:dyDescent="0.2"/>
    <row r="380" ht="14.25" customHeight="1" x14ac:dyDescent="0.2"/>
    <row r="381" ht="14.25" customHeight="1" x14ac:dyDescent="0.2"/>
    <row r="382" ht="14.25" customHeight="1" x14ac:dyDescent="0.2"/>
    <row r="383" ht="14.25" customHeight="1" x14ac:dyDescent="0.2"/>
    <row r="384" ht="14.25" customHeight="1" x14ac:dyDescent="0.2"/>
    <row r="385" ht="14.25" customHeight="1" x14ac:dyDescent="0.2"/>
    <row r="386" ht="14.25" customHeight="1" x14ac:dyDescent="0.2"/>
    <row r="387" ht="14.25" customHeight="1" x14ac:dyDescent="0.2"/>
    <row r="388" ht="14.25" customHeight="1" x14ac:dyDescent="0.2"/>
    <row r="389" ht="14.25" customHeight="1" x14ac:dyDescent="0.2"/>
    <row r="390" ht="14.25" customHeight="1" x14ac:dyDescent="0.2"/>
    <row r="391" ht="14.25" customHeight="1" x14ac:dyDescent="0.2"/>
    <row r="392" ht="14.25" customHeight="1" x14ac:dyDescent="0.2"/>
    <row r="393" ht="14.25" customHeight="1" x14ac:dyDescent="0.2"/>
    <row r="394" ht="14.25" customHeight="1" x14ac:dyDescent="0.2"/>
    <row r="395" ht="14.25" customHeight="1" x14ac:dyDescent="0.2"/>
    <row r="396" ht="14.25" customHeight="1" x14ac:dyDescent="0.2"/>
    <row r="397" ht="14.25" customHeight="1" x14ac:dyDescent="0.2"/>
    <row r="398" ht="14.25" customHeight="1" x14ac:dyDescent="0.2"/>
    <row r="399" ht="14.25" customHeight="1" x14ac:dyDescent="0.2"/>
    <row r="400" ht="14.25" customHeight="1" x14ac:dyDescent="0.2"/>
    <row r="401" ht="14.25" customHeight="1" x14ac:dyDescent="0.2"/>
    <row r="402" ht="14.25" customHeight="1" x14ac:dyDescent="0.2"/>
    <row r="403" ht="14.25" customHeight="1" x14ac:dyDescent="0.2"/>
    <row r="404" ht="14.25" customHeight="1" x14ac:dyDescent="0.2"/>
    <row r="405" ht="14.25" customHeight="1" x14ac:dyDescent="0.2"/>
    <row r="406" ht="14.25" customHeight="1" x14ac:dyDescent="0.2"/>
    <row r="407" ht="14.25" customHeight="1" x14ac:dyDescent="0.2"/>
    <row r="408" ht="14.25" customHeight="1" x14ac:dyDescent="0.2"/>
    <row r="409" ht="14.25" customHeight="1" x14ac:dyDescent="0.2"/>
    <row r="410" ht="14.25" customHeight="1" x14ac:dyDescent="0.2"/>
    <row r="411" ht="14.25" customHeight="1" x14ac:dyDescent="0.2"/>
    <row r="412" ht="14.25" customHeight="1" x14ac:dyDescent="0.2"/>
    <row r="413" ht="14.25" customHeight="1" x14ac:dyDescent="0.2"/>
    <row r="414" ht="14.25" customHeight="1" x14ac:dyDescent="0.2"/>
    <row r="415" ht="14.25" customHeight="1" x14ac:dyDescent="0.2"/>
    <row r="416" ht="14.25" customHeight="1" x14ac:dyDescent="0.2"/>
    <row r="417" ht="14.25" customHeight="1" x14ac:dyDescent="0.2"/>
    <row r="418" ht="14.25" customHeight="1" x14ac:dyDescent="0.2"/>
    <row r="419" ht="14.25" customHeight="1" x14ac:dyDescent="0.2"/>
    <row r="420" ht="14.25" customHeight="1" x14ac:dyDescent="0.2"/>
    <row r="421" ht="14.25" customHeight="1" x14ac:dyDescent="0.2"/>
    <row r="422" ht="14.25" customHeight="1" x14ac:dyDescent="0.2"/>
    <row r="423" ht="14.25" customHeight="1" x14ac:dyDescent="0.2"/>
    <row r="424" ht="14.25" customHeight="1" x14ac:dyDescent="0.2"/>
    <row r="425" ht="14.25" customHeight="1" x14ac:dyDescent="0.2"/>
    <row r="426" ht="14.25" customHeight="1" x14ac:dyDescent="0.2"/>
    <row r="427" ht="14.25" customHeight="1" x14ac:dyDescent="0.2"/>
    <row r="428" ht="14.25" customHeight="1" x14ac:dyDescent="0.2"/>
    <row r="429" ht="14.25" customHeight="1" x14ac:dyDescent="0.2"/>
    <row r="430" ht="14.25" customHeight="1" x14ac:dyDescent="0.2"/>
    <row r="431" ht="14.25" customHeight="1" x14ac:dyDescent="0.2"/>
    <row r="432" ht="14.25" customHeight="1" x14ac:dyDescent="0.2"/>
    <row r="433" ht="14.25" customHeight="1" x14ac:dyDescent="0.2"/>
    <row r="434" ht="14.25" customHeight="1" x14ac:dyDescent="0.2"/>
    <row r="435" ht="14.25" customHeight="1" x14ac:dyDescent="0.2"/>
    <row r="436" ht="14.25" customHeight="1" x14ac:dyDescent="0.2"/>
    <row r="437" ht="14.25" customHeight="1" x14ac:dyDescent="0.2"/>
    <row r="438" ht="14.25" customHeight="1" x14ac:dyDescent="0.2"/>
    <row r="439" ht="14.25" customHeight="1" x14ac:dyDescent="0.2"/>
    <row r="440" ht="14.25" customHeight="1" x14ac:dyDescent="0.2"/>
    <row r="441" ht="14.25" customHeight="1" x14ac:dyDescent="0.2"/>
    <row r="442" ht="14.25" customHeight="1" x14ac:dyDescent="0.2"/>
    <row r="443" ht="14.25" customHeight="1" x14ac:dyDescent="0.2"/>
    <row r="444" ht="14.25" customHeight="1" x14ac:dyDescent="0.2"/>
    <row r="445" ht="14.25" customHeight="1" x14ac:dyDescent="0.2"/>
    <row r="446" ht="14.25" customHeight="1" x14ac:dyDescent="0.2"/>
    <row r="447" ht="14.25" customHeight="1" x14ac:dyDescent="0.2"/>
    <row r="448" ht="14.25" customHeight="1" x14ac:dyDescent="0.2"/>
    <row r="449" ht="14.25" customHeight="1" x14ac:dyDescent="0.2"/>
    <row r="450" ht="14.25" customHeight="1" x14ac:dyDescent="0.2"/>
    <row r="451" ht="14.25" customHeight="1" x14ac:dyDescent="0.2"/>
    <row r="452" ht="14.25" customHeight="1" x14ac:dyDescent="0.2"/>
    <row r="453" ht="14.25" customHeight="1" x14ac:dyDescent="0.2"/>
    <row r="454" ht="14.25" customHeight="1" x14ac:dyDescent="0.2"/>
    <row r="455" ht="14.25" customHeight="1" x14ac:dyDescent="0.2"/>
    <row r="456" ht="14.25" customHeight="1" x14ac:dyDescent="0.2"/>
    <row r="457" ht="14.25" customHeight="1" x14ac:dyDescent="0.2"/>
    <row r="458" ht="14.25" customHeight="1" x14ac:dyDescent="0.2"/>
    <row r="459" ht="14.25" customHeight="1" x14ac:dyDescent="0.2"/>
    <row r="460" ht="14.25" customHeight="1" x14ac:dyDescent="0.2"/>
    <row r="461" ht="14.25" customHeight="1" x14ac:dyDescent="0.2"/>
    <row r="462" ht="14.25" customHeight="1" x14ac:dyDescent="0.2"/>
    <row r="463" ht="14.25" customHeight="1" x14ac:dyDescent="0.2"/>
    <row r="464" ht="14.25" customHeight="1" x14ac:dyDescent="0.2"/>
    <row r="465" ht="14.25" customHeight="1" x14ac:dyDescent="0.2"/>
    <row r="466" ht="14.25" customHeight="1" x14ac:dyDescent="0.2"/>
    <row r="467" ht="14.25" customHeight="1" x14ac:dyDescent="0.2"/>
    <row r="468" ht="14.25" customHeight="1" x14ac:dyDescent="0.2"/>
    <row r="469" ht="14.25" customHeight="1" x14ac:dyDescent="0.2"/>
    <row r="470" ht="14.25" customHeight="1" x14ac:dyDescent="0.2"/>
    <row r="471" ht="14.25" customHeight="1" x14ac:dyDescent="0.2"/>
    <row r="472" ht="14.25" customHeight="1" x14ac:dyDescent="0.2"/>
    <row r="473" ht="14.25" customHeight="1" x14ac:dyDescent="0.2"/>
    <row r="474" ht="14.25" customHeight="1" x14ac:dyDescent="0.2"/>
    <row r="475" ht="14.25" customHeight="1" x14ac:dyDescent="0.2"/>
    <row r="476" ht="14.25" customHeight="1" x14ac:dyDescent="0.2"/>
    <row r="477" ht="14.25" customHeight="1" x14ac:dyDescent="0.2"/>
    <row r="478" ht="14.25" customHeight="1" x14ac:dyDescent="0.2"/>
    <row r="479" ht="14.25" customHeight="1" x14ac:dyDescent="0.2"/>
    <row r="480" ht="14.25" customHeight="1" x14ac:dyDescent="0.2"/>
    <row r="481" ht="14.25" customHeight="1" x14ac:dyDescent="0.2"/>
    <row r="482" ht="14.25" customHeight="1" x14ac:dyDescent="0.2"/>
    <row r="483" ht="14.25" customHeight="1" x14ac:dyDescent="0.2"/>
    <row r="484" ht="14.25" customHeight="1" x14ac:dyDescent="0.2"/>
    <row r="485" ht="14.25" customHeight="1" x14ac:dyDescent="0.2"/>
    <row r="486" ht="14.25" customHeight="1" x14ac:dyDescent="0.2"/>
    <row r="487" ht="14.25" customHeight="1" x14ac:dyDescent="0.2"/>
    <row r="488" ht="14.25" customHeight="1" x14ac:dyDescent="0.2"/>
    <row r="489" ht="14.25" customHeight="1" x14ac:dyDescent="0.2"/>
    <row r="490" ht="14.25" customHeight="1" x14ac:dyDescent="0.2"/>
    <row r="491" ht="14.25" customHeight="1" x14ac:dyDescent="0.2"/>
    <row r="492" ht="14.25" customHeight="1" x14ac:dyDescent="0.2"/>
    <row r="493" ht="14.25" customHeight="1" x14ac:dyDescent="0.2"/>
    <row r="494" ht="14.25" customHeight="1" x14ac:dyDescent="0.2"/>
    <row r="495" ht="14.25" customHeight="1" x14ac:dyDescent="0.2"/>
    <row r="496" ht="14.25" customHeight="1" x14ac:dyDescent="0.2"/>
    <row r="497" ht="14.25" customHeight="1" x14ac:dyDescent="0.2"/>
    <row r="498" ht="14.25" customHeight="1" x14ac:dyDescent="0.2"/>
    <row r="499" ht="14.25" customHeight="1" x14ac:dyDescent="0.2"/>
    <row r="500" ht="14.25" customHeight="1" x14ac:dyDescent="0.2"/>
    <row r="501" ht="14.25" customHeight="1" x14ac:dyDescent="0.2"/>
    <row r="502" ht="14.25" customHeight="1" x14ac:dyDescent="0.2"/>
    <row r="503" ht="14.25" customHeight="1" x14ac:dyDescent="0.2"/>
    <row r="504" ht="14.25" customHeight="1" x14ac:dyDescent="0.2"/>
    <row r="505" ht="14.25" customHeight="1" x14ac:dyDescent="0.2"/>
    <row r="506" ht="14.25" customHeight="1" x14ac:dyDescent="0.2"/>
    <row r="507" ht="14.25" customHeight="1" x14ac:dyDescent="0.2"/>
    <row r="508" ht="14.25" customHeight="1" x14ac:dyDescent="0.2"/>
    <row r="509" ht="14.25" customHeight="1" x14ac:dyDescent="0.2"/>
    <row r="510" ht="14.25" customHeight="1" x14ac:dyDescent="0.2"/>
    <row r="511" ht="14.25" customHeight="1" x14ac:dyDescent="0.2"/>
    <row r="512" ht="14.25" customHeight="1" x14ac:dyDescent="0.2"/>
    <row r="513" ht="14.25" customHeight="1" x14ac:dyDescent="0.2"/>
    <row r="514" ht="14.25" customHeight="1" x14ac:dyDescent="0.2"/>
    <row r="515" ht="14.25" customHeight="1" x14ac:dyDescent="0.2"/>
    <row r="516" ht="14.25" customHeight="1" x14ac:dyDescent="0.2"/>
    <row r="517" ht="14.25" customHeight="1" x14ac:dyDescent="0.2"/>
    <row r="518" ht="14.25" customHeight="1" x14ac:dyDescent="0.2"/>
    <row r="519" ht="14.25" customHeight="1" x14ac:dyDescent="0.2"/>
    <row r="520" ht="14.25" customHeight="1" x14ac:dyDescent="0.2"/>
    <row r="521" ht="14.25" customHeight="1" x14ac:dyDescent="0.2"/>
    <row r="522" ht="14.25" customHeight="1" x14ac:dyDescent="0.2"/>
    <row r="523" ht="14.25" customHeight="1" x14ac:dyDescent="0.2"/>
    <row r="524" ht="14.25" customHeight="1" x14ac:dyDescent="0.2"/>
    <row r="525" ht="14.25" customHeight="1" x14ac:dyDescent="0.2"/>
    <row r="526" ht="14.25" customHeight="1" x14ac:dyDescent="0.2"/>
    <row r="527" ht="14.25" customHeight="1" x14ac:dyDescent="0.2"/>
    <row r="528" ht="14.25" customHeight="1" x14ac:dyDescent="0.2"/>
    <row r="529" ht="14.25" customHeight="1" x14ac:dyDescent="0.2"/>
    <row r="530" ht="14.25" customHeight="1" x14ac:dyDescent="0.2"/>
    <row r="531" ht="14.25" customHeight="1" x14ac:dyDescent="0.2"/>
    <row r="532" ht="14.25" customHeight="1" x14ac:dyDescent="0.2"/>
    <row r="533" ht="14.25" customHeight="1" x14ac:dyDescent="0.2"/>
    <row r="534" ht="14.25" customHeight="1" x14ac:dyDescent="0.2"/>
    <row r="535" ht="14.25" customHeight="1" x14ac:dyDescent="0.2"/>
    <row r="536" ht="14.25" customHeight="1" x14ac:dyDescent="0.2"/>
    <row r="537" ht="14.25" customHeight="1" x14ac:dyDescent="0.2"/>
    <row r="538" ht="14.25" customHeight="1" x14ac:dyDescent="0.2"/>
    <row r="539" ht="14.25" customHeight="1" x14ac:dyDescent="0.2"/>
    <row r="540" ht="14.25" customHeight="1" x14ac:dyDescent="0.2"/>
    <row r="541" ht="14.25" customHeight="1" x14ac:dyDescent="0.2"/>
    <row r="542" ht="14.25" customHeight="1" x14ac:dyDescent="0.2"/>
    <row r="543" ht="14.25" customHeight="1" x14ac:dyDescent="0.2"/>
    <row r="544" ht="14.25" customHeight="1" x14ac:dyDescent="0.2"/>
    <row r="545" ht="14.25" customHeight="1" x14ac:dyDescent="0.2"/>
    <row r="546" ht="14.25" customHeight="1" x14ac:dyDescent="0.2"/>
    <row r="547" ht="14.25" customHeight="1" x14ac:dyDescent="0.2"/>
    <row r="548" ht="14.25" customHeight="1" x14ac:dyDescent="0.2"/>
    <row r="549" ht="14.25" customHeight="1" x14ac:dyDescent="0.2"/>
    <row r="550" ht="14.25" customHeight="1" x14ac:dyDescent="0.2"/>
    <row r="551" ht="14.25" customHeight="1" x14ac:dyDescent="0.2"/>
    <row r="552" ht="14.25" customHeight="1" x14ac:dyDescent="0.2"/>
    <row r="553" ht="14.25" customHeight="1" x14ac:dyDescent="0.2"/>
    <row r="554" ht="14.25" customHeight="1" x14ac:dyDescent="0.2"/>
    <row r="555" ht="14.25" customHeight="1" x14ac:dyDescent="0.2"/>
    <row r="556" ht="14.25" customHeight="1" x14ac:dyDescent="0.2"/>
    <row r="557" ht="14.25" customHeight="1" x14ac:dyDescent="0.2"/>
    <row r="558" ht="14.25" customHeight="1" x14ac:dyDescent="0.2"/>
    <row r="559" ht="14.25" customHeight="1" x14ac:dyDescent="0.2"/>
    <row r="560" ht="14.25" customHeight="1" x14ac:dyDescent="0.2"/>
    <row r="561" ht="14.25" customHeight="1" x14ac:dyDescent="0.2"/>
    <row r="562" ht="14.25" customHeight="1" x14ac:dyDescent="0.2"/>
    <row r="563" ht="14.25" customHeight="1" x14ac:dyDescent="0.2"/>
    <row r="564" ht="14.25" customHeight="1" x14ac:dyDescent="0.2"/>
    <row r="565" ht="14.25" customHeight="1" x14ac:dyDescent="0.2"/>
    <row r="566" ht="14.25" customHeight="1" x14ac:dyDescent="0.2"/>
    <row r="567" ht="14.25" customHeight="1" x14ac:dyDescent="0.2"/>
    <row r="568" ht="14.25" customHeight="1" x14ac:dyDescent="0.2"/>
    <row r="569" ht="14.25" customHeight="1" x14ac:dyDescent="0.2"/>
    <row r="570" ht="14.25" customHeight="1" x14ac:dyDescent="0.2"/>
    <row r="571" ht="14.25" customHeight="1" x14ac:dyDescent="0.2"/>
    <row r="572" ht="14.25" customHeight="1" x14ac:dyDescent="0.2"/>
    <row r="573" ht="14.25" customHeight="1" x14ac:dyDescent="0.2"/>
    <row r="574" ht="14.25" customHeight="1" x14ac:dyDescent="0.2"/>
    <row r="575" ht="14.25" customHeight="1" x14ac:dyDescent="0.2"/>
    <row r="576" ht="14.25" customHeight="1" x14ac:dyDescent="0.2"/>
    <row r="577" ht="14.25" customHeight="1" x14ac:dyDescent="0.2"/>
    <row r="578" ht="14.25" customHeight="1" x14ac:dyDescent="0.2"/>
    <row r="579" ht="14.25" customHeight="1" x14ac:dyDescent="0.2"/>
    <row r="580" ht="14.25" customHeight="1" x14ac:dyDescent="0.2"/>
    <row r="581" ht="14.25" customHeight="1" x14ac:dyDescent="0.2"/>
    <row r="582" ht="14.25" customHeight="1" x14ac:dyDescent="0.2"/>
    <row r="583" ht="14.25" customHeight="1" x14ac:dyDescent="0.2"/>
    <row r="584" ht="14.25" customHeight="1" x14ac:dyDescent="0.2"/>
    <row r="585" ht="14.25" customHeight="1" x14ac:dyDescent="0.2"/>
    <row r="586" ht="14.25" customHeight="1" x14ac:dyDescent="0.2"/>
    <row r="587" ht="14.25" customHeight="1" x14ac:dyDescent="0.2"/>
    <row r="588" ht="14.25" customHeight="1" x14ac:dyDescent="0.2"/>
    <row r="589" ht="14.25" customHeight="1" x14ac:dyDescent="0.2"/>
    <row r="590" ht="14.25" customHeight="1" x14ac:dyDescent="0.2"/>
    <row r="591" ht="14.25" customHeight="1" x14ac:dyDescent="0.2"/>
    <row r="592" ht="14.25" customHeight="1" x14ac:dyDescent="0.2"/>
    <row r="593" ht="14.25" customHeight="1" x14ac:dyDescent="0.2"/>
    <row r="594" ht="14.25" customHeight="1" x14ac:dyDescent="0.2"/>
    <row r="595" ht="14.25" customHeight="1" x14ac:dyDescent="0.2"/>
    <row r="596" ht="14.25" customHeight="1" x14ac:dyDescent="0.2"/>
    <row r="597" ht="14.25" customHeight="1" x14ac:dyDescent="0.2"/>
    <row r="598" ht="14.25" customHeight="1" x14ac:dyDescent="0.2"/>
    <row r="599" ht="14.25" customHeight="1" x14ac:dyDescent="0.2"/>
    <row r="600" ht="14.25" customHeight="1" x14ac:dyDescent="0.2"/>
    <row r="601" ht="14.25" customHeight="1" x14ac:dyDescent="0.2"/>
    <row r="602" ht="14.25" customHeight="1" x14ac:dyDescent="0.2"/>
    <row r="603" ht="14.25" customHeight="1" x14ac:dyDescent="0.2"/>
    <row r="604" ht="14.25" customHeight="1" x14ac:dyDescent="0.2"/>
    <row r="605" ht="14.25" customHeight="1" x14ac:dyDescent="0.2"/>
    <row r="606" ht="14.25" customHeight="1" x14ac:dyDescent="0.2"/>
    <row r="607" ht="14.25" customHeight="1" x14ac:dyDescent="0.2"/>
    <row r="608" ht="14.25" customHeight="1" x14ac:dyDescent="0.2"/>
    <row r="609" ht="14.25" customHeight="1" x14ac:dyDescent="0.2"/>
    <row r="610" ht="14.25" customHeight="1" x14ac:dyDescent="0.2"/>
    <row r="611" ht="14.25" customHeight="1" x14ac:dyDescent="0.2"/>
    <row r="612" ht="14.25" customHeight="1" x14ac:dyDescent="0.2"/>
    <row r="613" ht="14.25" customHeight="1" x14ac:dyDescent="0.2"/>
    <row r="614" ht="14.25" customHeight="1" x14ac:dyDescent="0.2"/>
    <row r="615" ht="14.25" customHeight="1" x14ac:dyDescent="0.2"/>
    <row r="616" ht="14.25" customHeight="1" x14ac:dyDescent="0.2"/>
    <row r="617" ht="14.25" customHeight="1" x14ac:dyDescent="0.2"/>
    <row r="618" ht="14.25" customHeight="1" x14ac:dyDescent="0.2"/>
    <row r="619" ht="14.25" customHeight="1" x14ac:dyDescent="0.2"/>
    <row r="620" ht="14.25" customHeight="1" x14ac:dyDescent="0.2"/>
    <row r="621" ht="14.25" customHeight="1" x14ac:dyDescent="0.2"/>
    <row r="622" ht="14.25" customHeight="1" x14ac:dyDescent="0.2"/>
    <row r="623" ht="14.25" customHeight="1" x14ac:dyDescent="0.2"/>
    <row r="624" ht="14.25" customHeight="1" x14ac:dyDescent="0.2"/>
    <row r="625" ht="14.25" customHeight="1" x14ac:dyDescent="0.2"/>
    <row r="626" ht="14.25" customHeight="1" x14ac:dyDescent="0.2"/>
    <row r="627" ht="14.25" customHeight="1" x14ac:dyDescent="0.2"/>
    <row r="628" ht="14.25" customHeight="1" x14ac:dyDescent="0.2"/>
    <row r="629" ht="14.25" customHeight="1" x14ac:dyDescent="0.2"/>
    <row r="630" ht="14.25" customHeight="1" x14ac:dyDescent="0.2"/>
    <row r="631" ht="14.25" customHeight="1" x14ac:dyDescent="0.2"/>
    <row r="632" ht="14.25" customHeight="1" x14ac:dyDescent="0.2"/>
    <row r="633" ht="14.25" customHeight="1" x14ac:dyDescent="0.2"/>
    <row r="634" ht="14.25" customHeight="1" x14ac:dyDescent="0.2"/>
    <row r="635" ht="14.25" customHeight="1" x14ac:dyDescent="0.2"/>
    <row r="636" ht="14.25" customHeight="1" x14ac:dyDescent="0.2"/>
    <row r="637" ht="14.25" customHeight="1" x14ac:dyDescent="0.2"/>
    <row r="638" ht="14.25" customHeight="1" x14ac:dyDescent="0.2"/>
    <row r="639" ht="14.25" customHeight="1" x14ac:dyDescent="0.2"/>
    <row r="640" ht="14.25" customHeight="1" x14ac:dyDescent="0.2"/>
    <row r="641" ht="14.25" customHeight="1" x14ac:dyDescent="0.2"/>
    <row r="642" ht="14.25" customHeight="1" x14ac:dyDescent="0.2"/>
    <row r="643" ht="14.25" customHeight="1" x14ac:dyDescent="0.2"/>
    <row r="644" ht="14.25" customHeight="1" x14ac:dyDescent="0.2"/>
    <row r="645" ht="14.25" customHeight="1" x14ac:dyDescent="0.2"/>
    <row r="646" ht="14.25" customHeight="1" x14ac:dyDescent="0.2"/>
    <row r="647" ht="14.25" customHeight="1" x14ac:dyDescent="0.2"/>
    <row r="648" ht="14.25" customHeight="1" x14ac:dyDescent="0.2"/>
    <row r="649" ht="14.25" customHeight="1" x14ac:dyDescent="0.2"/>
    <row r="650" ht="14.25" customHeight="1" x14ac:dyDescent="0.2"/>
    <row r="651" ht="14.25" customHeight="1" x14ac:dyDescent="0.2"/>
    <row r="652" ht="14.25" customHeight="1" x14ac:dyDescent="0.2"/>
    <row r="653" ht="14.25" customHeight="1" x14ac:dyDescent="0.2"/>
    <row r="654" ht="14.25" customHeight="1" x14ac:dyDescent="0.2"/>
    <row r="655" ht="14.25" customHeight="1" x14ac:dyDescent="0.2"/>
    <row r="656" ht="14.25" customHeight="1" x14ac:dyDescent="0.2"/>
    <row r="657" ht="14.25" customHeight="1" x14ac:dyDescent="0.2"/>
    <row r="658" ht="14.25" customHeight="1" x14ac:dyDescent="0.2"/>
    <row r="659" ht="14.25" customHeight="1" x14ac:dyDescent="0.2"/>
    <row r="660" ht="14.25" customHeight="1" x14ac:dyDescent="0.2"/>
    <row r="661" ht="14.25" customHeight="1" x14ac:dyDescent="0.2"/>
    <row r="662" ht="14.25" customHeight="1" x14ac:dyDescent="0.2"/>
    <row r="663" ht="14.25" customHeight="1" x14ac:dyDescent="0.2"/>
    <row r="664" ht="14.25" customHeight="1" x14ac:dyDescent="0.2"/>
    <row r="665" ht="14.25" customHeight="1" x14ac:dyDescent="0.2"/>
    <row r="666" ht="14.25" customHeight="1" x14ac:dyDescent="0.2"/>
    <row r="667" ht="14.25" customHeight="1" x14ac:dyDescent="0.2"/>
    <row r="668" ht="14.25" customHeight="1" x14ac:dyDescent="0.2"/>
    <row r="669" ht="14.25" customHeight="1" x14ac:dyDescent="0.2"/>
    <row r="670" ht="14.25" customHeight="1" x14ac:dyDescent="0.2"/>
    <row r="671" ht="14.25" customHeight="1" x14ac:dyDescent="0.2"/>
    <row r="672" ht="14.25" customHeight="1" x14ac:dyDescent="0.2"/>
    <row r="673" ht="14.25" customHeight="1" x14ac:dyDescent="0.2"/>
    <row r="674" ht="14.25" customHeight="1" x14ac:dyDescent="0.2"/>
    <row r="675" ht="14.25" customHeight="1" x14ac:dyDescent="0.2"/>
    <row r="676" ht="14.25" customHeight="1" x14ac:dyDescent="0.2"/>
    <row r="677" ht="14.25" customHeight="1" x14ac:dyDescent="0.2"/>
    <row r="678" ht="14.25" customHeight="1" x14ac:dyDescent="0.2"/>
    <row r="679" ht="14.25" customHeight="1" x14ac:dyDescent="0.2"/>
    <row r="680" ht="14.25" customHeight="1" x14ac:dyDescent="0.2"/>
    <row r="681" ht="14.25" customHeight="1" x14ac:dyDescent="0.2"/>
    <row r="682" ht="14.25" customHeight="1" x14ac:dyDescent="0.2"/>
    <row r="683" ht="14.25" customHeight="1" x14ac:dyDescent="0.2"/>
    <row r="684" ht="14.25" customHeight="1" x14ac:dyDescent="0.2"/>
    <row r="685" ht="14.25" customHeight="1" x14ac:dyDescent="0.2"/>
    <row r="686" ht="14.25" customHeight="1" x14ac:dyDescent="0.2"/>
    <row r="687" ht="14.25" customHeight="1" x14ac:dyDescent="0.2"/>
    <row r="688" ht="14.25" customHeight="1" x14ac:dyDescent="0.2"/>
    <row r="689" ht="14.25" customHeight="1" x14ac:dyDescent="0.2"/>
    <row r="690" ht="14.25" customHeight="1" x14ac:dyDescent="0.2"/>
    <row r="691" ht="14.25" customHeight="1" x14ac:dyDescent="0.2"/>
    <row r="692" ht="14.25" customHeight="1" x14ac:dyDescent="0.2"/>
    <row r="693" ht="14.25" customHeight="1" x14ac:dyDescent="0.2"/>
    <row r="694" ht="14.25" customHeight="1" x14ac:dyDescent="0.2"/>
    <row r="695" ht="14.25" customHeight="1" x14ac:dyDescent="0.2"/>
    <row r="696" ht="14.25" customHeight="1" x14ac:dyDescent="0.2"/>
    <row r="697" ht="14.25" customHeight="1" x14ac:dyDescent="0.2"/>
    <row r="698" ht="14.25" customHeight="1" x14ac:dyDescent="0.2"/>
    <row r="699" ht="14.25" customHeight="1" x14ac:dyDescent="0.2"/>
    <row r="700" ht="14.25" customHeight="1" x14ac:dyDescent="0.2"/>
    <row r="701" ht="14.25" customHeight="1" x14ac:dyDescent="0.2"/>
    <row r="702" ht="14.25" customHeight="1" x14ac:dyDescent="0.2"/>
    <row r="703" ht="14.25" customHeight="1" x14ac:dyDescent="0.2"/>
    <row r="704" ht="14.25" customHeight="1" x14ac:dyDescent="0.2"/>
    <row r="705" ht="14.25" customHeight="1" x14ac:dyDescent="0.2"/>
    <row r="706" ht="14.25" customHeight="1" x14ac:dyDescent="0.2"/>
    <row r="707" ht="14.25" customHeight="1" x14ac:dyDescent="0.2"/>
    <row r="708" ht="14.25" customHeight="1" x14ac:dyDescent="0.2"/>
    <row r="709" ht="14.25" customHeight="1" x14ac:dyDescent="0.2"/>
    <row r="710" ht="14.25" customHeight="1" x14ac:dyDescent="0.2"/>
    <row r="711" ht="14.25" customHeight="1" x14ac:dyDescent="0.2"/>
    <row r="712" ht="14.25" customHeight="1" x14ac:dyDescent="0.2"/>
    <row r="713" ht="14.25" customHeight="1" x14ac:dyDescent="0.2"/>
    <row r="714" ht="14.25" customHeight="1" x14ac:dyDescent="0.2"/>
    <row r="715" ht="14.25" customHeight="1" x14ac:dyDescent="0.2"/>
    <row r="716" ht="14.25" customHeight="1" x14ac:dyDescent="0.2"/>
    <row r="717" ht="14.25" customHeight="1" x14ac:dyDescent="0.2"/>
    <row r="718" ht="14.25" customHeight="1" x14ac:dyDescent="0.2"/>
    <row r="719" ht="14.25" customHeight="1" x14ac:dyDescent="0.2"/>
    <row r="720" ht="14.25" customHeight="1" x14ac:dyDescent="0.2"/>
    <row r="721" ht="14.25" customHeight="1" x14ac:dyDescent="0.2"/>
    <row r="722" ht="14.25" customHeight="1" x14ac:dyDescent="0.2"/>
    <row r="723" ht="14.25" customHeight="1" x14ac:dyDescent="0.2"/>
    <row r="724" ht="14.25" customHeight="1" x14ac:dyDescent="0.2"/>
    <row r="725" ht="14.25" customHeight="1" x14ac:dyDescent="0.2"/>
    <row r="726" ht="14.25" customHeight="1" x14ac:dyDescent="0.2"/>
    <row r="727" ht="14.25" customHeight="1" x14ac:dyDescent="0.2"/>
    <row r="728" ht="14.25" customHeight="1" x14ac:dyDescent="0.2"/>
    <row r="729" ht="14.25" customHeight="1" x14ac:dyDescent="0.2"/>
    <row r="730" ht="14.25" customHeight="1" x14ac:dyDescent="0.2"/>
    <row r="731" ht="14.25" customHeight="1" x14ac:dyDescent="0.2"/>
    <row r="732" ht="14.25" customHeight="1" x14ac:dyDescent="0.2"/>
    <row r="733" ht="14.25" customHeight="1" x14ac:dyDescent="0.2"/>
    <row r="734" ht="14.25" customHeight="1" x14ac:dyDescent="0.2"/>
    <row r="735" ht="14.25" customHeight="1" x14ac:dyDescent="0.2"/>
    <row r="736" ht="14.25" customHeight="1" x14ac:dyDescent="0.2"/>
    <row r="737" ht="14.25" customHeight="1" x14ac:dyDescent="0.2"/>
    <row r="738" ht="14.25" customHeight="1" x14ac:dyDescent="0.2"/>
    <row r="739" ht="14.25" customHeight="1" x14ac:dyDescent="0.2"/>
    <row r="740" ht="14.25" customHeight="1" x14ac:dyDescent="0.2"/>
    <row r="741" ht="14.25" customHeight="1" x14ac:dyDescent="0.2"/>
    <row r="742" ht="14.25" customHeight="1" x14ac:dyDescent="0.2"/>
    <row r="743" ht="14.25" customHeight="1" x14ac:dyDescent="0.2"/>
    <row r="744" ht="14.25" customHeight="1" x14ac:dyDescent="0.2"/>
    <row r="745" ht="14.25" customHeight="1" x14ac:dyDescent="0.2"/>
    <row r="746" ht="14.25" customHeight="1" x14ac:dyDescent="0.2"/>
    <row r="747" ht="14.25" customHeight="1" x14ac:dyDescent="0.2"/>
    <row r="748" ht="14.25" customHeight="1" x14ac:dyDescent="0.2"/>
    <row r="749" ht="14.25" customHeight="1" x14ac:dyDescent="0.2"/>
    <row r="750" ht="14.25" customHeight="1" x14ac:dyDescent="0.2"/>
    <row r="751" ht="14.25" customHeight="1" x14ac:dyDescent="0.2"/>
    <row r="752" ht="14.25" customHeight="1" x14ac:dyDescent="0.2"/>
    <row r="753" ht="14.25" customHeight="1" x14ac:dyDescent="0.2"/>
    <row r="754" ht="14.25" customHeight="1" x14ac:dyDescent="0.2"/>
    <row r="755" ht="14.25" customHeight="1" x14ac:dyDescent="0.2"/>
    <row r="756" ht="14.25" customHeight="1" x14ac:dyDescent="0.2"/>
    <row r="757" ht="14.25" customHeight="1" x14ac:dyDescent="0.2"/>
    <row r="758" ht="14.25" customHeight="1" x14ac:dyDescent="0.2"/>
    <row r="759" ht="14.25" customHeight="1" x14ac:dyDescent="0.2"/>
    <row r="760" ht="14.25" customHeight="1" x14ac:dyDescent="0.2"/>
    <row r="761" ht="14.25" customHeight="1" x14ac:dyDescent="0.2"/>
    <row r="762" ht="14.25" customHeight="1" x14ac:dyDescent="0.2"/>
    <row r="763" ht="14.25" customHeight="1" x14ac:dyDescent="0.2"/>
    <row r="764" ht="14.25" customHeight="1" x14ac:dyDescent="0.2"/>
    <row r="765" ht="14.25" customHeight="1" x14ac:dyDescent="0.2"/>
    <row r="766" ht="14.25" customHeight="1" x14ac:dyDescent="0.2"/>
    <row r="767" ht="14.25" customHeight="1" x14ac:dyDescent="0.2"/>
    <row r="768" ht="14.25" customHeight="1" x14ac:dyDescent="0.2"/>
    <row r="769" ht="14.25" customHeight="1" x14ac:dyDescent="0.2"/>
    <row r="770" ht="14.25" customHeight="1" x14ac:dyDescent="0.2"/>
    <row r="771" ht="14.25" customHeight="1" x14ac:dyDescent="0.2"/>
    <row r="772" ht="14.25" customHeight="1" x14ac:dyDescent="0.2"/>
    <row r="773" ht="14.25" customHeight="1" x14ac:dyDescent="0.2"/>
    <row r="774" ht="14.25" customHeight="1" x14ac:dyDescent="0.2"/>
    <row r="775" ht="14.25" customHeight="1" x14ac:dyDescent="0.2"/>
    <row r="776" ht="14.25" customHeight="1" x14ac:dyDescent="0.2"/>
    <row r="777" ht="14.25" customHeight="1" x14ac:dyDescent="0.2"/>
    <row r="778" ht="14.25" customHeight="1" x14ac:dyDescent="0.2"/>
    <row r="779" ht="14.25" customHeight="1" x14ac:dyDescent="0.2"/>
    <row r="780" ht="14.25" customHeight="1" x14ac:dyDescent="0.2"/>
    <row r="781" ht="14.25" customHeight="1" x14ac:dyDescent="0.2"/>
    <row r="782" ht="14.25" customHeight="1" x14ac:dyDescent="0.2"/>
    <row r="783" ht="14.25" customHeight="1" x14ac:dyDescent="0.2"/>
    <row r="784" ht="14.25" customHeight="1" x14ac:dyDescent="0.2"/>
    <row r="785" ht="14.25" customHeight="1" x14ac:dyDescent="0.2"/>
    <row r="786" ht="14.25" customHeight="1" x14ac:dyDescent="0.2"/>
    <row r="787" ht="14.25" customHeight="1" x14ac:dyDescent="0.2"/>
    <row r="788" ht="14.25" customHeight="1" x14ac:dyDescent="0.2"/>
    <row r="789" ht="14.25" customHeight="1" x14ac:dyDescent="0.2"/>
    <row r="790" ht="14.25" customHeight="1" x14ac:dyDescent="0.2"/>
    <row r="791" ht="14.25" customHeight="1" x14ac:dyDescent="0.2"/>
    <row r="792" ht="14.25" customHeight="1" x14ac:dyDescent="0.2"/>
    <row r="793" ht="14.25" customHeight="1" x14ac:dyDescent="0.2"/>
    <row r="794" ht="14.25" customHeight="1" x14ac:dyDescent="0.2"/>
    <row r="795" ht="14.25" customHeight="1" x14ac:dyDescent="0.2"/>
    <row r="796" ht="14.25" customHeight="1" x14ac:dyDescent="0.2"/>
    <row r="797" ht="14.25" customHeight="1" x14ac:dyDescent="0.2"/>
    <row r="798" ht="14.25" customHeight="1" x14ac:dyDescent="0.2"/>
    <row r="799" ht="14.25" customHeight="1" x14ac:dyDescent="0.2"/>
    <row r="800" ht="14.25" customHeight="1" x14ac:dyDescent="0.2"/>
    <row r="801" ht="14.25" customHeight="1" x14ac:dyDescent="0.2"/>
    <row r="802" ht="14.25" customHeight="1" x14ac:dyDescent="0.2"/>
    <row r="803" ht="14.25" customHeight="1" x14ac:dyDescent="0.2"/>
    <row r="804" ht="14.25" customHeight="1" x14ac:dyDescent="0.2"/>
    <row r="805" ht="14.25" customHeight="1" x14ac:dyDescent="0.2"/>
    <row r="806" ht="14.25" customHeight="1" x14ac:dyDescent="0.2"/>
    <row r="807" ht="14.25" customHeight="1" x14ac:dyDescent="0.2"/>
    <row r="808" ht="14.25" customHeight="1" x14ac:dyDescent="0.2"/>
    <row r="809" ht="14.25" customHeight="1" x14ac:dyDescent="0.2"/>
    <row r="810" ht="14.25" customHeight="1" x14ac:dyDescent="0.2"/>
    <row r="811" ht="14.25" customHeight="1" x14ac:dyDescent="0.2"/>
    <row r="812" ht="14.25" customHeight="1" x14ac:dyDescent="0.2"/>
    <row r="813" ht="14.25" customHeight="1" x14ac:dyDescent="0.2"/>
    <row r="814" ht="14.25" customHeight="1" x14ac:dyDescent="0.2"/>
    <row r="815" ht="14.25" customHeight="1" x14ac:dyDescent="0.2"/>
    <row r="816" ht="14.25" customHeight="1" x14ac:dyDescent="0.2"/>
    <row r="817" ht="14.25" customHeight="1" x14ac:dyDescent="0.2"/>
    <row r="818" ht="14.25" customHeight="1" x14ac:dyDescent="0.2"/>
    <row r="819" ht="14.25" customHeight="1" x14ac:dyDescent="0.2"/>
    <row r="820" ht="14.25" customHeight="1" x14ac:dyDescent="0.2"/>
    <row r="821" ht="14.25" customHeight="1" x14ac:dyDescent="0.2"/>
    <row r="822" ht="14.25" customHeight="1" x14ac:dyDescent="0.2"/>
    <row r="823" ht="14.25" customHeight="1" x14ac:dyDescent="0.2"/>
    <row r="824" ht="14.25" customHeight="1" x14ac:dyDescent="0.2"/>
    <row r="825" ht="14.25" customHeight="1" x14ac:dyDescent="0.2"/>
    <row r="826" ht="14.25" customHeight="1" x14ac:dyDescent="0.2"/>
    <row r="827" ht="14.25" customHeight="1" x14ac:dyDescent="0.2"/>
    <row r="828" ht="14.25" customHeight="1" x14ac:dyDescent="0.2"/>
    <row r="829" ht="14.25" customHeight="1" x14ac:dyDescent="0.2"/>
    <row r="830" ht="14.25" customHeight="1" x14ac:dyDescent="0.2"/>
    <row r="831" ht="14.25" customHeight="1" x14ac:dyDescent="0.2"/>
    <row r="832" ht="14.25" customHeight="1" x14ac:dyDescent="0.2"/>
    <row r="833" ht="14.25" customHeight="1" x14ac:dyDescent="0.2"/>
    <row r="834" ht="14.25" customHeight="1" x14ac:dyDescent="0.2"/>
    <row r="835" ht="14.25" customHeight="1" x14ac:dyDescent="0.2"/>
    <row r="836" ht="14.25" customHeight="1" x14ac:dyDescent="0.2"/>
    <row r="837" ht="14.25" customHeight="1" x14ac:dyDescent="0.2"/>
    <row r="838" ht="14.25" customHeight="1" x14ac:dyDescent="0.2"/>
    <row r="839" ht="14.25" customHeight="1" x14ac:dyDescent="0.2"/>
    <row r="840" ht="14.25" customHeight="1" x14ac:dyDescent="0.2"/>
    <row r="841" ht="14.25" customHeight="1" x14ac:dyDescent="0.2"/>
    <row r="842" ht="14.25" customHeight="1" x14ac:dyDescent="0.2"/>
    <row r="843" ht="14.25" customHeight="1" x14ac:dyDescent="0.2"/>
    <row r="844" ht="14.25" customHeight="1" x14ac:dyDescent="0.2"/>
    <row r="845" ht="14.25" customHeight="1" x14ac:dyDescent="0.2"/>
    <row r="846" ht="14.25" customHeight="1" x14ac:dyDescent="0.2"/>
    <row r="847" ht="14.25" customHeight="1" x14ac:dyDescent="0.2"/>
    <row r="848" ht="14.25" customHeight="1" x14ac:dyDescent="0.2"/>
    <row r="849" ht="14.25" customHeight="1" x14ac:dyDescent="0.2"/>
    <row r="850" ht="14.25" customHeight="1" x14ac:dyDescent="0.2"/>
    <row r="851" ht="14.25" customHeight="1" x14ac:dyDescent="0.2"/>
    <row r="852" ht="14.25" customHeight="1" x14ac:dyDescent="0.2"/>
    <row r="853" ht="14.25" customHeight="1" x14ac:dyDescent="0.2"/>
    <row r="854" ht="14.25" customHeight="1" x14ac:dyDescent="0.2"/>
    <row r="855" ht="14.25" customHeight="1" x14ac:dyDescent="0.2"/>
    <row r="856" ht="14.25" customHeight="1" x14ac:dyDescent="0.2"/>
    <row r="857" ht="14.25" customHeight="1" x14ac:dyDescent="0.2"/>
    <row r="858" ht="14.25" customHeight="1" x14ac:dyDescent="0.2"/>
    <row r="859" ht="14.25" customHeight="1" x14ac:dyDescent="0.2"/>
    <row r="860" ht="14.25" customHeight="1" x14ac:dyDescent="0.2"/>
    <row r="861" ht="14.25" customHeight="1" x14ac:dyDescent="0.2"/>
    <row r="862" ht="14.25" customHeight="1" x14ac:dyDescent="0.2"/>
    <row r="863" ht="14.25" customHeight="1" x14ac:dyDescent="0.2"/>
    <row r="864" ht="14.25" customHeight="1" x14ac:dyDescent="0.2"/>
    <row r="865" ht="14.25" customHeight="1" x14ac:dyDescent="0.2"/>
    <row r="866" ht="14.25" customHeight="1" x14ac:dyDescent="0.2"/>
    <row r="867" ht="14.25" customHeight="1" x14ac:dyDescent="0.2"/>
    <row r="868" ht="14.25" customHeight="1" x14ac:dyDescent="0.2"/>
    <row r="869" ht="14.25" customHeight="1" x14ac:dyDescent="0.2"/>
    <row r="870" ht="14.25" customHeight="1" x14ac:dyDescent="0.2"/>
    <row r="871" ht="14.25" customHeight="1" x14ac:dyDescent="0.2"/>
    <row r="872" ht="14.25" customHeight="1" x14ac:dyDescent="0.2"/>
    <row r="873" ht="14.25" customHeight="1" x14ac:dyDescent="0.2"/>
    <row r="874" ht="14.25" customHeight="1" x14ac:dyDescent="0.2"/>
    <row r="875" ht="14.25" customHeight="1" x14ac:dyDescent="0.2"/>
    <row r="876" ht="14.25" customHeight="1" x14ac:dyDescent="0.2"/>
    <row r="877" ht="14.25" customHeight="1" x14ac:dyDescent="0.2"/>
    <row r="878" ht="14.25" customHeight="1" x14ac:dyDescent="0.2"/>
    <row r="879" ht="14.25" customHeight="1" x14ac:dyDescent="0.2"/>
    <row r="880" ht="14.25" customHeight="1" x14ac:dyDescent="0.2"/>
    <row r="881" ht="14.25" customHeight="1" x14ac:dyDescent="0.2"/>
    <row r="882" ht="14.25" customHeight="1" x14ac:dyDescent="0.2"/>
    <row r="883" ht="14.25" customHeight="1" x14ac:dyDescent="0.2"/>
    <row r="884" ht="14.25" customHeight="1" x14ac:dyDescent="0.2"/>
    <row r="885" ht="14.25" customHeight="1" x14ac:dyDescent="0.2"/>
    <row r="886" ht="14.25" customHeight="1" x14ac:dyDescent="0.2"/>
    <row r="887" ht="14.25" customHeight="1" x14ac:dyDescent="0.2"/>
    <row r="888" ht="14.25" customHeight="1" x14ac:dyDescent="0.2"/>
    <row r="889" ht="14.25" customHeight="1" x14ac:dyDescent="0.2"/>
    <row r="890" ht="14.25" customHeight="1" x14ac:dyDescent="0.2"/>
    <row r="891" ht="14.25" customHeight="1" x14ac:dyDescent="0.2"/>
    <row r="892" ht="14.25" customHeight="1" x14ac:dyDescent="0.2"/>
    <row r="893" ht="14.25" customHeight="1" x14ac:dyDescent="0.2"/>
    <row r="894" ht="14.25" customHeight="1" x14ac:dyDescent="0.2"/>
    <row r="895" ht="14.25" customHeight="1" x14ac:dyDescent="0.2"/>
    <row r="896" ht="14.25" customHeight="1" x14ac:dyDescent="0.2"/>
    <row r="897" ht="14.25" customHeight="1" x14ac:dyDescent="0.2"/>
    <row r="898" ht="14.25" customHeight="1" x14ac:dyDescent="0.2"/>
    <row r="899" ht="14.25" customHeight="1" x14ac:dyDescent="0.2"/>
    <row r="900" ht="14.25" customHeight="1" x14ac:dyDescent="0.2"/>
    <row r="901" ht="14.25" customHeight="1" x14ac:dyDescent="0.2"/>
    <row r="902" ht="14.25" customHeight="1" x14ac:dyDescent="0.2"/>
    <row r="903" ht="14.25" customHeight="1" x14ac:dyDescent="0.2"/>
    <row r="904" ht="14.25" customHeight="1" x14ac:dyDescent="0.2"/>
    <row r="905" ht="14.25" customHeight="1" x14ac:dyDescent="0.2"/>
    <row r="906" ht="14.25" customHeight="1" x14ac:dyDescent="0.2"/>
    <row r="907" ht="14.25" customHeight="1" x14ac:dyDescent="0.2"/>
    <row r="908" ht="14.25" customHeight="1" x14ac:dyDescent="0.2"/>
    <row r="909" ht="14.25" customHeight="1" x14ac:dyDescent="0.2"/>
    <row r="910" ht="14.25" customHeight="1" x14ac:dyDescent="0.2"/>
    <row r="911" ht="14.25" customHeight="1" x14ac:dyDescent="0.2"/>
    <row r="912" ht="14.25" customHeight="1" x14ac:dyDescent="0.2"/>
    <row r="913" ht="14.25" customHeight="1" x14ac:dyDescent="0.2"/>
    <row r="914" ht="14.25" customHeight="1" x14ac:dyDescent="0.2"/>
    <row r="915" ht="14.25" customHeight="1" x14ac:dyDescent="0.2"/>
    <row r="916" ht="14.25" customHeight="1" x14ac:dyDescent="0.2"/>
    <row r="917" ht="14.25" customHeight="1" x14ac:dyDescent="0.2"/>
    <row r="918" ht="14.25" customHeight="1" x14ac:dyDescent="0.2"/>
    <row r="919" ht="14.25" customHeight="1" x14ac:dyDescent="0.2"/>
    <row r="920" ht="14.25" customHeight="1" x14ac:dyDescent="0.2"/>
    <row r="921" ht="14.25" customHeight="1" x14ac:dyDescent="0.2"/>
    <row r="922" ht="14.25" customHeight="1" x14ac:dyDescent="0.2"/>
    <row r="923" ht="14.25" customHeight="1" x14ac:dyDescent="0.2"/>
    <row r="924" ht="14.25" customHeight="1" x14ac:dyDescent="0.2"/>
    <row r="925" ht="14.25" customHeight="1" x14ac:dyDescent="0.2"/>
    <row r="926" ht="14.25" customHeight="1" x14ac:dyDescent="0.2"/>
    <row r="927" ht="14.25" customHeight="1" x14ac:dyDescent="0.2"/>
    <row r="928" ht="14.25" customHeight="1" x14ac:dyDescent="0.2"/>
    <row r="929" ht="14.25" customHeight="1" x14ac:dyDescent="0.2"/>
    <row r="930" ht="14.25" customHeight="1" x14ac:dyDescent="0.2"/>
    <row r="931" ht="14.25" customHeight="1" x14ac:dyDescent="0.2"/>
    <row r="932" ht="14.25" customHeight="1" x14ac:dyDescent="0.2"/>
    <row r="933" ht="14.25" customHeight="1" x14ac:dyDescent="0.2"/>
    <row r="934" ht="14.25" customHeight="1" x14ac:dyDescent="0.2"/>
    <row r="935" ht="14.25" customHeight="1" x14ac:dyDescent="0.2"/>
    <row r="936" ht="14.25" customHeight="1" x14ac:dyDescent="0.2"/>
    <row r="937" ht="14.25" customHeight="1" x14ac:dyDescent="0.2"/>
    <row r="938" ht="14.25" customHeight="1" x14ac:dyDescent="0.2"/>
    <row r="939" ht="14.25" customHeight="1" x14ac:dyDescent="0.2"/>
    <row r="940" ht="14.25" customHeight="1" x14ac:dyDescent="0.2"/>
    <row r="941" ht="14.25" customHeight="1" x14ac:dyDescent="0.2"/>
    <row r="942" ht="14.25" customHeight="1" x14ac:dyDescent="0.2"/>
    <row r="943" ht="14.25" customHeight="1" x14ac:dyDescent="0.2"/>
    <row r="944" ht="14.25" customHeight="1" x14ac:dyDescent="0.2"/>
    <row r="945" ht="14.25" customHeight="1" x14ac:dyDescent="0.2"/>
    <row r="946" ht="14.25" customHeight="1" x14ac:dyDescent="0.2"/>
    <row r="947" ht="14.25" customHeight="1" x14ac:dyDescent="0.2"/>
    <row r="948" ht="14.25" customHeight="1" x14ac:dyDescent="0.2"/>
    <row r="949" ht="14.25" customHeight="1" x14ac:dyDescent="0.2"/>
    <row r="950" ht="14.25" customHeight="1" x14ac:dyDescent="0.2"/>
    <row r="951" ht="14.25" customHeight="1" x14ac:dyDescent="0.2"/>
    <row r="952" ht="14.25" customHeight="1" x14ac:dyDescent="0.2"/>
    <row r="953" ht="14.25" customHeight="1" x14ac:dyDescent="0.2"/>
    <row r="954" ht="14.25" customHeight="1" x14ac:dyDescent="0.2"/>
    <row r="955" ht="14.25" customHeight="1" x14ac:dyDescent="0.2"/>
    <row r="956" ht="14.25" customHeight="1" x14ac:dyDescent="0.2"/>
    <row r="957" ht="14.25" customHeight="1" x14ac:dyDescent="0.2"/>
    <row r="958" ht="14.25" customHeight="1" x14ac:dyDescent="0.2"/>
    <row r="959" ht="14.25" customHeight="1" x14ac:dyDescent="0.2"/>
    <row r="960" ht="14.25" customHeight="1" x14ac:dyDescent="0.2"/>
    <row r="961" ht="14.25" customHeight="1" x14ac:dyDescent="0.2"/>
    <row r="962" ht="14.25" customHeight="1" x14ac:dyDescent="0.2"/>
    <row r="963" ht="14.25" customHeight="1" x14ac:dyDescent="0.2"/>
    <row r="964" ht="14.25" customHeight="1" x14ac:dyDescent="0.2"/>
    <row r="965" ht="14.25" customHeight="1" x14ac:dyDescent="0.2"/>
    <row r="966" ht="14.25" customHeight="1" x14ac:dyDescent="0.2"/>
    <row r="967" ht="14.25" customHeight="1" x14ac:dyDescent="0.2"/>
    <row r="968" ht="14.25" customHeight="1" x14ac:dyDescent="0.2"/>
    <row r="969" ht="14.25" customHeight="1" x14ac:dyDescent="0.2"/>
    <row r="970" ht="14.25" customHeight="1" x14ac:dyDescent="0.2"/>
    <row r="971" ht="14.25" customHeight="1" x14ac:dyDescent="0.2"/>
    <row r="972" ht="14.25" customHeight="1" x14ac:dyDescent="0.2"/>
    <row r="973" ht="14.25" customHeight="1" x14ac:dyDescent="0.2"/>
    <row r="974" ht="14.25" customHeight="1" x14ac:dyDescent="0.2"/>
    <row r="975" ht="14.25" customHeight="1" x14ac:dyDescent="0.2"/>
    <row r="976" ht="14.25" customHeight="1" x14ac:dyDescent="0.2"/>
    <row r="977" ht="14.25" customHeight="1" x14ac:dyDescent="0.2"/>
    <row r="978" ht="14.25" customHeight="1" x14ac:dyDescent="0.2"/>
    <row r="979" ht="14.25" customHeight="1" x14ac:dyDescent="0.2"/>
    <row r="980" ht="14.25" customHeight="1" x14ac:dyDescent="0.2"/>
    <row r="981" ht="14.25" customHeight="1" x14ac:dyDescent="0.2"/>
    <row r="982" ht="14.25" customHeight="1" x14ac:dyDescent="0.2"/>
    <row r="983" ht="14.25" customHeight="1" x14ac:dyDescent="0.2"/>
    <row r="984" ht="14.25" customHeight="1" x14ac:dyDescent="0.2"/>
    <row r="985" ht="14.25" customHeight="1" x14ac:dyDescent="0.2"/>
    <row r="986" ht="14.25" customHeight="1" x14ac:dyDescent="0.2"/>
    <row r="987" ht="14.25" customHeight="1" x14ac:dyDescent="0.2"/>
    <row r="988" ht="14.25" customHeight="1" x14ac:dyDescent="0.2"/>
    <row r="989" ht="14.25" customHeight="1" x14ac:dyDescent="0.2"/>
    <row r="990" ht="14.25" customHeight="1" x14ac:dyDescent="0.2"/>
    <row r="991" ht="14.25" customHeight="1" x14ac:dyDescent="0.2"/>
    <row r="992" ht="14.25" customHeight="1" x14ac:dyDescent="0.2"/>
    <row r="993" ht="14.25" customHeight="1" x14ac:dyDescent="0.2"/>
    <row r="994" ht="14.25" customHeight="1" x14ac:dyDescent="0.2"/>
    <row r="995" ht="14.25" customHeight="1" x14ac:dyDescent="0.2"/>
    <row r="996" ht="14.25" customHeight="1" x14ac:dyDescent="0.2"/>
    <row r="997" ht="14.25" customHeight="1" x14ac:dyDescent="0.2"/>
    <row r="998" ht="14.25" customHeight="1" x14ac:dyDescent="0.2"/>
    <row r="999" ht="14.25" customHeight="1" x14ac:dyDescent="0.2"/>
    <row r="1000" ht="14.25" customHeight="1" x14ac:dyDescent="0.2"/>
  </sheetData>
  <pageMargins left="0.7" right="0.7" top="0.75" bottom="0.75" header="0" footer="0"/>
  <pageSetup orientation="landscape"/>
  <ignoredErrors>
    <ignoredError sqref="C4:AG4" formula="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About</vt:lpstr>
      <vt:lpstr>Generation</vt:lpstr>
      <vt:lpstr>Installed Capacity</vt:lpstr>
      <vt:lpstr>Capacity Factor Calculation</vt:lpstr>
      <vt:lpstr>Solar Capacity Factor</vt:lpstr>
      <vt:lpstr>Capacity Factor-Reports</vt:lpstr>
      <vt:lpstr>BECF-pre-ret</vt:lpstr>
      <vt:lpstr>BECF-pre-nonret</vt:lpstr>
      <vt:lpstr>BECF-new</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Zefania Sutrisno</dc:creator>
  <cp:lastModifiedBy>Sy, Saidou Abdoulaye</cp:lastModifiedBy>
  <dcterms:created xsi:type="dcterms:W3CDTF">2021-08-05T05:27:40Z</dcterms:created>
  <dcterms:modified xsi:type="dcterms:W3CDTF">2025-04-12T19:14:12Z</dcterms:modified>
</cp:coreProperties>
</file>