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ssy02/Desktop/Postdoc Projects/eps-indonesia-cpl/InputData/trans/BNVP/"/>
    </mc:Choice>
  </mc:AlternateContent>
  <xr:revisionPtr revIDLastSave="0" documentId="13_ncr:1_{75E0762C-5D92-6947-84CA-7298CA3A2903}" xr6:coauthVersionLast="47" xr6:coauthVersionMax="47" xr10:uidLastSave="{00000000-0000-0000-0000-000000000000}"/>
  <bookViews>
    <workbookView xWindow="0" yWindow="780" windowWidth="34200" windowHeight="21360" firstSheet="6" activeTab="11" xr2:uid="{00000000-000D-0000-FFFF-FFFF00000000}"/>
  </bookViews>
  <sheets>
    <sheet name="About" sheetId="1" r:id="rId1"/>
    <sheet name="NVP-Indonesia" sheetId="2" r:id="rId2"/>
    <sheet name="Indonesia - Motorcycles" sheetId="3" r:id="rId3"/>
    <sheet name="Indonesia - HDV " sheetId="4" r:id="rId4"/>
    <sheet name="Number of Vehicles" sheetId="17" r:id="rId5"/>
    <sheet name="BNVP-LDVs-psgr" sheetId="5" r:id="rId6"/>
    <sheet name="BNVP-LDVs-frgt" sheetId="6" r:id="rId7"/>
    <sheet name="BNVP-HDVs-psgr" sheetId="7" r:id="rId8"/>
    <sheet name="BNVP-HDVs-frgt" sheetId="8" r:id="rId9"/>
    <sheet name="BNVP-aircraft-psgr" sheetId="9" r:id="rId10"/>
    <sheet name="BNVP-rail-psgr" sheetId="10" r:id="rId11"/>
    <sheet name="BNVP-aircraft-frgt" sheetId="11" r:id="rId12"/>
    <sheet name="BNVP-rail-frgt" sheetId="12" r:id="rId13"/>
    <sheet name="BNVP-ships-psgr" sheetId="13" r:id="rId14"/>
    <sheet name="BNVP-ships-frgt" sheetId="14" r:id="rId15"/>
    <sheet name="BNVP-motorbikes-psgr" sheetId="15" r:id="rId16"/>
    <sheet name="BNVP-motorbikes-frgt" sheetId="16" r:id="rId17"/>
  </sheets>
  <externalReferences>
    <externalReference r:id="rId18"/>
  </externalReferences>
  <definedNames>
    <definedName name="asdf">About!#REF!</definedName>
    <definedName name="cpi_2010to2012">About!#REF!</definedName>
    <definedName name="cpi_2013to2012">About!#REF!</definedName>
    <definedName name="cpi_2014to2012">About!#REF!</definedName>
    <definedName name="cpi_2016to2012">About!#REF!</definedName>
    <definedName name="cpi_2017to2012">About!#REF!</definedName>
    <definedName name="cpi_2018to2012">About!#REF!</definedName>
    <definedName name="cpi_2019to2012">About!#REF!</definedName>
    <definedName name="cpi_2020to2012">About!#REF!</definedName>
    <definedName name="cpi_2021to2012">About!#REF!</definedName>
    <definedName name="H2_kg_to_MMBtu">[1]Constants!$D$7</definedName>
    <definedName name="kWh_to_Btu">[1]Constants!$D$4</definedName>
    <definedName name="US_salestax">About!#REF!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E4NOTdm4QRMyvOCmXygmw2HA2nKJ9f8G+GsZmkmG58w="/>
    </ext>
  </extLst>
</workbook>
</file>

<file path=xl/calcChain.xml><?xml version="1.0" encoding="utf-8"?>
<calcChain xmlns="http://schemas.openxmlformats.org/spreadsheetml/2006/main">
  <c r="D8" i="11" l="1"/>
  <c r="E8" i="11"/>
  <c r="F8" i="11"/>
  <c r="G8" i="11"/>
  <c r="H8" i="11"/>
  <c r="I8" i="11"/>
  <c r="J8" i="11"/>
  <c r="K8" i="11"/>
  <c r="L8" i="11" s="1"/>
  <c r="M8" i="11" s="1"/>
  <c r="N8" i="11" s="1"/>
  <c r="O8" i="11" s="1"/>
  <c r="P8" i="11" s="1"/>
  <c r="Q8" i="11" s="1"/>
  <c r="R8" i="11" s="1"/>
  <c r="S8" i="11" s="1"/>
  <c r="T8" i="11" s="1"/>
  <c r="U8" i="11" s="1"/>
  <c r="V8" i="11" s="1"/>
  <c r="W8" i="11" s="1"/>
  <c r="X8" i="11" s="1"/>
  <c r="Y8" i="11" s="1"/>
  <c r="Z8" i="11" s="1"/>
  <c r="AA8" i="11" s="1"/>
  <c r="AB8" i="11" s="1"/>
  <c r="AC8" i="11" s="1"/>
  <c r="AD8" i="11" s="1"/>
  <c r="AE8" i="11" s="1"/>
  <c r="AF8" i="11" s="1"/>
  <c r="AG8" i="11" s="1"/>
  <c r="AH8" i="11" s="1"/>
  <c r="AI8" i="11" s="1"/>
  <c r="AJ8" i="11" s="1"/>
  <c r="AK8" i="11" s="1"/>
  <c r="AL8" i="11" s="1"/>
  <c r="AM8" i="11" s="1"/>
  <c r="AN8" i="11" s="1"/>
  <c r="AO8" i="11" s="1"/>
  <c r="AP8" i="11" s="1"/>
  <c r="AQ8" i="11" s="1"/>
  <c r="AR8" i="11" s="1"/>
  <c r="AS8" i="11" s="1"/>
  <c r="AT8" i="11" s="1"/>
  <c r="AU8" i="11" s="1"/>
  <c r="AV8" i="11" s="1"/>
  <c r="AW8" i="11" s="1"/>
  <c r="AX8" i="11" s="1"/>
  <c r="AY8" i="11" s="1"/>
  <c r="AZ8" i="11" s="1"/>
  <c r="C8" i="11"/>
  <c r="AS8" i="9"/>
  <c r="AT8" i="9" s="1"/>
  <c r="AU8" i="9" s="1"/>
  <c r="AV8" i="9" s="1"/>
  <c r="AW8" i="9" s="1"/>
  <c r="AX8" i="9" s="1"/>
  <c r="AY8" i="9" s="1"/>
  <c r="AZ8" i="9" s="1"/>
  <c r="D8" i="9"/>
  <c r="E8" i="9" s="1"/>
  <c r="F8" i="9" s="1"/>
  <c r="G8" i="9" s="1"/>
  <c r="H8" i="9" s="1"/>
  <c r="I8" i="9" s="1"/>
  <c r="J8" i="9" s="1"/>
  <c r="K8" i="9" s="1"/>
  <c r="L8" i="9" s="1"/>
  <c r="M8" i="9" s="1"/>
  <c r="N8" i="9" s="1"/>
  <c r="O8" i="9" s="1"/>
  <c r="P8" i="9" s="1"/>
  <c r="Q8" i="9" s="1"/>
  <c r="R8" i="9" s="1"/>
  <c r="S8" i="9" s="1"/>
  <c r="T8" i="9" s="1"/>
  <c r="U8" i="9" s="1"/>
  <c r="V8" i="9" s="1"/>
  <c r="W8" i="9" s="1"/>
  <c r="X8" i="9" s="1"/>
  <c r="Y8" i="9" s="1"/>
  <c r="Z8" i="9" s="1"/>
  <c r="AA8" i="9" s="1"/>
  <c r="AB8" i="9" s="1"/>
  <c r="AC8" i="9" s="1"/>
  <c r="AD8" i="9" s="1"/>
  <c r="AE8" i="9" s="1"/>
  <c r="AF8" i="9" s="1"/>
  <c r="AG8" i="9" s="1"/>
  <c r="AH8" i="9" s="1"/>
  <c r="AI8" i="9" s="1"/>
  <c r="AJ8" i="9" s="1"/>
  <c r="AK8" i="9" s="1"/>
  <c r="AL8" i="9" s="1"/>
  <c r="AM8" i="9" s="1"/>
  <c r="AN8" i="9" s="1"/>
  <c r="AO8" i="9" s="1"/>
  <c r="AP8" i="9" s="1"/>
  <c r="AQ8" i="9" s="1"/>
  <c r="AR8" i="9" s="1"/>
  <c r="C8" i="9"/>
  <c r="D3" i="8"/>
  <c r="E3" i="8" s="1"/>
  <c r="F3" i="8" s="1"/>
  <c r="G3" i="8" s="1"/>
  <c r="H3" i="8" s="1"/>
  <c r="I3" i="8" s="1"/>
  <c r="J3" i="8" s="1"/>
  <c r="K3" i="8" s="1"/>
  <c r="L3" i="8" s="1"/>
  <c r="M3" i="8" s="1"/>
  <c r="N3" i="8" s="1"/>
  <c r="O3" i="8" s="1"/>
  <c r="P3" i="8" s="1"/>
  <c r="Q3" i="8" s="1"/>
  <c r="R3" i="8" s="1"/>
  <c r="S3" i="8" s="1"/>
  <c r="T3" i="8" s="1"/>
  <c r="U3" i="8" s="1"/>
  <c r="V3" i="8" s="1"/>
  <c r="W3" i="8" s="1"/>
  <c r="X3" i="8" s="1"/>
  <c r="Y3" i="8" s="1"/>
  <c r="Z3" i="8" s="1"/>
  <c r="AA3" i="8" s="1"/>
  <c r="AB3" i="8" s="1"/>
  <c r="AC3" i="8" s="1"/>
  <c r="AD3" i="8" s="1"/>
  <c r="AE3" i="8" s="1"/>
  <c r="AF3" i="8" s="1"/>
  <c r="AG3" i="8" s="1"/>
  <c r="AH3" i="8" s="1"/>
  <c r="AI3" i="8" s="1"/>
  <c r="AJ3" i="8" s="1"/>
  <c r="AK3" i="8" s="1"/>
  <c r="AL3" i="8" s="1"/>
  <c r="AM3" i="8" s="1"/>
  <c r="AN3" i="8" s="1"/>
  <c r="AO3" i="8" s="1"/>
  <c r="AP3" i="8" s="1"/>
  <c r="AQ3" i="8" s="1"/>
  <c r="AR3" i="8" s="1"/>
  <c r="AS3" i="8" s="1"/>
  <c r="AT3" i="8" s="1"/>
  <c r="AU3" i="8" s="1"/>
  <c r="AV3" i="8" s="1"/>
  <c r="AW3" i="8" s="1"/>
  <c r="AX3" i="8" s="1"/>
  <c r="AY3" i="8" s="1"/>
  <c r="AZ3" i="8" s="1"/>
  <c r="C3" i="8"/>
  <c r="D6" i="8"/>
  <c r="E6" i="8" s="1"/>
  <c r="F6" i="8" s="1"/>
  <c r="G6" i="8" s="1"/>
  <c r="H6" i="8" s="1"/>
  <c r="I6" i="8" s="1"/>
  <c r="J6" i="8" s="1"/>
  <c r="K6" i="8" s="1"/>
  <c r="L6" i="8" s="1"/>
  <c r="M6" i="8" s="1"/>
  <c r="N6" i="8" s="1"/>
  <c r="O6" i="8" s="1"/>
  <c r="P6" i="8" s="1"/>
  <c r="Q6" i="8" s="1"/>
  <c r="R6" i="8" s="1"/>
  <c r="S6" i="8" s="1"/>
  <c r="T6" i="8" s="1"/>
  <c r="U6" i="8" s="1"/>
  <c r="V6" i="8" s="1"/>
  <c r="W6" i="8" s="1"/>
  <c r="X6" i="8" s="1"/>
  <c r="Y6" i="8" s="1"/>
  <c r="Z6" i="8" s="1"/>
  <c r="AA6" i="8" s="1"/>
  <c r="AB6" i="8" s="1"/>
  <c r="AC6" i="8" s="1"/>
  <c r="AD6" i="8" s="1"/>
  <c r="AE6" i="8" s="1"/>
  <c r="AF6" i="8" s="1"/>
  <c r="AG6" i="8" s="1"/>
  <c r="AH6" i="8" s="1"/>
  <c r="AI6" i="8" s="1"/>
  <c r="AJ6" i="8" s="1"/>
  <c r="AK6" i="8" s="1"/>
  <c r="AL6" i="8" s="1"/>
  <c r="AM6" i="8" s="1"/>
  <c r="AN6" i="8" s="1"/>
  <c r="AO6" i="8" s="1"/>
  <c r="AP6" i="8" s="1"/>
  <c r="AQ6" i="8" s="1"/>
  <c r="AR6" i="8" s="1"/>
  <c r="AS6" i="8" s="1"/>
  <c r="AT6" i="8" s="1"/>
  <c r="AU6" i="8" s="1"/>
  <c r="AV6" i="8" s="1"/>
  <c r="AW6" i="8" s="1"/>
  <c r="AX6" i="8" s="1"/>
  <c r="AY6" i="8" s="1"/>
  <c r="AZ6" i="8" s="1"/>
  <c r="D7" i="8"/>
  <c r="E7" i="8" s="1"/>
  <c r="F7" i="8" s="1"/>
  <c r="G7" i="8" s="1"/>
  <c r="H7" i="8" s="1"/>
  <c r="I7" i="8" s="1"/>
  <c r="J7" i="8" s="1"/>
  <c r="K7" i="8" s="1"/>
  <c r="L7" i="8" s="1"/>
  <c r="M7" i="8" s="1"/>
  <c r="N7" i="8" s="1"/>
  <c r="O7" i="8" s="1"/>
  <c r="P7" i="8" s="1"/>
  <c r="Q7" i="8" s="1"/>
  <c r="R7" i="8" s="1"/>
  <c r="S7" i="8" s="1"/>
  <c r="T7" i="8" s="1"/>
  <c r="U7" i="8" s="1"/>
  <c r="V7" i="8" s="1"/>
  <c r="W7" i="8" s="1"/>
  <c r="X7" i="8" s="1"/>
  <c r="Y7" i="8" s="1"/>
  <c r="Z7" i="8" s="1"/>
  <c r="AA7" i="8" s="1"/>
  <c r="AB7" i="8" s="1"/>
  <c r="AC7" i="8" s="1"/>
  <c r="AD7" i="8" s="1"/>
  <c r="AE7" i="8" s="1"/>
  <c r="AF7" i="8" s="1"/>
  <c r="AG7" i="8" s="1"/>
  <c r="AH7" i="8" s="1"/>
  <c r="AI7" i="8" s="1"/>
  <c r="AJ7" i="8" s="1"/>
  <c r="AK7" i="8" s="1"/>
  <c r="AL7" i="8" s="1"/>
  <c r="AM7" i="8" s="1"/>
  <c r="AN7" i="8" s="1"/>
  <c r="AO7" i="8" s="1"/>
  <c r="AP7" i="8" s="1"/>
  <c r="AQ7" i="8" s="1"/>
  <c r="AR7" i="8" s="1"/>
  <c r="AS7" i="8" s="1"/>
  <c r="AT7" i="8" s="1"/>
  <c r="AU7" i="8" s="1"/>
  <c r="AV7" i="8" s="1"/>
  <c r="AW7" i="8" s="1"/>
  <c r="AX7" i="8" s="1"/>
  <c r="AY7" i="8" s="1"/>
  <c r="AZ7" i="8" s="1"/>
  <c r="D8" i="8"/>
  <c r="E8" i="8"/>
  <c r="F8" i="8"/>
  <c r="G8" i="8"/>
  <c r="H8" i="8" s="1"/>
  <c r="I8" i="8" s="1"/>
  <c r="J8" i="8" s="1"/>
  <c r="K8" i="8" s="1"/>
  <c r="L8" i="8" s="1"/>
  <c r="M8" i="8" s="1"/>
  <c r="N8" i="8" s="1"/>
  <c r="O8" i="8" s="1"/>
  <c r="P8" i="8" s="1"/>
  <c r="Q8" i="8" s="1"/>
  <c r="R8" i="8" s="1"/>
  <c r="S8" i="8" s="1"/>
  <c r="T8" i="8" s="1"/>
  <c r="U8" i="8" s="1"/>
  <c r="V8" i="8" s="1"/>
  <c r="W8" i="8" s="1"/>
  <c r="X8" i="8" s="1"/>
  <c r="Y8" i="8" s="1"/>
  <c r="Z8" i="8" s="1"/>
  <c r="AA8" i="8" s="1"/>
  <c r="AB8" i="8" s="1"/>
  <c r="AC8" i="8" s="1"/>
  <c r="AD8" i="8" s="1"/>
  <c r="AE8" i="8" s="1"/>
  <c r="AF8" i="8" s="1"/>
  <c r="AG8" i="8" s="1"/>
  <c r="AH8" i="8" s="1"/>
  <c r="AI8" i="8" s="1"/>
  <c r="AJ8" i="8" s="1"/>
  <c r="AK8" i="8" s="1"/>
  <c r="AL8" i="8" s="1"/>
  <c r="AM8" i="8" s="1"/>
  <c r="AN8" i="8" s="1"/>
  <c r="AO8" i="8" s="1"/>
  <c r="AP8" i="8" s="1"/>
  <c r="AQ8" i="8" s="1"/>
  <c r="AR8" i="8" s="1"/>
  <c r="AS8" i="8" s="1"/>
  <c r="AT8" i="8" s="1"/>
  <c r="AU8" i="8" s="1"/>
  <c r="AV8" i="8" s="1"/>
  <c r="AW8" i="8" s="1"/>
  <c r="AX8" i="8" s="1"/>
  <c r="AY8" i="8" s="1"/>
  <c r="AZ8" i="8" s="1"/>
  <c r="C7" i="8"/>
  <c r="C8" i="8"/>
  <c r="C6" i="8"/>
  <c r="B8" i="8"/>
  <c r="B6" i="8"/>
  <c r="B3" i="8"/>
  <c r="B2" i="8"/>
  <c r="B3" i="7"/>
  <c r="B4" i="7"/>
  <c r="B5" i="7"/>
  <c r="B6" i="7"/>
  <c r="B7" i="7"/>
  <c r="B8" i="7"/>
  <c r="B2" i="7"/>
  <c r="C4" i="15"/>
  <c r="D4" i="15"/>
  <c r="E4" i="15"/>
  <c r="F4" i="15"/>
  <c r="G4" i="15"/>
  <c r="H4" i="15"/>
  <c r="I4" i="15"/>
  <c r="J4" i="15"/>
  <c r="K4" i="15"/>
  <c r="L4" i="15"/>
  <c r="M4" i="15"/>
  <c r="N4" i="15"/>
  <c r="O4" i="15"/>
  <c r="P4" i="15"/>
  <c r="Q4" i="15"/>
  <c r="R4" i="15"/>
  <c r="S4" i="15"/>
  <c r="T4" i="15"/>
  <c r="U4" i="15"/>
  <c r="V4" i="15"/>
  <c r="W4" i="15"/>
  <c r="X4" i="15"/>
  <c r="Y4" i="15"/>
  <c r="Z4" i="15"/>
  <c r="AA4" i="15"/>
  <c r="AB4" i="15"/>
  <c r="AC4" i="15"/>
  <c r="AD4" i="15"/>
  <c r="AE4" i="15"/>
  <c r="AF4" i="15"/>
  <c r="AG4" i="15"/>
  <c r="AH4" i="15"/>
  <c r="AI4" i="15"/>
  <c r="AJ4" i="15"/>
  <c r="AK4" i="15"/>
  <c r="AL4" i="15"/>
  <c r="AM4" i="15"/>
  <c r="AN4" i="15"/>
  <c r="AO4" i="15"/>
  <c r="AP4" i="15"/>
  <c r="AQ4" i="15"/>
  <c r="AR4" i="15"/>
  <c r="AS4" i="15"/>
  <c r="AT4" i="15"/>
  <c r="AU4" i="15"/>
  <c r="AV4" i="15"/>
  <c r="AW4" i="15"/>
  <c r="AX4" i="15"/>
  <c r="AY4" i="15"/>
  <c r="AZ4" i="15"/>
  <c r="C2" i="15"/>
  <c r="D2" i="15"/>
  <c r="E2" i="15"/>
  <c r="F2" i="15"/>
  <c r="G2" i="15"/>
  <c r="H2" i="15"/>
  <c r="I2" i="15"/>
  <c r="J2" i="15"/>
  <c r="K2" i="15"/>
  <c r="L2" i="15"/>
  <c r="M2" i="15"/>
  <c r="N2" i="15"/>
  <c r="O2" i="15"/>
  <c r="P2" i="15"/>
  <c r="Q2" i="15"/>
  <c r="R2" i="15"/>
  <c r="S2" i="15"/>
  <c r="T2" i="15"/>
  <c r="U2" i="15"/>
  <c r="V2" i="15"/>
  <c r="W2" i="15"/>
  <c r="X2" i="15"/>
  <c r="Y2" i="15"/>
  <c r="Z2" i="15"/>
  <c r="AA2" i="15"/>
  <c r="AB2" i="15"/>
  <c r="AC2" i="15"/>
  <c r="AD2" i="15"/>
  <c r="AE2" i="15"/>
  <c r="AF2" i="15"/>
  <c r="AG2" i="15"/>
  <c r="AH2" i="15"/>
  <c r="AI2" i="15"/>
  <c r="AJ2" i="15"/>
  <c r="AK2" i="15"/>
  <c r="AL2" i="15"/>
  <c r="AM2" i="15"/>
  <c r="AN2" i="15"/>
  <c r="AO2" i="15"/>
  <c r="AP2" i="15"/>
  <c r="AQ2" i="15"/>
  <c r="AR2" i="15"/>
  <c r="AS2" i="15"/>
  <c r="AT2" i="15"/>
  <c r="AU2" i="15"/>
  <c r="AV2" i="15"/>
  <c r="AW2" i="15"/>
  <c r="AX2" i="15"/>
  <c r="AY2" i="15"/>
  <c r="AZ2" i="15"/>
  <c r="B4" i="15"/>
  <c r="B2" i="15"/>
  <c r="M20" i="4"/>
  <c r="M21" i="4"/>
  <c r="M22" i="4"/>
  <c r="M19" i="4"/>
  <c r="AZ18" i="2"/>
  <c r="V20" i="2"/>
  <c r="AA18" i="2"/>
  <c r="AB18" i="2"/>
  <c r="L20" i="2"/>
  <c r="U20" i="2"/>
  <c r="V18" i="2"/>
  <c r="B20" i="2"/>
  <c r="L18" i="2"/>
  <c r="C18" i="2"/>
  <c r="D18" i="2" s="1"/>
  <c r="E18" i="2" s="1"/>
  <c r="F18" i="2" s="1"/>
  <c r="G18" i="2" s="1"/>
  <c r="H18" i="2" s="1"/>
  <c r="I18" i="2" s="1"/>
  <c r="J18" i="2" s="1"/>
  <c r="K18" i="2" s="1"/>
  <c r="B18" i="2"/>
  <c r="D35" i="4"/>
  <c r="D38" i="4"/>
  <c r="D40" i="4"/>
  <c r="D34" i="4"/>
  <c r="Q23" i="4"/>
  <c r="D24" i="4" s="1"/>
  <c r="D37" i="4" s="1"/>
  <c r="Q22" i="4"/>
  <c r="Q21" i="4"/>
  <c r="Q20" i="4"/>
  <c r="Q19" i="4"/>
  <c r="P19" i="4"/>
  <c r="O19" i="4"/>
  <c r="O20" i="4"/>
  <c r="O21" i="4"/>
  <c r="O22" i="4"/>
  <c r="C4" i="17"/>
  <c r="C5" i="17"/>
  <c r="C6" i="17"/>
  <c r="C7" i="17"/>
  <c r="C3" i="17"/>
  <c r="B7" i="17"/>
  <c r="AG2" i="11"/>
  <c r="AH2" i="11" s="1"/>
  <c r="AI2" i="11" s="1"/>
  <c r="AJ2" i="11" s="1"/>
  <c r="AK2" i="11" s="1"/>
  <c r="AL2" i="11" s="1"/>
  <c r="AM2" i="11" s="1"/>
  <c r="AN2" i="11" s="1"/>
  <c r="AO2" i="11" s="1"/>
  <c r="AP2" i="11" s="1"/>
  <c r="AQ2" i="11" s="1"/>
  <c r="AR2" i="11" s="1"/>
  <c r="AS2" i="11" s="1"/>
  <c r="AT2" i="11" s="1"/>
  <c r="AU2" i="11" s="1"/>
  <c r="AV2" i="11" s="1"/>
  <c r="AW2" i="11" s="1"/>
  <c r="AX2" i="11" s="1"/>
  <c r="AY2" i="11" s="1"/>
  <c r="AZ2" i="11" s="1"/>
  <c r="AG2" i="10"/>
  <c r="AH2" i="10"/>
  <c r="AI2" i="10"/>
  <c r="AJ2" i="10"/>
  <c r="AK2" i="10"/>
  <c r="AL2" i="10"/>
  <c r="AM2" i="10"/>
  <c r="AN2" i="10"/>
  <c r="AO2" i="10" s="1"/>
  <c r="AP2" i="10" s="1"/>
  <c r="AQ2" i="10" s="1"/>
  <c r="AR2" i="10" s="1"/>
  <c r="AS2" i="10" s="1"/>
  <c r="AT2" i="10" s="1"/>
  <c r="AU2" i="10" s="1"/>
  <c r="AV2" i="10" s="1"/>
  <c r="AW2" i="10" s="1"/>
  <c r="AX2" i="10" s="1"/>
  <c r="AY2" i="10" s="1"/>
  <c r="AZ2" i="10" s="1"/>
  <c r="AG2" i="9"/>
  <c r="AH2" i="9" s="1"/>
  <c r="AI2" i="9" s="1"/>
  <c r="AJ2" i="9" s="1"/>
  <c r="AK2" i="9" s="1"/>
  <c r="AL2" i="9" s="1"/>
  <c r="AM2" i="9" s="1"/>
  <c r="AN2" i="9" s="1"/>
  <c r="AO2" i="9" s="1"/>
  <c r="AP2" i="9" s="1"/>
  <c r="AQ2" i="9" s="1"/>
  <c r="AR2" i="9" s="1"/>
  <c r="AS2" i="9" s="1"/>
  <c r="AT2" i="9" s="1"/>
  <c r="AU2" i="9" s="1"/>
  <c r="AV2" i="9" s="1"/>
  <c r="AW2" i="9" s="1"/>
  <c r="AX2" i="9" s="1"/>
  <c r="AY2" i="9" s="1"/>
  <c r="AZ2" i="9" s="1"/>
  <c r="C2" i="7"/>
  <c r="W18" i="2"/>
  <c r="X18" i="2" s="1"/>
  <c r="Y18" i="2" s="1"/>
  <c r="Z18" i="2" s="1"/>
  <c r="M28" i="3"/>
  <c r="M27" i="3"/>
  <c r="K69" i="4"/>
  <c r="K68" i="4"/>
  <c r="D22" i="4"/>
  <c r="D47" i="2" s="1"/>
  <c r="D21" i="4"/>
  <c r="D25" i="4" s="1"/>
  <c r="D50" i="2" s="1"/>
  <c r="AJ50" i="2" s="1"/>
  <c r="M26" i="3"/>
  <c r="M23" i="3"/>
  <c r="M22" i="3"/>
  <c r="M21" i="3"/>
  <c r="M20" i="3"/>
  <c r="M13" i="3"/>
  <c r="M12" i="3"/>
  <c r="M11" i="3"/>
  <c r="M10" i="3"/>
  <c r="B217" i="2"/>
  <c r="B219" i="2" s="1"/>
  <c r="B227" i="2" s="1"/>
  <c r="L7" i="6" s="1"/>
  <c r="B216" i="2"/>
  <c r="B208" i="2"/>
  <c r="B207" i="2"/>
  <c r="B206" i="2"/>
  <c r="B205" i="2"/>
  <c r="B204" i="2"/>
  <c r="B203" i="2"/>
  <c r="B202" i="2"/>
  <c r="B197" i="2"/>
  <c r="B196" i="2"/>
  <c r="B195" i="2"/>
  <c r="B194" i="2"/>
  <c r="B193" i="2"/>
  <c r="B192" i="2"/>
  <c r="B191" i="2"/>
  <c r="D52" i="2"/>
  <c r="AN52" i="2" s="1"/>
  <c r="AQ20" i="2"/>
  <c r="M18" i="2"/>
  <c r="B5" i="2"/>
  <c r="B6" i="2" s="1"/>
  <c r="M2" i="2"/>
  <c r="M6" i="2" s="1"/>
  <c r="D11" i="2" s="1"/>
  <c r="D12" i="2" s="1"/>
  <c r="L2" i="2"/>
  <c r="K2" i="2"/>
  <c r="K6" i="2" s="1"/>
  <c r="B11" i="2" s="1"/>
  <c r="B12" i="2" s="1"/>
  <c r="J2" i="2"/>
  <c r="J6" i="2" s="1"/>
  <c r="I2" i="2"/>
  <c r="H2" i="2"/>
  <c r="G2" i="2"/>
  <c r="G6" i="2" s="1"/>
  <c r="F2" i="2"/>
  <c r="F6" i="2" s="1"/>
  <c r="E2" i="2"/>
  <c r="E6" i="2" s="1"/>
  <c r="D2" i="2"/>
  <c r="C2" i="2"/>
  <c r="C6" i="2" s="1"/>
  <c r="D23" i="4" l="1"/>
  <c r="D46" i="2"/>
  <c r="AW47" i="2"/>
  <c r="AH47" i="2"/>
  <c r="U47" i="2"/>
  <c r="S47" i="2"/>
  <c r="M47" i="2"/>
  <c r="AY47" i="2"/>
  <c r="B47" i="2"/>
  <c r="AI47" i="2"/>
  <c r="K47" i="2"/>
  <c r="AL47" i="2"/>
  <c r="AK47" i="2"/>
  <c r="AW46" i="2"/>
  <c r="U46" i="2"/>
  <c r="AK46" i="2"/>
  <c r="L52" i="2"/>
  <c r="E46" i="2"/>
  <c r="V46" i="2"/>
  <c r="AL46" i="2"/>
  <c r="AS47" i="2"/>
  <c r="V47" i="2"/>
  <c r="AZ52" i="2"/>
  <c r="H46" i="2"/>
  <c r="X46" i="2"/>
  <c r="AN46" i="2"/>
  <c r="F47" i="2"/>
  <c r="W47" i="2"/>
  <c r="AT47" i="2"/>
  <c r="I46" i="2"/>
  <c r="Y46" i="2"/>
  <c r="AP46" i="2"/>
  <c r="G47" i="2"/>
  <c r="Z47" i="2"/>
  <c r="AU47" i="2"/>
  <c r="J46" i="2"/>
  <c r="Z46" i="2"/>
  <c r="AT46" i="2"/>
  <c r="J47" i="2"/>
  <c r="AE47" i="2"/>
  <c r="AX47" i="2"/>
  <c r="AK18" i="2"/>
  <c r="AS18" i="2"/>
  <c r="AC18" i="2"/>
  <c r="AD18" i="2"/>
  <c r="AL18" i="2"/>
  <c r="AT18" i="2"/>
  <c r="AE18" i="2"/>
  <c r="AM18" i="2"/>
  <c r="AU18" i="2"/>
  <c r="AF18" i="2"/>
  <c r="AN18" i="2"/>
  <c r="AV18" i="2"/>
  <c r="AG18" i="2"/>
  <c r="AO18" i="2"/>
  <c r="AW18" i="2"/>
  <c r="AH18" i="2"/>
  <c r="AP18" i="2"/>
  <c r="AX18" i="2"/>
  <c r="AI18" i="2"/>
  <c r="AQ18" i="2"/>
  <c r="AY18" i="2"/>
  <c r="AJ18" i="2"/>
  <c r="AR18" i="2"/>
  <c r="AR52" i="2"/>
  <c r="E4" i="6"/>
  <c r="H52" i="2"/>
  <c r="AV52" i="2"/>
  <c r="R5" i="6"/>
  <c r="AE6" i="6"/>
  <c r="P52" i="2"/>
  <c r="C20" i="2"/>
  <c r="D20" i="2" s="1"/>
  <c r="E20" i="2" s="1"/>
  <c r="F20" i="2" s="1"/>
  <c r="G20" i="2" s="1"/>
  <c r="H20" i="2" s="1"/>
  <c r="I20" i="2" s="1"/>
  <c r="J20" i="2" s="1"/>
  <c r="K20" i="2" s="1"/>
  <c r="AR7" i="6"/>
  <c r="T52" i="2"/>
  <c r="AI5" i="8"/>
  <c r="P46" i="2"/>
  <c r="AC46" i="2"/>
  <c r="AO46" i="2"/>
  <c r="C47" i="2"/>
  <c r="N47" i="2"/>
  <c r="AA47" i="2"/>
  <c r="AM47" i="2"/>
  <c r="X52" i="2"/>
  <c r="O47" i="2"/>
  <c r="AC47" i="2"/>
  <c r="AP47" i="2"/>
  <c r="N50" i="2"/>
  <c r="AB52" i="2"/>
  <c r="F46" i="2"/>
  <c r="R46" i="2"/>
  <c r="AF46" i="2"/>
  <c r="AS46" i="2"/>
  <c r="E47" i="2"/>
  <c r="R47" i="2"/>
  <c r="AD47" i="2"/>
  <c r="AQ47" i="2"/>
  <c r="N18" i="2"/>
  <c r="O18" i="2" s="1"/>
  <c r="P18" i="2" s="1"/>
  <c r="Q18" i="2" s="1"/>
  <c r="R18" i="2" s="1"/>
  <c r="S18" i="2" s="1"/>
  <c r="T18" i="2" s="1"/>
  <c r="U18" i="2" s="1"/>
  <c r="C3" i="7"/>
  <c r="D3" i="7" s="1"/>
  <c r="E3" i="7" s="1"/>
  <c r="F3" i="7" s="1"/>
  <c r="G3" i="7" s="1"/>
  <c r="H3" i="7" s="1"/>
  <c r="I3" i="7" s="1"/>
  <c r="J3" i="7" s="1"/>
  <c r="K3" i="7" s="1"/>
  <c r="L3" i="7" s="1"/>
  <c r="M3" i="7" s="1"/>
  <c r="N3" i="7" s="1"/>
  <c r="O3" i="7" s="1"/>
  <c r="P3" i="7" s="1"/>
  <c r="Q3" i="7" s="1"/>
  <c r="R3" i="7" s="1"/>
  <c r="S3" i="7" s="1"/>
  <c r="T3" i="7" s="1"/>
  <c r="U3" i="7" s="1"/>
  <c r="V3" i="7" s="1"/>
  <c r="W3" i="7" s="1"/>
  <c r="X3" i="7" s="1"/>
  <c r="Y3" i="7" s="1"/>
  <c r="Z3" i="7" s="1"/>
  <c r="AA3" i="7" s="1"/>
  <c r="AB3" i="7" s="1"/>
  <c r="AC3" i="7" s="1"/>
  <c r="AD3" i="7" s="1"/>
  <c r="AE3" i="7" s="1"/>
  <c r="AF3" i="7" s="1"/>
  <c r="AG3" i="7" s="1"/>
  <c r="AH3" i="7" s="1"/>
  <c r="AI3" i="7" s="1"/>
  <c r="AJ3" i="7" s="1"/>
  <c r="AK3" i="7" s="1"/>
  <c r="AL3" i="7" s="1"/>
  <c r="AM3" i="7" s="1"/>
  <c r="AN3" i="7" s="1"/>
  <c r="AO3" i="7" s="1"/>
  <c r="AP3" i="7" s="1"/>
  <c r="AQ3" i="7" s="1"/>
  <c r="AR3" i="7" s="1"/>
  <c r="AS3" i="7" s="1"/>
  <c r="AT3" i="7" s="1"/>
  <c r="AU3" i="7" s="1"/>
  <c r="AV3" i="7" s="1"/>
  <c r="AW3" i="7" s="1"/>
  <c r="AX3" i="7" s="1"/>
  <c r="AY3" i="7" s="1"/>
  <c r="AZ3" i="7" s="1"/>
  <c r="C8" i="7"/>
  <c r="D8" i="7" s="1"/>
  <c r="E8" i="7" s="1"/>
  <c r="F8" i="7" s="1"/>
  <c r="G8" i="7" s="1"/>
  <c r="H8" i="7" s="1"/>
  <c r="I8" i="7" s="1"/>
  <c r="J8" i="7" s="1"/>
  <c r="K8" i="7" s="1"/>
  <c r="L8" i="7" s="1"/>
  <c r="M8" i="7" s="1"/>
  <c r="N8" i="7" s="1"/>
  <c r="O8" i="7" s="1"/>
  <c r="P8" i="7" s="1"/>
  <c r="Q8" i="7" s="1"/>
  <c r="R8" i="7" s="1"/>
  <c r="S8" i="7" s="1"/>
  <c r="T8" i="7" s="1"/>
  <c r="U8" i="7" s="1"/>
  <c r="V8" i="7" s="1"/>
  <c r="W8" i="7" s="1"/>
  <c r="X8" i="7" s="1"/>
  <c r="Y8" i="7" s="1"/>
  <c r="Z8" i="7" s="1"/>
  <c r="AA8" i="7" s="1"/>
  <c r="AB8" i="7" s="1"/>
  <c r="AC8" i="7" s="1"/>
  <c r="AD8" i="7" s="1"/>
  <c r="AE8" i="7" s="1"/>
  <c r="AF8" i="7" s="1"/>
  <c r="AG8" i="7" s="1"/>
  <c r="AH8" i="7" s="1"/>
  <c r="AI8" i="7" s="1"/>
  <c r="AJ8" i="7" s="1"/>
  <c r="AK8" i="7" s="1"/>
  <c r="AL8" i="7" s="1"/>
  <c r="AM8" i="7" s="1"/>
  <c r="AN8" i="7" s="1"/>
  <c r="AO8" i="7" s="1"/>
  <c r="AP8" i="7" s="1"/>
  <c r="AQ8" i="7" s="1"/>
  <c r="AR8" i="7" s="1"/>
  <c r="AS8" i="7" s="1"/>
  <c r="AT8" i="7" s="1"/>
  <c r="AU8" i="7" s="1"/>
  <c r="AV8" i="7" s="1"/>
  <c r="AW8" i="7" s="1"/>
  <c r="AX8" i="7" s="1"/>
  <c r="AY8" i="7" s="1"/>
  <c r="AZ8" i="7" s="1"/>
  <c r="C5" i="7"/>
  <c r="D5" i="7" s="1"/>
  <c r="E5" i="7" s="1"/>
  <c r="F5" i="7" s="1"/>
  <c r="G5" i="7" s="1"/>
  <c r="H5" i="7" s="1"/>
  <c r="I5" i="7" s="1"/>
  <c r="J5" i="7" s="1"/>
  <c r="K5" i="7" s="1"/>
  <c r="L5" i="7" s="1"/>
  <c r="M5" i="7" s="1"/>
  <c r="N5" i="7" s="1"/>
  <c r="O5" i="7" s="1"/>
  <c r="P5" i="7" s="1"/>
  <c r="Q5" i="7" s="1"/>
  <c r="R5" i="7" s="1"/>
  <c r="S5" i="7" s="1"/>
  <c r="T5" i="7" s="1"/>
  <c r="U5" i="7" s="1"/>
  <c r="V5" i="7" s="1"/>
  <c r="W5" i="7" s="1"/>
  <c r="X5" i="7" s="1"/>
  <c r="Y5" i="7" s="1"/>
  <c r="Z5" i="7" s="1"/>
  <c r="AA5" i="7" s="1"/>
  <c r="AB5" i="7" s="1"/>
  <c r="AC5" i="7" s="1"/>
  <c r="AD5" i="7" s="1"/>
  <c r="AE5" i="7" s="1"/>
  <c r="AF5" i="7" s="1"/>
  <c r="AG5" i="7" s="1"/>
  <c r="AH5" i="7" s="1"/>
  <c r="AI5" i="7" s="1"/>
  <c r="AJ5" i="7" s="1"/>
  <c r="AK5" i="7" s="1"/>
  <c r="AL5" i="7" s="1"/>
  <c r="AM5" i="7" s="1"/>
  <c r="AN5" i="7" s="1"/>
  <c r="AO5" i="7" s="1"/>
  <c r="AP5" i="7" s="1"/>
  <c r="AQ5" i="7" s="1"/>
  <c r="AR5" i="7" s="1"/>
  <c r="AS5" i="7" s="1"/>
  <c r="AT5" i="7" s="1"/>
  <c r="AU5" i="7" s="1"/>
  <c r="AV5" i="7" s="1"/>
  <c r="AW5" i="7" s="1"/>
  <c r="AX5" i="7" s="1"/>
  <c r="AY5" i="7" s="1"/>
  <c r="AZ5" i="7" s="1"/>
  <c r="B8" i="5"/>
  <c r="C8" i="5" s="1"/>
  <c r="D8" i="5" s="1"/>
  <c r="E8" i="5" s="1"/>
  <c r="F8" i="5" s="1"/>
  <c r="G8" i="5" s="1"/>
  <c r="H8" i="5" s="1"/>
  <c r="I8" i="5" s="1"/>
  <c r="J8" i="5" s="1"/>
  <c r="K8" i="5" s="1"/>
  <c r="L8" i="5" s="1"/>
  <c r="M8" i="5" s="1"/>
  <c r="N8" i="5" s="1"/>
  <c r="O8" i="5" s="1"/>
  <c r="P8" i="5" s="1"/>
  <c r="Q8" i="5" s="1"/>
  <c r="R8" i="5" s="1"/>
  <c r="S8" i="5" s="1"/>
  <c r="T8" i="5" s="1"/>
  <c r="U8" i="5" s="1"/>
  <c r="V8" i="5" s="1"/>
  <c r="W8" i="5" s="1"/>
  <c r="X8" i="5" s="1"/>
  <c r="Y8" i="5" s="1"/>
  <c r="Z8" i="5" s="1"/>
  <c r="AA8" i="5" s="1"/>
  <c r="AB8" i="5" s="1"/>
  <c r="AC8" i="5" s="1"/>
  <c r="AD8" i="5" s="1"/>
  <c r="AE8" i="5" s="1"/>
  <c r="AF8" i="5" s="1"/>
  <c r="AG8" i="5" s="1"/>
  <c r="AH8" i="5" s="1"/>
  <c r="AI8" i="5" s="1"/>
  <c r="AJ8" i="5" s="1"/>
  <c r="AK8" i="5" s="1"/>
  <c r="AL8" i="5" s="1"/>
  <c r="AM8" i="5" s="1"/>
  <c r="AN8" i="5" s="1"/>
  <c r="AO8" i="5" s="1"/>
  <c r="AP8" i="5" s="1"/>
  <c r="AQ8" i="5" s="1"/>
  <c r="AR8" i="5" s="1"/>
  <c r="AS8" i="5" s="1"/>
  <c r="AT8" i="5" s="1"/>
  <c r="AU8" i="5" s="1"/>
  <c r="AV8" i="5" s="1"/>
  <c r="AW8" i="5" s="1"/>
  <c r="AX8" i="5" s="1"/>
  <c r="AY8" i="5" s="1"/>
  <c r="AZ8" i="5" s="1"/>
  <c r="C7" i="7"/>
  <c r="D7" i="7" s="1"/>
  <c r="E7" i="7" s="1"/>
  <c r="F7" i="7" s="1"/>
  <c r="G7" i="7" s="1"/>
  <c r="H7" i="7" s="1"/>
  <c r="I7" i="7" s="1"/>
  <c r="J7" i="7" s="1"/>
  <c r="K7" i="7" s="1"/>
  <c r="L7" i="7" s="1"/>
  <c r="M7" i="7" s="1"/>
  <c r="N7" i="7" s="1"/>
  <c r="O7" i="7" s="1"/>
  <c r="P7" i="7" s="1"/>
  <c r="Q7" i="7" s="1"/>
  <c r="R7" i="7" s="1"/>
  <c r="S7" i="7" s="1"/>
  <c r="T7" i="7" s="1"/>
  <c r="U7" i="7" s="1"/>
  <c r="V7" i="7" s="1"/>
  <c r="W7" i="7" s="1"/>
  <c r="X7" i="7" s="1"/>
  <c r="Y7" i="7" s="1"/>
  <c r="Z7" i="7" s="1"/>
  <c r="AA7" i="7" s="1"/>
  <c r="AB7" i="7" s="1"/>
  <c r="AC7" i="7" s="1"/>
  <c r="AD7" i="7" s="1"/>
  <c r="AE7" i="7" s="1"/>
  <c r="AF7" i="7" s="1"/>
  <c r="AG7" i="7" s="1"/>
  <c r="AH7" i="7" s="1"/>
  <c r="AI7" i="7" s="1"/>
  <c r="AJ7" i="7" s="1"/>
  <c r="AK7" i="7" s="1"/>
  <c r="AL7" i="7" s="1"/>
  <c r="AM7" i="7" s="1"/>
  <c r="AN7" i="7" s="1"/>
  <c r="AO7" i="7" s="1"/>
  <c r="AP7" i="7" s="1"/>
  <c r="AQ7" i="7" s="1"/>
  <c r="AR7" i="7" s="1"/>
  <c r="AS7" i="7" s="1"/>
  <c r="AT7" i="7" s="1"/>
  <c r="AU7" i="7" s="1"/>
  <c r="AV7" i="7" s="1"/>
  <c r="AW7" i="7" s="1"/>
  <c r="AX7" i="7" s="1"/>
  <c r="AY7" i="7" s="1"/>
  <c r="AZ7" i="7" s="1"/>
  <c r="C4" i="7"/>
  <c r="D4" i="7" s="1"/>
  <c r="E4" i="7" s="1"/>
  <c r="F4" i="7" s="1"/>
  <c r="G4" i="7" s="1"/>
  <c r="H4" i="7" s="1"/>
  <c r="I4" i="7" s="1"/>
  <c r="J4" i="7" s="1"/>
  <c r="K4" i="7" s="1"/>
  <c r="L4" i="7" s="1"/>
  <c r="M4" i="7" s="1"/>
  <c r="N4" i="7" s="1"/>
  <c r="O4" i="7" s="1"/>
  <c r="P4" i="7" s="1"/>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AN4" i="7" s="1"/>
  <c r="AO4" i="7" s="1"/>
  <c r="AP4" i="7" s="1"/>
  <c r="AQ4" i="7" s="1"/>
  <c r="AR4" i="7" s="1"/>
  <c r="AS4" i="7" s="1"/>
  <c r="AT4" i="7" s="1"/>
  <c r="AU4" i="7" s="1"/>
  <c r="AV4" i="7" s="1"/>
  <c r="AW4" i="7" s="1"/>
  <c r="AX4" i="7" s="1"/>
  <c r="AY4" i="7" s="1"/>
  <c r="AZ4" i="7" s="1"/>
  <c r="D2" i="7"/>
  <c r="E2" i="7" s="1"/>
  <c r="F2" i="7" s="1"/>
  <c r="G2" i="7" s="1"/>
  <c r="H2" i="7" s="1"/>
  <c r="I2" i="7" s="1"/>
  <c r="J2" i="7" s="1"/>
  <c r="K2" i="7" s="1"/>
  <c r="L2" i="7" s="1"/>
  <c r="M2" i="7" s="1"/>
  <c r="N2" i="7" s="1"/>
  <c r="O2" i="7" s="1"/>
  <c r="P2" i="7" s="1"/>
  <c r="Q2" i="7" s="1"/>
  <c r="R2" i="7" s="1"/>
  <c r="S2" i="7" s="1"/>
  <c r="T2" i="7" s="1"/>
  <c r="U2" i="7" s="1"/>
  <c r="V2" i="7" s="1"/>
  <c r="W2" i="7" s="1"/>
  <c r="X2" i="7" s="1"/>
  <c r="Y2" i="7" s="1"/>
  <c r="Z2" i="7" s="1"/>
  <c r="AA2" i="7" s="1"/>
  <c r="AB2" i="7" s="1"/>
  <c r="AC2" i="7" s="1"/>
  <c r="AD2" i="7" s="1"/>
  <c r="AE2" i="7" s="1"/>
  <c r="AF2" i="7" s="1"/>
  <c r="AG2" i="7" s="1"/>
  <c r="AH2" i="7" s="1"/>
  <c r="AI2" i="7" s="1"/>
  <c r="AJ2" i="7" s="1"/>
  <c r="AK2" i="7" s="1"/>
  <c r="AL2" i="7" s="1"/>
  <c r="AM2" i="7" s="1"/>
  <c r="AN2" i="7" s="1"/>
  <c r="AO2" i="7" s="1"/>
  <c r="AP2" i="7" s="1"/>
  <c r="AQ2" i="7" s="1"/>
  <c r="AR2" i="7" s="1"/>
  <c r="AS2" i="7" s="1"/>
  <c r="AT2" i="7" s="1"/>
  <c r="AU2" i="7" s="1"/>
  <c r="AV2" i="7" s="1"/>
  <c r="AW2" i="7" s="1"/>
  <c r="AX2" i="7" s="1"/>
  <c r="AY2" i="7" s="1"/>
  <c r="AZ2" i="7" s="1"/>
  <c r="B2" i="5"/>
  <c r="C2" i="5" s="1"/>
  <c r="D2" i="5" s="1"/>
  <c r="E2" i="5" s="1"/>
  <c r="F2" i="5" s="1"/>
  <c r="G2" i="5" s="1"/>
  <c r="H2" i="5" s="1"/>
  <c r="I2" i="5" s="1"/>
  <c r="J2" i="5" s="1"/>
  <c r="K2" i="5" s="1"/>
  <c r="L2" i="5" s="1"/>
  <c r="M2" i="5" s="1"/>
  <c r="N2" i="5" s="1"/>
  <c r="O2" i="5" s="1"/>
  <c r="P2" i="5" s="1"/>
  <c r="Q2" i="5" s="1"/>
  <c r="R2" i="5" s="1"/>
  <c r="S2" i="5" s="1"/>
  <c r="T2" i="5" s="1"/>
  <c r="U2" i="5" s="1"/>
  <c r="V2" i="5" s="1"/>
  <c r="W2" i="5" s="1"/>
  <c r="X2" i="5" s="1"/>
  <c r="Y2" i="5" s="1"/>
  <c r="Z2" i="5" s="1"/>
  <c r="AA2" i="5" s="1"/>
  <c r="AB2" i="5" s="1"/>
  <c r="AC2" i="5" s="1"/>
  <c r="AD2" i="5" s="1"/>
  <c r="AE2" i="5" s="1"/>
  <c r="AF2" i="5" s="1"/>
  <c r="AG2" i="5" s="1"/>
  <c r="AH2" i="5" s="1"/>
  <c r="AI2" i="5" s="1"/>
  <c r="AJ2" i="5" s="1"/>
  <c r="AK2" i="5" s="1"/>
  <c r="AL2" i="5" s="1"/>
  <c r="AM2" i="5" s="1"/>
  <c r="AN2" i="5" s="1"/>
  <c r="AO2" i="5" s="1"/>
  <c r="AP2" i="5" s="1"/>
  <c r="AQ2" i="5" s="1"/>
  <c r="AR2" i="5" s="1"/>
  <c r="AS2" i="5" s="1"/>
  <c r="AT2" i="5" s="1"/>
  <c r="AU2" i="5" s="1"/>
  <c r="AV2" i="5" s="1"/>
  <c r="AW2" i="5" s="1"/>
  <c r="AX2" i="5" s="1"/>
  <c r="AY2" i="5" s="1"/>
  <c r="AZ2" i="5" s="1"/>
  <c r="B6" i="5"/>
  <c r="C6" i="5" s="1"/>
  <c r="D6" i="5" s="1"/>
  <c r="E6" i="5" s="1"/>
  <c r="F6" i="5" s="1"/>
  <c r="G6" i="5" s="1"/>
  <c r="H6" i="5" s="1"/>
  <c r="I6" i="5" s="1"/>
  <c r="J6" i="5" s="1"/>
  <c r="K6" i="5" s="1"/>
  <c r="L6" i="5" s="1"/>
  <c r="M6" i="5" s="1"/>
  <c r="N6" i="5" s="1"/>
  <c r="O6" i="5" s="1"/>
  <c r="P6" i="5" s="1"/>
  <c r="Q6" i="5" s="1"/>
  <c r="R6" i="5" s="1"/>
  <c r="S6" i="5" s="1"/>
  <c r="T6" i="5" s="1"/>
  <c r="U6" i="5" s="1"/>
  <c r="V6" i="5" s="1"/>
  <c r="W6" i="5" s="1"/>
  <c r="X6" i="5" s="1"/>
  <c r="Y6" i="5" s="1"/>
  <c r="Z6" i="5" s="1"/>
  <c r="AA6" i="5" s="1"/>
  <c r="AB6" i="5" s="1"/>
  <c r="AC6" i="5" s="1"/>
  <c r="AD6" i="5" s="1"/>
  <c r="AE6" i="5" s="1"/>
  <c r="AF6" i="5" s="1"/>
  <c r="AG6" i="5" s="1"/>
  <c r="AH6" i="5" s="1"/>
  <c r="AI6" i="5" s="1"/>
  <c r="AJ6" i="5" s="1"/>
  <c r="AK6" i="5" s="1"/>
  <c r="AL6" i="5" s="1"/>
  <c r="AM6" i="5" s="1"/>
  <c r="AN6" i="5" s="1"/>
  <c r="AO6" i="5" s="1"/>
  <c r="AP6" i="5" s="1"/>
  <c r="AQ6" i="5" s="1"/>
  <c r="AR6" i="5" s="1"/>
  <c r="AS6" i="5" s="1"/>
  <c r="AT6" i="5" s="1"/>
  <c r="AU6" i="5" s="1"/>
  <c r="AV6" i="5" s="1"/>
  <c r="AW6" i="5" s="1"/>
  <c r="AX6" i="5" s="1"/>
  <c r="AY6" i="5" s="1"/>
  <c r="AZ6" i="5" s="1"/>
  <c r="B4" i="5"/>
  <c r="C4" i="5" s="1"/>
  <c r="D4" i="5" s="1"/>
  <c r="E4" i="5" s="1"/>
  <c r="F4" i="5" s="1"/>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AN4" i="5" s="1"/>
  <c r="AO4" i="5" s="1"/>
  <c r="AP4" i="5" s="1"/>
  <c r="AQ4" i="5" s="1"/>
  <c r="AR4" i="5" s="1"/>
  <c r="AS4" i="5" s="1"/>
  <c r="AT4" i="5" s="1"/>
  <c r="AU4" i="5" s="1"/>
  <c r="AV4" i="5" s="1"/>
  <c r="AW4" i="5" s="1"/>
  <c r="AX4" i="5" s="1"/>
  <c r="AY4" i="5" s="1"/>
  <c r="AZ4" i="5" s="1"/>
  <c r="B7" i="5"/>
  <c r="C7" i="5" s="1"/>
  <c r="D7" i="5" s="1"/>
  <c r="E7" i="5" s="1"/>
  <c r="F7" i="5" s="1"/>
  <c r="G7" i="5" s="1"/>
  <c r="H7" i="5" s="1"/>
  <c r="I7" i="5" s="1"/>
  <c r="J7" i="5" s="1"/>
  <c r="K7" i="5" s="1"/>
  <c r="L7" i="5" s="1"/>
  <c r="M7" i="5" s="1"/>
  <c r="N7" i="5" s="1"/>
  <c r="O7" i="5" s="1"/>
  <c r="P7" i="5" s="1"/>
  <c r="Q7" i="5" s="1"/>
  <c r="R7" i="5" s="1"/>
  <c r="S7" i="5" s="1"/>
  <c r="T7" i="5" s="1"/>
  <c r="U7" i="5" s="1"/>
  <c r="V7" i="5" s="1"/>
  <c r="W7" i="5" s="1"/>
  <c r="X7" i="5" s="1"/>
  <c r="Y7" i="5" s="1"/>
  <c r="Z7" i="5" s="1"/>
  <c r="AA7" i="5" s="1"/>
  <c r="AB7" i="5" s="1"/>
  <c r="AC7" i="5" s="1"/>
  <c r="AD7" i="5" s="1"/>
  <c r="AE7" i="5" s="1"/>
  <c r="AF7" i="5" s="1"/>
  <c r="AG7" i="5" s="1"/>
  <c r="AH7" i="5" s="1"/>
  <c r="AI7" i="5" s="1"/>
  <c r="AJ7" i="5" s="1"/>
  <c r="AK7" i="5" s="1"/>
  <c r="AL7" i="5" s="1"/>
  <c r="AM7" i="5" s="1"/>
  <c r="AN7" i="5" s="1"/>
  <c r="AO7" i="5" s="1"/>
  <c r="AP7" i="5" s="1"/>
  <c r="AQ7" i="5" s="1"/>
  <c r="AR7" i="5" s="1"/>
  <c r="AS7" i="5" s="1"/>
  <c r="AT7" i="5" s="1"/>
  <c r="AU7" i="5" s="1"/>
  <c r="AV7" i="5" s="1"/>
  <c r="AW7" i="5" s="1"/>
  <c r="AX7" i="5" s="1"/>
  <c r="AY7" i="5" s="1"/>
  <c r="AZ7" i="5" s="1"/>
  <c r="B3" i="5"/>
  <c r="C3" i="5" s="1"/>
  <c r="D3" i="5" s="1"/>
  <c r="E3" i="5" s="1"/>
  <c r="F3" i="5" s="1"/>
  <c r="G3" i="5" s="1"/>
  <c r="H3" i="5" s="1"/>
  <c r="I3" i="5" s="1"/>
  <c r="J3" i="5" s="1"/>
  <c r="K3" i="5" s="1"/>
  <c r="L3" i="5" s="1"/>
  <c r="M3" i="5" s="1"/>
  <c r="N3" i="5" s="1"/>
  <c r="O3" i="5" s="1"/>
  <c r="P3" i="5" s="1"/>
  <c r="Q3" i="5" s="1"/>
  <c r="R3" i="5" s="1"/>
  <c r="S3" i="5" s="1"/>
  <c r="T3" i="5" s="1"/>
  <c r="U3" i="5" s="1"/>
  <c r="V3" i="5" s="1"/>
  <c r="W3" i="5" s="1"/>
  <c r="X3" i="5" s="1"/>
  <c r="Y3" i="5" s="1"/>
  <c r="Z3" i="5" s="1"/>
  <c r="AA3" i="5" s="1"/>
  <c r="AB3" i="5" s="1"/>
  <c r="AC3" i="5" s="1"/>
  <c r="AD3" i="5" s="1"/>
  <c r="AE3" i="5" s="1"/>
  <c r="AF3" i="5" s="1"/>
  <c r="AG3" i="5" s="1"/>
  <c r="AH3" i="5" s="1"/>
  <c r="AI3" i="5" s="1"/>
  <c r="AJ3" i="5" s="1"/>
  <c r="AK3" i="5" s="1"/>
  <c r="AL3" i="5" s="1"/>
  <c r="AM3" i="5" s="1"/>
  <c r="AN3" i="5" s="1"/>
  <c r="AO3" i="5" s="1"/>
  <c r="AP3" i="5" s="1"/>
  <c r="AQ3" i="5" s="1"/>
  <c r="AR3" i="5" s="1"/>
  <c r="AS3" i="5" s="1"/>
  <c r="AT3" i="5" s="1"/>
  <c r="AU3" i="5" s="1"/>
  <c r="AV3" i="5" s="1"/>
  <c r="AW3" i="5" s="1"/>
  <c r="AX3" i="5" s="1"/>
  <c r="AY3" i="5" s="1"/>
  <c r="AZ3" i="5" s="1"/>
  <c r="C6" i="7"/>
  <c r="D6" i="7" s="1"/>
  <c r="E6" i="7" s="1"/>
  <c r="F6" i="7" s="1"/>
  <c r="G6" i="7" s="1"/>
  <c r="H6" i="7" s="1"/>
  <c r="I6" i="7" s="1"/>
  <c r="J6" i="7" s="1"/>
  <c r="K6" i="7" s="1"/>
  <c r="L6" i="7" s="1"/>
  <c r="M6" i="7" s="1"/>
  <c r="N6" i="7" s="1"/>
  <c r="O6" i="7" s="1"/>
  <c r="P6" i="7" s="1"/>
  <c r="Q6" i="7" s="1"/>
  <c r="R6" i="7" s="1"/>
  <c r="S6" i="7" s="1"/>
  <c r="T6" i="7" s="1"/>
  <c r="U6" i="7" s="1"/>
  <c r="V6" i="7" s="1"/>
  <c r="W6" i="7" s="1"/>
  <c r="X6" i="7" s="1"/>
  <c r="Y6" i="7" s="1"/>
  <c r="Z6" i="7" s="1"/>
  <c r="AA6" i="7" s="1"/>
  <c r="AB6" i="7" s="1"/>
  <c r="AC6" i="7" s="1"/>
  <c r="AD6" i="7" s="1"/>
  <c r="AE6" i="7" s="1"/>
  <c r="AF6" i="7" s="1"/>
  <c r="AG6" i="7" s="1"/>
  <c r="AH6" i="7" s="1"/>
  <c r="AI6" i="7" s="1"/>
  <c r="AJ6" i="7" s="1"/>
  <c r="AK6" i="7" s="1"/>
  <c r="AL6" i="7" s="1"/>
  <c r="AM6" i="7" s="1"/>
  <c r="AN6" i="7" s="1"/>
  <c r="AO6" i="7" s="1"/>
  <c r="AP6" i="7" s="1"/>
  <c r="AQ6" i="7" s="1"/>
  <c r="AR6" i="7" s="1"/>
  <c r="AS6" i="7" s="1"/>
  <c r="AT6" i="7" s="1"/>
  <c r="AU6" i="7" s="1"/>
  <c r="AV6" i="7" s="1"/>
  <c r="AW6" i="7" s="1"/>
  <c r="AX6" i="7" s="1"/>
  <c r="AY6" i="7" s="1"/>
  <c r="AZ6" i="7" s="1"/>
  <c r="B5" i="5"/>
  <c r="C5" i="5" s="1"/>
  <c r="D5" i="5" s="1"/>
  <c r="E5" i="5" s="1"/>
  <c r="F5" i="5" s="1"/>
  <c r="G5" i="5" s="1"/>
  <c r="H5" i="5" s="1"/>
  <c r="I5" i="5" s="1"/>
  <c r="J5" i="5" s="1"/>
  <c r="K5" i="5" s="1"/>
  <c r="L5" i="5" s="1"/>
  <c r="M5" i="5" s="1"/>
  <c r="N5" i="5" s="1"/>
  <c r="O5" i="5" s="1"/>
  <c r="P5" i="5" s="1"/>
  <c r="Q5" i="5" s="1"/>
  <c r="R5" i="5" s="1"/>
  <c r="S5" i="5" s="1"/>
  <c r="T5" i="5" s="1"/>
  <c r="U5" i="5" s="1"/>
  <c r="V5" i="5" s="1"/>
  <c r="W5" i="5" s="1"/>
  <c r="X5" i="5" s="1"/>
  <c r="Y5" i="5" s="1"/>
  <c r="Z5" i="5" s="1"/>
  <c r="AA5" i="5" s="1"/>
  <c r="AB5" i="5" s="1"/>
  <c r="AC5" i="5" s="1"/>
  <c r="AD5" i="5" s="1"/>
  <c r="AE5" i="5" s="1"/>
  <c r="AF5" i="5" s="1"/>
  <c r="AG5" i="5" s="1"/>
  <c r="AH5" i="5" s="1"/>
  <c r="AI5" i="5" s="1"/>
  <c r="AJ5" i="5" s="1"/>
  <c r="AK5" i="5" s="1"/>
  <c r="AL5" i="5" s="1"/>
  <c r="AM5" i="5" s="1"/>
  <c r="AN5" i="5" s="1"/>
  <c r="AO5" i="5" s="1"/>
  <c r="AP5" i="5" s="1"/>
  <c r="AQ5" i="5" s="1"/>
  <c r="AR5" i="5" s="1"/>
  <c r="AS5" i="5" s="1"/>
  <c r="AT5" i="5" s="1"/>
  <c r="AU5" i="5" s="1"/>
  <c r="AV5" i="5" s="1"/>
  <c r="AW5" i="5" s="1"/>
  <c r="AX5" i="5" s="1"/>
  <c r="AY5" i="5" s="1"/>
  <c r="AZ5" i="5" s="1"/>
  <c r="T20" i="2"/>
  <c r="AJ20" i="2"/>
  <c r="AW50" i="2"/>
  <c r="AO50" i="2"/>
  <c r="AG50" i="2"/>
  <c r="Y50" i="2"/>
  <c r="Q50" i="2"/>
  <c r="I50" i="2"/>
  <c r="AV50" i="2"/>
  <c r="AN50" i="2"/>
  <c r="AF50" i="2"/>
  <c r="X50" i="2"/>
  <c r="P50" i="2"/>
  <c r="H50" i="2"/>
  <c r="AU50" i="2"/>
  <c r="AM50" i="2"/>
  <c r="AE50" i="2"/>
  <c r="W50" i="2"/>
  <c r="O50" i="2"/>
  <c r="G50" i="2"/>
  <c r="AS50" i="2"/>
  <c r="AK50" i="2"/>
  <c r="AC50" i="2"/>
  <c r="U50" i="2"/>
  <c r="M50" i="2"/>
  <c r="E50" i="2"/>
  <c r="AY50" i="2"/>
  <c r="AQ50" i="2"/>
  <c r="AI50" i="2"/>
  <c r="AA50" i="2"/>
  <c r="S50" i="2"/>
  <c r="K50" i="2"/>
  <c r="C50" i="2"/>
  <c r="Z50" i="2"/>
  <c r="AT50" i="2"/>
  <c r="D49" i="2"/>
  <c r="D6" i="2"/>
  <c r="L6" i="2"/>
  <c r="C11" i="2" s="1"/>
  <c r="C12" i="2" s="1"/>
  <c r="N6" i="2"/>
  <c r="E11" i="2" s="1"/>
  <c r="AK20" i="2"/>
  <c r="F50" i="2"/>
  <c r="AB50" i="2"/>
  <c r="AX50" i="2"/>
  <c r="U4" i="6"/>
  <c r="AU6" i="6"/>
  <c r="Y20" i="2"/>
  <c r="AO20" i="2"/>
  <c r="J50" i="2"/>
  <c r="AD50" i="2"/>
  <c r="AZ50" i="2"/>
  <c r="AK4" i="6"/>
  <c r="AA20" i="2"/>
  <c r="L50" i="2"/>
  <c r="AH50" i="2"/>
  <c r="AZ2" i="16"/>
  <c r="AR2" i="16"/>
  <c r="AJ2" i="16"/>
  <c r="AB2" i="16"/>
  <c r="T2" i="16"/>
  <c r="L2" i="16"/>
  <c r="D2" i="16"/>
  <c r="AY2" i="16"/>
  <c r="AQ2" i="16"/>
  <c r="AI2" i="16"/>
  <c r="AA2" i="16"/>
  <c r="S2" i="16"/>
  <c r="K2" i="16"/>
  <c r="C2" i="16"/>
  <c r="AX2" i="16"/>
  <c r="AP2" i="16"/>
  <c r="AH2" i="16"/>
  <c r="Z2" i="16"/>
  <c r="R2" i="16"/>
  <c r="J2" i="16"/>
  <c r="B4" i="13"/>
  <c r="AW2" i="16"/>
  <c r="AO2" i="16"/>
  <c r="AG2" i="16"/>
  <c r="Y2" i="16"/>
  <c r="Q2" i="16"/>
  <c r="I2" i="16"/>
  <c r="AV2" i="16"/>
  <c r="AN2" i="16"/>
  <c r="AF2" i="16"/>
  <c r="X2" i="16"/>
  <c r="P2" i="16"/>
  <c r="H2" i="16"/>
  <c r="AU2" i="16"/>
  <c r="AM2" i="16"/>
  <c r="AE2" i="16"/>
  <c r="W2" i="16"/>
  <c r="O2" i="16"/>
  <c r="G2" i="16"/>
  <c r="AT2" i="16"/>
  <c r="AL2" i="16"/>
  <c r="AD2" i="16"/>
  <c r="V2" i="16"/>
  <c r="N2" i="16"/>
  <c r="F2" i="16"/>
  <c r="B5" i="14"/>
  <c r="AS2" i="16"/>
  <c r="AK2" i="16"/>
  <c r="AC2" i="16"/>
  <c r="U2" i="16"/>
  <c r="M2" i="16"/>
  <c r="E2" i="16"/>
  <c r="B5" i="13"/>
  <c r="B8" i="14"/>
  <c r="B2" i="12"/>
  <c r="B8" i="11"/>
  <c r="B2" i="13"/>
  <c r="B8" i="13"/>
  <c r="B2" i="11"/>
  <c r="B5" i="9"/>
  <c r="B5" i="11"/>
  <c r="B2" i="14"/>
  <c r="B8" i="10"/>
  <c r="B2" i="10"/>
  <c r="B5" i="12"/>
  <c r="B5" i="10"/>
  <c r="B2" i="9"/>
  <c r="B7" i="8"/>
  <c r="AV5" i="8"/>
  <c r="AN5" i="8"/>
  <c r="AF5" i="8"/>
  <c r="X5" i="8"/>
  <c r="P5" i="8"/>
  <c r="H5" i="8"/>
  <c r="AY4" i="8"/>
  <c r="AQ4" i="8"/>
  <c r="AI4" i="8"/>
  <c r="AA4" i="8"/>
  <c r="S4" i="8"/>
  <c r="K4" i="8"/>
  <c r="C4" i="8"/>
  <c r="B8" i="12"/>
  <c r="AS5" i="8"/>
  <c r="AK5" i="8"/>
  <c r="AC5" i="8"/>
  <c r="U5" i="8"/>
  <c r="M5" i="8"/>
  <c r="E5" i="8"/>
  <c r="AV4" i="8"/>
  <c r="AN4" i="8"/>
  <c r="AF4" i="8"/>
  <c r="X4" i="8"/>
  <c r="P4" i="8"/>
  <c r="H4" i="8"/>
  <c r="AZ5" i="8"/>
  <c r="AR5" i="8"/>
  <c r="AJ5" i="8"/>
  <c r="AB5" i="8"/>
  <c r="T5" i="8"/>
  <c r="L5" i="8"/>
  <c r="D5" i="8"/>
  <c r="AU4" i="8"/>
  <c r="AM4" i="8"/>
  <c r="AE4" i="8"/>
  <c r="W4" i="8"/>
  <c r="O4" i="8"/>
  <c r="G4" i="8"/>
  <c r="AP5" i="8"/>
  <c r="AD5" i="8"/>
  <c r="Q5" i="8"/>
  <c r="C5" i="8"/>
  <c r="AP4" i="8"/>
  <c r="AC4" i="8"/>
  <c r="Q4" i="8"/>
  <c r="D4" i="8"/>
  <c r="AV8" i="6"/>
  <c r="AO5" i="8"/>
  <c r="AA5" i="8"/>
  <c r="O5" i="8"/>
  <c r="B5" i="8"/>
  <c r="AO4" i="8"/>
  <c r="AB4" i="8"/>
  <c r="N4" i="8"/>
  <c r="B4" i="8"/>
  <c r="AU8" i="6"/>
  <c r="AY5" i="8"/>
  <c r="AM5" i="8"/>
  <c r="Z5" i="8"/>
  <c r="N5" i="8"/>
  <c r="AZ4" i="8"/>
  <c r="AL4" i="8"/>
  <c r="Z4" i="8"/>
  <c r="M4" i="8"/>
  <c r="B8" i="9"/>
  <c r="AX5" i="8"/>
  <c r="AL5" i="8"/>
  <c r="Y5" i="8"/>
  <c r="K5" i="8"/>
  <c r="AX4" i="8"/>
  <c r="AK4" i="8"/>
  <c r="Y4" i="8"/>
  <c r="L4" i="8"/>
  <c r="AT5" i="8"/>
  <c r="AG5" i="8"/>
  <c r="S5" i="8"/>
  <c r="G5" i="8"/>
  <c r="AS4" i="8"/>
  <c r="AG4" i="8"/>
  <c r="T4" i="8"/>
  <c r="F4" i="8"/>
  <c r="AQ5" i="8"/>
  <c r="AE5" i="8"/>
  <c r="R5" i="8"/>
  <c r="F5" i="8"/>
  <c r="AR4" i="8"/>
  <c r="AD4" i="8"/>
  <c r="R4" i="8"/>
  <c r="E4" i="8"/>
  <c r="J5" i="8"/>
  <c r="J4" i="8"/>
  <c r="AS8" i="6"/>
  <c r="AK8" i="6"/>
  <c r="AC8" i="6"/>
  <c r="U8" i="6"/>
  <c r="M8" i="6"/>
  <c r="E8" i="6"/>
  <c r="AV7" i="6"/>
  <c r="AN7" i="6"/>
  <c r="AF7" i="6"/>
  <c r="X7" i="6"/>
  <c r="P7" i="6"/>
  <c r="H7" i="6"/>
  <c r="AY6" i="6"/>
  <c r="AQ6" i="6"/>
  <c r="AI6" i="6"/>
  <c r="AA6" i="6"/>
  <c r="S6" i="6"/>
  <c r="K6" i="6"/>
  <c r="C6" i="6"/>
  <c r="AT5" i="6"/>
  <c r="AL5" i="6"/>
  <c r="AD5" i="6"/>
  <c r="V5" i="6"/>
  <c r="N5" i="6"/>
  <c r="F5" i="6"/>
  <c r="AW4" i="6"/>
  <c r="AO4" i="6"/>
  <c r="AG4" i="6"/>
  <c r="Y4" i="6"/>
  <c r="Q4" i="6"/>
  <c r="I4" i="6"/>
  <c r="AZ3" i="6"/>
  <c r="AR3" i="6"/>
  <c r="AJ3" i="6"/>
  <c r="AB3" i="6"/>
  <c r="T3" i="6"/>
  <c r="L3" i="6"/>
  <c r="D3" i="6"/>
  <c r="I5" i="8"/>
  <c r="I4" i="8"/>
  <c r="AR8" i="6"/>
  <c r="AJ8" i="6"/>
  <c r="AB8" i="6"/>
  <c r="T8" i="6"/>
  <c r="L8" i="6"/>
  <c r="D8" i="6"/>
  <c r="AU7" i="6"/>
  <c r="AM7" i="6"/>
  <c r="AE7" i="6"/>
  <c r="W7" i="6"/>
  <c r="O7" i="6"/>
  <c r="G7" i="6"/>
  <c r="AX6" i="6"/>
  <c r="AP6" i="6"/>
  <c r="AH6" i="6"/>
  <c r="Z6" i="6"/>
  <c r="R6" i="6"/>
  <c r="J6" i="6"/>
  <c r="B6" i="6"/>
  <c r="AS5" i="6"/>
  <c r="AK5" i="6"/>
  <c r="AC5" i="6"/>
  <c r="U5" i="6"/>
  <c r="M5" i="6"/>
  <c r="E5" i="6"/>
  <c r="AV4" i="6"/>
  <c r="AN4" i="6"/>
  <c r="AF4" i="6"/>
  <c r="X4" i="6"/>
  <c r="P4" i="6"/>
  <c r="H4" i="6"/>
  <c r="AY3" i="6"/>
  <c r="AQ3" i="6"/>
  <c r="AI3" i="6"/>
  <c r="AA3" i="6"/>
  <c r="S3" i="6"/>
  <c r="K3" i="6"/>
  <c r="C3" i="6"/>
  <c r="AW5" i="8"/>
  <c r="AW4" i="8"/>
  <c r="AQ8" i="6"/>
  <c r="AI8" i="6"/>
  <c r="AA8" i="6"/>
  <c r="S8" i="6"/>
  <c r="K8" i="6"/>
  <c r="C8" i="6"/>
  <c r="AT7" i="6"/>
  <c r="AL7" i="6"/>
  <c r="AD7" i="6"/>
  <c r="V7" i="6"/>
  <c r="N7" i="6"/>
  <c r="F7" i="6"/>
  <c r="AW6" i="6"/>
  <c r="AO6" i="6"/>
  <c r="AG6" i="6"/>
  <c r="Y6" i="6"/>
  <c r="Q6" i="6"/>
  <c r="I6" i="6"/>
  <c r="AZ5" i="6"/>
  <c r="AR5" i="6"/>
  <c r="AJ5" i="6"/>
  <c r="AB5" i="6"/>
  <c r="T5" i="6"/>
  <c r="L5" i="6"/>
  <c r="D5" i="6"/>
  <c r="AU4" i="6"/>
  <c r="AM4" i="6"/>
  <c r="AE4" i="6"/>
  <c r="W4" i="6"/>
  <c r="O4" i="6"/>
  <c r="G4" i="6"/>
  <c r="AX3" i="6"/>
  <c r="AP3" i="6"/>
  <c r="AH3" i="6"/>
  <c r="Z3" i="6"/>
  <c r="R3" i="6"/>
  <c r="J3" i="6"/>
  <c r="B3" i="6"/>
  <c r="V5" i="8"/>
  <c r="U4" i="8"/>
  <c r="AT8" i="6"/>
  <c r="AL8" i="6"/>
  <c r="AD8" i="6"/>
  <c r="V8" i="6"/>
  <c r="N8" i="6"/>
  <c r="F8" i="6"/>
  <c r="AW7" i="6"/>
  <c r="AO7" i="6"/>
  <c r="AG7" i="6"/>
  <c r="Y7" i="6"/>
  <c r="Q7" i="6"/>
  <c r="I7" i="6"/>
  <c r="AZ6" i="6"/>
  <c r="AR6" i="6"/>
  <c r="AJ6" i="6"/>
  <c r="AB6" i="6"/>
  <c r="T6" i="6"/>
  <c r="L6" i="6"/>
  <c r="D6" i="6"/>
  <c r="AU5" i="6"/>
  <c r="AM5" i="6"/>
  <c r="AE5" i="6"/>
  <c r="W5" i="6"/>
  <c r="O5" i="6"/>
  <c r="G5" i="6"/>
  <c r="AX4" i="6"/>
  <c r="AP4" i="6"/>
  <c r="AH4" i="6"/>
  <c r="Z4" i="6"/>
  <c r="R4" i="6"/>
  <c r="J4" i="6"/>
  <c r="B4" i="6"/>
  <c r="AS3" i="6"/>
  <c r="AK3" i="6"/>
  <c r="AC3" i="6"/>
  <c r="U3" i="6"/>
  <c r="M3" i="6"/>
  <c r="E3" i="6"/>
  <c r="AH5" i="8"/>
  <c r="AN8" i="6"/>
  <c r="X8" i="6"/>
  <c r="H8" i="6"/>
  <c r="AQ7" i="6"/>
  <c r="AA7" i="6"/>
  <c r="K7" i="6"/>
  <c r="AT6" i="6"/>
  <c r="AD6" i="6"/>
  <c r="N6" i="6"/>
  <c r="AW5" i="6"/>
  <c r="AG5" i="6"/>
  <c r="Q5" i="6"/>
  <c r="AZ4" i="6"/>
  <c r="AJ4" i="6"/>
  <c r="T4" i="6"/>
  <c r="D4" i="6"/>
  <c r="AM3" i="6"/>
  <c r="W3" i="6"/>
  <c r="G3" i="6"/>
  <c r="W5" i="8"/>
  <c r="AM8" i="6"/>
  <c r="W8" i="6"/>
  <c r="G8" i="6"/>
  <c r="AP7" i="6"/>
  <c r="Z7" i="6"/>
  <c r="J7" i="6"/>
  <c r="AS6" i="6"/>
  <c r="AC6" i="6"/>
  <c r="M6" i="6"/>
  <c r="AV5" i="6"/>
  <c r="AF5" i="6"/>
  <c r="P5" i="6"/>
  <c r="AY4" i="6"/>
  <c r="AI4" i="6"/>
  <c r="S4" i="6"/>
  <c r="C4" i="6"/>
  <c r="AL3" i="6"/>
  <c r="V3" i="6"/>
  <c r="F3" i="6"/>
  <c r="AT4" i="8"/>
  <c r="AZ8" i="6"/>
  <c r="AH8" i="6"/>
  <c r="R8" i="6"/>
  <c r="B8" i="6"/>
  <c r="AK7" i="6"/>
  <c r="U7" i="6"/>
  <c r="E7" i="6"/>
  <c r="AN6" i="6"/>
  <c r="X6" i="6"/>
  <c r="H6" i="6"/>
  <c r="AQ5" i="6"/>
  <c r="AA5" i="6"/>
  <c r="K5" i="6"/>
  <c r="AT4" i="6"/>
  <c r="AD4" i="6"/>
  <c r="N4" i="6"/>
  <c r="AW3" i="6"/>
  <c r="AG3" i="6"/>
  <c r="Q3" i="6"/>
  <c r="AJ4" i="8"/>
  <c r="AY8" i="6"/>
  <c r="AG8" i="6"/>
  <c r="Q8" i="6"/>
  <c r="AZ7" i="6"/>
  <c r="AJ7" i="6"/>
  <c r="T7" i="6"/>
  <c r="D7" i="6"/>
  <c r="AM6" i="6"/>
  <c r="W6" i="6"/>
  <c r="G6" i="6"/>
  <c r="AP5" i="6"/>
  <c r="Z5" i="6"/>
  <c r="J5" i="6"/>
  <c r="AS4" i="6"/>
  <c r="AC4" i="6"/>
  <c r="M4" i="6"/>
  <c r="AV3" i="6"/>
  <c r="AF3" i="6"/>
  <c r="P3" i="6"/>
  <c r="AH4" i="8"/>
  <c r="AX8" i="6"/>
  <c r="AF8" i="6"/>
  <c r="P8" i="6"/>
  <c r="AY7" i="6"/>
  <c r="AI7" i="6"/>
  <c r="S7" i="6"/>
  <c r="C7" i="6"/>
  <c r="AL6" i="6"/>
  <c r="V6" i="6"/>
  <c r="F6" i="6"/>
  <c r="AO5" i="6"/>
  <c r="Y5" i="6"/>
  <c r="I5" i="6"/>
  <c r="AR4" i="6"/>
  <c r="AB4" i="6"/>
  <c r="L4" i="6"/>
  <c r="AU3" i="6"/>
  <c r="AE3" i="6"/>
  <c r="O3" i="6"/>
  <c r="B2" i="6"/>
  <c r="V4" i="8"/>
  <c r="AW8" i="6"/>
  <c r="AE8" i="6"/>
  <c r="O8" i="6"/>
  <c r="AX7" i="6"/>
  <c r="AH7" i="6"/>
  <c r="R7" i="6"/>
  <c r="B7" i="6"/>
  <c r="AK6" i="6"/>
  <c r="U6" i="6"/>
  <c r="E6" i="6"/>
  <c r="AN5" i="6"/>
  <c r="X5" i="6"/>
  <c r="H5" i="6"/>
  <c r="AQ4" i="6"/>
  <c r="AA4" i="6"/>
  <c r="K4" i="6"/>
  <c r="AT3" i="6"/>
  <c r="AD3" i="6"/>
  <c r="N3" i="6"/>
  <c r="AU5" i="8"/>
  <c r="AP8" i="6"/>
  <c r="Z8" i="6"/>
  <c r="J8" i="6"/>
  <c r="AS7" i="6"/>
  <c r="AC7" i="6"/>
  <c r="M7" i="6"/>
  <c r="AV6" i="6"/>
  <c r="AF6" i="6"/>
  <c r="P6" i="6"/>
  <c r="AY5" i="6"/>
  <c r="AI5" i="6"/>
  <c r="S5" i="6"/>
  <c r="C5" i="6"/>
  <c r="AL4" i="6"/>
  <c r="V4" i="6"/>
  <c r="F4" i="6"/>
  <c r="AO3" i="6"/>
  <c r="Y3" i="6"/>
  <c r="I3" i="6"/>
  <c r="B5" i="6"/>
  <c r="AB7" i="6"/>
  <c r="AV20" i="2"/>
  <c r="AN20" i="2"/>
  <c r="AF20" i="2"/>
  <c r="X20" i="2"/>
  <c r="P20" i="2"/>
  <c r="AU20" i="2"/>
  <c r="AM20" i="2"/>
  <c r="AE20" i="2"/>
  <c r="W20" i="2"/>
  <c r="O20" i="2"/>
  <c r="AT20" i="2"/>
  <c r="AL20" i="2"/>
  <c r="AD20" i="2"/>
  <c r="N20" i="2"/>
  <c r="AZ20" i="2"/>
  <c r="AR20" i="2"/>
  <c r="AX20" i="2"/>
  <c r="AP20" i="2"/>
  <c r="AH20" i="2"/>
  <c r="Z20" i="2"/>
  <c r="R20" i="2"/>
  <c r="AB20" i="2"/>
  <c r="AS20" i="2"/>
  <c r="M20" i="2"/>
  <c r="AC20" i="2"/>
  <c r="AW20" i="2"/>
  <c r="R50" i="2"/>
  <c r="AL50" i="2"/>
  <c r="H3" i="6"/>
  <c r="AH5" i="6"/>
  <c r="I8" i="6"/>
  <c r="H6" i="2"/>
  <c r="Q20" i="2"/>
  <c r="AG20" i="2"/>
  <c r="AY20" i="2"/>
  <c r="T50" i="2"/>
  <c r="AP50" i="2"/>
  <c r="AY52" i="2"/>
  <c r="AQ52" i="2"/>
  <c r="AI52" i="2"/>
  <c r="AA52" i="2"/>
  <c r="S52" i="2"/>
  <c r="K52" i="2"/>
  <c r="C52" i="2"/>
  <c r="AX52" i="2"/>
  <c r="AP52" i="2"/>
  <c r="AH52" i="2"/>
  <c r="Z52" i="2"/>
  <c r="R52" i="2"/>
  <c r="J52" i="2"/>
  <c r="B52" i="2"/>
  <c r="AW52" i="2"/>
  <c r="AO52" i="2"/>
  <c r="AG52" i="2"/>
  <c r="Y52" i="2"/>
  <c r="Q52" i="2"/>
  <c r="I52" i="2"/>
  <c r="AU52" i="2"/>
  <c r="AM52" i="2"/>
  <c r="AE52" i="2"/>
  <c r="W52" i="2"/>
  <c r="O52" i="2"/>
  <c r="G52" i="2"/>
  <c r="AT52" i="2"/>
  <c r="AL52" i="2"/>
  <c r="AD52" i="2"/>
  <c r="V52" i="2"/>
  <c r="N52" i="2"/>
  <c r="AS52" i="2"/>
  <c r="AK52" i="2"/>
  <c r="AC52" i="2"/>
  <c r="U52" i="2"/>
  <c r="M52" i="2"/>
  <c r="E52" i="2"/>
  <c r="AF52" i="2"/>
  <c r="X3" i="6"/>
  <c r="AX5" i="6"/>
  <c r="Y8" i="6"/>
  <c r="I6" i="2"/>
  <c r="S20" i="2"/>
  <c r="AI20" i="2"/>
  <c r="B50" i="2"/>
  <c r="V50" i="2"/>
  <c r="AR50" i="2"/>
  <c r="F52" i="2"/>
  <c r="AJ52" i="2"/>
  <c r="AN3" i="6"/>
  <c r="O6" i="6"/>
  <c r="AO8" i="6"/>
  <c r="G46" i="2"/>
  <c r="O46" i="2"/>
  <c r="W46" i="2"/>
  <c r="AE46" i="2"/>
  <c r="AM46" i="2"/>
  <c r="AU46" i="2"/>
  <c r="L47" i="2"/>
  <c r="T47" i="2"/>
  <c r="AB47" i="2"/>
  <c r="AJ47" i="2"/>
  <c r="AR47" i="2"/>
  <c r="AZ47" i="2"/>
  <c r="K46" i="2"/>
  <c r="S46" i="2"/>
  <c r="AA46" i="2"/>
  <c r="AI46" i="2"/>
  <c r="AQ46" i="2"/>
  <c r="AY46" i="2"/>
  <c r="H47" i="2"/>
  <c r="P47" i="2"/>
  <c r="X47" i="2"/>
  <c r="AF47" i="2"/>
  <c r="AN47" i="2"/>
  <c r="AV47" i="2"/>
  <c r="L46" i="2"/>
  <c r="T46" i="2"/>
  <c r="AB46" i="2"/>
  <c r="AJ46" i="2"/>
  <c r="AR46" i="2"/>
  <c r="I47" i="2"/>
  <c r="Q47" i="2"/>
  <c r="Y47" i="2"/>
  <c r="AG47" i="2"/>
  <c r="AO47" i="2"/>
  <c r="D26" i="4" l="1"/>
  <c r="D39" i="4" s="1"/>
  <c r="D36" i="4"/>
  <c r="AZ46" i="2"/>
  <c r="Q46" i="2"/>
  <c r="N46" i="2"/>
  <c r="AX46" i="2"/>
  <c r="AH46" i="2"/>
  <c r="AV46" i="2"/>
  <c r="B46" i="2"/>
  <c r="AG46" i="2"/>
  <c r="M46" i="2"/>
  <c r="C46" i="2"/>
  <c r="AD46" i="2"/>
  <c r="Z5" i="9"/>
  <c r="R5" i="9"/>
  <c r="J5" i="9"/>
  <c r="Y5" i="9"/>
  <c r="Q5" i="9"/>
  <c r="I5" i="9"/>
  <c r="AF5" i="9"/>
  <c r="X5" i="9"/>
  <c r="P5" i="9"/>
  <c r="H5" i="9"/>
  <c r="AA5" i="9"/>
  <c r="S5" i="9"/>
  <c r="K5" i="9"/>
  <c r="C5" i="9"/>
  <c r="W5" i="9"/>
  <c r="G5" i="9"/>
  <c r="T5" i="9"/>
  <c r="D5" i="9"/>
  <c r="AE5" i="9"/>
  <c r="O5" i="9"/>
  <c r="L5" i="9"/>
  <c r="AD5" i="9"/>
  <c r="F5" i="9"/>
  <c r="AC5" i="9"/>
  <c r="E5" i="9"/>
  <c r="AB5" i="9"/>
  <c r="N5" i="9"/>
  <c r="M5" i="9"/>
  <c r="V5" i="9"/>
  <c r="U5" i="9"/>
  <c r="AD5" i="14"/>
  <c r="AD8" i="14" s="1"/>
  <c r="V5" i="14"/>
  <c r="V8" i="14" s="1"/>
  <c r="N5" i="14"/>
  <c r="N8" i="14" s="1"/>
  <c r="F5" i="14"/>
  <c r="F8" i="14" s="1"/>
  <c r="Z5" i="14"/>
  <c r="Z8" i="14" s="1"/>
  <c r="R5" i="14"/>
  <c r="R8" i="14" s="1"/>
  <c r="J5" i="14"/>
  <c r="J8" i="14" s="1"/>
  <c r="Y5" i="14"/>
  <c r="Y8" i="14" s="1"/>
  <c r="Q5" i="14"/>
  <c r="Q8" i="14" s="1"/>
  <c r="I5" i="14"/>
  <c r="I8" i="14" s="1"/>
  <c r="X5" i="14"/>
  <c r="X8" i="14" s="1"/>
  <c r="L5" i="14"/>
  <c r="L8" i="14" s="1"/>
  <c r="W5" i="14"/>
  <c r="W8" i="14" s="1"/>
  <c r="K5" i="14"/>
  <c r="K8" i="14" s="1"/>
  <c r="U5" i="14"/>
  <c r="U8" i="14" s="1"/>
  <c r="H5" i="14"/>
  <c r="H8" i="14" s="1"/>
  <c r="AF5" i="14"/>
  <c r="AF8" i="14" s="1"/>
  <c r="T5" i="14"/>
  <c r="T8" i="14" s="1"/>
  <c r="G5" i="14"/>
  <c r="G8" i="14" s="1"/>
  <c r="AA5" i="14"/>
  <c r="AA8" i="14" s="1"/>
  <c r="M5" i="14"/>
  <c r="M8" i="14" s="1"/>
  <c r="AB5" i="14"/>
  <c r="AB8" i="14" s="1"/>
  <c r="S5" i="14"/>
  <c r="S8" i="14" s="1"/>
  <c r="P5" i="14"/>
  <c r="P8" i="14" s="1"/>
  <c r="AC5" i="14"/>
  <c r="AC8" i="14" s="1"/>
  <c r="O5" i="14"/>
  <c r="O8" i="14" s="1"/>
  <c r="E5" i="14"/>
  <c r="E8" i="14" s="1"/>
  <c r="D5" i="14"/>
  <c r="D8" i="14" s="1"/>
  <c r="C5" i="14"/>
  <c r="C8" i="14" s="1"/>
  <c r="AE5" i="14"/>
  <c r="AE8" i="14" s="1"/>
  <c r="D2" i="10"/>
  <c r="E2" i="10" s="1"/>
  <c r="F2" i="10" s="1"/>
  <c r="G2" i="10" s="1"/>
  <c r="H2" i="10" s="1"/>
  <c r="I2" i="10" s="1"/>
  <c r="J2" i="10" s="1"/>
  <c r="K2" i="10" s="1"/>
  <c r="L2" i="10" s="1"/>
  <c r="M2" i="10" s="1"/>
  <c r="N2" i="10" s="1"/>
  <c r="O2" i="10" s="1"/>
  <c r="P2" i="10" s="1"/>
  <c r="Q2" i="10" s="1"/>
  <c r="R2" i="10" s="1"/>
  <c r="S2" i="10" s="1"/>
  <c r="T2" i="10" s="1"/>
  <c r="U2" i="10" s="1"/>
  <c r="V2" i="10" s="1"/>
  <c r="W2" i="10" s="1"/>
  <c r="X2" i="10" s="1"/>
  <c r="Y2" i="10" s="1"/>
  <c r="Z2" i="10" s="1"/>
  <c r="AA2" i="10" s="1"/>
  <c r="AB2" i="10" s="1"/>
  <c r="AC2" i="10" s="1"/>
  <c r="AD2" i="10" s="1"/>
  <c r="AE2" i="10" s="1"/>
  <c r="AF2" i="10" s="1"/>
  <c r="D2" i="11"/>
  <c r="E2" i="11" s="1"/>
  <c r="F2" i="11" s="1"/>
  <c r="G2" i="11" s="1"/>
  <c r="H2" i="11" s="1"/>
  <c r="I2" i="11" s="1"/>
  <c r="J2" i="11" s="1"/>
  <c r="K2" i="11" s="1"/>
  <c r="L2" i="11" s="1"/>
  <c r="M2" i="11" s="1"/>
  <c r="N2" i="11" s="1"/>
  <c r="O2" i="11" s="1"/>
  <c r="P2" i="11" s="1"/>
  <c r="Q2" i="11" s="1"/>
  <c r="R2" i="11" s="1"/>
  <c r="S2" i="11" s="1"/>
  <c r="T2" i="11" s="1"/>
  <c r="U2" i="11" s="1"/>
  <c r="V2" i="11" s="1"/>
  <c r="W2" i="11" s="1"/>
  <c r="X2" i="11" s="1"/>
  <c r="Y2" i="11" s="1"/>
  <c r="Z2" i="11" s="1"/>
  <c r="AA2" i="11" s="1"/>
  <c r="AB2" i="11" s="1"/>
  <c r="AC2" i="11" s="1"/>
  <c r="AD2" i="11" s="1"/>
  <c r="AE2" i="11" s="1"/>
  <c r="AF2" i="11" s="1"/>
  <c r="AE5" i="13"/>
  <c r="W5" i="13"/>
  <c r="O5" i="13"/>
  <c r="G5" i="13"/>
  <c r="Z5" i="13"/>
  <c r="R5" i="13"/>
  <c r="J5" i="13"/>
  <c r="Y5" i="13"/>
  <c r="N5" i="13"/>
  <c r="D5" i="13"/>
  <c r="X5" i="13"/>
  <c r="M5" i="13"/>
  <c r="C5" i="13"/>
  <c r="V5" i="13"/>
  <c r="L5" i="13"/>
  <c r="AA5" i="13"/>
  <c r="P5" i="13"/>
  <c r="E5" i="13"/>
  <c r="AB5" i="13"/>
  <c r="F5" i="13"/>
  <c r="U5" i="13"/>
  <c r="T5" i="13"/>
  <c r="AC5" i="13"/>
  <c r="H5" i="13"/>
  <c r="AF5" i="13"/>
  <c r="AD5" i="13"/>
  <c r="S5" i="13"/>
  <c r="Q5" i="13"/>
  <c r="K5" i="13"/>
  <c r="I5" i="13"/>
  <c r="E12" i="2"/>
  <c r="AT12" i="2" s="1"/>
  <c r="F11" i="2"/>
  <c r="G11" i="2" s="1"/>
  <c r="H11" i="2" s="1"/>
  <c r="I11" i="2" s="1"/>
  <c r="J11" i="2" s="1"/>
  <c r="K11" i="2" s="1"/>
  <c r="L11" i="2" s="1"/>
  <c r="M11" i="2" s="1"/>
  <c r="N11" i="2" s="1"/>
  <c r="O11" i="2" s="1"/>
  <c r="P11" i="2" s="1"/>
  <c r="Q11" i="2" s="1"/>
  <c r="R11" i="2" s="1"/>
  <c r="S11" i="2" s="1"/>
  <c r="T11" i="2" s="1"/>
  <c r="U11" i="2" s="1"/>
  <c r="V11" i="2" s="1"/>
  <c r="W11" i="2" s="1"/>
  <c r="X11" i="2" s="1"/>
  <c r="Y11" i="2" s="1"/>
  <c r="Z11" i="2" s="1"/>
  <c r="AA11" i="2" s="1"/>
  <c r="AB11" i="2" s="1"/>
  <c r="AC11" i="2" s="1"/>
  <c r="AD11" i="2" s="1"/>
  <c r="AE11" i="2" s="1"/>
  <c r="AF11" i="2" s="1"/>
  <c r="AG11" i="2" s="1"/>
  <c r="AH11" i="2" s="1"/>
  <c r="AI11" i="2" s="1"/>
  <c r="AJ11" i="2" s="1"/>
  <c r="AK11" i="2" s="1"/>
  <c r="AL11" i="2" s="1"/>
  <c r="AM11" i="2" s="1"/>
  <c r="AN11" i="2" s="1"/>
  <c r="AO11" i="2" s="1"/>
  <c r="AP11" i="2" s="1"/>
  <c r="AQ11" i="2" s="1"/>
  <c r="AR11" i="2" s="1"/>
  <c r="AS11" i="2" s="1"/>
  <c r="AT11" i="2" s="1"/>
  <c r="AU11" i="2" s="1"/>
  <c r="AV11" i="2" s="1"/>
  <c r="AW11" i="2" s="1"/>
  <c r="AX11" i="2" s="1"/>
  <c r="AY11" i="2" s="1"/>
  <c r="AZ11" i="2" s="1"/>
  <c r="D2" i="12"/>
  <c r="E2" i="12" s="1"/>
  <c r="F2" i="12" s="1"/>
  <c r="G2" i="12" s="1"/>
  <c r="H2" i="12" s="1"/>
  <c r="I2" i="12" s="1"/>
  <c r="J2" i="12" s="1"/>
  <c r="K2" i="12" s="1"/>
  <c r="L2" i="12" s="1"/>
  <c r="M2" i="12" s="1"/>
  <c r="N2" i="12" s="1"/>
  <c r="O2" i="12" s="1"/>
  <c r="P2" i="12" s="1"/>
  <c r="Q2" i="12" s="1"/>
  <c r="R2" i="12" s="1"/>
  <c r="S2" i="12" s="1"/>
  <c r="T2" i="12" s="1"/>
  <c r="U2" i="12" s="1"/>
  <c r="V2" i="12" s="1"/>
  <c r="W2" i="12" s="1"/>
  <c r="X2" i="12" s="1"/>
  <c r="Y2" i="12" s="1"/>
  <c r="Z2" i="12" s="1"/>
  <c r="AA2" i="12" s="1"/>
  <c r="AB2" i="12" s="1"/>
  <c r="AC2" i="12" s="1"/>
  <c r="AD2" i="12" s="1"/>
  <c r="AE2" i="12" s="1"/>
  <c r="AF2" i="12" s="1"/>
  <c r="AF8" i="12"/>
  <c r="X8" i="12"/>
  <c r="P8" i="12"/>
  <c r="H8" i="12"/>
  <c r="AB8" i="12"/>
  <c r="S8" i="12"/>
  <c r="J8" i="12"/>
  <c r="AA8" i="12"/>
  <c r="R8" i="12"/>
  <c r="I8" i="12"/>
  <c r="Z8" i="12"/>
  <c r="Q8" i="12"/>
  <c r="G8" i="12"/>
  <c r="W8" i="12"/>
  <c r="K8" i="12"/>
  <c r="V8" i="12"/>
  <c r="F8" i="12"/>
  <c r="U8" i="12"/>
  <c r="E8" i="12"/>
  <c r="Y8" i="12"/>
  <c r="L8" i="12"/>
  <c r="D8" i="12"/>
  <c r="AD8" i="12"/>
  <c r="AC8" i="12"/>
  <c r="T8" i="12"/>
  <c r="O8" i="12"/>
  <c r="AE8" i="12"/>
  <c r="N8" i="12"/>
  <c r="M8" i="12"/>
  <c r="C8" i="12"/>
  <c r="AB8" i="10"/>
  <c r="T8" i="10"/>
  <c r="L8" i="10"/>
  <c r="D8" i="10"/>
  <c r="AF8" i="10"/>
  <c r="W8" i="10"/>
  <c r="N8" i="10"/>
  <c r="E8" i="10"/>
  <c r="AE8" i="10"/>
  <c r="V8" i="10"/>
  <c r="M8" i="10"/>
  <c r="C8" i="10"/>
  <c r="AD8" i="10"/>
  <c r="U8" i="10"/>
  <c r="K8" i="10"/>
  <c r="X8" i="10"/>
  <c r="O8" i="10"/>
  <c r="F8" i="10"/>
  <c r="S8" i="10"/>
  <c r="P8" i="10"/>
  <c r="AC8" i="10"/>
  <c r="J8" i="10"/>
  <c r="AA8" i="10"/>
  <c r="I8" i="10"/>
  <c r="Z8" i="10"/>
  <c r="Y8" i="10"/>
  <c r="R8" i="10"/>
  <c r="Q8" i="10"/>
  <c r="H8" i="10"/>
  <c r="G8" i="10"/>
  <c r="D2" i="9"/>
  <c r="E2" i="9" s="1"/>
  <c r="F2" i="9" s="1"/>
  <c r="G2" i="9" s="1"/>
  <c r="H2" i="9" s="1"/>
  <c r="I2" i="9" s="1"/>
  <c r="J2" i="9" s="1"/>
  <c r="K2" i="9" s="1"/>
  <c r="L2" i="9" s="1"/>
  <c r="M2" i="9" s="1"/>
  <c r="N2" i="9" s="1"/>
  <c r="O2" i="9" s="1"/>
  <c r="P2" i="9" s="1"/>
  <c r="Q2" i="9" s="1"/>
  <c r="R2" i="9" s="1"/>
  <c r="S2" i="9" s="1"/>
  <c r="T2" i="9" s="1"/>
  <c r="U2" i="9" s="1"/>
  <c r="V2" i="9" s="1"/>
  <c r="W2" i="9" s="1"/>
  <c r="X2" i="9" s="1"/>
  <c r="Y2" i="9" s="1"/>
  <c r="Z2" i="9" s="1"/>
  <c r="AA2" i="9" s="1"/>
  <c r="AB2" i="9" s="1"/>
  <c r="AC2" i="9" s="1"/>
  <c r="AD2" i="9" s="1"/>
  <c r="AE2" i="9" s="1"/>
  <c r="AF2" i="9" s="1"/>
  <c r="AO2" i="14"/>
  <c r="AZ2" i="14"/>
  <c r="AJ2" i="14"/>
  <c r="D2" i="14"/>
  <c r="E2" i="14" s="1"/>
  <c r="F2" i="14" s="1"/>
  <c r="G2" i="14" s="1"/>
  <c r="H2" i="14" s="1"/>
  <c r="I2" i="14" s="1"/>
  <c r="J2" i="14" s="1"/>
  <c r="K2" i="14" s="1"/>
  <c r="L2" i="14" s="1"/>
  <c r="M2" i="14" s="1"/>
  <c r="N2" i="14" s="1"/>
  <c r="O2" i="14" s="1"/>
  <c r="P2" i="14" s="1"/>
  <c r="Q2" i="14" s="1"/>
  <c r="R2" i="14" s="1"/>
  <c r="S2" i="14" s="1"/>
  <c r="T2" i="14" s="1"/>
  <c r="U2" i="14" s="1"/>
  <c r="V2" i="14" s="1"/>
  <c r="W2" i="14" s="1"/>
  <c r="X2" i="14" s="1"/>
  <c r="Y2" i="14" s="1"/>
  <c r="Z2" i="14" s="1"/>
  <c r="AA2" i="14" s="1"/>
  <c r="AB2" i="14" s="1"/>
  <c r="AC2" i="14" s="1"/>
  <c r="AD2" i="14" s="1"/>
  <c r="AE2" i="14" s="1"/>
  <c r="AF2" i="14" s="1"/>
  <c r="AE5" i="10"/>
  <c r="W5" i="10"/>
  <c r="O5" i="10"/>
  <c r="G5" i="10"/>
  <c r="AB5" i="10"/>
  <c r="S5" i="10"/>
  <c r="J5" i="10"/>
  <c r="AA5" i="10"/>
  <c r="R5" i="10"/>
  <c r="I5" i="10"/>
  <c r="Z5" i="10"/>
  <c r="Q5" i="10"/>
  <c r="H5" i="10"/>
  <c r="AC5" i="10"/>
  <c r="T5" i="10"/>
  <c r="K5" i="10"/>
  <c r="P5" i="10"/>
  <c r="AD5" i="10"/>
  <c r="L5" i="10"/>
  <c r="Y5" i="10"/>
  <c r="F5" i="10"/>
  <c r="M5" i="10"/>
  <c r="E5" i="10"/>
  <c r="D5" i="10"/>
  <c r="AF5" i="10"/>
  <c r="C5" i="10"/>
  <c r="U5" i="10"/>
  <c r="N5" i="10"/>
  <c r="X5" i="10"/>
  <c r="V5" i="10"/>
  <c r="AZ49" i="2"/>
  <c r="AR49" i="2"/>
  <c r="AJ49" i="2"/>
  <c r="AB49" i="2"/>
  <c r="T49" i="2"/>
  <c r="L49" i="2"/>
  <c r="AY49" i="2"/>
  <c r="AQ49" i="2"/>
  <c r="AI49" i="2"/>
  <c r="AA49" i="2"/>
  <c r="S49" i="2"/>
  <c r="K49" i="2"/>
  <c r="C49" i="2"/>
  <c r="AX49" i="2"/>
  <c r="AP49" i="2"/>
  <c r="AH49" i="2"/>
  <c r="Z49" i="2"/>
  <c r="R49" i="2"/>
  <c r="J49" i="2"/>
  <c r="B49" i="2"/>
  <c r="AV49" i="2"/>
  <c r="AN49" i="2"/>
  <c r="AF49" i="2"/>
  <c r="X49" i="2"/>
  <c r="P49" i="2"/>
  <c r="H49" i="2"/>
  <c r="AT49" i="2"/>
  <c r="AL49" i="2"/>
  <c r="AD49" i="2"/>
  <c r="V49" i="2"/>
  <c r="N49" i="2"/>
  <c r="F49" i="2"/>
  <c r="AE49" i="2"/>
  <c r="I49" i="2"/>
  <c r="AW49" i="2"/>
  <c r="AC49" i="2"/>
  <c r="G49" i="2"/>
  <c r="AU49" i="2"/>
  <c r="Y49" i="2"/>
  <c r="E49" i="2"/>
  <c r="AS49" i="2"/>
  <c r="W49" i="2"/>
  <c r="AO49" i="2"/>
  <c r="U49" i="2"/>
  <c r="AM49" i="2"/>
  <c r="Q49" i="2"/>
  <c r="AK49" i="2"/>
  <c r="O49" i="2"/>
  <c r="AG49" i="2"/>
  <c r="M49" i="2"/>
  <c r="H12" i="2"/>
  <c r="AK12" i="2"/>
  <c r="AA5" i="12"/>
  <c r="S5" i="12"/>
  <c r="K5" i="12"/>
  <c r="C5" i="12"/>
  <c r="X5" i="12"/>
  <c r="O5" i="12"/>
  <c r="F5" i="12"/>
  <c r="AF5" i="12"/>
  <c r="W5" i="12"/>
  <c r="N5" i="12"/>
  <c r="E5" i="12"/>
  <c r="AE5" i="12"/>
  <c r="V5" i="12"/>
  <c r="M5" i="12"/>
  <c r="D5" i="12"/>
  <c r="AD5" i="12"/>
  <c r="Q5" i="12"/>
  <c r="AC5" i="12"/>
  <c r="P5" i="12"/>
  <c r="AB5" i="12"/>
  <c r="L5" i="12"/>
  <c r="R5" i="12"/>
  <c r="Z5" i="12"/>
  <c r="U5" i="12"/>
  <c r="T5" i="12"/>
  <c r="J5" i="12"/>
  <c r="I5" i="12"/>
  <c r="Y5" i="12"/>
  <c r="H5" i="12"/>
  <c r="G5" i="12"/>
  <c r="AD5" i="11"/>
  <c r="V5" i="11"/>
  <c r="N5" i="11"/>
  <c r="F5" i="11"/>
  <c r="AC5" i="11"/>
  <c r="U5" i="11"/>
  <c r="M5" i="11"/>
  <c r="E5" i="11"/>
  <c r="Y5" i="11"/>
  <c r="O5" i="11"/>
  <c r="C5" i="11"/>
  <c r="X5" i="11"/>
  <c r="L5" i="11"/>
  <c r="W5" i="11"/>
  <c r="K5" i="11"/>
  <c r="Z5" i="11"/>
  <c r="P5" i="11"/>
  <c r="D5" i="11"/>
  <c r="T5" i="11"/>
  <c r="Q5" i="11"/>
  <c r="AF5" i="11"/>
  <c r="J5" i="11"/>
  <c r="AE5" i="11"/>
  <c r="I5" i="11"/>
  <c r="H5" i="11"/>
  <c r="G5" i="11"/>
  <c r="S5" i="11"/>
  <c r="R5" i="11"/>
  <c r="AB5" i="11"/>
  <c r="AA5" i="11"/>
  <c r="D2" i="13"/>
  <c r="E2" i="13" s="1"/>
  <c r="F2" i="13" s="1"/>
  <c r="G2" i="13" s="1"/>
  <c r="H2" i="13" s="1"/>
  <c r="I2" i="13" s="1"/>
  <c r="J2" i="13" s="1"/>
  <c r="K2" i="13" s="1"/>
  <c r="L2" i="13" s="1"/>
  <c r="M2" i="13" s="1"/>
  <c r="N2" i="13" s="1"/>
  <c r="O2" i="13" s="1"/>
  <c r="P2" i="13" s="1"/>
  <c r="Q2" i="13" s="1"/>
  <c r="R2" i="13" s="1"/>
  <c r="S2" i="13" s="1"/>
  <c r="T2" i="13" s="1"/>
  <c r="U2" i="13" s="1"/>
  <c r="V2" i="13" s="1"/>
  <c r="W2" i="13" s="1"/>
  <c r="X2" i="13" s="1"/>
  <c r="Y2" i="13" s="1"/>
  <c r="Z2" i="13" s="1"/>
  <c r="AA2" i="13" s="1"/>
  <c r="AB2" i="13" s="1"/>
  <c r="AC2" i="13" s="1"/>
  <c r="AD2" i="13" s="1"/>
  <c r="AE2" i="13" s="1"/>
  <c r="AF2" i="13" s="1"/>
  <c r="D51" i="2"/>
  <c r="D48" i="2"/>
  <c r="AD12" i="2"/>
  <c r="AJ12" i="2"/>
  <c r="AT8" i="10" l="1"/>
  <c r="AY2" i="14"/>
  <c r="AH2" i="14"/>
  <c r="AU2" i="14"/>
  <c r="AQ2" i="14"/>
  <c r="AX2" i="14"/>
  <c r="AN2" i="14"/>
  <c r="AP2" i="14"/>
  <c r="AW2" i="14"/>
  <c r="AG2" i="13"/>
  <c r="AM2" i="13"/>
  <c r="AP2" i="13"/>
  <c r="AU2" i="13"/>
  <c r="AT2" i="13"/>
  <c r="AZ2" i="13"/>
  <c r="AQ2" i="13"/>
  <c r="AI2" i="13"/>
  <c r="AL2" i="13"/>
  <c r="AN2" i="13"/>
  <c r="AH2" i="13"/>
  <c r="AR2" i="13"/>
  <c r="AV2" i="13"/>
  <c r="AK2" i="12"/>
  <c r="AT5" i="10"/>
  <c r="AR2" i="12"/>
  <c r="AN5" i="12"/>
  <c r="AM2" i="14"/>
  <c r="AR2" i="14"/>
  <c r="AP5" i="13"/>
  <c r="AL12" i="2"/>
  <c r="AJ8" i="12"/>
  <c r="AH2" i="12"/>
  <c r="AO2" i="13"/>
  <c r="AK5" i="10"/>
  <c r="AA12" i="2"/>
  <c r="AJ2" i="13"/>
  <c r="AY2" i="13"/>
  <c r="AP5" i="12"/>
  <c r="AT2" i="14"/>
  <c r="AK2" i="14"/>
  <c r="Q12" i="2"/>
  <c r="AX8" i="10"/>
  <c r="AX8" i="12"/>
  <c r="AX2" i="12"/>
  <c r="AS5" i="10"/>
  <c r="AU8" i="14"/>
  <c r="AT8" i="12"/>
  <c r="AU2" i="12"/>
  <c r="AO5" i="12"/>
  <c r="AV5" i="10"/>
  <c r="AL2" i="14"/>
  <c r="AJ8" i="10"/>
  <c r="AL5" i="12"/>
  <c r="U12" i="2"/>
  <c r="AP8" i="10"/>
  <c r="AO8" i="10"/>
  <c r="AR8" i="10"/>
  <c r="AS8" i="12"/>
  <c r="AQ2" i="12"/>
  <c r="AZ2" i="12"/>
  <c r="AT2" i="12"/>
  <c r="I4" i="13"/>
  <c r="I8" i="13"/>
  <c r="H8" i="13"/>
  <c r="H4" i="13"/>
  <c r="AB8" i="13"/>
  <c r="AB4" i="13"/>
  <c r="L8" i="13"/>
  <c r="L4" i="13"/>
  <c r="AS5" i="13"/>
  <c r="Z4" i="13"/>
  <c r="Z8" i="13"/>
  <c r="AM5" i="13"/>
  <c r="AP5" i="14"/>
  <c r="AM5" i="14"/>
  <c r="AG8" i="14"/>
  <c r="AI8" i="14"/>
  <c r="AO5" i="9"/>
  <c r="AN12" i="2"/>
  <c r="AN5" i="11"/>
  <c r="AV5" i="11"/>
  <c r="AL5" i="11"/>
  <c r="AH5" i="12"/>
  <c r="AW5" i="12"/>
  <c r="AZ5" i="10"/>
  <c r="AU48" i="2"/>
  <c r="AM48" i="2"/>
  <c r="AE48" i="2"/>
  <c r="W48" i="2"/>
  <c r="O48" i="2"/>
  <c r="G48" i="2"/>
  <c r="AT48" i="2"/>
  <c r="AL48" i="2"/>
  <c r="AD48" i="2"/>
  <c r="V48" i="2"/>
  <c r="N48" i="2"/>
  <c r="F48" i="2"/>
  <c r="AS48" i="2"/>
  <c r="AK48" i="2"/>
  <c r="AC48" i="2"/>
  <c r="U48" i="2"/>
  <c r="M48" i="2"/>
  <c r="E48" i="2"/>
  <c r="AY48" i="2"/>
  <c r="AQ48" i="2"/>
  <c r="AI48" i="2"/>
  <c r="AA48" i="2"/>
  <c r="S48" i="2"/>
  <c r="K48" i="2"/>
  <c r="C48" i="2"/>
  <c r="AW48" i="2"/>
  <c r="AO48" i="2"/>
  <c r="AG48" i="2"/>
  <c r="Y48" i="2"/>
  <c r="Q48" i="2"/>
  <c r="I48" i="2"/>
  <c r="AN48" i="2"/>
  <c r="R48" i="2"/>
  <c r="AJ48" i="2"/>
  <c r="P48" i="2"/>
  <c r="AH48" i="2"/>
  <c r="L48" i="2"/>
  <c r="AZ48" i="2"/>
  <c r="AF48" i="2"/>
  <c r="J48" i="2"/>
  <c r="AX48" i="2"/>
  <c r="AB48" i="2"/>
  <c r="H48" i="2"/>
  <c r="AV48" i="2"/>
  <c r="Z48" i="2"/>
  <c r="AR48" i="2"/>
  <c r="X48" i="2"/>
  <c r="B48" i="2"/>
  <c r="AP48" i="2"/>
  <c r="T48" i="2"/>
  <c r="AX5" i="11"/>
  <c r="AT5" i="11"/>
  <c r="AU5" i="12"/>
  <c r="AI5" i="12"/>
  <c r="AW12" i="2"/>
  <c r="AI5" i="10"/>
  <c r="AM5" i="10"/>
  <c r="L12" i="2"/>
  <c r="AH8" i="10"/>
  <c r="AQ8" i="10"/>
  <c r="AZ8" i="10"/>
  <c r="AW8" i="12"/>
  <c r="AL8" i="12"/>
  <c r="AW2" i="12"/>
  <c r="AJ2" i="12"/>
  <c r="M12" i="2"/>
  <c r="K4" i="13"/>
  <c r="K8" i="13"/>
  <c r="AC4" i="13"/>
  <c r="AC8" i="13"/>
  <c r="AY5" i="13"/>
  <c r="V4" i="13"/>
  <c r="V8" i="13"/>
  <c r="D8" i="13"/>
  <c r="D4" i="13"/>
  <c r="AH5" i="13"/>
  <c r="AU5" i="13"/>
  <c r="AQ5" i="14"/>
  <c r="AJ5" i="14"/>
  <c r="AG5" i="14"/>
  <c r="AX5" i="14"/>
  <c r="AU5" i="14"/>
  <c r="AW8" i="14"/>
  <c r="AQ8" i="14"/>
  <c r="AW5" i="9"/>
  <c r="AH12" i="2"/>
  <c r="AG5" i="11"/>
  <c r="AS5" i="11"/>
  <c r="AY5" i="12"/>
  <c r="AR5" i="11"/>
  <c r="AM5" i="11"/>
  <c r="AT51" i="2"/>
  <c r="AL51" i="2"/>
  <c r="AD51" i="2"/>
  <c r="V51" i="2"/>
  <c r="N51" i="2"/>
  <c r="F51" i="2"/>
  <c r="AS51" i="2"/>
  <c r="AK51" i="2"/>
  <c r="AC51" i="2"/>
  <c r="U51" i="2"/>
  <c r="M51" i="2"/>
  <c r="E51" i="2"/>
  <c r="AZ51" i="2"/>
  <c r="AR51" i="2"/>
  <c r="AJ51" i="2"/>
  <c r="AB51" i="2"/>
  <c r="T51" i="2"/>
  <c r="L51" i="2"/>
  <c r="AX51" i="2"/>
  <c r="AP51" i="2"/>
  <c r="AH51" i="2"/>
  <c r="Z51" i="2"/>
  <c r="R51" i="2"/>
  <c r="J51" i="2"/>
  <c r="B51" i="2"/>
  <c r="AV51" i="2"/>
  <c r="AN51" i="2"/>
  <c r="AF51" i="2"/>
  <c r="X51" i="2"/>
  <c r="P51" i="2"/>
  <c r="H51" i="2"/>
  <c r="AI51" i="2"/>
  <c r="O51" i="2"/>
  <c r="AG51" i="2"/>
  <c r="K51" i="2"/>
  <c r="AY51" i="2"/>
  <c r="AE51" i="2"/>
  <c r="I51" i="2"/>
  <c r="AW51" i="2"/>
  <c r="AA51" i="2"/>
  <c r="G51" i="2"/>
  <c r="AU51" i="2"/>
  <c r="Y51" i="2"/>
  <c r="C51" i="2"/>
  <c r="AQ51" i="2"/>
  <c r="W51" i="2"/>
  <c r="AO51" i="2"/>
  <c r="S51" i="2"/>
  <c r="AM51" i="2"/>
  <c r="Q51" i="2"/>
  <c r="AK5" i="11"/>
  <c r="AM5" i="12"/>
  <c r="AT5" i="12"/>
  <c r="AG5" i="12"/>
  <c r="AQ5" i="12"/>
  <c r="N12" i="2"/>
  <c r="AG5" i="10"/>
  <c r="AQ5" i="10"/>
  <c r="AR5" i="10"/>
  <c r="AU5" i="10"/>
  <c r="G12" i="2"/>
  <c r="AS8" i="10"/>
  <c r="AN8" i="10"/>
  <c r="AY8" i="10"/>
  <c r="AO8" i="12"/>
  <c r="AZ8" i="12"/>
  <c r="AI8" i="12"/>
  <c r="AN8" i="12"/>
  <c r="AO2" i="12"/>
  <c r="AS2" i="12"/>
  <c r="AL5" i="13"/>
  <c r="AZ5" i="13"/>
  <c r="E4" i="13"/>
  <c r="E8" i="13"/>
  <c r="AG5" i="13"/>
  <c r="N8" i="13"/>
  <c r="N4" i="13"/>
  <c r="AR5" i="14"/>
  <c r="AV5" i="14"/>
  <c r="AZ5" i="14"/>
  <c r="AO5" i="14"/>
  <c r="AN8" i="14"/>
  <c r="AH8" i="14"/>
  <c r="AY8" i="14"/>
  <c r="AJ5" i="9"/>
  <c r="AN5" i="9"/>
  <c r="AL8" i="10"/>
  <c r="AR8" i="12"/>
  <c r="AV8" i="12"/>
  <c r="T12" i="2"/>
  <c r="K12" i="2"/>
  <c r="O12" i="2"/>
  <c r="AG12" i="2"/>
  <c r="AP12" i="2"/>
  <c r="AQ12" i="2"/>
  <c r="I12" i="2"/>
  <c r="AX12" i="2"/>
  <c r="P12" i="2"/>
  <c r="AO12" i="2"/>
  <c r="V12" i="2"/>
  <c r="AV12" i="2"/>
  <c r="J12" i="2"/>
  <c r="AU12" i="2"/>
  <c r="Q8" i="13"/>
  <c r="Q4" i="13"/>
  <c r="T8" i="13"/>
  <c r="T4" i="13"/>
  <c r="P8" i="13"/>
  <c r="P4" i="13"/>
  <c r="AR5" i="13"/>
  <c r="Y8" i="13"/>
  <c r="Y4" i="13"/>
  <c r="AX5" i="13"/>
  <c r="AS5" i="14"/>
  <c r="AW5" i="14"/>
  <c r="AO8" i="14"/>
  <c r="AX8" i="14"/>
  <c r="AJ8" i="14"/>
  <c r="AL5" i="9"/>
  <c r="AZ5" i="9"/>
  <c r="AI5" i="9"/>
  <c r="AV5" i="9"/>
  <c r="AY5" i="11"/>
  <c r="AQ5" i="11"/>
  <c r="AI5" i="11"/>
  <c r="AV5" i="12"/>
  <c r="AR5" i="12"/>
  <c r="AZ5" i="12"/>
  <c r="AX5" i="10"/>
  <c r="AY12" i="2"/>
  <c r="AP8" i="14"/>
  <c r="AL8" i="14"/>
  <c r="AR8" i="14"/>
  <c r="AK5" i="9"/>
  <c r="AQ5" i="9"/>
  <c r="AZ12" i="2"/>
  <c r="AP5" i="11"/>
  <c r="AN5" i="10"/>
  <c r="AL5" i="10"/>
  <c r="AI8" i="10"/>
  <c r="Y12" i="2"/>
  <c r="AI5" i="14"/>
  <c r="AK5" i="14"/>
  <c r="AK8" i="14"/>
  <c r="AT8" i="14"/>
  <c r="AZ8" i="14"/>
  <c r="AR5" i="9"/>
  <c r="AY5" i="9"/>
  <c r="AH5" i="9"/>
  <c r="AR12" i="2"/>
  <c r="AU8" i="10"/>
  <c r="AM8" i="10"/>
  <c r="AK8" i="12"/>
  <c r="S8" i="13"/>
  <c r="S4" i="13"/>
  <c r="AO5" i="13"/>
  <c r="AA8" i="13"/>
  <c r="AA4" i="13"/>
  <c r="C8" i="13"/>
  <c r="C4" i="13"/>
  <c r="AJ5" i="13"/>
  <c r="G8" i="13"/>
  <c r="G4" i="13"/>
  <c r="AO5" i="11"/>
  <c r="AJ5" i="12"/>
  <c r="AB12" i="2"/>
  <c r="AW5" i="10"/>
  <c r="Z12" i="2"/>
  <c r="AW8" i="10"/>
  <c r="AH8" i="12"/>
  <c r="AM2" i="12"/>
  <c r="AK5" i="13"/>
  <c r="AT5" i="13"/>
  <c r="O8" i="13"/>
  <c r="O4" i="13"/>
  <c r="X12" i="2"/>
  <c r="AW2" i="13"/>
  <c r="AX2" i="13"/>
  <c r="AK2" i="13"/>
  <c r="AK5" i="12"/>
  <c r="AX5" i="12"/>
  <c r="S12" i="2"/>
  <c r="AY5" i="10"/>
  <c r="AO5" i="10"/>
  <c r="AJ5" i="10"/>
  <c r="AI2" i="14"/>
  <c r="AS2" i="14"/>
  <c r="AP8" i="12"/>
  <c r="AY8" i="12"/>
  <c r="AU8" i="12"/>
  <c r="AG2" i="12"/>
  <c r="AY2" i="12"/>
  <c r="AV2" i="12"/>
  <c r="AF4" i="13"/>
  <c r="AF8" i="13"/>
  <c r="AW5" i="13"/>
  <c r="AV5" i="13"/>
  <c r="X8" i="13"/>
  <c r="X4" i="13"/>
  <c r="J4" i="13"/>
  <c r="J8" i="13"/>
  <c r="W8" i="13"/>
  <c r="W4" i="13"/>
  <c r="F12" i="2"/>
  <c r="AN5" i="14"/>
  <c r="AY5" i="14"/>
  <c r="AL5" i="14"/>
  <c r="AS8" i="14"/>
  <c r="AM8" i="14"/>
  <c r="AT5" i="9"/>
  <c r="AM5" i="9"/>
  <c r="AP5" i="9"/>
  <c r="AI12" i="2"/>
  <c r="AE12" i="2"/>
  <c r="AU5" i="11"/>
  <c r="AK8" i="10"/>
  <c r="AM8" i="12"/>
  <c r="AI2" i="12"/>
  <c r="AD8" i="13"/>
  <c r="AD4" i="13"/>
  <c r="U4" i="13"/>
  <c r="U8" i="13"/>
  <c r="M4" i="13"/>
  <c r="M8" i="13"/>
  <c r="R12" i="2"/>
  <c r="AS2" i="13"/>
  <c r="AW5" i="11"/>
  <c r="AZ5" i="11"/>
  <c r="AJ5" i="11"/>
  <c r="AH5" i="11"/>
  <c r="AS5" i="12"/>
  <c r="W12" i="2"/>
  <c r="AP5" i="10"/>
  <c r="AH5" i="10"/>
  <c r="AV2" i="14"/>
  <c r="AG2" i="14"/>
  <c r="AC12" i="2"/>
  <c r="AV8" i="10"/>
  <c r="AG8" i="10"/>
  <c r="AQ8" i="12"/>
  <c r="AG8" i="12"/>
  <c r="AP2" i="12"/>
  <c r="AN2" i="12"/>
  <c r="AL2" i="12"/>
  <c r="AN5" i="13"/>
  <c r="F8" i="13"/>
  <c r="F4" i="13"/>
  <c r="AQ5" i="13"/>
  <c r="AI5" i="13"/>
  <c r="R4" i="13"/>
  <c r="R8" i="13"/>
  <c r="AE8" i="13"/>
  <c r="AE4" i="13"/>
  <c r="AF12" i="2"/>
  <c r="AH5" i="14"/>
  <c r="AT5" i="14"/>
  <c r="AV8" i="14"/>
  <c r="AS5" i="9"/>
  <c r="AU5" i="9"/>
  <c r="AG5" i="9"/>
  <c r="AX5" i="9"/>
  <c r="AM12" i="2"/>
  <c r="AS12" i="2"/>
  <c r="AX4" i="13" l="1"/>
  <c r="AZ4" i="13"/>
  <c r="AV4" i="13"/>
  <c r="AH4" i="13"/>
  <c r="AM4" i="13"/>
  <c r="AU4" i="13"/>
  <c r="AP4" i="13"/>
  <c r="AO4" i="13"/>
  <c r="AN4" i="13"/>
  <c r="AT4" i="13"/>
  <c r="AS4" i="13"/>
  <c r="AI4" i="13"/>
  <c r="AK4" i="13"/>
  <c r="AJ4" i="13"/>
  <c r="AR4" i="13"/>
  <c r="AY4" i="13"/>
  <c r="AG4" i="13"/>
  <c r="AW4" i="13"/>
  <c r="AQ4" i="13"/>
  <c r="AL4" i="13"/>
  <c r="AR8" i="13"/>
  <c r="AK8" i="13"/>
  <c r="AP8" i="13"/>
  <c r="AV8" i="13"/>
  <c r="AG8" i="13"/>
  <c r="AH8" i="13"/>
  <c r="AJ8" i="13"/>
  <c r="AT8" i="13"/>
  <c r="AO8" i="13"/>
  <c r="AI8" i="13"/>
  <c r="AU8" i="13"/>
  <c r="AS8" i="13"/>
  <c r="AM8" i="13"/>
  <c r="AX8" i="13"/>
  <c r="AY8" i="13"/>
  <c r="AW8" i="13"/>
  <c r="AL8" i="13"/>
  <c r="AN8" i="13"/>
  <c r="AZ8" i="13"/>
  <c r="AQ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tc={25246F36-C53F-604F-823A-6EB001C5D20F}</author>
    <author>tc={ABD24CF6-B857-9A41-958F-240AC14CA34C}</author>
  </authors>
  <commentList>
    <comment ref="D21" authorId="0" shapeId="0" xr:uid="{25246F36-C53F-604F-823A-6EB001C5D20F}">
      <text>
        <t>[Threaded comment]
Your version of Excel allows you to read this threaded comment; however, any edits to it will get removed if the file is opened in a newer version of Excel. Learn more: https://go.microsoft.com/fwlink/?linkid=870924
Comment:
    Convert it into 2012 USD</t>
      </text>
    </comment>
    <comment ref="D34" authorId="1" shapeId="0" xr:uid="{ABD24CF6-B857-9A41-958F-240AC14CA34C}">
      <text>
        <t>[Threaded comment]
Your version of Excel allows you to read this threaded comment; however, any edits to it will get removed if the file is opened in a newer version of Excel. Learn more: https://go.microsoft.com/fwlink/?linkid=870924
Comment:
    Convert it into 2012 USD</t>
      </text>
    </comment>
  </commentList>
</comments>
</file>

<file path=xl/sharedStrings.xml><?xml version="1.0" encoding="utf-8"?>
<sst xmlns="http://schemas.openxmlformats.org/spreadsheetml/2006/main" count="437" uniqueCount="156">
  <si>
    <t>BNVP BAU New Vehicle Price</t>
  </si>
  <si>
    <t>Source:</t>
  </si>
  <si>
    <t>Exchange Rates</t>
  </si>
  <si>
    <t>https://www.exchangerates.org.uk/USD-IDR-spot-exchange-rates-history-2019.html</t>
  </si>
  <si>
    <t>Indonesia - Investments</t>
  </si>
  <si>
    <t>Import tariff (CBU vehicles)</t>
  </si>
  <si>
    <t>https://www.indonesia-investments.com/news/todays-headlines/indonesian-demand-for-imported-cbu-cars-still-strong/item6501?</t>
  </si>
  <si>
    <t>Global Fleet</t>
  </si>
  <si>
    <t>VAT (PPN)</t>
  </si>
  <si>
    <t>https://www.globalfleet.com/en/taxation-and-legislation/asia-pacific/analysis/tax-turbulence-guiding-fleets-through-indonesias-vat-storm?a=YHE11&amp;t%5B0%5D=Indonesia&amp;t%5B1%5D=Taxation&amp;curl=1</t>
  </si>
  <si>
    <t>Luxury goods tax (PPnBM)</t>
  </si>
  <si>
    <t>Mordor Intellligence</t>
  </si>
  <si>
    <t>Dealer margin &amp; logistics</t>
  </si>
  <si>
    <t>https://www.mordorintelligence.com/industry-reports/indonesia-freight-logistics-market</t>
  </si>
  <si>
    <t>World Bank</t>
  </si>
  <si>
    <t>Final Consumption Expenditure</t>
  </si>
  <si>
    <t>2010-2023</t>
  </si>
  <si>
    <t>https://databank.worldbank.org/reports.aspx?source=2&amp;series=NE.CON.TOTL.CD&amp;country=</t>
  </si>
  <si>
    <t>Channel News Asia</t>
  </si>
  <si>
    <t>Prices of electric motorcycles</t>
  </si>
  <si>
    <t>https://www.channelnewsasia.com/asia/indonesia-electric-motorcycle-subsidy-vehicle-assistance-program-3734736</t>
  </si>
  <si>
    <t>Currency Year</t>
  </si>
  <si>
    <t>The figures from the Center for Automotive Research come from a 2010 Automotive Yearbook</t>
  </si>
  <si>
    <t>and therefore are likely in 2010 dollars.</t>
  </si>
  <si>
    <t>The figures from TruckerToTrucker were collected in early 2015 and therefore use 2015</t>
  </si>
  <si>
    <t>2014 to 2012, for TruckerToTrucker</t>
  </si>
  <si>
    <t>dollars, but because we don't have a 2015 annual CPI-U figure available yet, we use 2014.</t>
  </si>
  <si>
    <t>2013 to 2012, for American Public Transit Association</t>
  </si>
  <si>
    <t>2013 to 2012</t>
  </si>
  <si>
    <t>2016 to 2012</t>
  </si>
  <si>
    <t>2017 to 2012</t>
  </si>
  <si>
    <t>2018 to 2012</t>
  </si>
  <si>
    <t>2019 to 2012</t>
  </si>
  <si>
    <t>2020 to 2012</t>
  </si>
  <si>
    <t>2021 to 2012</t>
  </si>
  <si>
    <t>See "cpi.xlsx" in the InputData folder for source information.</t>
  </si>
  <si>
    <t>Note:</t>
  </si>
  <si>
    <t xml:space="preserve">To estimate the adjusted vehicle price for Indonesia based on a U.S. vehicle price, we compute an adjustment factor that combines two key elements: the FCE-based scaling and a correction factor accounting for country-specific cost components. First, we calculate the ratio of Final Consumption Expenditure (FCE) per capita between Indonesia and the U.S. to reflect differences in purchasing power and spending capacity. This gives a base scaling factor. Then, apply a correction factor to capture additional costs associated with importing vehicles into Indonesia. This correction factor is the sum of typical vehicle-related costs, such as import tariffs on completely built-up (CBU) vehicles, value-added tax (VAT or PPN), luxury goods tax (PPnBM), and dealer margins or logistics fees. For passenger cars, instead of using FCE, we directly estimate the scaling by comparing average Indonesian passenger car prices to U.S. passenger vehicle prices. </t>
  </si>
  <si>
    <t>Year</t>
  </si>
  <si>
    <t>Average new car price (million Rupiah)</t>
  </si>
  <si>
    <t>Million Rupiah to Rupiah</t>
  </si>
  <si>
    <t>1 USD to Rupiah (2019)</t>
  </si>
  <si>
    <t>1 Rupiah to USD (2019)</t>
  </si>
  <si>
    <t>Average new car price (USD)</t>
  </si>
  <si>
    <t>Percentage increase overtime</t>
  </si>
  <si>
    <t>Average new car price (2012 USD) - Percentage Increase</t>
  </si>
  <si>
    <t>Average new car price (2012 USD) - Linear Forecast</t>
  </si>
  <si>
    <t>Indonesia New Vehicle Price</t>
  </si>
  <si>
    <t>BNVP-motorbikes-psgr</t>
  </si>
  <si>
    <t>Price ($/vehicle)</t>
  </si>
  <si>
    <t>battery electric vehicle</t>
  </si>
  <si>
    <t>natural gas vehicle</t>
  </si>
  <si>
    <t>gasoline vehicle</t>
  </si>
  <si>
    <t>diesel vehicle</t>
  </si>
  <si>
    <t>plugin hybrid vehicle</t>
  </si>
  <si>
    <t>LPG vehicle</t>
  </si>
  <si>
    <t>hydrogen vehicle</t>
  </si>
  <si>
    <t xml:space="preserve">Source: 1) ChannelAsiaNews (See 'About' - https://www.channelnewsasia.com/asia/indonesia-electric-motorcycle-subsidy-vehicle-assistance-program-3734736) </t>
  </si>
  <si>
    <t xml:space="preserve">Prices for these electric motorcycles range from 4.8 million rupiah to 37.75 million rupiah. </t>
  </si>
  <si>
    <t>Source: 2) ICCT (See 'Motorcycles - 2030' tab)</t>
  </si>
  <si>
    <t>BNVP-HDVs-psgr</t>
  </si>
  <si>
    <t>BNVP-HDVs-frgt</t>
  </si>
  <si>
    <t>US New Vehicle Price</t>
  </si>
  <si>
    <t>BNVP-LDVs-psgr</t>
  </si>
  <si>
    <t>BNVP-LDVs-frgt</t>
  </si>
  <si>
    <t>BNVP-aircraft-psgr</t>
  </si>
  <si>
    <t>BNVP-rail-psgr</t>
  </si>
  <si>
    <t>BNVP-aircraft-frgt</t>
  </si>
  <si>
    <t>BNVP-rail-frgt</t>
  </si>
  <si>
    <t>BNVP-ships-psgr</t>
  </si>
  <si>
    <t>BNVP-ships-frgt</t>
  </si>
  <si>
    <t>BNVP-motorbikes-frgt</t>
  </si>
  <si>
    <t>Compound Annual Growth Rate</t>
  </si>
  <si>
    <t>CAGR-LDVs-psgr</t>
  </si>
  <si>
    <t>CAGR-HDVs-psgr</t>
  </si>
  <si>
    <t>Series Name</t>
  </si>
  <si>
    <t>Series Code</t>
  </si>
  <si>
    <t>Country Name</t>
  </si>
  <si>
    <t>Country Code</t>
  </si>
  <si>
    <t>Final consumption expenditure (constant 2015 US$)</t>
  </si>
  <si>
    <t>NE.CON.TOTL.KD</t>
  </si>
  <si>
    <t>United States</t>
  </si>
  <si>
    <t>USA</t>
  </si>
  <si>
    <t>Indonesia</t>
  </si>
  <si>
    <t>IDN</t>
  </si>
  <si>
    <t>Average GDP per capita</t>
  </si>
  <si>
    <t>Final consumption expenditure (FCE) (constant 2015 US$) - USA</t>
  </si>
  <si>
    <t>Final consumption expenditure (FCE) (constant 2015 US$) - IDN</t>
  </si>
  <si>
    <t>Ratio (FCE IDN/FCE USA)</t>
  </si>
  <si>
    <t>Adjustment Factor</t>
  </si>
  <si>
    <t>India's projection</t>
  </si>
  <si>
    <t xml:space="preserve">US$1 = INR 74 </t>
  </si>
  <si>
    <r>
      <rPr>
        <sz val="11"/>
        <color theme="1"/>
        <rFont val="Calibri"/>
        <family val="2"/>
      </rPr>
      <t xml:space="preserve">Source: ICCT (2021) </t>
    </r>
    <r>
      <rPr>
        <u/>
        <sz val="11"/>
        <color rgb="FF1155CC"/>
        <rFont val="Calibri"/>
        <family val="2"/>
      </rPr>
      <t>https://theicct.org/sites/default/files/publications/E2W-cost-2030-India-jul2021.pdf</t>
    </r>
  </si>
  <si>
    <t xml:space="preserve">Indonesia's HDV passenger </t>
  </si>
  <si>
    <t>Source: ICCT (2023)</t>
  </si>
  <si>
    <t>Exchange rate:  1 USD=14,800 IDR (the average rate in August 2022).</t>
  </si>
  <si>
    <t xml:space="preserve">Initial EPS prices  </t>
  </si>
  <si>
    <t xml:space="preserve">ICCT prices </t>
  </si>
  <si>
    <t>Source</t>
  </si>
  <si>
    <t>ICCT (2023)</t>
  </si>
  <si>
    <t>Same as EV</t>
  </si>
  <si>
    <t>French 12-metre hydrogen fuel-cell bus  (non-Indonesia source)</t>
  </si>
  <si>
    <t>Indonesia's HDV freight</t>
  </si>
  <si>
    <t xml:space="preserve">Source: </t>
  </si>
  <si>
    <t>New trucks can range from around Rp 125 million (Daihatsu Gran Max PU or Tata Super Ace) to over Rp 800 million (Ford Ranger or Isuzu D Max).</t>
  </si>
  <si>
    <r>
      <t xml:space="preserve">Source: </t>
    </r>
    <r>
      <rPr>
        <u/>
        <sz val="11"/>
        <color rgb="FF1155CC"/>
        <rFont val="Calibri"/>
        <family val="2"/>
      </rPr>
      <t>https://changing-transport.org/wp-content/uploads/2021_IDN_Truck-Modernisation.pdf</t>
    </r>
  </si>
  <si>
    <r>
      <t xml:space="preserve">Source: Wangsa et al. (2023) </t>
    </r>
    <r>
      <rPr>
        <u/>
        <sz val="11"/>
        <color rgb="FF1155CC"/>
        <rFont val="Calibri"/>
        <family val="2"/>
      </rPr>
      <t>https://doi.org/10.1016/j.cstp.2023.100966</t>
    </r>
  </si>
  <si>
    <t>"The optimal tax incentive and subsidy to promote electric trucks in Indonesia: Insight for government and industry"</t>
  </si>
  <si>
    <t>Electric trucks</t>
  </si>
  <si>
    <t>Disel trucks</t>
  </si>
  <si>
    <t>Global Fuel Economy, Indonesia (https://www.globalfueleconomy.org/media/461034/asia_indonesia.pdf)</t>
  </si>
  <si>
    <t>ICCT Working Paper (https://theicct.org/wp-content/uploads/2023/01/asia-pacific-evs-cco-evs-indonesia-jan23.pdf)</t>
  </si>
  <si>
    <t>Mitsubishi (https://www.oto.com/en/truk-baru/mitsubishi/colt-fe-shdx)— Rp579 Juta = $36k</t>
  </si>
  <si>
    <t>Conventional</t>
  </si>
  <si>
    <t>BEV100</t>
  </si>
  <si>
    <t>BEV150</t>
  </si>
  <si>
    <t>BEV250</t>
  </si>
  <si>
    <t>&gt;&gt; Projections by SO (fitting the curve and put the constant values after 2045)</t>
  </si>
  <si>
    <t>Source: ITDP (2023)</t>
  </si>
  <si>
    <t>NOT UPDATED BELOW - PROJECTIONS TO BE CALIBRATED</t>
  </si>
  <si>
    <t>&lt; used</t>
  </si>
  <si>
    <t>if possible using the weighted average for HDVs prices</t>
  </si>
  <si>
    <t>Next steps</t>
  </si>
  <si>
    <t>otherwise using unweighted average</t>
  </si>
  <si>
    <t>The price provided is low for HDVs freight. If we can't find better data, it is recommended using the weighted average data for HDVs passengers</t>
  </si>
  <si>
    <t>Number of vehicles by HDV category (i.e., Single Bus, Articulated Bus, Medium Bus, and Microbus)</t>
  </si>
  <si>
    <t>Category</t>
  </si>
  <si>
    <t>Note</t>
  </si>
  <si>
    <t>Single Bus</t>
  </si>
  <si>
    <t>Articulated Bus</t>
  </si>
  <si>
    <t>Medium Bus</t>
  </si>
  <si>
    <t>Microbus</t>
  </si>
  <si>
    <t>All buses</t>
  </si>
  <si>
    <t>Count</t>
  </si>
  <si>
    <t>https://www.statista.com/statistics/978937/indonesia-number-of-buses-use/#:~:text=In%202022%2C%20the%20number%20of,increase%20over%20the%20last%20years.</t>
  </si>
  <si>
    <t>Souce Link</t>
  </si>
  <si>
    <t>In 2022, the number of buses in use was roughly 241 thousand units in Indonesia, indicating a steady increase over the last years. Starting in April 2019, old buses in Jakarta, Indonesia, were not allowed to operate anymore as an attempt to reduce the air pollution in Indonesia.</t>
  </si>
  <si>
    <t>Electric buses</t>
  </si>
  <si>
    <t>Only 124 electric buses are being used in urban public transport systems across three cities currently, accounting for just 0.80% of the target the Ministry of Transportation has set for 2030 just a few years from now.</t>
  </si>
  <si>
    <t>https://itdp.org/2024/07/15/building-momentum-for-transport-electrification-in-indonesia/</t>
  </si>
  <si>
    <t>Market forecast</t>
  </si>
  <si>
    <t>https://www.researchandmarkets.com/reports/5806834/indonesia-bus-industry-research-report?srsltid=AfmBOooC7WdPcPYG8Fzm8pMPRLZvYSE_UKLWn64ooBzzkwRnleggi0Z8</t>
  </si>
  <si>
    <t>Jakarta</t>
  </si>
  <si>
    <t>https://itdp-indonesia.org/wp-content/uploads/2023/05/3.2.-_-3.3.-Transjakarta-E-Bus-Integrated-Long-Term-Implementation-Phase.pdf</t>
  </si>
  <si>
    <t>%</t>
  </si>
  <si>
    <t>Total</t>
  </si>
  <si>
    <t>IDR/USD: 15,200, based on exchange rate on October 4, 2022</t>
  </si>
  <si>
    <t>ITDP (2023)</t>
  </si>
  <si>
    <t>Diesel</t>
  </si>
  <si>
    <t>Average</t>
  </si>
  <si>
    <t>Weighted average of ICCT (2023)'s Mercedes Benz Diesel Single Bus and ITDP (2023)'s prices</t>
  </si>
  <si>
    <t>Average of NG, gasoline/diesel</t>
  </si>
  <si>
    <t>Since we couldn't find a better data, I copied and pasted from HDVs-psgr as suggested</t>
  </si>
  <si>
    <t>Used the weighted average</t>
  </si>
  <si>
    <t xml:space="preserve">Same as HDV-pasgr </t>
  </si>
  <si>
    <t>Updated with the 2012 USD from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</si>
</sst>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_(&quot;$&quot;* #,##0_);_(&quot;$&quot;* \(#,##0\);_(&quot;$&quot;* &quot;-&quot;??_);_(@_)"/>
    <numFmt numFmtId="166" formatCode="_(* #,##0.0_);_(* \(#,##0.0\);_(* &quot;-&quot;??.0_);_(@_)"/>
    <numFmt numFmtId="167" formatCode="&quot;$&quot;#,##0"/>
    <numFmt numFmtId="168" formatCode="&quot;$&quot;#,##0.00"/>
    <numFmt numFmtId="169" formatCode="&quot;$&quot;#,##0.0"/>
    <numFmt numFmtId="170" formatCode="0.0%"/>
    <numFmt numFmtId="171" formatCode="_(&quot;$&quot;* #,##0.0_);_(&quot;$&quot;* \(#,##0.0\);_(&quot;$&quot;* &quot;-&quot;??_);_(@_)"/>
  </numFmts>
  <fonts count="18" x14ac:knownFonts="1">
    <font>
      <sz val="11"/>
      <color theme="1"/>
      <name val="Calibri"/>
      <scheme val="minor"/>
    </font>
    <font>
      <b/>
      <sz val="11"/>
      <color theme="1"/>
      <name val="Calibri"/>
      <family val="2"/>
    </font>
    <font>
      <sz val="11"/>
      <color theme="1"/>
      <name val="Calibri"/>
      <family val="2"/>
    </font>
    <font>
      <u/>
      <sz val="11"/>
      <color theme="10"/>
      <name val="Calibri"/>
      <family val="2"/>
    </font>
    <font>
      <sz val="11"/>
      <color theme="1"/>
      <name val="Calibri"/>
      <family val="2"/>
      <scheme val="minor"/>
    </font>
    <font>
      <b/>
      <sz val="16"/>
      <color rgb="FFFF0000"/>
      <name val="Calibri"/>
      <family val="2"/>
    </font>
    <font>
      <u/>
      <sz val="11"/>
      <color theme="1"/>
      <name val="Calibri"/>
      <family val="2"/>
    </font>
    <font>
      <u/>
      <sz val="11"/>
      <color rgb="FF0000FF"/>
      <name val="Calibri"/>
      <family val="2"/>
    </font>
    <font>
      <u/>
      <sz val="11"/>
      <color rgb="FF0000FF"/>
      <name val="Calibri"/>
      <family val="2"/>
    </font>
    <font>
      <b/>
      <sz val="11"/>
      <color rgb="FF000000"/>
      <name val="Calibri"/>
      <family val="2"/>
    </font>
    <font>
      <sz val="11"/>
      <color rgb="FF000000"/>
      <name val="Calibri"/>
      <family val="2"/>
    </font>
    <font>
      <u/>
      <sz val="11"/>
      <color rgb="FF1155CC"/>
      <name val="Calibri"/>
      <family val="2"/>
    </font>
    <font>
      <u/>
      <sz val="11"/>
      <color theme="10"/>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sz val="11"/>
      <color theme="1"/>
      <name val="Calibri"/>
      <family val="2"/>
      <scheme val="minor"/>
    </font>
    <font>
      <sz val="11"/>
      <color rgb="FF0070C0"/>
      <name val="Calibri"/>
      <family val="2"/>
      <scheme val="minor"/>
    </font>
  </fonts>
  <fills count="15">
    <fill>
      <patternFill patternType="none"/>
    </fill>
    <fill>
      <patternFill patternType="gray125"/>
    </fill>
    <fill>
      <patternFill patternType="solid">
        <fgColor rgb="FFBFBFBF"/>
        <bgColor rgb="FFBFBFBF"/>
      </patternFill>
    </fill>
    <fill>
      <patternFill patternType="solid">
        <fgColor rgb="FFCFE2F3"/>
        <bgColor rgb="FFCFE2F3"/>
      </patternFill>
    </fill>
    <fill>
      <patternFill patternType="solid">
        <fgColor rgb="FFF2DBDB"/>
        <bgColor rgb="FFF2DBDB"/>
      </patternFill>
    </fill>
    <fill>
      <patternFill patternType="solid">
        <fgColor rgb="FFDAEEF3"/>
        <bgColor rgb="FFDAEEF3"/>
      </patternFill>
    </fill>
    <fill>
      <patternFill patternType="solid">
        <fgColor rgb="FFF2F2F2"/>
        <bgColor rgb="FFF2F2F2"/>
      </patternFill>
    </fill>
    <fill>
      <patternFill patternType="solid">
        <fgColor rgb="FFDDD9C3"/>
        <bgColor rgb="FFDDD9C3"/>
      </patternFill>
    </fill>
    <fill>
      <patternFill patternType="solid">
        <fgColor rgb="FF92D050"/>
        <bgColor rgb="FF92D050"/>
      </patternFill>
    </fill>
    <fill>
      <patternFill patternType="solid">
        <fgColor theme="6"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rgb="FFC9DAF8"/>
      </patternFill>
    </fill>
    <fill>
      <patternFill patternType="solid">
        <fgColor theme="8" tint="0.59999389629810485"/>
        <bgColor rgb="FF9FC5E8"/>
      </patternFill>
    </fill>
    <fill>
      <patternFill patternType="solid">
        <fgColor theme="8" tint="0.59999389629810485"/>
        <bgColor rgb="FFCFE2F3"/>
      </patternFill>
    </fill>
  </fills>
  <borders count="2">
    <border>
      <left/>
      <right/>
      <top/>
      <bottom/>
      <diagonal/>
    </border>
    <border>
      <left/>
      <right/>
      <top/>
      <bottom/>
      <diagonal/>
    </border>
  </borders>
  <cellStyleXfs count="5">
    <xf numFmtId="0" fontId="0" fillId="0" borderId="0"/>
    <xf numFmtId="0" fontId="12" fillId="0" borderId="0" applyNumberForma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43" fontId="16" fillId="0" borderId="0" applyFont="0" applyFill="0" applyBorder="0" applyAlignment="0" applyProtection="0"/>
  </cellStyleXfs>
  <cellXfs count="63">
    <xf numFmtId="0" fontId="0" fillId="0" borderId="0" xfId="0"/>
    <xf numFmtId="0" fontId="1" fillId="0" borderId="0" xfId="0" applyFont="1"/>
    <xf numFmtId="0" fontId="1" fillId="2" borderId="1" xfId="0" applyFont="1" applyFill="1" applyBorder="1"/>
    <xf numFmtId="0" fontId="2" fillId="0" borderId="0" xfId="0" applyFont="1" applyAlignment="1">
      <alignment horizontal="left"/>
    </xf>
    <xf numFmtId="0" fontId="3" fillId="0" borderId="0" xfId="0" applyFont="1"/>
    <xf numFmtId="0" fontId="2" fillId="0" borderId="0" xfId="0" applyFont="1"/>
    <xf numFmtId="164" fontId="2" fillId="0" borderId="0" xfId="0" applyNumberFormat="1" applyFont="1"/>
    <xf numFmtId="0" fontId="4" fillId="0" borderId="0" xfId="0" applyFont="1"/>
    <xf numFmtId="11" fontId="2" fillId="0" borderId="0" xfId="0" applyNumberFormat="1" applyFont="1"/>
    <xf numFmtId="0" fontId="5" fillId="3" borderId="0" xfId="0" applyFont="1" applyFill="1"/>
    <xf numFmtId="0" fontId="4" fillId="3" borderId="0" xfId="0" applyFont="1" applyFill="1"/>
    <xf numFmtId="165" fontId="2" fillId="0" borderId="0" xfId="0" applyNumberFormat="1" applyFont="1"/>
    <xf numFmtId="44" fontId="2" fillId="0" borderId="0" xfId="0" applyNumberFormat="1" applyFont="1"/>
    <xf numFmtId="10" fontId="4" fillId="0" borderId="0" xfId="0" applyNumberFormat="1" applyFont="1"/>
    <xf numFmtId="166" fontId="4" fillId="0" borderId="0" xfId="0" applyNumberFormat="1" applyFont="1"/>
    <xf numFmtId="166" fontId="2" fillId="0" borderId="0" xfId="0" applyNumberFormat="1" applyFont="1"/>
    <xf numFmtId="0" fontId="5" fillId="0" borderId="0" xfId="0" applyFont="1"/>
    <xf numFmtId="167" fontId="4" fillId="0" borderId="0" xfId="0" applyNumberFormat="1" applyFont="1"/>
    <xf numFmtId="168" fontId="4" fillId="0" borderId="0" xfId="0" applyNumberFormat="1" applyFont="1"/>
    <xf numFmtId="1" fontId="2" fillId="0" borderId="0" xfId="0" applyNumberFormat="1" applyFont="1"/>
    <xf numFmtId="0" fontId="1" fillId="0" borderId="0" xfId="0" applyFont="1" applyAlignment="1">
      <alignment vertical="top" wrapText="1"/>
    </xf>
    <xf numFmtId="49" fontId="2" fillId="0" borderId="0" xfId="0" applyNumberFormat="1" applyFont="1"/>
    <xf numFmtId="0" fontId="2" fillId="4" borderId="1" xfId="0" applyFont="1" applyFill="1" applyBorder="1"/>
    <xf numFmtId="44" fontId="1" fillId="0" borderId="0" xfId="0" applyNumberFormat="1" applyFont="1"/>
    <xf numFmtId="0" fontId="1" fillId="5" borderId="1" xfId="0" applyFont="1" applyFill="1" applyBorder="1"/>
    <xf numFmtId="0" fontId="2" fillId="5" borderId="1" xfId="0" applyFont="1" applyFill="1" applyBorder="1"/>
    <xf numFmtId="0" fontId="6" fillId="0" borderId="0" xfId="0" applyFont="1"/>
    <xf numFmtId="0" fontId="7" fillId="0" borderId="0" xfId="0" applyFont="1"/>
    <xf numFmtId="0" fontId="1" fillId="6" borderId="1" xfId="0" applyFont="1" applyFill="1" applyBorder="1"/>
    <xf numFmtId="165" fontId="2" fillId="6" borderId="1" xfId="0" applyNumberFormat="1" applyFont="1" applyFill="1" applyBorder="1"/>
    <xf numFmtId="0" fontId="8" fillId="0" borderId="0" xfId="0" applyFont="1"/>
    <xf numFmtId="0" fontId="9" fillId="0" borderId="0" xfId="0" applyFont="1"/>
    <xf numFmtId="0" fontId="10" fillId="0" borderId="0" xfId="0" applyFont="1"/>
    <xf numFmtId="169" fontId="4" fillId="0" borderId="0" xfId="0" applyNumberFormat="1" applyFont="1"/>
    <xf numFmtId="1" fontId="2" fillId="7" borderId="1" xfId="0" applyNumberFormat="1" applyFont="1" applyFill="1" applyBorder="1"/>
    <xf numFmtId="1" fontId="2" fillId="8" borderId="1" xfId="0" applyNumberFormat="1" applyFont="1" applyFill="1" applyBorder="1"/>
    <xf numFmtId="44" fontId="2" fillId="0" borderId="0" xfId="2" applyFont="1"/>
    <xf numFmtId="165" fontId="2" fillId="0" borderId="0" xfId="2" applyNumberFormat="1" applyFont="1"/>
    <xf numFmtId="44" fontId="2" fillId="9" borderId="0" xfId="0" applyNumberFormat="1" applyFont="1" applyFill="1"/>
    <xf numFmtId="0" fontId="1" fillId="4" borderId="1" xfId="0" applyFont="1" applyFill="1" applyBorder="1"/>
    <xf numFmtId="0" fontId="14" fillId="0" borderId="0" xfId="0" applyFont="1"/>
    <xf numFmtId="9" fontId="0" fillId="0" borderId="0" xfId="3" applyFont="1"/>
    <xf numFmtId="0" fontId="12" fillId="0" borderId="0" xfId="1"/>
    <xf numFmtId="0" fontId="4" fillId="10" borderId="0" xfId="0" applyFont="1" applyFill="1"/>
    <xf numFmtId="0" fontId="15" fillId="0" borderId="0" xfId="0" applyFont="1"/>
    <xf numFmtId="0" fontId="0" fillId="0" borderId="0" xfId="4" applyNumberFormat="1" applyFont="1"/>
    <xf numFmtId="0" fontId="0" fillId="0" borderId="1" xfId="0" applyBorder="1"/>
    <xf numFmtId="0" fontId="4" fillId="0" borderId="0" xfId="1" applyFont="1"/>
    <xf numFmtId="0" fontId="2" fillId="0" borderId="0" xfId="1" applyFont="1" applyAlignment="1"/>
    <xf numFmtId="0" fontId="4" fillId="0" borderId="0" xfId="0" applyFont="1" applyAlignment="1">
      <alignment vertical="top"/>
    </xf>
    <xf numFmtId="170" fontId="0" fillId="0" borderId="0" xfId="3" applyNumberFormat="1" applyFont="1"/>
    <xf numFmtId="44" fontId="0" fillId="0" borderId="0" xfId="2" applyFont="1"/>
    <xf numFmtId="171" fontId="0" fillId="0" borderId="0" xfId="2" applyNumberFormat="1" applyFont="1"/>
    <xf numFmtId="171" fontId="14" fillId="0" borderId="0" xfId="2" applyNumberFormat="1" applyFont="1"/>
    <xf numFmtId="0" fontId="4" fillId="11" borderId="0" xfId="0" applyFont="1" applyFill="1"/>
    <xf numFmtId="171" fontId="0" fillId="11" borderId="0" xfId="0" applyNumberFormat="1" applyFill="1"/>
    <xf numFmtId="171" fontId="14" fillId="11" borderId="0" xfId="2" applyNumberFormat="1" applyFont="1" applyFill="1"/>
    <xf numFmtId="0" fontId="17" fillId="0" borderId="0" xfId="0" applyFont="1"/>
    <xf numFmtId="165" fontId="2" fillId="12" borderId="0" xfId="0" applyNumberFormat="1" applyFont="1" applyFill="1"/>
    <xf numFmtId="165" fontId="2" fillId="13" borderId="0" xfId="0" applyNumberFormat="1" applyFont="1" applyFill="1"/>
    <xf numFmtId="165" fontId="2" fillId="14" borderId="1" xfId="0" applyNumberFormat="1" applyFont="1" applyFill="1" applyBorder="1"/>
    <xf numFmtId="0" fontId="2" fillId="0" borderId="0" xfId="0" applyFont="1" applyAlignment="1">
      <alignment horizontal="left" vertical="top" wrapText="1"/>
    </xf>
    <xf numFmtId="0" fontId="0" fillId="0" borderId="0" xfId="0"/>
  </cellXfs>
  <cellStyles count="5">
    <cellStyle name="Comma" xfId="4" builtinId="3"/>
    <cellStyle name="Currency" xfId="2" builtinId="4"/>
    <cellStyle name="Hyperlink" xfId="1"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Motorbikes price by vehicle type in Indonesia</a:t>
            </a:r>
          </a:p>
        </c:rich>
      </c:tx>
      <c:overlay val="0"/>
    </c:title>
    <c:autoTitleDeleted val="0"/>
    <c:plotArea>
      <c:layout/>
      <c:lineChart>
        <c:grouping val="standard"/>
        <c:varyColors val="1"/>
        <c:ser>
          <c:idx val="0"/>
          <c:order val="0"/>
          <c:tx>
            <c:v>battery electric vehicle</c:v>
          </c:tx>
          <c:spPr>
            <a:ln w="28575" cmpd="sng">
              <a:solidFill>
                <a:schemeClr val="accent2"/>
              </a:solidFill>
            </a:ln>
          </c:spPr>
          <c:marker>
            <c:symbol val="none"/>
          </c:marker>
          <c:cat>
            <c:numRef>
              <c:f>'NVP-Indonesia'!$B$17:$AZ$17</c:f>
              <c:numCache>
                <c:formatCode>General</c:formatCode>
                <c:ptCount val="5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numCache>
            </c:numRef>
          </c:cat>
          <c:val>
            <c:numRef>
              <c:f>'NVP-Indonesia'!$B$18:$AZ$18</c:f>
              <c:numCache>
                <c:formatCode>_("$"* #,##0_);_("$"* \(#,##0\);_("$"* "-"??_);_(@_)</c:formatCode>
                <c:ptCount val="51"/>
                <c:pt idx="0">
                  <c:v>1957.5015405116153</c:v>
                </c:pt>
                <c:pt idx="1">
                  <c:v>1844.913141775942</c:v>
                </c:pt>
                <c:pt idx="2">
                  <c:v>1732.3247430402687</c:v>
                </c:pt>
                <c:pt idx="3">
                  <c:v>1619.7363443045954</c:v>
                </c:pt>
                <c:pt idx="4">
                  <c:v>1507.1479455689221</c:v>
                </c:pt>
                <c:pt idx="5">
                  <c:v>1394.5595468332488</c:v>
                </c:pt>
                <c:pt idx="6">
                  <c:v>1281.9711480975755</c:v>
                </c:pt>
                <c:pt idx="7">
                  <c:v>1169.3827493619021</c:v>
                </c:pt>
                <c:pt idx="8">
                  <c:v>1056.7943506262288</c:v>
                </c:pt>
                <c:pt idx="9">
                  <c:v>944.20595189055553</c:v>
                </c:pt>
                <c:pt idx="10" formatCode="_(&quot;$&quot;* #,##0.00_);_(&quot;$&quot;* \(#,##0.00\);_(&quot;$&quot;* &quot;-&quot;??_);_(@_)">
                  <c:v>831.61755315488188</c:v>
                </c:pt>
                <c:pt idx="11">
                  <c:v>782.80596525595217</c:v>
                </c:pt>
                <c:pt idx="12">
                  <c:v>733.99437735702247</c:v>
                </c:pt>
                <c:pt idx="13">
                  <c:v>685.18278945809277</c:v>
                </c:pt>
                <c:pt idx="14">
                  <c:v>636.37120155916307</c:v>
                </c:pt>
                <c:pt idx="15">
                  <c:v>587.55961366023337</c:v>
                </c:pt>
                <c:pt idx="16">
                  <c:v>538.74802576130367</c:v>
                </c:pt>
                <c:pt idx="17">
                  <c:v>489.93643786237402</c:v>
                </c:pt>
                <c:pt idx="18">
                  <c:v>441.12484996344438</c:v>
                </c:pt>
                <c:pt idx="19">
                  <c:v>392.31326206451473</c:v>
                </c:pt>
                <c:pt idx="20" formatCode="_(&quot;$&quot;* #,##0.00_);_(&quot;$&quot;* \(#,##0.00\);_(&quot;$&quot;* &quot;-&quot;??_);_(@_)">
                  <c:v>343.50167416558526</c:v>
                </c:pt>
                <c:pt idx="21" formatCode="_(&quot;$&quot;* #,##0.00_);_(&quot;$&quot;* \(#,##0.00\);_(&quot;$&quot;* &quot;-&quot;??_);_(@_)">
                  <c:v>295.41143978240331</c:v>
                </c:pt>
                <c:pt idx="22" formatCode="_(&quot;$&quot;* #,##0.00_);_(&quot;$&quot;* \(#,##0.00\);_(&quot;$&quot;* &quot;-&quot;??_);_(@_)">
                  <c:v>254.05383821286685</c:v>
                </c:pt>
                <c:pt idx="23" formatCode="_(&quot;$&quot;* #,##0.00_);_(&quot;$&quot;* \(#,##0.00\);_(&quot;$&quot;* &quot;-&quot;??_);_(@_)">
                  <c:v>218.48630086306548</c:v>
                </c:pt>
                <c:pt idx="24" formatCode="_(&quot;$&quot;* #,##0.00_);_(&quot;$&quot;* \(#,##0.00\);_(&quot;$&quot;* &quot;-&quot;??_);_(@_)">
                  <c:v>187.89821874223631</c:v>
                </c:pt>
                <c:pt idx="25" formatCode="_(&quot;$&quot;* #,##0.00_);_(&quot;$&quot;* \(#,##0.00\);_(&quot;$&quot;* &quot;-&quot;??_);_(@_)">
                  <c:v>161.59246811832321</c:v>
                </c:pt>
                <c:pt idx="26" formatCode="_(&quot;$&quot;* #,##0.00_);_(&quot;$&quot;* \(#,##0.00\);_(&quot;$&quot;* &quot;-&quot;??_);_(@_)">
                  <c:v>136.91796555027602</c:v>
                </c:pt>
                <c:pt idx="27" formatCode="_(&quot;$&quot;* #,##0.00_);_(&quot;$&quot;* \(#,##0.00\);_(&quot;$&quot;* &quot;-&quot;??_);_(@_)">
                  <c:v>136.91796555027602</c:v>
                </c:pt>
                <c:pt idx="28" formatCode="_(&quot;$&quot;* #,##0.00_);_(&quot;$&quot;* \(#,##0.00\);_(&quot;$&quot;* &quot;-&quot;??_);_(@_)">
                  <c:v>136.91796555027602</c:v>
                </c:pt>
                <c:pt idx="29" formatCode="_(&quot;$&quot;* #,##0.00_);_(&quot;$&quot;* \(#,##0.00\);_(&quot;$&quot;* &quot;-&quot;??_);_(@_)">
                  <c:v>136.91796555027602</c:v>
                </c:pt>
                <c:pt idx="30" formatCode="_(&quot;$&quot;* #,##0.00_);_(&quot;$&quot;* \(#,##0.00\);_(&quot;$&quot;* &quot;-&quot;??_);_(@_)">
                  <c:v>136.91796555027602</c:v>
                </c:pt>
                <c:pt idx="31" formatCode="_(&quot;$&quot;* #,##0.00_);_(&quot;$&quot;* \(#,##0.00\);_(&quot;$&quot;* &quot;-&quot;??_);_(@_)">
                  <c:v>136.91796555027602</c:v>
                </c:pt>
                <c:pt idx="32" formatCode="_(&quot;$&quot;* #,##0.00_);_(&quot;$&quot;* \(#,##0.00\);_(&quot;$&quot;* &quot;-&quot;??_);_(@_)">
                  <c:v>136.91796555027602</c:v>
                </c:pt>
                <c:pt idx="33" formatCode="_(&quot;$&quot;* #,##0.00_);_(&quot;$&quot;* \(#,##0.00\);_(&quot;$&quot;* &quot;-&quot;??_);_(@_)">
                  <c:v>136.91796555027602</c:v>
                </c:pt>
                <c:pt idx="34" formatCode="_(&quot;$&quot;* #,##0.00_);_(&quot;$&quot;* \(#,##0.00\);_(&quot;$&quot;* &quot;-&quot;??_);_(@_)">
                  <c:v>136.91796555027602</c:v>
                </c:pt>
                <c:pt idx="35" formatCode="_(&quot;$&quot;* #,##0.00_);_(&quot;$&quot;* \(#,##0.00\);_(&quot;$&quot;* &quot;-&quot;??_);_(@_)">
                  <c:v>136.91796555027602</c:v>
                </c:pt>
                <c:pt idx="36" formatCode="_(&quot;$&quot;* #,##0.00_);_(&quot;$&quot;* \(#,##0.00\);_(&quot;$&quot;* &quot;-&quot;??_);_(@_)">
                  <c:v>136.91796555027602</c:v>
                </c:pt>
                <c:pt idx="37" formatCode="_(&quot;$&quot;* #,##0.00_);_(&quot;$&quot;* \(#,##0.00\);_(&quot;$&quot;* &quot;-&quot;??_);_(@_)">
                  <c:v>136.91796555027602</c:v>
                </c:pt>
                <c:pt idx="38" formatCode="_(&quot;$&quot;* #,##0.00_);_(&quot;$&quot;* \(#,##0.00\);_(&quot;$&quot;* &quot;-&quot;??_);_(@_)">
                  <c:v>136.91796555027602</c:v>
                </c:pt>
                <c:pt idx="39" formatCode="_(&quot;$&quot;* #,##0.00_);_(&quot;$&quot;* \(#,##0.00\);_(&quot;$&quot;* &quot;-&quot;??_);_(@_)">
                  <c:v>136.91796555027602</c:v>
                </c:pt>
                <c:pt idx="40" formatCode="_(&quot;$&quot;* #,##0.00_);_(&quot;$&quot;* \(#,##0.00\);_(&quot;$&quot;* &quot;-&quot;??_);_(@_)">
                  <c:v>136.91796555027602</c:v>
                </c:pt>
                <c:pt idx="41" formatCode="_(&quot;$&quot;* #,##0.00_);_(&quot;$&quot;* \(#,##0.00\);_(&quot;$&quot;* &quot;-&quot;??_);_(@_)">
                  <c:v>136.91796555027602</c:v>
                </c:pt>
                <c:pt idx="42" formatCode="_(&quot;$&quot;* #,##0.00_);_(&quot;$&quot;* \(#,##0.00\);_(&quot;$&quot;* &quot;-&quot;??_);_(@_)">
                  <c:v>136.91796555027602</c:v>
                </c:pt>
                <c:pt idx="43" formatCode="_(&quot;$&quot;* #,##0.00_);_(&quot;$&quot;* \(#,##0.00\);_(&quot;$&quot;* &quot;-&quot;??_);_(@_)">
                  <c:v>136.91796555027602</c:v>
                </c:pt>
                <c:pt idx="44" formatCode="_(&quot;$&quot;* #,##0.00_);_(&quot;$&quot;* \(#,##0.00\);_(&quot;$&quot;* &quot;-&quot;??_);_(@_)">
                  <c:v>136.91796555027602</c:v>
                </c:pt>
                <c:pt idx="45" formatCode="_(&quot;$&quot;* #,##0.00_);_(&quot;$&quot;* \(#,##0.00\);_(&quot;$&quot;* &quot;-&quot;??_);_(@_)">
                  <c:v>136.91796555027602</c:v>
                </c:pt>
                <c:pt idx="46" formatCode="_(&quot;$&quot;* #,##0.00_);_(&quot;$&quot;* \(#,##0.00\);_(&quot;$&quot;* &quot;-&quot;??_);_(@_)">
                  <c:v>136.91796555027602</c:v>
                </c:pt>
                <c:pt idx="47" formatCode="_(&quot;$&quot;* #,##0.00_);_(&quot;$&quot;* \(#,##0.00\);_(&quot;$&quot;* &quot;-&quot;??_);_(@_)">
                  <c:v>136.91796555027602</c:v>
                </c:pt>
                <c:pt idx="48" formatCode="_(&quot;$&quot;* #,##0.00_);_(&quot;$&quot;* \(#,##0.00\);_(&quot;$&quot;* &quot;-&quot;??_);_(@_)">
                  <c:v>136.91796555027602</c:v>
                </c:pt>
                <c:pt idx="49" formatCode="_(&quot;$&quot;* #,##0.00_);_(&quot;$&quot;* \(#,##0.00\);_(&quot;$&quot;* &quot;-&quot;??_);_(@_)">
                  <c:v>136.91796555027602</c:v>
                </c:pt>
                <c:pt idx="50" formatCode="_(&quot;$&quot;* #,##0.00_);_(&quot;$&quot;* \(#,##0.00\);_(&quot;$&quot;* &quot;-&quot;??_);_(@_)">
                  <c:v>136.91796555027602</c:v>
                </c:pt>
              </c:numCache>
            </c:numRef>
          </c:val>
          <c:smooth val="0"/>
          <c:extLst>
            <c:ext xmlns:c16="http://schemas.microsoft.com/office/drawing/2014/chart" uri="{C3380CC4-5D6E-409C-BE32-E72D297353CC}">
              <c16:uniqueId val="{00000000-3F36-434F-A1B6-978F51552C81}"/>
            </c:ext>
          </c:extLst>
        </c:ser>
        <c:ser>
          <c:idx val="1"/>
          <c:order val="1"/>
          <c:tx>
            <c:v>gasoline vehicle</c:v>
          </c:tx>
          <c:spPr>
            <a:ln w="28575" cmpd="sng">
              <a:solidFill>
                <a:schemeClr val="accent3"/>
              </a:solidFill>
            </a:ln>
          </c:spPr>
          <c:marker>
            <c:symbol val="none"/>
          </c:marker>
          <c:cat>
            <c:numRef>
              <c:f>'NVP-Indonesia'!$B$17:$AZ$17</c:f>
              <c:numCache>
                <c:formatCode>General</c:formatCode>
                <c:ptCount val="5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pt idx="41">
                  <c:v>2061</c:v>
                </c:pt>
                <c:pt idx="42">
                  <c:v>2062</c:v>
                </c:pt>
                <c:pt idx="43">
                  <c:v>2063</c:v>
                </c:pt>
                <c:pt idx="44">
                  <c:v>2064</c:v>
                </c:pt>
                <c:pt idx="45">
                  <c:v>2065</c:v>
                </c:pt>
                <c:pt idx="46">
                  <c:v>2066</c:v>
                </c:pt>
                <c:pt idx="47">
                  <c:v>2067</c:v>
                </c:pt>
                <c:pt idx="48">
                  <c:v>2068</c:v>
                </c:pt>
                <c:pt idx="49">
                  <c:v>2069</c:v>
                </c:pt>
                <c:pt idx="50">
                  <c:v>2070</c:v>
                </c:pt>
              </c:numCache>
            </c:numRef>
          </c:cat>
          <c:val>
            <c:numRef>
              <c:f>'NVP-Indonesia'!$B$20:$AZ$20</c:f>
              <c:numCache>
                <c:formatCode>_("$"* #,##0_);_("$"* \(#,##0\);_("$"* "-"??_);_(@_)</c:formatCode>
                <c:ptCount val="51"/>
                <c:pt idx="0" formatCode="_(&quot;$&quot;* #,##0.00_);_(&quot;$&quot;* \(#,##0.00\);_(&quot;$&quot;* &quot;-&quot;??_);_(@_)">
                  <c:v>539.84723111863377</c:v>
                </c:pt>
                <c:pt idx="1">
                  <c:v>543.89482584588495</c:v>
                </c:pt>
                <c:pt idx="2">
                  <c:v>547.94242057313613</c:v>
                </c:pt>
                <c:pt idx="3">
                  <c:v>551.99001530038731</c:v>
                </c:pt>
                <c:pt idx="4">
                  <c:v>556.03761002763849</c:v>
                </c:pt>
                <c:pt idx="5">
                  <c:v>560.08520475488967</c:v>
                </c:pt>
                <c:pt idx="6">
                  <c:v>564.13279948214085</c:v>
                </c:pt>
                <c:pt idx="7">
                  <c:v>568.18039420939203</c:v>
                </c:pt>
                <c:pt idx="8">
                  <c:v>572.22798893664321</c:v>
                </c:pt>
                <c:pt idx="9">
                  <c:v>576.27558366389439</c:v>
                </c:pt>
                <c:pt idx="10" formatCode="_(&quot;$&quot;* #,##0.00_);_(&quot;$&quot;* \(#,##0.00\);_(&quot;$&quot;* &quot;-&quot;??_);_(@_)">
                  <c:v>580.32317839114523</c:v>
                </c:pt>
                <c:pt idx="11">
                  <c:v>580.32317839114523</c:v>
                </c:pt>
                <c:pt idx="12">
                  <c:v>580.32317839114523</c:v>
                </c:pt>
                <c:pt idx="13">
                  <c:v>580.32317839114523</c:v>
                </c:pt>
                <c:pt idx="14">
                  <c:v>580.32317839114523</c:v>
                </c:pt>
                <c:pt idx="15">
                  <c:v>580.32317839114523</c:v>
                </c:pt>
                <c:pt idx="16">
                  <c:v>580.32317839114523</c:v>
                </c:pt>
                <c:pt idx="17">
                  <c:v>580.32317839114523</c:v>
                </c:pt>
                <c:pt idx="18">
                  <c:v>580.32317839114523</c:v>
                </c:pt>
                <c:pt idx="19">
                  <c:v>580.32317839114523</c:v>
                </c:pt>
                <c:pt idx="20">
                  <c:v>491.71022555831485</c:v>
                </c:pt>
                <c:pt idx="21">
                  <c:v>580.32317839114523</c:v>
                </c:pt>
                <c:pt idx="22">
                  <c:v>580.32317839114523</c:v>
                </c:pt>
                <c:pt idx="23">
                  <c:v>580.32317839114523</c:v>
                </c:pt>
                <c:pt idx="24">
                  <c:v>580.32317839114523</c:v>
                </c:pt>
                <c:pt idx="25">
                  <c:v>580.32317839114523</c:v>
                </c:pt>
                <c:pt idx="26">
                  <c:v>580.32317839114523</c:v>
                </c:pt>
                <c:pt idx="27">
                  <c:v>580.32317839114523</c:v>
                </c:pt>
                <c:pt idx="28">
                  <c:v>580.32317839114523</c:v>
                </c:pt>
                <c:pt idx="29">
                  <c:v>580.32317839114523</c:v>
                </c:pt>
                <c:pt idx="30">
                  <c:v>580.32317839114523</c:v>
                </c:pt>
                <c:pt idx="31">
                  <c:v>580.32317839114523</c:v>
                </c:pt>
                <c:pt idx="32">
                  <c:v>580.32317839114523</c:v>
                </c:pt>
                <c:pt idx="33">
                  <c:v>580.32317839114523</c:v>
                </c:pt>
                <c:pt idx="34">
                  <c:v>580.32317839114523</c:v>
                </c:pt>
                <c:pt idx="35">
                  <c:v>580.32317839114523</c:v>
                </c:pt>
                <c:pt idx="36">
                  <c:v>580.32317839114523</c:v>
                </c:pt>
                <c:pt idx="37">
                  <c:v>580.32317839114523</c:v>
                </c:pt>
                <c:pt idx="38">
                  <c:v>580.32317839114523</c:v>
                </c:pt>
                <c:pt idx="39">
                  <c:v>580.32317839114523</c:v>
                </c:pt>
                <c:pt idx="40">
                  <c:v>580.32317839114523</c:v>
                </c:pt>
                <c:pt idx="41">
                  <c:v>580.32317839114523</c:v>
                </c:pt>
                <c:pt idx="42">
                  <c:v>580.32317839114523</c:v>
                </c:pt>
                <c:pt idx="43">
                  <c:v>580.32317839114523</c:v>
                </c:pt>
                <c:pt idx="44">
                  <c:v>580.32317839114523</c:v>
                </c:pt>
                <c:pt idx="45">
                  <c:v>580.32317839114523</c:v>
                </c:pt>
                <c:pt idx="46">
                  <c:v>580.32317839114523</c:v>
                </c:pt>
                <c:pt idx="47">
                  <c:v>580.32317839114523</c:v>
                </c:pt>
                <c:pt idx="48">
                  <c:v>580.32317839114523</c:v>
                </c:pt>
                <c:pt idx="49">
                  <c:v>580.32317839114523</c:v>
                </c:pt>
                <c:pt idx="50">
                  <c:v>580.32317839114523</c:v>
                </c:pt>
              </c:numCache>
            </c:numRef>
          </c:val>
          <c:smooth val="0"/>
          <c:extLst>
            <c:ext xmlns:c16="http://schemas.microsoft.com/office/drawing/2014/chart" uri="{C3380CC4-5D6E-409C-BE32-E72D297353CC}">
              <c16:uniqueId val="{00000001-3F36-434F-A1B6-978F51552C81}"/>
            </c:ext>
          </c:extLst>
        </c:ser>
        <c:dLbls>
          <c:showLegendKey val="0"/>
          <c:showVal val="0"/>
          <c:showCatName val="0"/>
          <c:showSerName val="0"/>
          <c:showPercent val="0"/>
          <c:showBubbleSize val="0"/>
        </c:dLbls>
        <c:smooth val="0"/>
        <c:axId val="527420701"/>
        <c:axId val="1898305433"/>
      </c:lineChart>
      <c:catAx>
        <c:axId val="52742070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98305433"/>
        <c:crosses val="autoZero"/>
        <c:auto val="1"/>
        <c:lblAlgn val="ctr"/>
        <c:lblOffset val="100"/>
        <c:noMultiLvlLbl val="1"/>
      </c:catAx>
      <c:valAx>
        <c:axId val="189830543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_(&quot;$&quot;* #,##0_);_(&quot;$&quot;* \(#,##0\);_(&quot;$&quot;* &quot;-&quot;??_);_(@_)" sourceLinked="1"/>
        <c:majorTickMark val="none"/>
        <c:minorTickMark val="none"/>
        <c:tickLblPos val="nextTo"/>
        <c:spPr>
          <a:ln/>
        </c:spPr>
        <c:txPr>
          <a:bodyPr/>
          <a:lstStyle/>
          <a:p>
            <a:pPr lvl="0">
              <a:defRPr sz="900" b="0" i="0">
                <a:solidFill>
                  <a:srgbClr val="000000"/>
                </a:solidFill>
                <a:latin typeface="+mn-lt"/>
              </a:defRPr>
            </a:pPr>
            <a:endParaRPr lang="en-US"/>
          </a:p>
        </c:txPr>
        <c:crossAx val="527420701"/>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7</xdr:col>
      <xdr:colOff>495300</xdr:colOff>
      <xdr:row>26</xdr:row>
      <xdr:rowOff>66675</xdr:rowOff>
    </xdr:from>
    <xdr:ext cx="3962400" cy="2876550"/>
    <xdr:graphicFrame macro="">
      <xdr:nvGraphicFramePr>
        <xdr:cNvPr id="469269890" name="Chart 1" title="Chart">
          <a:extLst>
            <a:ext uri="{FF2B5EF4-FFF2-40B4-BE49-F238E27FC236}">
              <a16:creationId xmlns:a16="http://schemas.microsoft.com/office/drawing/2014/main" id="{00000000-0008-0000-0100-0000827DF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xdr:row>
      <xdr:rowOff>0</xdr:rowOff>
    </xdr:from>
    <xdr:ext cx="6772275" cy="510540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133350</xdr:colOff>
      <xdr:row>2</xdr:row>
      <xdr:rowOff>19050</xdr:rowOff>
    </xdr:from>
    <xdr:ext cx="6772275" cy="6096000"/>
    <xdr:pic>
      <xdr:nvPicPr>
        <xdr:cNvPr id="3" name="image1.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638175</xdr:colOff>
      <xdr:row>5</xdr:row>
      <xdr:rowOff>85725</xdr:rowOff>
    </xdr:from>
    <xdr:ext cx="6743700" cy="1590675"/>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44</xdr:row>
      <xdr:rowOff>0</xdr:rowOff>
    </xdr:from>
    <xdr:ext cx="4876800" cy="277177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714375</xdr:colOff>
      <xdr:row>63</xdr:row>
      <xdr:rowOff>200025</xdr:rowOff>
    </xdr:from>
    <xdr:ext cx="7239000" cy="1952625"/>
    <xdr:pic>
      <xdr:nvPicPr>
        <xdr:cNvPr id="4" name="image4.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editAs="oneCell">
    <xdr:from>
      <xdr:col>5</xdr:col>
      <xdr:colOff>1346200</xdr:colOff>
      <xdr:row>5</xdr:row>
      <xdr:rowOff>116284</xdr:rowOff>
    </xdr:from>
    <xdr:to>
      <xdr:col>13</xdr:col>
      <xdr:colOff>215900</xdr:colOff>
      <xdr:row>13</xdr:row>
      <xdr:rowOff>108825</xdr:rowOff>
    </xdr:to>
    <xdr:pic>
      <xdr:nvPicPr>
        <xdr:cNvPr id="5" name="Picture 4">
          <a:extLst>
            <a:ext uri="{FF2B5EF4-FFF2-40B4-BE49-F238E27FC236}">
              <a16:creationId xmlns:a16="http://schemas.microsoft.com/office/drawing/2014/main" id="{D1C9D652-40A2-17FD-9E92-2BD421A0F1B9}"/>
            </a:ext>
          </a:extLst>
        </xdr:cNvPr>
        <xdr:cNvPicPr>
          <a:picLocks noChangeAspect="1"/>
        </xdr:cNvPicPr>
      </xdr:nvPicPr>
      <xdr:blipFill>
        <a:blip xmlns:r="http://schemas.openxmlformats.org/officeDocument/2006/relationships" r:embed="rId4"/>
        <a:stretch>
          <a:fillRect/>
        </a:stretch>
      </xdr:blipFill>
      <xdr:spPr>
        <a:xfrm>
          <a:off x="7975600" y="1068784"/>
          <a:ext cx="6083300" cy="15165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323271</xdr:colOff>
      <xdr:row>12</xdr:row>
      <xdr:rowOff>46182</xdr:rowOff>
    </xdr:from>
    <xdr:to>
      <xdr:col>0</xdr:col>
      <xdr:colOff>5220756</xdr:colOff>
      <xdr:row>21</xdr:row>
      <xdr:rowOff>129310</xdr:rowOff>
    </xdr:to>
    <xdr:pic>
      <xdr:nvPicPr>
        <xdr:cNvPr id="2" name="Picture 1">
          <a:extLst>
            <a:ext uri="{FF2B5EF4-FFF2-40B4-BE49-F238E27FC236}">
              <a16:creationId xmlns:a16="http://schemas.microsoft.com/office/drawing/2014/main" id="{2BEDB2A3-43C3-735C-00C1-DF3F067962DB}"/>
            </a:ext>
          </a:extLst>
        </xdr:cNvPr>
        <xdr:cNvPicPr>
          <a:picLocks noChangeAspect="1"/>
        </xdr:cNvPicPr>
      </xdr:nvPicPr>
      <xdr:blipFill>
        <a:blip xmlns:r="http://schemas.openxmlformats.org/officeDocument/2006/relationships" r:embed="rId1"/>
        <a:stretch>
          <a:fillRect/>
        </a:stretch>
      </xdr:blipFill>
      <xdr:spPr>
        <a:xfrm>
          <a:off x="323271" y="4872182"/>
          <a:ext cx="4897485" cy="1849582"/>
        </a:xfrm>
        <a:prstGeom prst="rect">
          <a:avLst/>
        </a:prstGeom>
      </xdr:spPr>
    </xdr:pic>
    <xdr:clientData/>
  </xdr:twoCellAnchor>
  <xdr:twoCellAnchor editAs="oneCell">
    <xdr:from>
      <xdr:col>0</xdr:col>
      <xdr:colOff>300181</xdr:colOff>
      <xdr:row>22</xdr:row>
      <xdr:rowOff>34636</xdr:rowOff>
    </xdr:from>
    <xdr:to>
      <xdr:col>0</xdr:col>
      <xdr:colOff>5215081</xdr:colOff>
      <xdr:row>39</xdr:row>
      <xdr:rowOff>63500</xdr:rowOff>
    </xdr:to>
    <xdr:pic>
      <xdr:nvPicPr>
        <xdr:cNvPr id="3" name="Picture 2">
          <a:extLst>
            <a:ext uri="{FF2B5EF4-FFF2-40B4-BE49-F238E27FC236}">
              <a16:creationId xmlns:a16="http://schemas.microsoft.com/office/drawing/2014/main" id="{B5BAB42D-D3C1-AFF7-31AE-6C28312D9727}"/>
            </a:ext>
          </a:extLst>
        </xdr:cNvPr>
        <xdr:cNvPicPr>
          <a:picLocks noChangeAspect="1"/>
        </xdr:cNvPicPr>
      </xdr:nvPicPr>
      <xdr:blipFill>
        <a:blip xmlns:r="http://schemas.openxmlformats.org/officeDocument/2006/relationships" r:embed="rId2"/>
        <a:stretch>
          <a:fillRect/>
        </a:stretch>
      </xdr:blipFill>
      <xdr:spPr>
        <a:xfrm>
          <a:off x="300181" y="6823363"/>
          <a:ext cx="4914900" cy="3365500"/>
        </a:xfrm>
        <a:prstGeom prst="rect">
          <a:avLst/>
        </a:prstGeom>
      </xdr:spPr>
    </xdr:pic>
    <xdr:clientData/>
  </xdr:twoCellAnchor>
  <xdr:twoCellAnchor editAs="oneCell">
    <xdr:from>
      <xdr:col>0</xdr:col>
      <xdr:colOff>277090</xdr:colOff>
      <xdr:row>40</xdr:row>
      <xdr:rowOff>84199</xdr:rowOff>
    </xdr:from>
    <xdr:to>
      <xdr:col>0</xdr:col>
      <xdr:colOff>5241637</xdr:colOff>
      <xdr:row>55</xdr:row>
      <xdr:rowOff>145916</xdr:rowOff>
    </xdr:to>
    <xdr:pic>
      <xdr:nvPicPr>
        <xdr:cNvPr id="4" name="Picture 3">
          <a:extLst>
            <a:ext uri="{FF2B5EF4-FFF2-40B4-BE49-F238E27FC236}">
              <a16:creationId xmlns:a16="http://schemas.microsoft.com/office/drawing/2014/main" id="{EAC7C4A7-32DF-E6DA-7E27-A5AD8AB21FCF}"/>
            </a:ext>
          </a:extLst>
        </xdr:cNvPr>
        <xdr:cNvPicPr>
          <a:picLocks noChangeAspect="1"/>
        </xdr:cNvPicPr>
      </xdr:nvPicPr>
      <xdr:blipFill>
        <a:blip xmlns:r="http://schemas.openxmlformats.org/officeDocument/2006/relationships" r:embed="rId3"/>
        <a:stretch>
          <a:fillRect/>
        </a:stretch>
      </xdr:blipFill>
      <xdr:spPr>
        <a:xfrm>
          <a:off x="277090" y="10405835"/>
          <a:ext cx="4964547" cy="30058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persons/person.xml><?xml version="1.0" encoding="utf-8"?>
<personList xmlns="http://schemas.microsoft.com/office/spreadsheetml/2018/threadedcomments" xmlns:x="http://schemas.openxmlformats.org/spreadsheetml/2006/main">
  <person displayName="Oh, Soyoung" id="{9BB0E044-0C37-EB4C-9125-0F1EC245237E}" userId="S::soh14@tufts.edu::3872c03f-cfe5-4293-8c09-24a1aa77830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1" dT="2025-05-19T18:56:22.50" personId="{9BB0E044-0C37-EB4C-9125-0F1EC245237E}" id="{25246F36-C53F-604F-823A-6EB001C5D20F}">
    <text>Convert it into 2012 USD</text>
  </threadedComment>
  <threadedComment ref="D34" dT="2025-05-19T18:56:27.75" personId="{9BB0E044-0C37-EB4C-9125-0F1EC245237E}" id="{ABD24CF6-B857-9A41-958F-240AC14CA34C}">
    <text>Convert it into 2012 USD</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globalfleet.com/en/taxation-and-legislation/asia-pacific/analysis/tax-turbulence-guiding-fleets-through-indonesias-vat-storm?a=YHE11&amp;t%5B0%5D=Indonesia&amp;t%5B1%5D=Taxation&amp;curl=1" TargetMode="External"/><Relationship Id="rId2" Type="http://schemas.openxmlformats.org/officeDocument/2006/relationships/hyperlink" Target="https://www.globalfleet.com/en/taxation-and-legislation/asia-pacific/analysis/tax-turbulence-guiding-fleets-through-indonesias-vat-storm?a=YHE11&amp;t%5B0%5D=Indonesia&amp;t%5B1%5D=Taxation&amp;curl=1" TargetMode="External"/><Relationship Id="rId1" Type="http://schemas.openxmlformats.org/officeDocument/2006/relationships/hyperlink" Target="https://www.indonesia-investments.com/news/todays-headlines/indonesian-demand-for-imported-cbu-cars-still-strong/item6501?" TargetMode="External"/><Relationship Id="rId5" Type="http://schemas.openxmlformats.org/officeDocument/2006/relationships/hyperlink" Target="https://databank.worldbank.org/reports.aspx?source=2&amp;series=NE.CON.TOTL.CD&amp;country=" TargetMode="External"/><Relationship Id="rId4" Type="http://schemas.openxmlformats.org/officeDocument/2006/relationships/hyperlink" Target="https://www.mordorintelligence.com/industry-reports/indonesia-freight-logistics-marke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theicct.org/sites/default/files/publications/E2W-cost-2030-India-jul2021.pdf" TargetMode="External"/></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changing-transport.org/wp-content/uploads/2021_IDN_Truck-Modernisation.pdf" TargetMode="External"/><Relationship Id="rId7" Type="http://schemas.openxmlformats.org/officeDocument/2006/relationships/vmlDrawing" Target="../drawings/vmlDrawing1.vml"/><Relationship Id="rId2" Type="http://schemas.openxmlformats.org/officeDocument/2006/relationships/hyperlink" Target="https://www.hydrogeninsight.com/transport/hydrogen-buses-cost-41-more-over-their-lifetime-than-battery-electric-equivalents-say-government-advisors/2-1-1679002" TargetMode="External"/><Relationship Id="rId1" Type="http://schemas.openxmlformats.org/officeDocument/2006/relationships/hyperlink" Target="https://theicct.org/wp-content/uploads/2023/04/E-bus-TCO-in-Indonesia-REVISED-Working-Paper-12-A4-v4-FINAL-FOR-PUBLICATION94.pdf?" TargetMode="External"/><Relationship Id="rId6" Type="http://schemas.openxmlformats.org/officeDocument/2006/relationships/drawing" Target="../drawings/drawing3.xml"/><Relationship Id="rId5" Type="http://schemas.openxmlformats.org/officeDocument/2006/relationships/hyperlink" Target="https://itdp-indonesia.org/wp-content/uploads/2023/05/4.4.-_-4.5.-Financial-Economic-and-Cost-Benefit-Analysis-of-Transjakarta-Electrification.pdf" TargetMode="External"/><Relationship Id="rId4" Type="http://schemas.openxmlformats.org/officeDocument/2006/relationships/hyperlink" Target="https://doi.org/10.1016/j.cstp.2023.100966" TargetMode="External"/><Relationship Id="rId9"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74"/>
  <sheetViews>
    <sheetView topLeftCell="A6" workbookViewId="0">
      <selection activeCell="B52" sqref="B52"/>
    </sheetView>
  </sheetViews>
  <sheetFormatPr baseColWidth="10" defaultColWidth="14.5" defaultRowHeight="15" customHeight="1" x14ac:dyDescent="0.2"/>
  <cols>
    <col min="1" max="1" width="8.83203125" customWidth="1"/>
    <col min="2" max="2" width="93" customWidth="1"/>
    <col min="4" max="4" width="59" customWidth="1"/>
    <col min="5" max="5" width="8.83203125" customWidth="1"/>
    <col min="6" max="6" width="44" customWidth="1"/>
    <col min="7" max="26" width="8.83203125" customWidth="1"/>
  </cols>
  <sheetData>
    <row r="1" spans="1:2" ht="14.25" customHeight="1" x14ac:dyDescent="0.2">
      <c r="A1" s="1" t="s">
        <v>0</v>
      </c>
    </row>
    <row r="2" spans="1:2" ht="14.25" customHeight="1" x14ac:dyDescent="0.2"/>
    <row r="3" spans="1:2" ht="14.25" customHeight="1" x14ac:dyDescent="0.2"/>
    <row r="4" spans="1:2" ht="14.25" customHeight="1" x14ac:dyDescent="0.2">
      <c r="A4" s="1" t="s">
        <v>1</v>
      </c>
      <c r="B4" s="2" t="s">
        <v>2</v>
      </c>
    </row>
    <row r="5" spans="1:2" ht="14.25" customHeight="1" x14ac:dyDescent="0.2">
      <c r="A5" s="1"/>
      <c r="B5" s="3">
        <v>2019</v>
      </c>
    </row>
    <row r="6" spans="1:2" ht="14.25" customHeight="1" x14ac:dyDescent="0.2">
      <c r="B6" s="4" t="s">
        <v>3</v>
      </c>
    </row>
    <row r="7" spans="1:2" ht="14.25" customHeight="1" x14ac:dyDescent="0.2"/>
    <row r="8" spans="1:2" ht="14.25" customHeight="1" x14ac:dyDescent="0.2">
      <c r="B8" s="2" t="s">
        <v>4</v>
      </c>
    </row>
    <row r="9" spans="1:2" ht="14.25" customHeight="1" x14ac:dyDescent="0.2">
      <c r="B9" s="5" t="s">
        <v>5</v>
      </c>
    </row>
    <row r="10" spans="1:2" ht="14.25" customHeight="1" x14ac:dyDescent="0.2">
      <c r="B10" s="3">
        <v>2016</v>
      </c>
    </row>
    <row r="11" spans="1:2" ht="14.25" customHeight="1" x14ac:dyDescent="0.2">
      <c r="B11" s="4" t="s">
        <v>6</v>
      </c>
    </row>
    <row r="12" spans="1:2" ht="14.25" customHeight="1" x14ac:dyDescent="0.2"/>
    <row r="13" spans="1:2" ht="14.25" customHeight="1" x14ac:dyDescent="0.2">
      <c r="B13" s="2" t="s">
        <v>7</v>
      </c>
    </row>
    <row r="14" spans="1:2" ht="14.25" customHeight="1" x14ac:dyDescent="0.2">
      <c r="B14" s="5" t="s">
        <v>8</v>
      </c>
    </row>
    <row r="15" spans="1:2" ht="14.25" customHeight="1" x14ac:dyDescent="0.2">
      <c r="B15" s="3">
        <v>2025</v>
      </c>
    </row>
    <row r="16" spans="1:2" ht="14.25" customHeight="1" x14ac:dyDescent="0.2">
      <c r="B16" s="4" t="s">
        <v>9</v>
      </c>
    </row>
    <row r="17" spans="2:2" ht="14.25" customHeight="1" x14ac:dyDescent="0.2">
      <c r="B17" s="3"/>
    </row>
    <row r="18" spans="2:2" ht="14.25" customHeight="1" x14ac:dyDescent="0.2">
      <c r="B18" s="2" t="s">
        <v>7</v>
      </c>
    </row>
    <row r="19" spans="2:2" ht="14.25" customHeight="1" x14ac:dyDescent="0.2">
      <c r="B19" s="5" t="s">
        <v>10</v>
      </c>
    </row>
    <row r="20" spans="2:2" ht="14.25" customHeight="1" x14ac:dyDescent="0.2">
      <c r="B20" s="3">
        <v>2025</v>
      </c>
    </row>
    <row r="21" spans="2:2" ht="14.25" customHeight="1" x14ac:dyDescent="0.2">
      <c r="B21" s="4" t="s">
        <v>9</v>
      </c>
    </row>
    <row r="22" spans="2:2" ht="14.25" customHeight="1" x14ac:dyDescent="0.2">
      <c r="B22" s="3"/>
    </row>
    <row r="23" spans="2:2" ht="14.25" customHeight="1" x14ac:dyDescent="0.2">
      <c r="B23" s="2" t="s">
        <v>11</v>
      </c>
    </row>
    <row r="24" spans="2:2" ht="14.25" customHeight="1" x14ac:dyDescent="0.2">
      <c r="B24" s="5" t="s">
        <v>12</v>
      </c>
    </row>
    <row r="25" spans="2:2" ht="14.25" customHeight="1" x14ac:dyDescent="0.2">
      <c r="B25" s="3">
        <v>2024</v>
      </c>
    </row>
    <row r="26" spans="2:2" ht="14.25" customHeight="1" x14ac:dyDescent="0.2">
      <c r="B26" s="4" t="s">
        <v>13</v>
      </c>
    </row>
    <row r="27" spans="2:2" ht="14.25" customHeight="1" x14ac:dyDescent="0.2"/>
    <row r="28" spans="2:2" ht="14.25" customHeight="1" x14ac:dyDescent="0.2">
      <c r="B28" s="2" t="s">
        <v>14</v>
      </c>
    </row>
    <row r="29" spans="2:2" ht="14.25" customHeight="1" x14ac:dyDescent="0.2">
      <c r="B29" s="5" t="s">
        <v>15</v>
      </c>
    </row>
    <row r="30" spans="2:2" ht="14.25" customHeight="1" x14ac:dyDescent="0.2">
      <c r="B30" s="5" t="s">
        <v>16</v>
      </c>
    </row>
    <row r="31" spans="2:2" ht="14.25" customHeight="1" x14ac:dyDescent="0.2">
      <c r="B31" s="4" t="s">
        <v>17</v>
      </c>
    </row>
    <row r="32" spans="2:2" ht="14.25" customHeight="1" x14ac:dyDescent="0.2"/>
    <row r="33" spans="1:2" ht="14.25" customHeight="1" x14ac:dyDescent="0.2">
      <c r="B33" s="2" t="s">
        <v>18</v>
      </c>
    </row>
    <row r="34" spans="1:2" ht="14.25" customHeight="1" x14ac:dyDescent="0.2">
      <c r="B34" s="5" t="s">
        <v>19</v>
      </c>
    </row>
    <row r="35" spans="1:2" ht="14.25" customHeight="1" x14ac:dyDescent="0.2">
      <c r="B35" s="3">
        <v>2025</v>
      </c>
    </row>
    <row r="36" spans="1:2" ht="14.25" customHeight="1" x14ac:dyDescent="0.2">
      <c r="B36" s="4" t="s">
        <v>20</v>
      </c>
    </row>
    <row r="37" spans="1:2" ht="14.25" customHeight="1" x14ac:dyDescent="0.2"/>
    <row r="38" spans="1:2" ht="14.25" customHeight="1" x14ac:dyDescent="0.2"/>
    <row r="39" spans="1:2" ht="14.25" customHeight="1" x14ac:dyDescent="0.2"/>
    <row r="40" spans="1:2" ht="14.25" customHeight="1" x14ac:dyDescent="0.2"/>
    <row r="41" spans="1:2" ht="14.25" customHeight="1" x14ac:dyDescent="0.2">
      <c r="A41" s="1" t="s">
        <v>21</v>
      </c>
    </row>
    <row r="42" spans="1:2" ht="14.25" customHeight="1" x14ac:dyDescent="0.2">
      <c r="A42" s="5" t="s">
        <v>22</v>
      </c>
    </row>
    <row r="43" spans="1:2" ht="14.25" customHeight="1" x14ac:dyDescent="0.2">
      <c r="A43" s="5" t="s">
        <v>23</v>
      </c>
    </row>
    <row r="44" spans="1:2" ht="14.25" customHeight="1" x14ac:dyDescent="0.2">
      <c r="A44" s="5" t="s">
        <v>24</v>
      </c>
      <c r="B44" s="5" t="s">
        <v>25</v>
      </c>
    </row>
    <row r="45" spans="1:2" ht="14.25" customHeight="1" x14ac:dyDescent="0.2">
      <c r="A45" s="5" t="s">
        <v>26</v>
      </c>
      <c r="B45" s="5" t="s">
        <v>27</v>
      </c>
    </row>
    <row r="46" spans="1:2" ht="14.25" customHeight="1" x14ac:dyDescent="0.2">
      <c r="A46" s="5">
        <v>0.98699999999999999</v>
      </c>
      <c r="B46" s="5" t="s">
        <v>28</v>
      </c>
    </row>
    <row r="47" spans="1:2" ht="14.25" customHeight="1" x14ac:dyDescent="0.2">
      <c r="A47" s="5">
        <v>0.95299999999999996</v>
      </c>
      <c r="B47" s="5" t="s">
        <v>29</v>
      </c>
    </row>
    <row r="48" spans="1:2" ht="14.25" customHeight="1" x14ac:dyDescent="0.2">
      <c r="A48" s="6">
        <v>0.93665959530026111</v>
      </c>
      <c r="B48" s="5" t="s">
        <v>30</v>
      </c>
    </row>
    <row r="49" spans="1:2" ht="14.25" customHeight="1" x14ac:dyDescent="0.2">
      <c r="A49" s="6">
        <v>0.91400000000000003</v>
      </c>
      <c r="B49" s="5" t="s">
        <v>31</v>
      </c>
    </row>
    <row r="50" spans="1:2" ht="14.25" customHeight="1" x14ac:dyDescent="0.2">
      <c r="A50" s="6">
        <v>0.89805481563188172</v>
      </c>
      <c r="B50" s="5" t="s">
        <v>32</v>
      </c>
    </row>
    <row r="51" spans="1:2" ht="14.25" customHeight="1" x14ac:dyDescent="0.2">
      <c r="A51" s="6">
        <v>0.88711067149387013</v>
      </c>
      <c r="B51" s="5" t="s">
        <v>33</v>
      </c>
    </row>
    <row r="52" spans="1:2" ht="14.25" customHeight="1" x14ac:dyDescent="0.2">
      <c r="A52" s="6">
        <v>0.84730412960844359</v>
      </c>
      <c r="B52" s="5" t="s">
        <v>34</v>
      </c>
    </row>
    <row r="53" spans="1:2" ht="14.25" customHeight="1" x14ac:dyDescent="0.2">
      <c r="A53" s="5" t="s">
        <v>35</v>
      </c>
    </row>
    <row r="54" spans="1:2" ht="14.25" customHeight="1" x14ac:dyDescent="0.2"/>
    <row r="55" spans="1:2" ht="14.25" customHeight="1" x14ac:dyDescent="0.2"/>
    <row r="56" spans="1:2" ht="14.25" customHeight="1" x14ac:dyDescent="0.2"/>
    <row r="57" spans="1:2" ht="14.25" customHeight="1" x14ac:dyDescent="0.2">
      <c r="A57" s="1" t="s">
        <v>36</v>
      </c>
      <c r="B57" s="61" t="s">
        <v>37</v>
      </c>
    </row>
    <row r="58" spans="1:2" ht="14.25" customHeight="1" x14ac:dyDescent="0.2">
      <c r="B58" s="62"/>
    </row>
    <row r="59" spans="1:2" ht="14.25" customHeight="1" x14ac:dyDescent="0.2">
      <c r="B59" s="62"/>
    </row>
    <row r="60" spans="1:2" ht="14.25" customHeight="1" x14ac:dyDescent="0.2">
      <c r="B60" s="62"/>
    </row>
    <row r="61" spans="1:2" ht="14.25" customHeight="1" x14ac:dyDescent="0.2">
      <c r="B61" s="62"/>
    </row>
    <row r="62" spans="1:2" ht="14.25" customHeight="1" x14ac:dyDescent="0.2">
      <c r="B62" s="62"/>
    </row>
    <row r="63" spans="1:2" ht="14.25" customHeight="1" x14ac:dyDescent="0.2">
      <c r="B63" s="62"/>
    </row>
    <row r="64" spans="1:2" ht="12.75" customHeight="1" x14ac:dyDescent="0.2">
      <c r="B64" s="62"/>
    </row>
    <row r="65" spans="2:2" ht="13.5" customHeight="1" x14ac:dyDescent="0.2">
      <c r="B65" s="62"/>
    </row>
    <row r="66" spans="2:2" ht="15" customHeight="1" x14ac:dyDescent="0.2">
      <c r="B66" s="62"/>
    </row>
    <row r="67" spans="2:2" ht="15" customHeight="1" x14ac:dyDescent="0.2">
      <c r="B67" s="62"/>
    </row>
    <row r="68" spans="2:2" ht="0.75" customHeight="1" x14ac:dyDescent="0.2">
      <c r="B68" s="62"/>
    </row>
    <row r="69" spans="2:2" ht="13.5" customHeight="1" x14ac:dyDescent="0.2"/>
    <row r="70" spans="2:2" ht="14.25" customHeight="1" x14ac:dyDescent="0.2"/>
    <row r="71" spans="2:2" ht="14.25" customHeight="1" x14ac:dyDescent="0.2"/>
    <row r="72" spans="2:2" ht="14.25" customHeight="1" x14ac:dyDescent="0.2"/>
    <row r="73" spans="2:2" ht="14.25" customHeight="1" x14ac:dyDescent="0.2"/>
    <row r="74" spans="2:2" ht="14.25" customHeight="1" x14ac:dyDescent="0.2"/>
    <row r="75" spans="2:2" ht="14.25" customHeight="1" x14ac:dyDescent="0.2"/>
    <row r="76" spans="2:2" ht="14.25" customHeight="1" x14ac:dyDescent="0.2"/>
    <row r="77" spans="2:2" ht="14.25" customHeight="1" x14ac:dyDescent="0.2"/>
    <row r="78" spans="2:2" ht="14.25" customHeight="1" x14ac:dyDescent="0.2"/>
    <row r="79" spans="2:2" ht="14.25" customHeight="1" x14ac:dyDescent="0.2"/>
    <row r="80" spans="2:2"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sheetData>
  <mergeCells count="1">
    <mergeCell ref="B57:B68"/>
  </mergeCells>
  <hyperlinks>
    <hyperlink ref="B11" r:id="rId1" xr:uid="{00000000-0004-0000-0000-000000000000}"/>
    <hyperlink ref="B16" r:id="rId2" xr:uid="{00000000-0004-0000-0000-000001000000}"/>
    <hyperlink ref="B21" r:id="rId3" xr:uid="{00000000-0004-0000-0000-000002000000}"/>
    <hyperlink ref="B26" r:id="rId4" xr:uid="{00000000-0004-0000-0000-000003000000}"/>
    <hyperlink ref="B31" r:id="rId5" xr:uid="{00000000-0004-0000-0000-000004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004"/>
  <sheetViews>
    <sheetView topLeftCell="AI1" workbookViewId="0">
      <selection activeCell="A30" sqref="A30"/>
    </sheetView>
  </sheetViews>
  <sheetFormatPr baseColWidth="10" defaultColWidth="14.5" defaultRowHeight="15" customHeight="1" x14ac:dyDescent="0.2"/>
  <cols>
    <col min="1" max="1" width="40.5" customWidth="1"/>
    <col min="2" max="2" width="12.83203125" customWidth="1"/>
    <col min="3" max="51" width="10.83203125" customWidth="1"/>
    <col min="52" max="52" width="13.33203125" customWidth="1"/>
    <col min="53" max="65" width="10.83203125" customWidth="1"/>
  </cols>
  <sheetData>
    <row r="1" spans="1:65" x14ac:dyDescent="0.2">
      <c r="A1" s="1" t="s">
        <v>38</v>
      </c>
      <c r="B1" s="1">
        <v>2011</v>
      </c>
      <c r="C1" s="1">
        <v>2012</v>
      </c>
      <c r="D1" s="1">
        <v>2013</v>
      </c>
      <c r="E1" s="1">
        <v>2014</v>
      </c>
      <c r="F1" s="1">
        <v>2015</v>
      </c>
      <c r="G1" s="1">
        <v>2016</v>
      </c>
      <c r="H1" s="1">
        <v>2017</v>
      </c>
      <c r="I1" s="1">
        <v>2018</v>
      </c>
      <c r="J1" s="1">
        <v>2019</v>
      </c>
      <c r="K1" s="1">
        <v>2020</v>
      </c>
      <c r="L1" s="1">
        <v>2021</v>
      </c>
      <c r="M1" s="1">
        <v>2022</v>
      </c>
      <c r="N1" s="1">
        <v>2023</v>
      </c>
    </row>
    <row r="2" spans="1:65" x14ac:dyDescent="0.2">
      <c r="A2" s="1" t="s">
        <v>39</v>
      </c>
      <c r="B2" s="7">
        <v>193</v>
      </c>
      <c r="C2" s="7">
        <f t="shared" ref="C2:M2" si="0">ROUNDUP(($B$2+(($N$2-$B$2)/($N$1-$B$1))*(C1-$B$1)),0)</f>
        <v>206</v>
      </c>
      <c r="D2" s="7">
        <f t="shared" si="0"/>
        <v>219</v>
      </c>
      <c r="E2" s="7">
        <f t="shared" si="0"/>
        <v>232</v>
      </c>
      <c r="F2" s="7">
        <f t="shared" si="0"/>
        <v>245</v>
      </c>
      <c r="G2" s="7">
        <f t="shared" si="0"/>
        <v>258</v>
      </c>
      <c r="H2" s="7">
        <f t="shared" si="0"/>
        <v>270</v>
      </c>
      <c r="I2" s="7">
        <f t="shared" si="0"/>
        <v>283</v>
      </c>
      <c r="J2" s="7">
        <f t="shared" si="0"/>
        <v>296</v>
      </c>
      <c r="K2" s="7">
        <f t="shared" si="0"/>
        <v>309</v>
      </c>
      <c r="L2" s="7">
        <f t="shared" si="0"/>
        <v>322</v>
      </c>
      <c r="M2" s="7">
        <f t="shared" si="0"/>
        <v>335</v>
      </c>
      <c r="N2" s="7">
        <v>347</v>
      </c>
    </row>
    <row r="3" spans="1:65" x14ac:dyDescent="0.2">
      <c r="A3" s="1" t="s">
        <v>40</v>
      </c>
      <c r="B3" s="8">
        <v>1000000</v>
      </c>
    </row>
    <row r="4" spans="1:65" x14ac:dyDescent="0.2">
      <c r="A4" s="1" t="s">
        <v>41</v>
      </c>
      <c r="B4" s="5">
        <v>14135.41</v>
      </c>
    </row>
    <row r="5" spans="1:65" x14ac:dyDescent="0.2">
      <c r="A5" s="1" t="s">
        <v>42</v>
      </c>
      <c r="B5" s="5">
        <f>1/B4</f>
        <v>7.074432223755802E-5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row>
    <row r="6" spans="1:65" x14ac:dyDescent="0.2">
      <c r="A6" s="1" t="s">
        <v>43</v>
      </c>
      <c r="B6" s="7">
        <f t="shared" ref="B6:N6" si="1">ROUNDUP(B2*$B$3*$B$5,0)</f>
        <v>13654</v>
      </c>
      <c r="C6" s="7">
        <f t="shared" si="1"/>
        <v>14574</v>
      </c>
      <c r="D6" s="7">
        <f t="shared" si="1"/>
        <v>15494</v>
      </c>
      <c r="E6" s="7">
        <f t="shared" si="1"/>
        <v>16413</v>
      </c>
      <c r="F6" s="7">
        <f t="shared" si="1"/>
        <v>17333</v>
      </c>
      <c r="G6" s="7">
        <f t="shared" si="1"/>
        <v>18253</v>
      </c>
      <c r="H6" s="7">
        <f t="shared" si="1"/>
        <v>19101</v>
      </c>
      <c r="I6" s="7">
        <f t="shared" si="1"/>
        <v>20021</v>
      </c>
      <c r="J6" s="7">
        <f t="shared" si="1"/>
        <v>20941</v>
      </c>
      <c r="K6" s="7">
        <f t="shared" si="1"/>
        <v>21860</v>
      </c>
      <c r="L6" s="7">
        <f t="shared" si="1"/>
        <v>22780</v>
      </c>
      <c r="M6" s="7">
        <f t="shared" si="1"/>
        <v>23700</v>
      </c>
      <c r="N6" s="7">
        <f t="shared" si="1"/>
        <v>24549</v>
      </c>
    </row>
    <row r="8" spans="1:65" x14ac:dyDescent="0.2">
      <c r="A8" s="1" t="s">
        <v>44</v>
      </c>
      <c r="B8" s="7">
        <v>0.05</v>
      </c>
    </row>
    <row r="10" spans="1:65" x14ac:dyDescent="0.2">
      <c r="A10" s="1" t="s">
        <v>38</v>
      </c>
      <c r="B10" s="1">
        <v>2020</v>
      </c>
      <c r="C10" s="1">
        <v>2021</v>
      </c>
      <c r="D10" s="1">
        <v>2022</v>
      </c>
      <c r="E10" s="1">
        <v>2023</v>
      </c>
      <c r="F10" s="1">
        <v>2024</v>
      </c>
      <c r="G10" s="1">
        <v>2025</v>
      </c>
      <c r="H10" s="1">
        <v>2026</v>
      </c>
      <c r="I10" s="1">
        <v>2027</v>
      </c>
      <c r="J10" s="1">
        <v>2028</v>
      </c>
      <c r="K10" s="1">
        <v>2029</v>
      </c>
      <c r="L10" s="1">
        <v>2030</v>
      </c>
      <c r="M10" s="1">
        <v>2031</v>
      </c>
      <c r="N10" s="1">
        <v>2032</v>
      </c>
      <c r="O10" s="1">
        <v>2033</v>
      </c>
      <c r="P10" s="1">
        <v>2034</v>
      </c>
      <c r="Q10" s="1">
        <v>2035</v>
      </c>
      <c r="R10" s="1">
        <v>2036</v>
      </c>
      <c r="S10" s="1">
        <v>2037</v>
      </c>
      <c r="T10" s="1">
        <v>2038</v>
      </c>
      <c r="U10" s="1">
        <v>2039</v>
      </c>
      <c r="V10" s="1">
        <v>2040</v>
      </c>
      <c r="W10" s="1">
        <v>2041</v>
      </c>
      <c r="X10" s="1">
        <v>2042</v>
      </c>
      <c r="Y10" s="1">
        <v>2043</v>
      </c>
      <c r="Z10" s="1">
        <v>2044</v>
      </c>
      <c r="AA10" s="1">
        <v>2045</v>
      </c>
      <c r="AB10" s="1">
        <v>2046</v>
      </c>
      <c r="AC10" s="1">
        <v>2047</v>
      </c>
      <c r="AD10" s="1">
        <v>2048</v>
      </c>
      <c r="AE10" s="1">
        <v>2049</v>
      </c>
      <c r="AF10" s="1">
        <v>2050</v>
      </c>
      <c r="AG10" s="1">
        <v>2051</v>
      </c>
      <c r="AH10" s="1">
        <v>2052</v>
      </c>
      <c r="AI10" s="1">
        <v>2053</v>
      </c>
      <c r="AJ10" s="1">
        <v>2054</v>
      </c>
      <c r="AK10" s="1">
        <v>2055</v>
      </c>
      <c r="AL10" s="1">
        <v>2056</v>
      </c>
      <c r="AM10" s="1">
        <v>2057</v>
      </c>
      <c r="AN10" s="1">
        <v>2058</v>
      </c>
      <c r="AO10" s="1">
        <v>2059</v>
      </c>
      <c r="AP10" s="1">
        <v>2060</v>
      </c>
      <c r="AQ10" s="1">
        <v>2061</v>
      </c>
      <c r="AR10" s="1">
        <v>2062</v>
      </c>
      <c r="AS10" s="1">
        <v>2063</v>
      </c>
      <c r="AT10" s="1">
        <v>2064</v>
      </c>
      <c r="AU10" s="1">
        <v>2065</v>
      </c>
      <c r="AV10" s="1">
        <v>2066</v>
      </c>
      <c r="AW10" s="1">
        <v>2067</v>
      </c>
      <c r="AX10" s="1">
        <v>2068</v>
      </c>
      <c r="AY10" s="1">
        <v>2069</v>
      </c>
      <c r="AZ10" s="1">
        <v>2070</v>
      </c>
    </row>
    <row r="11" spans="1:65" x14ac:dyDescent="0.2">
      <c r="A11" s="1" t="s">
        <v>45</v>
      </c>
      <c r="B11" s="7">
        <f t="shared" ref="B11:E11" si="2">K6</f>
        <v>21860</v>
      </c>
      <c r="C11" s="7">
        <f t="shared" si="2"/>
        <v>22780</v>
      </c>
      <c r="D11" s="7">
        <f t="shared" si="2"/>
        <v>23700</v>
      </c>
      <c r="E11" s="7">
        <f t="shared" si="2"/>
        <v>24549</v>
      </c>
      <c r="F11" s="7">
        <f t="shared" ref="F11:AZ11" si="3">ROUNDUP(E11+E11*$B$8, 0)</f>
        <v>25777</v>
      </c>
      <c r="G11" s="7">
        <f t="shared" si="3"/>
        <v>27066</v>
      </c>
      <c r="H11" s="7">
        <f t="shared" si="3"/>
        <v>28420</v>
      </c>
      <c r="I11" s="7">
        <f t="shared" si="3"/>
        <v>29841</v>
      </c>
      <c r="J11" s="7">
        <f t="shared" si="3"/>
        <v>31334</v>
      </c>
      <c r="K11" s="7">
        <f t="shared" si="3"/>
        <v>32901</v>
      </c>
      <c r="L11" s="7">
        <f t="shared" si="3"/>
        <v>34547</v>
      </c>
      <c r="M11" s="7">
        <f t="shared" si="3"/>
        <v>36275</v>
      </c>
      <c r="N11" s="7">
        <f t="shared" si="3"/>
        <v>38089</v>
      </c>
      <c r="O11" s="7">
        <f t="shared" si="3"/>
        <v>39994</v>
      </c>
      <c r="P11" s="7">
        <f t="shared" si="3"/>
        <v>41994</v>
      </c>
      <c r="Q11" s="7">
        <f t="shared" si="3"/>
        <v>44094</v>
      </c>
      <c r="R11" s="7">
        <f t="shared" si="3"/>
        <v>46299</v>
      </c>
      <c r="S11" s="7">
        <f t="shared" si="3"/>
        <v>48614</v>
      </c>
      <c r="T11" s="7">
        <f t="shared" si="3"/>
        <v>51045</v>
      </c>
      <c r="U11" s="7">
        <f t="shared" si="3"/>
        <v>53598</v>
      </c>
      <c r="V11" s="7">
        <f t="shared" si="3"/>
        <v>56278</v>
      </c>
      <c r="W11" s="7">
        <f t="shared" si="3"/>
        <v>59092</v>
      </c>
      <c r="X11" s="7">
        <f t="shared" si="3"/>
        <v>62047</v>
      </c>
      <c r="Y11" s="7">
        <f t="shared" si="3"/>
        <v>65150</v>
      </c>
      <c r="Z11" s="7">
        <f t="shared" si="3"/>
        <v>68408</v>
      </c>
      <c r="AA11" s="7">
        <f t="shared" si="3"/>
        <v>71829</v>
      </c>
      <c r="AB11" s="7">
        <f t="shared" si="3"/>
        <v>75421</v>
      </c>
      <c r="AC11" s="7">
        <f t="shared" si="3"/>
        <v>79193</v>
      </c>
      <c r="AD11" s="7">
        <f t="shared" si="3"/>
        <v>83153</v>
      </c>
      <c r="AE11" s="7">
        <f t="shared" si="3"/>
        <v>87311</v>
      </c>
      <c r="AF11" s="7">
        <f t="shared" si="3"/>
        <v>91677</v>
      </c>
      <c r="AG11" s="7">
        <f t="shared" si="3"/>
        <v>96261</v>
      </c>
      <c r="AH11" s="7">
        <f t="shared" si="3"/>
        <v>101075</v>
      </c>
      <c r="AI11" s="7">
        <f t="shared" si="3"/>
        <v>106129</v>
      </c>
      <c r="AJ11" s="7">
        <f t="shared" si="3"/>
        <v>111436</v>
      </c>
      <c r="AK11" s="7">
        <f t="shared" si="3"/>
        <v>117008</v>
      </c>
      <c r="AL11" s="7">
        <f t="shared" si="3"/>
        <v>122859</v>
      </c>
      <c r="AM11" s="7">
        <f t="shared" si="3"/>
        <v>129002</v>
      </c>
      <c r="AN11" s="7">
        <f t="shared" si="3"/>
        <v>135453</v>
      </c>
      <c r="AO11" s="7">
        <f t="shared" si="3"/>
        <v>142226</v>
      </c>
      <c r="AP11" s="7">
        <f t="shared" si="3"/>
        <v>149338</v>
      </c>
      <c r="AQ11" s="7">
        <f t="shared" si="3"/>
        <v>156805</v>
      </c>
      <c r="AR11" s="7">
        <f t="shared" si="3"/>
        <v>164646</v>
      </c>
      <c r="AS11" s="7">
        <f t="shared" si="3"/>
        <v>172879</v>
      </c>
      <c r="AT11" s="7">
        <f t="shared" si="3"/>
        <v>181523</v>
      </c>
      <c r="AU11" s="7">
        <f t="shared" si="3"/>
        <v>190600</v>
      </c>
      <c r="AV11" s="7">
        <f t="shared" si="3"/>
        <v>200130</v>
      </c>
      <c r="AW11" s="7">
        <f t="shared" si="3"/>
        <v>210137</v>
      </c>
      <c r="AX11" s="7">
        <f t="shared" si="3"/>
        <v>220644</v>
      </c>
      <c r="AY11" s="7">
        <f t="shared" si="3"/>
        <v>231677</v>
      </c>
      <c r="AZ11" s="7">
        <f t="shared" si="3"/>
        <v>243261</v>
      </c>
    </row>
    <row r="12" spans="1:65" x14ac:dyDescent="0.2">
      <c r="A12" s="1" t="s">
        <v>46</v>
      </c>
      <c r="B12" s="7">
        <f t="shared" ref="B12:E12" si="4">B11</f>
        <v>21860</v>
      </c>
      <c r="C12" s="7">
        <f t="shared" si="4"/>
        <v>22780</v>
      </c>
      <c r="D12" s="7">
        <f t="shared" si="4"/>
        <v>23700</v>
      </c>
      <c r="E12" s="7">
        <f t="shared" si="4"/>
        <v>24549</v>
      </c>
      <c r="F12" s="7">
        <f t="shared" ref="F12:AZ12" si="5">ROUNDUP(_xlfn.FORECAST.LINEAR(F10,$B$12:$E$12,$B$10:$E$10), 0)</f>
        <v>25469</v>
      </c>
      <c r="G12" s="7">
        <f t="shared" si="5"/>
        <v>26368</v>
      </c>
      <c r="H12" s="7">
        <f t="shared" si="5"/>
        <v>27267</v>
      </c>
      <c r="I12" s="7">
        <f t="shared" si="5"/>
        <v>28166</v>
      </c>
      <c r="J12" s="7">
        <f t="shared" si="5"/>
        <v>29064</v>
      </c>
      <c r="K12" s="7">
        <f t="shared" si="5"/>
        <v>29963</v>
      </c>
      <c r="L12" s="7">
        <f t="shared" si="5"/>
        <v>30862</v>
      </c>
      <c r="M12" s="7">
        <f t="shared" si="5"/>
        <v>31760</v>
      </c>
      <c r="N12" s="7">
        <f t="shared" si="5"/>
        <v>32659</v>
      </c>
      <c r="O12" s="7">
        <f t="shared" si="5"/>
        <v>33558</v>
      </c>
      <c r="P12" s="7">
        <f t="shared" si="5"/>
        <v>34456</v>
      </c>
      <c r="Q12" s="7">
        <f t="shared" si="5"/>
        <v>35355</v>
      </c>
      <c r="R12" s="7">
        <f t="shared" si="5"/>
        <v>36254</v>
      </c>
      <c r="S12" s="7">
        <f t="shared" si="5"/>
        <v>37153</v>
      </c>
      <c r="T12" s="7">
        <f t="shared" si="5"/>
        <v>38051</v>
      </c>
      <c r="U12" s="7">
        <f t="shared" si="5"/>
        <v>38950</v>
      </c>
      <c r="V12" s="7">
        <f t="shared" si="5"/>
        <v>39849</v>
      </c>
      <c r="W12" s="7">
        <f t="shared" si="5"/>
        <v>40747</v>
      </c>
      <c r="X12" s="7">
        <f t="shared" si="5"/>
        <v>41646</v>
      </c>
      <c r="Y12" s="7">
        <f t="shared" si="5"/>
        <v>42545</v>
      </c>
      <c r="Z12" s="7">
        <f t="shared" si="5"/>
        <v>43443</v>
      </c>
      <c r="AA12" s="7">
        <f t="shared" si="5"/>
        <v>44342</v>
      </c>
      <c r="AB12" s="7">
        <f t="shared" si="5"/>
        <v>45241</v>
      </c>
      <c r="AC12" s="7">
        <f t="shared" si="5"/>
        <v>46140</v>
      </c>
      <c r="AD12" s="7">
        <f t="shared" si="5"/>
        <v>47038</v>
      </c>
      <c r="AE12" s="7">
        <f t="shared" si="5"/>
        <v>47937</v>
      </c>
      <c r="AF12" s="7">
        <f t="shared" si="5"/>
        <v>48836</v>
      </c>
      <c r="AG12" s="7">
        <f t="shared" si="5"/>
        <v>49734</v>
      </c>
      <c r="AH12" s="7">
        <f t="shared" si="5"/>
        <v>50633</v>
      </c>
      <c r="AI12" s="7">
        <f t="shared" si="5"/>
        <v>51532</v>
      </c>
      <c r="AJ12" s="7">
        <f t="shared" si="5"/>
        <v>52430</v>
      </c>
      <c r="AK12" s="7">
        <f t="shared" si="5"/>
        <v>53329</v>
      </c>
      <c r="AL12" s="7">
        <f t="shared" si="5"/>
        <v>54228</v>
      </c>
      <c r="AM12" s="7">
        <f t="shared" si="5"/>
        <v>55127</v>
      </c>
      <c r="AN12" s="7">
        <f t="shared" si="5"/>
        <v>56025</v>
      </c>
      <c r="AO12" s="7">
        <f t="shared" si="5"/>
        <v>56924</v>
      </c>
      <c r="AP12" s="7">
        <f t="shared" si="5"/>
        <v>57823</v>
      </c>
      <c r="AQ12" s="7">
        <f t="shared" si="5"/>
        <v>58721</v>
      </c>
      <c r="AR12" s="7">
        <f t="shared" si="5"/>
        <v>59620</v>
      </c>
      <c r="AS12" s="7">
        <f t="shared" si="5"/>
        <v>60519</v>
      </c>
      <c r="AT12" s="7">
        <f t="shared" si="5"/>
        <v>61417</v>
      </c>
      <c r="AU12" s="7">
        <f t="shared" si="5"/>
        <v>62316</v>
      </c>
      <c r="AV12" s="7">
        <f t="shared" si="5"/>
        <v>63215</v>
      </c>
      <c r="AW12" s="7">
        <f t="shared" si="5"/>
        <v>64114</v>
      </c>
      <c r="AX12" s="7">
        <f t="shared" si="5"/>
        <v>65012</v>
      </c>
      <c r="AY12" s="7">
        <f t="shared" si="5"/>
        <v>65911</v>
      </c>
      <c r="AZ12" s="7">
        <f t="shared" si="5"/>
        <v>66810</v>
      </c>
    </row>
    <row r="14" spans="1:65" ht="21" x14ac:dyDescent="0.25">
      <c r="A14" s="9" t="s">
        <v>47</v>
      </c>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row>
    <row r="16" spans="1:65" x14ac:dyDescent="0.2">
      <c r="A16" s="1" t="s">
        <v>48</v>
      </c>
      <c r="K16" s="11"/>
      <c r="U16" s="41"/>
      <c r="W16" s="7" t="s">
        <v>117</v>
      </c>
    </row>
    <row r="17" spans="1:65" x14ac:dyDescent="0.2">
      <c r="A17" s="1" t="s">
        <v>49</v>
      </c>
      <c r="B17" s="1">
        <v>2020</v>
      </c>
      <c r="C17" s="1">
        <v>2021</v>
      </c>
      <c r="D17" s="1">
        <v>2022</v>
      </c>
      <c r="E17" s="1">
        <v>2023</v>
      </c>
      <c r="F17" s="1">
        <v>2024</v>
      </c>
      <c r="G17" s="1">
        <v>2025</v>
      </c>
      <c r="H17" s="1">
        <v>2026</v>
      </c>
      <c r="I17" s="1">
        <v>2027</v>
      </c>
      <c r="J17" s="1">
        <v>2028</v>
      </c>
      <c r="K17" s="1">
        <v>2029</v>
      </c>
      <c r="L17" s="1">
        <v>2030</v>
      </c>
      <c r="M17" s="1">
        <v>2031</v>
      </c>
      <c r="N17" s="1">
        <v>2032</v>
      </c>
      <c r="O17" s="1">
        <v>2033</v>
      </c>
      <c r="P17" s="1">
        <v>2034</v>
      </c>
      <c r="Q17" s="1">
        <v>2035</v>
      </c>
      <c r="R17" s="1">
        <v>2036</v>
      </c>
      <c r="S17" s="1">
        <v>2037</v>
      </c>
      <c r="T17" s="1">
        <v>2038</v>
      </c>
      <c r="U17" s="1">
        <v>2039</v>
      </c>
      <c r="V17" s="1">
        <v>2040</v>
      </c>
      <c r="W17" s="1">
        <v>2041</v>
      </c>
      <c r="X17" s="1">
        <v>2042</v>
      </c>
      <c r="Y17" s="1">
        <v>2043</v>
      </c>
      <c r="Z17" s="1">
        <v>2044</v>
      </c>
      <c r="AA17" s="1">
        <v>2045</v>
      </c>
      <c r="AB17" s="1">
        <v>2046</v>
      </c>
      <c r="AC17" s="1">
        <v>2047</v>
      </c>
      <c r="AD17" s="1">
        <v>2048</v>
      </c>
      <c r="AE17" s="1">
        <v>2049</v>
      </c>
      <c r="AF17" s="1">
        <v>2050</v>
      </c>
      <c r="AG17" s="1">
        <v>2051</v>
      </c>
      <c r="AH17" s="1">
        <v>2052</v>
      </c>
      <c r="AI17" s="1">
        <v>2053</v>
      </c>
      <c r="AJ17" s="1">
        <v>2054</v>
      </c>
      <c r="AK17" s="1">
        <v>2055</v>
      </c>
      <c r="AL17" s="1">
        <v>2056</v>
      </c>
      <c r="AM17" s="1">
        <v>2057</v>
      </c>
      <c r="AN17" s="1">
        <v>2058</v>
      </c>
      <c r="AO17" s="1">
        <v>2059</v>
      </c>
      <c r="AP17" s="1">
        <v>2060</v>
      </c>
      <c r="AQ17" s="1">
        <v>2061</v>
      </c>
      <c r="AR17" s="1">
        <v>2062</v>
      </c>
      <c r="AS17" s="1">
        <v>2063</v>
      </c>
      <c r="AT17" s="1">
        <v>2064</v>
      </c>
      <c r="AU17" s="1">
        <v>2065</v>
      </c>
      <c r="AV17" s="1">
        <v>2066</v>
      </c>
      <c r="AW17" s="1">
        <v>2067</v>
      </c>
      <c r="AX17" s="1">
        <v>2068</v>
      </c>
      <c r="AY17" s="1">
        <v>2069</v>
      </c>
      <c r="AZ17" s="1">
        <v>2070</v>
      </c>
      <c r="BA17" s="1"/>
      <c r="BB17" s="1"/>
      <c r="BC17" s="1"/>
      <c r="BD17" s="1"/>
      <c r="BE17" s="1"/>
      <c r="BF17" s="1"/>
      <c r="BG17" s="1"/>
      <c r="BH17" s="1"/>
      <c r="BI17" s="1"/>
      <c r="BJ17" s="1"/>
      <c r="BK17" s="1"/>
      <c r="BL17" s="1"/>
      <c r="BM17" s="1"/>
    </row>
    <row r="18" spans="1:65" x14ac:dyDescent="0.2">
      <c r="A18" s="5" t="s">
        <v>50</v>
      </c>
      <c r="B18" s="37">
        <f>'Indonesia - Motorcycles'!M12*About!A52</f>
        <v>1957.5015405116153</v>
      </c>
      <c r="C18" s="11">
        <f>B18-(($B$18-$L$18)/COUNT($C$17:$L$17))</f>
        <v>1844.913141775942</v>
      </c>
      <c r="D18" s="11">
        <f t="shared" ref="D18:J18" si="6">C18-(($B$18-$L$18)/COUNT($C$17:$L$17))</f>
        <v>1732.3247430402687</v>
      </c>
      <c r="E18" s="11">
        <f t="shared" si="6"/>
        <v>1619.7363443045954</v>
      </c>
      <c r="F18" s="11">
        <f t="shared" si="6"/>
        <v>1507.1479455689221</v>
      </c>
      <c r="G18" s="11">
        <f t="shared" si="6"/>
        <v>1394.5595468332488</v>
      </c>
      <c r="H18" s="11">
        <f t="shared" si="6"/>
        <v>1281.9711480975755</v>
      </c>
      <c r="I18" s="11">
        <f t="shared" si="6"/>
        <v>1169.3827493619021</v>
      </c>
      <c r="J18" s="11">
        <f t="shared" si="6"/>
        <v>1056.7943506262288</v>
      </c>
      <c r="K18" s="11">
        <f>J18-(($B$18-$L$18)/COUNT($C$17:$L$17))</f>
        <v>944.20595189055553</v>
      </c>
      <c r="L18" s="12">
        <f>'Indonesia - Motorcycles'!M22*About!A52</f>
        <v>831.61755315488188</v>
      </c>
      <c r="M18" s="11">
        <f>L18-(($L$18-$V$18)/COUNT($M$17:$V$17))</f>
        <v>782.80596525595217</v>
      </c>
      <c r="N18" s="11">
        <f t="shared" ref="N18:U18" si="7">M18-(($L$18-$V$18)/COUNT($M$17:$V$17))</f>
        <v>733.99437735702247</v>
      </c>
      <c r="O18" s="11">
        <f t="shared" si="7"/>
        <v>685.18278945809277</v>
      </c>
      <c r="P18" s="11">
        <f t="shared" si="7"/>
        <v>636.37120155916307</v>
      </c>
      <c r="Q18" s="11">
        <f t="shared" si="7"/>
        <v>587.55961366023337</v>
      </c>
      <c r="R18" s="11">
        <f t="shared" si="7"/>
        <v>538.74802576130367</v>
      </c>
      <c r="S18" s="11">
        <f t="shared" si="7"/>
        <v>489.93643786237402</v>
      </c>
      <c r="T18" s="11">
        <f t="shared" si="7"/>
        <v>441.12484996344438</v>
      </c>
      <c r="U18" s="11">
        <f t="shared" si="7"/>
        <v>392.31326206451473</v>
      </c>
      <c r="V18" s="12">
        <f>'Indonesia - Motorcycles'!M28*About!A52</f>
        <v>343.50167416558526</v>
      </c>
      <c r="W18" s="38">
        <f>V18*(1-0.14)</f>
        <v>295.41143978240331</v>
      </c>
      <c r="X18" s="38">
        <f t="shared" ref="X18:Z18" si="8">W18*(1-0.14)</f>
        <v>254.05383821286685</v>
      </c>
      <c r="Y18" s="38">
        <f t="shared" si="8"/>
        <v>218.48630086306548</v>
      </c>
      <c r="Z18" s="38">
        <f t="shared" si="8"/>
        <v>187.89821874223631</v>
      </c>
      <c r="AA18" s="38">
        <f>Z18*(1-0.14)</f>
        <v>161.59246811832321</v>
      </c>
      <c r="AB18" s="38">
        <f>AA18*About!A52</f>
        <v>136.91796555027602</v>
      </c>
      <c r="AC18" s="38">
        <f>$AB$18</f>
        <v>136.91796555027602</v>
      </c>
      <c r="AD18" s="38">
        <f t="shared" ref="AD18:AY18" si="9">$AB$18</f>
        <v>136.91796555027602</v>
      </c>
      <c r="AE18" s="38">
        <f t="shared" si="9"/>
        <v>136.91796555027602</v>
      </c>
      <c r="AF18" s="38">
        <f t="shared" si="9"/>
        <v>136.91796555027602</v>
      </c>
      <c r="AG18" s="38">
        <f t="shared" si="9"/>
        <v>136.91796555027602</v>
      </c>
      <c r="AH18" s="38">
        <f t="shared" si="9"/>
        <v>136.91796555027602</v>
      </c>
      <c r="AI18" s="38">
        <f t="shared" si="9"/>
        <v>136.91796555027602</v>
      </c>
      <c r="AJ18" s="38">
        <f t="shared" si="9"/>
        <v>136.91796555027602</v>
      </c>
      <c r="AK18" s="38">
        <f t="shared" si="9"/>
        <v>136.91796555027602</v>
      </c>
      <c r="AL18" s="38">
        <f t="shared" si="9"/>
        <v>136.91796555027602</v>
      </c>
      <c r="AM18" s="38">
        <f t="shared" si="9"/>
        <v>136.91796555027602</v>
      </c>
      <c r="AN18" s="38">
        <f t="shared" si="9"/>
        <v>136.91796555027602</v>
      </c>
      <c r="AO18" s="38">
        <f t="shared" si="9"/>
        <v>136.91796555027602</v>
      </c>
      <c r="AP18" s="38">
        <f t="shared" si="9"/>
        <v>136.91796555027602</v>
      </c>
      <c r="AQ18" s="38">
        <f t="shared" si="9"/>
        <v>136.91796555027602</v>
      </c>
      <c r="AR18" s="38">
        <f t="shared" si="9"/>
        <v>136.91796555027602</v>
      </c>
      <c r="AS18" s="38">
        <f t="shared" si="9"/>
        <v>136.91796555027602</v>
      </c>
      <c r="AT18" s="38">
        <f t="shared" si="9"/>
        <v>136.91796555027602</v>
      </c>
      <c r="AU18" s="38">
        <f t="shared" si="9"/>
        <v>136.91796555027602</v>
      </c>
      <c r="AV18" s="38">
        <f t="shared" si="9"/>
        <v>136.91796555027602</v>
      </c>
      <c r="AW18" s="38">
        <f t="shared" si="9"/>
        <v>136.91796555027602</v>
      </c>
      <c r="AX18" s="38">
        <f t="shared" si="9"/>
        <v>136.91796555027602</v>
      </c>
      <c r="AY18" s="38">
        <f t="shared" si="9"/>
        <v>136.91796555027602</v>
      </c>
      <c r="AZ18" s="38">
        <f>$AB$18</f>
        <v>136.91796555027602</v>
      </c>
    </row>
    <row r="19" spans="1:65" x14ac:dyDescent="0.2">
      <c r="A19" s="7" t="s">
        <v>51</v>
      </c>
      <c r="B19" s="7">
        <v>0</v>
      </c>
      <c r="C19" s="7">
        <v>0</v>
      </c>
      <c r="D19" s="7">
        <v>0</v>
      </c>
      <c r="E19" s="7">
        <v>0</v>
      </c>
      <c r="F19" s="7">
        <v>0</v>
      </c>
      <c r="G19" s="7">
        <v>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c r="AR19" s="7">
        <v>0</v>
      </c>
      <c r="AS19" s="7">
        <v>0</v>
      </c>
      <c r="AT19" s="7">
        <v>0</v>
      </c>
      <c r="AU19" s="7">
        <v>0</v>
      </c>
      <c r="AV19" s="7">
        <v>0</v>
      </c>
      <c r="AW19" s="7">
        <v>0</v>
      </c>
      <c r="AX19" s="7">
        <v>0</v>
      </c>
      <c r="AY19" s="7">
        <v>0</v>
      </c>
      <c r="AZ19" s="7">
        <v>0</v>
      </c>
    </row>
    <row r="20" spans="1:65" x14ac:dyDescent="0.2">
      <c r="A20" s="7" t="s">
        <v>52</v>
      </c>
      <c r="B20" s="36">
        <f>'Indonesia - Motorcycles'!M10*About!A52</f>
        <v>539.84723111863377</v>
      </c>
      <c r="C20" s="11">
        <f t="shared" ref="C20:K20" si="10">B20-(($B$20-$L$20)/COUNT($C$17:$L$17))</f>
        <v>543.89482584588495</v>
      </c>
      <c r="D20" s="11">
        <f t="shared" si="10"/>
        <v>547.94242057313613</v>
      </c>
      <c r="E20" s="11">
        <f t="shared" si="10"/>
        <v>551.99001530038731</v>
      </c>
      <c r="F20" s="11">
        <f t="shared" si="10"/>
        <v>556.03761002763849</v>
      </c>
      <c r="G20" s="11">
        <f t="shared" si="10"/>
        <v>560.08520475488967</v>
      </c>
      <c r="H20" s="11">
        <f t="shared" si="10"/>
        <v>564.13279948214085</v>
      </c>
      <c r="I20" s="11">
        <f t="shared" si="10"/>
        <v>568.18039420939203</v>
      </c>
      <c r="J20" s="11">
        <f t="shared" si="10"/>
        <v>572.22798893664321</v>
      </c>
      <c r="K20" s="11">
        <f t="shared" si="10"/>
        <v>576.27558366389439</v>
      </c>
      <c r="L20" s="12">
        <f>'Indonesia - Motorcycles'!M20*About!A52</f>
        <v>580.32317839114523</v>
      </c>
      <c r="M20" s="11">
        <f t="shared" ref="M20:AZ20" si="11">$L$20</f>
        <v>580.32317839114523</v>
      </c>
      <c r="N20" s="11">
        <f t="shared" si="11"/>
        <v>580.32317839114523</v>
      </c>
      <c r="O20" s="11">
        <f t="shared" si="11"/>
        <v>580.32317839114523</v>
      </c>
      <c r="P20" s="11">
        <f t="shared" si="11"/>
        <v>580.32317839114523</v>
      </c>
      <c r="Q20" s="11">
        <f t="shared" si="11"/>
        <v>580.32317839114523</v>
      </c>
      <c r="R20" s="11">
        <f t="shared" si="11"/>
        <v>580.32317839114523</v>
      </c>
      <c r="S20" s="11">
        <f t="shared" si="11"/>
        <v>580.32317839114523</v>
      </c>
      <c r="T20" s="11">
        <f t="shared" si="11"/>
        <v>580.32317839114523</v>
      </c>
      <c r="U20" s="11">
        <f>$L$20</f>
        <v>580.32317839114523</v>
      </c>
      <c r="V20" s="11">
        <f>$L$20*About!A52</f>
        <v>491.71022555831485</v>
      </c>
      <c r="W20" s="11">
        <f t="shared" si="11"/>
        <v>580.32317839114523</v>
      </c>
      <c r="X20" s="11">
        <f t="shared" si="11"/>
        <v>580.32317839114523</v>
      </c>
      <c r="Y20" s="11">
        <f t="shared" si="11"/>
        <v>580.32317839114523</v>
      </c>
      <c r="Z20" s="11">
        <f t="shared" si="11"/>
        <v>580.32317839114523</v>
      </c>
      <c r="AA20" s="11">
        <f t="shared" si="11"/>
        <v>580.32317839114523</v>
      </c>
      <c r="AB20" s="11">
        <f t="shared" si="11"/>
        <v>580.32317839114523</v>
      </c>
      <c r="AC20" s="11">
        <f t="shared" si="11"/>
        <v>580.32317839114523</v>
      </c>
      <c r="AD20" s="11">
        <f t="shared" si="11"/>
        <v>580.32317839114523</v>
      </c>
      <c r="AE20" s="11">
        <f t="shared" si="11"/>
        <v>580.32317839114523</v>
      </c>
      <c r="AF20" s="11">
        <f t="shared" si="11"/>
        <v>580.32317839114523</v>
      </c>
      <c r="AG20" s="11">
        <f t="shared" si="11"/>
        <v>580.32317839114523</v>
      </c>
      <c r="AH20" s="11">
        <f t="shared" si="11"/>
        <v>580.32317839114523</v>
      </c>
      <c r="AI20" s="11">
        <f t="shared" si="11"/>
        <v>580.32317839114523</v>
      </c>
      <c r="AJ20" s="11">
        <f t="shared" si="11"/>
        <v>580.32317839114523</v>
      </c>
      <c r="AK20" s="11">
        <f t="shared" si="11"/>
        <v>580.32317839114523</v>
      </c>
      <c r="AL20" s="11">
        <f t="shared" si="11"/>
        <v>580.32317839114523</v>
      </c>
      <c r="AM20" s="11">
        <f t="shared" si="11"/>
        <v>580.32317839114523</v>
      </c>
      <c r="AN20" s="11">
        <f t="shared" si="11"/>
        <v>580.32317839114523</v>
      </c>
      <c r="AO20" s="11">
        <f t="shared" si="11"/>
        <v>580.32317839114523</v>
      </c>
      <c r="AP20" s="11">
        <f t="shared" si="11"/>
        <v>580.32317839114523</v>
      </c>
      <c r="AQ20" s="11">
        <f t="shared" si="11"/>
        <v>580.32317839114523</v>
      </c>
      <c r="AR20" s="11">
        <f t="shared" si="11"/>
        <v>580.32317839114523</v>
      </c>
      <c r="AS20" s="11">
        <f t="shared" si="11"/>
        <v>580.32317839114523</v>
      </c>
      <c r="AT20" s="11">
        <f t="shared" si="11"/>
        <v>580.32317839114523</v>
      </c>
      <c r="AU20" s="11">
        <f t="shared" si="11"/>
        <v>580.32317839114523</v>
      </c>
      <c r="AV20" s="11">
        <f t="shared" si="11"/>
        <v>580.32317839114523</v>
      </c>
      <c r="AW20" s="11">
        <f t="shared" si="11"/>
        <v>580.32317839114523</v>
      </c>
      <c r="AX20" s="11">
        <f t="shared" si="11"/>
        <v>580.32317839114523</v>
      </c>
      <c r="AY20" s="11">
        <f t="shared" si="11"/>
        <v>580.32317839114523</v>
      </c>
      <c r="AZ20" s="11">
        <f t="shared" si="11"/>
        <v>580.32317839114523</v>
      </c>
    </row>
    <row r="21" spans="1:65" ht="15.75" customHeight="1" x14ac:dyDescent="0.2">
      <c r="A21" s="7" t="s">
        <v>53</v>
      </c>
      <c r="B21" s="7">
        <v>0</v>
      </c>
      <c r="C21" s="7">
        <v>0</v>
      </c>
      <c r="D21" s="7">
        <v>0</v>
      </c>
      <c r="E21" s="7">
        <v>0</v>
      </c>
      <c r="F21" s="7">
        <v>0</v>
      </c>
      <c r="G21" s="7">
        <v>0</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c r="AF21" s="7">
        <v>0</v>
      </c>
      <c r="AG21" s="7">
        <v>0</v>
      </c>
      <c r="AH21" s="7">
        <v>0</v>
      </c>
      <c r="AI21" s="7">
        <v>0</v>
      </c>
      <c r="AJ21" s="7">
        <v>0</v>
      </c>
      <c r="AK21" s="7">
        <v>0</v>
      </c>
      <c r="AL21" s="7">
        <v>0</v>
      </c>
      <c r="AM21" s="7">
        <v>0</v>
      </c>
      <c r="AN21" s="7">
        <v>0</v>
      </c>
      <c r="AO21" s="7">
        <v>0</v>
      </c>
      <c r="AP21" s="7">
        <v>0</v>
      </c>
      <c r="AQ21" s="7">
        <v>0</v>
      </c>
      <c r="AR21" s="7">
        <v>0</v>
      </c>
      <c r="AS21" s="7">
        <v>0</v>
      </c>
      <c r="AT21" s="7">
        <v>0</v>
      </c>
      <c r="AU21" s="7">
        <v>0</v>
      </c>
      <c r="AV21" s="7">
        <v>0</v>
      </c>
      <c r="AW21" s="7">
        <v>0</v>
      </c>
      <c r="AX21" s="7">
        <v>0</v>
      </c>
      <c r="AY21" s="7">
        <v>0</v>
      </c>
      <c r="AZ21" s="7">
        <v>0</v>
      </c>
    </row>
    <row r="22" spans="1:65" ht="15.75" customHeight="1" x14ac:dyDescent="0.2">
      <c r="A22" s="7" t="s">
        <v>54</v>
      </c>
      <c r="B22" s="7">
        <v>0</v>
      </c>
      <c r="C22" s="7">
        <v>0</v>
      </c>
      <c r="D22" s="7">
        <v>0</v>
      </c>
      <c r="E22" s="7">
        <v>0</v>
      </c>
      <c r="F22" s="7">
        <v>0</v>
      </c>
      <c r="G22" s="7">
        <v>0</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c r="AF22" s="7">
        <v>0</v>
      </c>
      <c r="AG22" s="7">
        <v>0</v>
      </c>
      <c r="AH22" s="7">
        <v>0</v>
      </c>
      <c r="AI22" s="7">
        <v>0</v>
      </c>
      <c r="AJ22" s="7">
        <v>0</v>
      </c>
      <c r="AK22" s="7">
        <v>0</v>
      </c>
      <c r="AL22" s="7">
        <v>0</v>
      </c>
      <c r="AM22" s="7">
        <v>0</v>
      </c>
      <c r="AN22" s="7">
        <v>0</v>
      </c>
      <c r="AO22" s="7">
        <v>0</v>
      </c>
      <c r="AP22" s="7">
        <v>0</v>
      </c>
      <c r="AQ22" s="7">
        <v>0</v>
      </c>
      <c r="AR22" s="7">
        <v>0</v>
      </c>
      <c r="AS22" s="7">
        <v>0</v>
      </c>
      <c r="AT22" s="7">
        <v>0</v>
      </c>
      <c r="AU22" s="7">
        <v>0</v>
      </c>
      <c r="AV22" s="7">
        <v>0</v>
      </c>
      <c r="AW22" s="7">
        <v>0</v>
      </c>
      <c r="AX22" s="7">
        <v>0</v>
      </c>
      <c r="AY22" s="7">
        <v>0</v>
      </c>
      <c r="AZ22" s="7">
        <v>0</v>
      </c>
    </row>
    <row r="23" spans="1:65" ht="15.75" customHeight="1" x14ac:dyDescent="0.2">
      <c r="A23" s="7" t="s">
        <v>55</v>
      </c>
      <c r="B23" s="7">
        <v>0</v>
      </c>
      <c r="C23" s="7">
        <v>0</v>
      </c>
      <c r="D23" s="7">
        <v>0</v>
      </c>
      <c r="E23" s="7">
        <v>0</v>
      </c>
      <c r="F23" s="7">
        <v>0</v>
      </c>
      <c r="G23" s="7">
        <v>0</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c r="AF23" s="7">
        <v>0</v>
      </c>
      <c r="AG23" s="7">
        <v>0</v>
      </c>
      <c r="AH23" s="7">
        <v>0</v>
      </c>
      <c r="AI23" s="7">
        <v>0</v>
      </c>
      <c r="AJ23" s="7">
        <v>0</v>
      </c>
      <c r="AK23" s="7">
        <v>0</v>
      </c>
      <c r="AL23" s="7">
        <v>0</v>
      </c>
      <c r="AM23" s="7">
        <v>0</v>
      </c>
      <c r="AN23" s="7">
        <v>0</v>
      </c>
      <c r="AO23" s="7">
        <v>0</v>
      </c>
      <c r="AP23" s="7">
        <v>0</v>
      </c>
      <c r="AQ23" s="7">
        <v>0</v>
      </c>
      <c r="AR23" s="7">
        <v>0</v>
      </c>
      <c r="AS23" s="7">
        <v>0</v>
      </c>
      <c r="AT23" s="7">
        <v>0</v>
      </c>
      <c r="AU23" s="7">
        <v>0</v>
      </c>
      <c r="AV23" s="7">
        <v>0</v>
      </c>
      <c r="AW23" s="7">
        <v>0</v>
      </c>
      <c r="AX23" s="7">
        <v>0</v>
      </c>
      <c r="AY23" s="7">
        <v>0</v>
      </c>
      <c r="AZ23" s="7">
        <v>0</v>
      </c>
    </row>
    <row r="24" spans="1:65" ht="15.75" customHeight="1" x14ac:dyDescent="0.2">
      <c r="A24" s="7" t="s">
        <v>56</v>
      </c>
      <c r="B24" s="7">
        <v>0</v>
      </c>
      <c r="C24" s="7">
        <v>0</v>
      </c>
      <c r="D24" s="7">
        <v>0</v>
      </c>
      <c r="E24" s="7">
        <v>0</v>
      </c>
      <c r="F24" s="7">
        <v>0</v>
      </c>
      <c r="G24" s="7">
        <v>0</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c r="AF24" s="7">
        <v>0</v>
      </c>
      <c r="AG24" s="7">
        <v>0</v>
      </c>
      <c r="AH24" s="7">
        <v>0</v>
      </c>
      <c r="AI24" s="7">
        <v>0</v>
      </c>
      <c r="AJ24" s="7">
        <v>0</v>
      </c>
      <c r="AK24" s="7">
        <v>0</v>
      </c>
      <c r="AL24" s="7">
        <v>0</v>
      </c>
      <c r="AM24" s="7">
        <v>0</v>
      </c>
      <c r="AN24" s="7">
        <v>0</v>
      </c>
      <c r="AO24" s="7">
        <v>0</v>
      </c>
      <c r="AP24" s="7">
        <v>0</v>
      </c>
      <c r="AQ24" s="7">
        <v>0</v>
      </c>
      <c r="AR24" s="7">
        <v>0</v>
      </c>
      <c r="AS24" s="7">
        <v>0</v>
      </c>
      <c r="AT24" s="7">
        <v>0</v>
      </c>
      <c r="AU24" s="7">
        <v>0</v>
      </c>
      <c r="AV24" s="7">
        <v>0</v>
      </c>
      <c r="AW24" s="7">
        <v>0</v>
      </c>
      <c r="AX24" s="7">
        <v>0</v>
      </c>
      <c r="AY24" s="7">
        <v>0</v>
      </c>
      <c r="AZ24" s="7">
        <v>0</v>
      </c>
    </row>
    <row r="25" spans="1:65" ht="15.75" customHeight="1" x14ac:dyDescent="0.2"/>
    <row r="26" spans="1:65" ht="15.75" customHeight="1" x14ac:dyDescent="0.2">
      <c r="A26" s="5" t="s">
        <v>57</v>
      </c>
    </row>
    <row r="27" spans="1:65" ht="15.75" customHeight="1" x14ac:dyDescent="0.2">
      <c r="A27" s="5" t="s">
        <v>58</v>
      </c>
    </row>
    <row r="28" spans="1:65" ht="15.75" customHeight="1" x14ac:dyDescent="0.2">
      <c r="A28" s="5" t="s">
        <v>59</v>
      </c>
    </row>
    <row r="29" spans="1:65" ht="15.75" customHeight="1" x14ac:dyDescent="0.2">
      <c r="A29" s="5" t="s">
        <v>155</v>
      </c>
    </row>
    <row r="30" spans="1:65" ht="15.75" customHeight="1" x14ac:dyDescent="0.2"/>
    <row r="31" spans="1:65" ht="15.75" customHeight="1" x14ac:dyDescent="0.2"/>
    <row r="32" spans="1:65" ht="15.75" customHeight="1" x14ac:dyDescent="0.2">
      <c r="O32" s="7"/>
    </row>
    <row r="33" spans="1:65" ht="15.75" customHeight="1" x14ac:dyDescent="0.2">
      <c r="O33" s="7"/>
    </row>
    <row r="34" spans="1:65" ht="15.75" customHeight="1" x14ac:dyDescent="0.2"/>
    <row r="35" spans="1:65" ht="15.75" customHeight="1" x14ac:dyDescent="0.2"/>
    <row r="36" spans="1:65" ht="15.75" customHeight="1" x14ac:dyDescent="0.2"/>
    <row r="37" spans="1:65" ht="15.75" customHeight="1" x14ac:dyDescent="0.2"/>
    <row r="38" spans="1:65" ht="15.75" customHeight="1" x14ac:dyDescent="0.2"/>
    <row r="39" spans="1:65" ht="15.75" customHeight="1" x14ac:dyDescent="0.2"/>
    <row r="40" spans="1:65" ht="15.75" customHeight="1" x14ac:dyDescent="0.2"/>
    <row r="41" spans="1:65" ht="15.75" customHeight="1" x14ac:dyDescent="0.2"/>
    <row r="42" spans="1:65" ht="15.75" customHeight="1" x14ac:dyDescent="0.2"/>
    <row r="43" spans="1:65" ht="15.75" customHeight="1" x14ac:dyDescent="0.2">
      <c r="A43" s="43" t="s">
        <v>119</v>
      </c>
    </row>
    <row r="44" spans="1:65" ht="15.75" customHeight="1" x14ac:dyDescent="0.2">
      <c r="A44" s="1" t="s">
        <v>60</v>
      </c>
      <c r="C44" s="13"/>
    </row>
    <row r="45" spans="1:65" ht="15.75" customHeight="1" x14ac:dyDescent="0.2">
      <c r="A45" s="1" t="s">
        <v>49</v>
      </c>
      <c r="B45" s="1">
        <v>2020</v>
      </c>
      <c r="C45" s="1">
        <v>2021</v>
      </c>
      <c r="D45" s="1">
        <v>2022</v>
      </c>
      <c r="E45" s="1">
        <v>2023</v>
      </c>
      <c r="F45" s="1">
        <v>2024</v>
      </c>
      <c r="G45" s="1">
        <v>2025</v>
      </c>
      <c r="H45" s="1">
        <v>2026</v>
      </c>
      <c r="I45" s="1">
        <v>2027</v>
      </c>
      <c r="J45" s="1">
        <v>2028</v>
      </c>
      <c r="K45" s="1">
        <v>2029</v>
      </c>
      <c r="L45" s="1">
        <v>2030</v>
      </c>
      <c r="M45" s="1">
        <v>2031</v>
      </c>
      <c r="N45" s="1">
        <v>2032</v>
      </c>
      <c r="O45" s="1">
        <v>2033</v>
      </c>
      <c r="P45" s="1">
        <v>2034</v>
      </c>
      <c r="Q45" s="1">
        <v>2035</v>
      </c>
      <c r="R45" s="1">
        <v>2036</v>
      </c>
      <c r="S45" s="1">
        <v>2037</v>
      </c>
      <c r="T45" s="1">
        <v>2038</v>
      </c>
      <c r="U45" s="1">
        <v>2039</v>
      </c>
      <c r="V45" s="1">
        <v>2040</v>
      </c>
      <c r="W45" s="1">
        <v>2041</v>
      </c>
      <c r="X45" s="1">
        <v>2042</v>
      </c>
      <c r="Y45" s="1">
        <v>2043</v>
      </c>
      <c r="Z45" s="1">
        <v>2044</v>
      </c>
      <c r="AA45" s="1">
        <v>2045</v>
      </c>
      <c r="AB45" s="1">
        <v>2046</v>
      </c>
      <c r="AC45" s="1">
        <v>2047</v>
      </c>
      <c r="AD45" s="1">
        <v>2048</v>
      </c>
      <c r="AE45" s="1">
        <v>2049</v>
      </c>
      <c r="AF45" s="1">
        <v>2050</v>
      </c>
      <c r="AG45" s="1">
        <v>2051</v>
      </c>
      <c r="AH45" s="1">
        <v>2052</v>
      </c>
      <c r="AI45" s="1">
        <v>2053</v>
      </c>
      <c r="AJ45" s="1">
        <v>2054</v>
      </c>
      <c r="AK45" s="1">
        <v>2055</v>
      </c>
      <c r="AL45" s="1">
        <v>2056</v>
      </c>
      <c r="AM45" s="1">
        <v>2057</v>
      </c>
      <c r="AN45" s="1">
        <v>2058</v>
      </c>
      <c r="AO45" s="1">
        <v>2059</v>
      </c>
      <c r="AP45" s="1">
        <v>2060</v>
      </c>
      <c r="AQ45" s="1">
        <v>2061</v>
      </c>
      <c r="AR45" s="1">
        <v>2062</v>
      </c>
      <c r="AS45" s="1">
        <v>2063</v>
      </c>
      <c r="AT45" s="1">
        <v>2064</v>
      </c>
      <c r="AU45" s="1">
        <v>2065</v>
      </c>
      <c r="AV45" s="1">
        <v>2066</v>
      </c>
      <c r="AW45" s="1">
        <v>2067</v>
      </c>
      <c r="AX45" s="1">
        <v>2068</v>
      </c>
      <c r="AY45" s="1">
        <v>2069</v>
      </c>
      <c r="AZ45" s="1">
        <v>2070</v>
      </c>
      <c r="BA45" s="1"/>
      <c r="BB45" s="1"/>
      <c r="BC45" s="1"/>
      <c r="BD45" s="1"/>
      <c r="BE45" s="1"/>
      <c r="BF45" s="1"/>
      <c r="BG45" s="1"/>
      <c r="BH45" s="1"/>
      <c r="BI45" s="1"/>
      <c r="BJ45" s="1"/>
      <c r="BK45" s="1"/>
      <c r="BL45" s="1"/>
      <c r="BM45" s="1"/>
    </row>
    <row r="46" spans="1:65" ht="15.75" customHeight="1" x14ac:dyDescent="0.2">
      <c r="A46" s="14" t="s">
        <v>50</v>
      </c>
      <c r="B46" s="15">
        <f t="shared" ref="B46:C46" si="12">$D$46</f>
        <v>371621.6216216216</v>
      </c>
      <c r="C46" s="15">
        <f t="shared" si="12"/>
        <v>371621.6216216216</v>
      </c>
      <c r="D46" s="15">
        <f>'Indonesia - HDV '!D21</f>
        <v>371621.6216216216</v>
      </c>
      <c r="E46" s="15">
        <f t="shared" ref="E46:AZ46" si="13">$D$46</f>
        <v>371621.6216216216</v>
      </c>
      <c r="F46" s="15">
        <f t="shared" si="13"/>
        <v>371621.6216216216</v>
      </c>
      <c r="G46" s="15">
        <f t="shared" si="13"/>
        <v>371621.6216216216</v>
      </c>
      <c r="H46" s="15">
        <f t="shared" si="13"/>
        <v>371621.6216216216</v>
      </c>
      <c r="I46" s="15">
        <f t="shared" si="13"/>
        <v>371621.6216216216</v>
      </c>
      <c r="J46" s="15">
        <f t="shared" si="13"/>
        <v>371621.6216216216</v>
      </c>
      <c r="K46" s="15">
        <f t="shared" si="13"/>
        <v>371621.6216216216</v>
      </c>
      <c r="L46" s="15">
        <f t="shared" si="13"/>
        <v>371621.6216216216</v>
      </c>
      <c r="M46" s="15">
        <f t="shared" si="13"/>
        <v>371621.6216216216</v>
      </c>
      <c r="N46" s="15">
        <f t="shared" si="13"/>
        <v>371621.6216216216</v>
      </c>
      <c r="O46" s="15">
        <f t="shared" si="13"/>
        <v>371621.6216216216</v>
      </c>
      <c r="P46" s="15">
        <f t="shared" si="13"/>
        <v>371621.6216216216</v>
      </c>
      <c r="Q46" s="15">
        <f t="shared" si="13"/>
        <v>371621.6216216216</v>
      </c>
      <c r="R46" s="15">
        <f t="shared" si="13"/>
        <v>371621.6216216216</v>
      </c>
      <c r="S46" s="15">
        <f t="shared" si="13"/>
        <v>371621.6216216216</v>
      </c>
      <c r="T46" s="15">
        <f t="shared" si="13"/>
        <v>371621.6216216216</v>
      </c>
      <c r="U46" s="15">
        <f t="shared" si="13"/>
        <v>371621.6216216216</v>
      </c>
      <c r="V46" s="15">
        <f t="shared" si="13"/>
        <v>371621.6216216216</v>
      </c>
      <c r="W46" s="15">
        <f t="shared" si="13"/>
        <v>371621.6216216216</v>
      </c>
      <c r="X46" s="15">
        <f t="shared" si="13"/>
        <v>371621.6216216216</v>
      </c>
      <c r="Y46" s="15">
        <f t="shared" si="13"/>
        <v>371621.6216216216</v>
      </c>
      <c r="Z46" s="15">
        <f t="shared" si="13"/>
        <v>371621.6216216216</v>
      </c>
      <c r="AA46" s="15">
        <f t="shared" si="13"/>
        <v>371621.6216216216</v>
      </c>
      <c r="AB46" s="15">
        <f t="shared" si="13"/>
        <v>371621.6216216216</v>
      </c>
      <c r="AC46" s="15">
        <f t="shared" si="13"/>
        <v>371621.6216216216</v>
      </c>
      <c r="AD46" s="15">
        <f t="shared" si="13"/>
        <v>371621.6216216216</v>
      </c>
      <c r="AE46" s="15">
        <f t="shared" si="13"/>
        <v>371621.6216216216</v>
      </c>
      <c r="AF46" s="15">
        <f t="shared" si="13"/>
        <v>371621.6216216216</v>
      </c>
      <c r="AG46" s="15">
        <f t="shared" si="13"/>
        <v>371621.6216216216</v>
      </c>
      <c r="AH46" s="15">
        <f t="shared" si="13"/>
        <v>371621.6216216216</v>
      </c>
      <c r="AI46" s="15">
        <f t="shared" si="13"/>
        <v>371621.6216216216</v>
      </c>
      <c r="AJ46" s="15">
        <f t="shared" si="13"/>
        <v>371621.6216216216</v>
      </c>
      <c r="AK46" s="15">
        <f t="shared" si="13"/>
        <v>371621.6216216216</v>
      </c>
      <c r="AL46" s="15">
        <f t="shared" si="13"/>
        <v>371621.6216216216</v>
      </c>
      <c r="AM46" s="15">
        <f t="shared" si="13"/>
        <v>371621.6216216216</v>
      </c>
      <c r="AN46" s="15">
        <f t="shared" si="13"/>
        <v>371621.6216216216</v>
      </c>
      <c r="AO46" s="15">
        <f t="shared" si="13"/>
        <v>371621.6216216216</v>
      </c>
      <c r="AP46" s="15">
        <f t="shared" si="13"/>
        <v>371621.6216216216</v>
      </c>
      <c r="AQ46" s="15">
        <f t="shared" si="13"/>
        <v>371621.6216216216</v>
      </c>
      <c r="AR46" s="15">
        <f t="shared" si="13"/>
        <v>371621.6216216216</v>
      </c>
      <c r="AS46" s="15">
        <f t="shared" si="13"/>
        <v>371621.6216216216</v>
      </c>
      <c r="AT46" s="15">
        <f t="shared" si="13"/>
        <v>371621.6216216216</v>
      </c>
      <c r="AU46" s="15">
        <f t="shared" si="13"/>
        <v>371621.6216216216</v>
      </c>
      <c r="AV46" s="15">
        <f t="shared" si="13"/>
        <v>371621.6216216216</v>
      </c>
      <c r="AW46" s="15">
        <f t="shared" si="13"/>
        <v>371621.6216216216</v>
      </c>
      <c r="AX46" s="15">
        <f t="shared" si="13"/>
        <v>371621.6216216216</v>
      </c>
      <c r="AY46" s="15">
        <f t="shared" si="13"/>
        <v>371621.6216216216</v>
      </c>
      <c r="AZ46" s="15">
        <f t="shared" si="13"/>
        <v>371621.6216216216</v>
      </c>
      <c r="BA46" s="14"/>
      <c r="BB46" s="14"/>
      <c r="BC46" s="14"/>
      <c r="BD46" s="14"/>
      <c r="BE46" s="14"/>
      <c r="BF46" s="14"/>
      <c r="BG46" s="14"/>
      <c r="BH46" s="14"/>
      <c r="BI46" s="14"/>
      <c r="BJ46" s="14"/>
      <c r="BK46" s="14"/>
      <c r="BL46" s="14"/>
      <c r="BM46" s="14"/>
    </row>
    <row r="47" spans="1:65" ht="15.75" customHeight="1" x14ac:dyDescent="0.2">
      <c r="A47" s="14" t="s">
        <v>51</v>
      </c>
      <c r="B47" s="15">
        <f t="shared" ref="B47:C47" si="14">$D$47</f>
        <v>135608.10810810811</v>
      </c>
      <c r="C47" s="15">
        <f t="shared" si="14"/>
        <v>135608.10810810811</v>
      </c>
      <c r="D47" s="15">
        <f>'Indonesia - HDV '!D22</f>
        <v>135608.10810810811</v>
      </c>
      <c r="E47" s="15">
        <f t="shared" ref="E47:AZ47" si="15">$D$47</f>
        <v>135608.10810810811</v>
      </c>
      <c r="F47" s="15">
        <f t="shared" si="15"/>
        <v>135608.10810810811</v>
      </c>
      <c r="G47" s="15">
        <f t="shared" si="15"/>
        <v>135608.10810810811</v>
      </c>
      <c r="H47" s="15">
        <f t="shared" si="15"/>
        <v>135608.10810810811</v>
      </c>
      <c r="I47" s="15">
        <f t="shared" si="15"/>
        <v>135608.10810810811</v>
      </c>
      <c r="J47" s="15">
        <f t="shared" si="15"/>
        <v>135608.10810810811</v>
      </c>
      <c r="K47" s="15">
        <f t="shared" si="15"/>
        <v>135608.10810810811</v>
      </c>
      <c r="L47" s="15">
        <f t="shared" si="15"/>
        <v>135608.10810810811</v>
      </c>
      <c r="M47" s="15">
        <f t="shared" si="15"/>
        <v>135608.10810810811</v>
      </c>
      <c r="N47" s="15">
        <f t="shared" si="15"/>
        <v>135608.10810810811</v>
      </c>
      <c r="O47" s="15">
        <f t="shared" si="15"/>
        <v>135608.10810810811</v>
      </c>
      <c r="P47" s="15">
        <f t="shared" si="15"/>
        <v>135608.10810810811</v>
      </c>
      <c r="Q47" s="15">
        <f t="shared" si="15"/>
        <v>135608.10810810811</v>
      </c>
      <c r="R47" s="15">
        <f t="shared" si="15"/>
        <v>135608.10810810811</v>
      </c>
      <c r="S47" s="15">
        <f t="shared" si="15"/>
        <v>135608.10810810811</v>
      </c>
      <c r="T47" s="15">
        <f t="shared" si="15"/>
        <v>135608.10810810811</v>
      </c>
      <c r="U47" s="15">
        <f t="shared" si="15"/>
        <v>135608.10810810811</v>
      </c>
      <c r="V47" s="15">
        <f t="shared" si="15"/>
        <v>135608.10810810811</v>
      </c>
      <c r="W47" s="15">
        <f t="shared" si="15"/>
        <v>135608.10810810811</v>
      </c>
      <c r="X47" s="15">
        <f t="shared" si="15"/>
        <v>135608.10810810811</v>
      </c>
      <c r="Y47" s="15">
        <f t="shared" si="15"/>
        <v>135608.10810810811</v>
      </c>
      <c r="Z47" s="15">
        <f t="shared" si="15"/>
        <v>135608.10810810811</v>
      </c>
      <c r="AA47" s="15">
        <f t="shared" si="15"/>
        <v>135608.10810810811</v>
      </c>
      <c r="AB47" s="15">
        <f t="shared" si="15"/>
        <v>135608.10810810811</v>
      </c>
      <c r="AC47" s="15">
        <f t="shared" si="15"/>
        <v>135608.10810810811</v>
      </c>
      <c r="AD47" s="15">
        <f t="shared" si="15"/>
        <v>135608.10810810811</v>
      </c>
      <c r="AE47" s="15">
        <f t="shared" si="15"/>
        <v>135608.10810810811</v>
      </c>
      <c r="AF47" s="15">
        <f t="shared" si="15"/>
        <v>135608.10810810811</v>
      </c>
      <c r="AG47" s="15">
        <f t="shared" si="15"/>
        <v>135608.10810810811</v>
      </c>
      <c r="AH47" s="15">
        <f t="shared" si="15"/>
        <v>135608.10810810811</v>
      </c>
      <c r="AI47" s="15">
        <f t="shared" si="15"/>
        <v>135608.10810810811</v>
      </c>
      <c r="AJ47" s="15">
        <f t="shared" si="15"/>
        <v>135608.10810810811</v>
      </c>
      <c r="AK47" s="15">
        <f t="shared" si="15"/>
        <v>135608.10810810811</v>
      </c>
      <c r="AL47" s="15">
        <f t="shared" si="15"/>
        <v>135608.10810810811</v>
      </c>
      <c r="AM47" s="15">
        <f t="shared" si="15"/>
        <v>135608.10810810811</v>
      </c>
      <c r="AN47" s="15">
        <f t="shared" si="15"/>
        <v>135608.10810810811</v>
      </c>
      <c r="AO47" s="15">
        <f t="shared" si="15"/>
        <v>135608.10810810811</v>
      </c>
      <c r="AP47" s="15">
        <f t="shared" si="15"/>
        <v>135608.10810810811</v>
      </c>
      <c r="AQ47" s="15">
        <f t="shared" si="15"/>
        <v>135608.10810810811</v>
      </c>
      <c r="AR47" s="15">
        <f t="shared" si="15"/>
        <v>135608.10810810811</v>
      </c>
      <c r="AS47" s="15">
        <f t="shared" si="15"/>
        <v>135608.10810810811</v>
      </c>
      <c r="AT47" s="15">
        <f t="shared" si="15"/>
        <v>135608.10810810811</v>
      </c>
      <c r="AU47" s="15">
        <f t="shared" si="15"/>
        <v>135608.10810810811</v>
      </c>
      <c r="AV47" s="15">
        <f t="shared" si="15"/>
        <v>135608.10810810811</v>
      </c>
      <c r="AW47" s="15">
        <f t="shared" si="15"/>
        <v>135608.10810810811</v>
      </c>
      <c r="AX47" s="15">
        <f t="shared" si="15"/>
        <v>135608.10810810811</v>
      </c>
      <c r="AY47" s="15">
        <f t="shared" si="15"/>
        <v>135608.10810810811</v>
      </c>
      <c r="AZ47" s="15">
        <f t="shared" si="15"/>
        <v>135608.10810810811</v>
      </c>
      <c r="BA47" s="14"/>
      <c r="BB47" s="14"/>
      <c r="BC47" s="14"/>
      <c r="BD47" s="14"/>
      <c r="BE47" s="14"/>
      <c r="BF47" s="14"/>
      <c r="BG47" s="14"/>
      <c r="BH47" s="14"/>
      <c r="BI47" s="14"/>
      <c r="BJ47" s="14"/>
      <c r="BK47" s="14"/>
      <c r="BL47" s="14"/>
      <c r="BM47" s="14"/>
    </row>
    <row r="48" spans="1:65" ht="15.75" customHeight="1" x14ac:dyDescent="0.2">
      <c r="A48" s="14" t="s">
        <v>52</v>
      </c>
      <c r="B48" s="15">
        <f t="shared" ref="B48:C48" si="16">$D$48</f>
        <v>84353.20067523839</v>
      </c>
      <c r="C48" s="15">
        <f t="shared" si="16"/>
        <v>84353.20067523839</v>
      </c>
      <c r="D48" s="15">
        <f>'Indonesia - HDV '!D23</f>
        <v>84353.20067523839</v>
      </c>
      <c r="E48" s="15">
        <f t="shared" ref="E48:AZ48" si="17">$D$48</f>
        <v>84353.20067523839</v>
      </c>
      <c r="F48" s="15">
        <f t="shared" si="17"/>
        <v>84353.20067523839</v>
      </c>
      <c r="G48" s="15">
        <f t="shared" si="17"/>
        <v>84353.20067523839</v>
      </c>
      <c r="H48" s="15">
        <f t="shared" si="17"/>
        <v>84353.20067523839</v>
      </c>
      <c r="I48" s="15">
        <f t="shared" si="17"/>
        <v>84353.20067523839</v>
      </c>
      <c r="J48" s="15">
        <f t="shared" si="17"/>
        <v>84353.20067523839</v>
      </c>
      <c r="K48" s="15">
        <f t="shared" si="17"/>
        <v>84353.20067523839</v>
      </c>
      <c r="L48" s="15">
        <f t="shared" si="17"/>
        <v>84353.20067523839</v>
      </c>
      <c r="M48" s="15">
        <f t="shared" si="17"/>
        <v>84353.20067523839</v>
      </c>
      <c r="N48" s="15">
        <f t="shared" si="17"/>
        <v>84353.20067523839</v>
      </c>
      <c r="O48" s="15">
        <f t="shared" si="17"/>
        <v>84353.20067523839</v>
      </c>
      <c r="P48" s="15">
        <f t="shared" si="17"/>
        <v>84353.20067523839</v>
      </c>
      <c r="Q48" s="15">
        <f t="shared" si="17"/>
        <v>84353.20067523839</v>
      </c>
      <c r="R48" s="15">
        <f t="shared" si="17"/>
        <v>84353.20067523839</v>
      </c>
      <c r="S48" s="15">
        <f t="shared" si="17"/>
        <v>84353.20067523839</v>
      </c>
      <c r="T48" s="15">
        <f t="shared" si="17"/>
        <v>84353.20067523839</v>
      </c>
      <c r="U48" s="15">
        <f t="shared" si="17"/>
        <v>84353.20067523839</v>
      </c>
      <c r="V48" s="15">
        <f t="shared" si="17"/>
        <v>84353.20067523839</v>
      </c>
      <c r="W48" s="15">
        <f t="shared" si="17"/>
        <v>84353.20067523839</v>
      </c>
      <c r="X48" s="15">
        <f t="shared" si="17"/>
        <v>84353.20067523839</v>
      </c>
      <c r="Y48" s="15">
        <f t="shared" si="17"/>
        <v>84353.20067523839</v>
      </c>
      <c r="Z48" s="15">
        <f t="shared" si="17"/>
        <v>84353.20067523839</v>
      </c>
      <c r="AA48" s="15">
        <f t="shared" si="17"/>
        <v>84353.20067523839</v>
      </c>
      <c r="AB48" s="15">
        <f t="shared" si="17"/>
        <v>84353.20067523839</v>
      </c>
      <c r="AC48" s="15">
        <f t="shared" si="17"/>
        <v>84353.20067523839</v>
      </c>
      <c r="AD48" s="15">
        <f t="shared" si="17"/>
        <v>84353.20067523839</v>
      </c>
      <c r="AE48" s="15">
        <f t="shared" si="17"/>
        <v>84353.20067523839</v>
      </c>
      <c r="AF48" s="15">
        <f t="shared" si="17"/>
        <v>84353.20067523839</v>
      </c>
      <c r="AG48" s="15">
        <f t="shared" si="17"/>
        <v>84353.20067523839</v>
      </c>
      <c r="AH48" s="15">
        <f t="shared" si="17"/>
        <v>84353.20067523839</v>
      </c>
      <c r="AI48" s="15">
        <f t="shared" si="17"/>
        <v>84353.20067523839</v>
      </c>
      <c r="AJ48" s="15">
        <f t="shared" si="17"/>
        <v>84353.20067523839</v>
      </c>
      <c r="AK48" s="15">
        <f t="shared" si="17"/>
        <v>84353.20067523839</v>
      </c>
      <c r="AL48" s="15">
        <f t="shared" si="17"/>
        <v>84353.20067523839</v>
      </c>
      <c r="AM48" s="15">
        <f t="shared" si="17"/>
        <v>84353.20067523839</v>
      </c>
      <c r="AN48" s="15">
        <f t="shared" si="17"/>
        <v>84353.20067523839</v>
      </c>
      <c r="AO48" s="15">
        <f t="shared" si="17"/>
        <v>84353.20067523839</v>
      </c>
      <c r="AP48" s="15">
        <f t="shared" si="17"/>
        <v>84353.20067523839</v>
      </c>
      <c r="AQ48" s="15">
        <f t="shared" si="17"/>
        <v>84353.20067523839</v>
      </c>
      <c r="AR48" s="15">
        <f t="shared" si="17"/>
        <v>84353.20067523839</v>
      </c>
      <c r="AS48" s="15">
        <f t="shared" si="17"/>
        <v>84353.20067523839</v>
      </c>
      <c r="AT48" s="15">
        <f t="shared" si="17"/>
        <v>84353.20067523839</v>
      </c>
      <c r="AU48" s="15">
        <f t="shared" si="17"/>
        <v>84353.20067523839</v>
      </c>
      <c r="AV48" s="15">
        <f t="shared" si="17"/>
        <v>84353.20067523839</v>
      </c>
      <c r="AW48" s="15">
        <f t="shared" si="17"/>
        <v>84353.20067523839</v>
      </c>
      <c r="AX48" s="15">
        <f t="shared" si="17"/>
        <v>84353.20067523839</v>
      </c>
      <c r="AY48" s="15">
        <f t="shared" si="17"/>
        <v>84353.20067523839</v>
      </c>
      <c r="AZ48" s="15">
        <f t="shared" si="17"/>
        <v>84353.20067523839</v>
      </c>
      <c r="BA48" s="14"/>
      <c r="BB48" s="14"/>
      <c r="BC48" s="14"/>
      <c r="BD48" s="14"/>
      <c r="BE48" s="14"/>
      <c r="BF48" s="14"/>
      <c r="BG48" s="14"/>
      <c r="BH48" s="14"/>
      <c r="BI48" s="14"/>
      <c r="BJ48" s="14"/>
      <c r="BK48" s="14"/>
      <c r="BL48" s="14"/>
      <c r="BM48" s="14"/>
    </row>
    <row r="49" spans="1:65" ht="15.75" customHeight="1" x14ac:dyDescent="0.2">
      <c r="A49" s="14" t="s">
        <v>53</v>
      </c>
      <c r="B49" s="15">
        <f t="shared" ref="B49:C49" si="18">$D$49</f>
        <v>84353.20067523839</v>
      </c>
      <c r="C49" s="15">
        <f t="shared" si="18"/>
        <v>84353.20067523839</v>
      </c>
      <c r="D49" s="15">
        <f>'Indonesia - HDV '!D24</f>
        <v>84353.20067523839</v>
      </c>
      <c r="E49" s="15">
        <f t="shared" ref="E49:AZ49" si="19">$D$49</f>
        <v>84353.20067523839</v>
      </c>
      <c r="F49" s="15">
        <f t="shared" si="19"/>
        <v>84353.20067523839</v>
      </c>
      <c r="G49" s="15">
        <f t="shared" si="19"/>
        <v>84353.20067523839</v>
      </c>
      <c r="H49" s="15">
        <f t="shared" si="19"/>
        <v>84353.20067523839</v>
      </c>
      <c r="I49" s="15">
        <f t="shared" si="19"/>
        <v>84353.20067523839</v>
      </c>
      <c r="J49" s="15">
        <f t="shared" si="19"/>
        <v>84353.20067523839</v>
      </c>
      <c r="K49" s="15">
        <f t="shared" si="19"/>
        <v>84353.20067523839</v>
      </c>
      <c r="L49" s="15">
        <f t="shared" si="19"/>
        <v>84353.20067523839</v>
      </c>
      <c r="M49" s="15">
        <f t="shared" si="19"/>
        <v>84353.20067523839</v>
      </c>
      <c r="N49" s="15">
        <f t="shared" si="19"/>
        <v>84353.20067523839</v>
      </c>
      <c r="O49" s="15">
        <f t="shared" si="19"/>
        <v>84353.20067523839</v>
      </c>
      <c r="P49" s="15">
        <f t="shared" si="19"/>
        <v>84353.20067523839</v>
      </c>
      <c r="Q49" s="15">
        <f t="shared" si="19"/>
        <v>84353.20067523839</v>
      </c>
      <c r="R49" s="15">
        <f t="shared" si="19"/>
        <v>84353.20067523839</v>
      </c>
      <c r="S49" s="15">
        <f t="shared" si="19"/>
        <v>84353.20067523839</v>
      </c>
      <c r="T49" s="15">
        <f t="shared" si="19"/>
        <v>84353.20067523839</v>
      </c>
      <c r="U49" s="15">
        <f t="shared" si="19"/>
        <v>84353.20067523839</v>
      </c>
      <c r="V49" s="15">
        <f t="shared" si="19"/>
        <v>84353.20067523839</v>
      </c>
      <c r="W49" s="15">
        <f t="shared" si="19"/>
        <v>84353.20067523839</v>
      </c>
      <c r="X49" s="15">
        <f t="shared" si="19"/>
        <v>84353.20067523839</v>
      </c>
      <c r="Y49" s="15">
        <f t="shared" si="19"/>
        <v>84353.20067523839</v>
      </c>
      <c r="Z49" s="15">
        <f t="shared" si="19"/>
        <v>84353.20067523839</v>
      </c>
      <c r="AA49" s="15">
        <f t="shared" si="19"/>
        <v>84353.20067523839</v>
      </c>
      <c r="AB49" s="15">
        <f t="shared" si="19"/>
        <v>84353.20067523839</v>
      </c>
      <c r="AC49" s="15">
        <f t="shared" si="19"/>
        <v>84353.20067523839</v>
      </c>
      <c r="AD49" s="15">
        <f t="shared" si="19"/>
        <v>84353.20067523839</v>
      </c>
      <c r="AE49" s="15">
        <f t="shared" si="19"/>
        <v>84353.20067523839</v>
      </c>
      <c r="AF49" s="15">
        <f t="shared" si="19"/>
        <v>84353.20067523839</v>
      </c>
      <c r="AG49" s="15">
        <f t="shared" si="19"/>
        <v>84353.20067523839</v>
      </c>
      <c r="AH49" s="15">
        <f t="shared" si="19"/>
        <v>84353.20067523839</v>
      </c>
      <c r="AI49" s="15">
        <f t="shared" si="19"/>
        <v>84353.20067523839</v>
      </c>
      <c r="AJ49" s="15">
        <f t="shared" si="19"/>
        <v>84353.20067523839</v>
      </c>
      <c r="AK49" s="15">
        <f t="shared" si="19"/>
        <v>84353.20067523839</v>
      </c>
      <c r="AL49" s="15">
        <f t="shared" si="19"/>
        <v>84353.20067523839</v>
      </c>
      <c r="AM49" s="15">
        <f t="shared" si="19"/>
        <v>84353.20067523839</v>
      </c>
      <c r="AN49" s="15">
        <f t="shared" si="19"/>
        <v>84353.20067523839</v>
      </c>
      <c r="AO49" s="15">
        <f t="shared" si="19"/>
        <v>84353.20067523839</v>
      </c>
      <c r="AP49" s="15">
        <f t="shared" si="19"/>
        <v>84353.20067523839</v>
      </c>
      <c r="AQ49" s="15">
        <f t="shared" si="19"/>
        <v>84353.20067523839</v>
      </c>
      <c r="AR49" s="15">
        <f t="shared" si="19"/>
        <v>84353.20067523839</v>
      </c>
      <c r="AS49" s="15">
        <f t="shared" si="19"/>
        <v>84353.20067523839</v>
      </c>
      <c r="AT49" s="15">
        <f t="shared" si="19"/>
        <v>84353.20067523839</v>
      </c>
      <c r="AU49" s="15">
        <f t="shared" si="19"/>
        <v>84353.20067523839</v>
      </c>
      <c r="AV49" s="15">
        <f t="shared" si="19"/>
        <v>84353.20067523839</v>
      </c>
      <c r="AW49" s="15">
        <f t="shared" si="19"/>
        <v>84353.20067523839</v>
      </c>
      <c r="AX49" s="15">
        <f t="shared" si="19"/>
        <v>84353.20067523839</v>
      </c>
      <c r="AY49" s="15">
        <f t="shared" si="19"/>
        <v>84353.20067523839</v>
      </c>
      <c r="AZ49" s="15">
        <f t="shared" si="19"/>
        <v>84353.20067523839</v>
      </c>
      <c r="BA49" s="14"/>
      <c r="BB49" s="14"/>
      <c r="BC49" s="14"/>
      <c r="BD49" s="14"/>
      <c r="BE49" s="14"/>
      <c r="BF49" s="14"/>
      <c r="BG49" s="14"/>
      <c r="BH49" s="14"/>
      <c r="BI49" s="14"/>
      <c r="BJ49" s="14"/>
      <c r="BK49" s="14"/>
      <c r="BL49" s="14"/>
      <c r="BM49" s="14"/>
    </row>
    <row r="50" spans="1:65" ht="15.75" customHeight="1" x14ac:dyDescent="0.2">
      <c r="A50" s="14" t="s">
        <v>54</v>
      </c>
      <c r="B50" s="15">
        <f t="shared" ref="B50:C50" si="20">$D$50</f>
        <v>371621.6216216216</v>
      </c>
      <c r="C50" s="15">
        <f t="shared" si="20"/>
        <v>371621.6216216216</v>
      </c>
      <c r="D50" s="15">
        <f>'Indonesia - HDV '!D25</f>
        <v>371621.6216216216</v>
      </c>
      <c r="E50" s="15">
        <f t="shared" ref="E50:AZ50" si="21">$D$50</f>
        <v>371621.6216216216</v>
      </c>
      <c r="F50" s="15">
        <f t="shared" si="21"/>
        <v>371621.6216216216</v>
      </c>
      <c r="G50" s="15">
        <f t="shared" si="21"/>
        <v>371621.6216216216</v>
      </c>
      <c r="H50" s="15">
        <f t="shared" si="21"/>
        <v>371621.6216216216</v>
      </c>
      <c r="I50" s="15">
        <f t="shared" si="21"/>
        <v>371621.6216216216</v>
      </c>
      <c r="J50" s="15">
        <f t="shared" si="21"/>
        <v>371621.6216216216</v>
      </c>
      <c r="K50" s="15">
        <f t="shared" si="21"/>
        <v>371621.6216216216</v>
      </c>
      <c r="L50" s="15">
        <f t="shared" si="21"/>
        <v>371621.6216216216</v>
      </c>
      <c r="M50" s="15">
        <f t="shared" si="21"/>
        <v>371621.6216216216</v>
      </c>
      <c r="N50" s="15">
        <f t="shared" si="21"/>
        <v>371621.6216216216</v>
      </c>
      <c r="O50" s="15">
        <f t="shared" si="21"/>
        <v>371621.6216216216</v>
      </c>
      <c r="P50" s="15">
        <f t="shared" si="21"/>
        <v>371621.6216216216</v>
      </c>
      <c r="Q50" s="15">
        <f t="shared" si="21"/>
        <v>371621.6216216216</v>
      </c>
      <c r="R50" s="15">
        <f t="shared" si="21"/>
        <v>371621.6216216216</v>
      </c>
      <c r="S50" s="15">
        <f t="shared" si="21"/>
        <v>371621.6216216216</v>
      </c>
      <c r="T50" s="15">
        <f t="shared" si="21"/>
        <v>371621.6216216216</v>
      </c>
      <c r="U50" s="15">
        <f t="shared" si="21"/>
        <v>371621.6216216216</v>
      </c>
      <c r="V50" s="15">
        <f t="shared" si="21"/>
        <v>371621.6216216216</v>
      </c>
      <c r="W50" s="15">
        <f t="shared" si="21"/>
        <v>371621.6216216216</v>
      </c>
      <c r="X50" s="15">
        <f t="shared" si="21"/>
        <v>371621.6216216216</v>
      </c>
      <c r="Y50" s="15">
        <f t="shared" si="21"/>
        <v>371621.6216216216</v>
      </c>
      <c r="Z50" s="15">
        <f t="shared" si="21"/>
        <v>371621.6216216216</v>
      </c>
      <c r="AA50" s="15">
        <f t="shared" si="21"/>
        <v>371621.6216216216</v>
      </c>
      <c r="AB50" s="15">
        <f t="shared" si="21"/>
        <v>371621.6216216216</v>
      </c>
      <c r="AC50" s="15">
        <f t="shared" si="21"/>
        <v>371621.6216216216</v>
      </c>
      <c r="AD50" s="15">
        <f t="shared" si="21"/>
        <v>371621.6216216216</v>
      </c>
      <c r="AE50" s="15">
        <f t="shared" si="21"/>
        <v>371621.6216216216</v>
      </c>
      <c r="AF50" s="15">
        <f t="shared" si="21"/>
        <v>371621.6216216216</v>
      </c>
      <c r="AG50" s="15">
        <f t="shared" si="21"/>
        <v>371621.6216216216</v>
      </c>
      <c r="AH50" s="15">
        <f t="shared" si="21"/>
        <v>371621.6216216216</v>
      </c>
      <c r="AI50" s="15">
        <f t="shared" si="21"/>
        <v>371621.6216216216</v>
      </c>
      <c r="AJ50" s="15">
        <f t="shared" si="21"/>
        <v>371621.6216216216</v>
      </c>
      <c r="AK50" s="15">
        <f t="shared" si="21"/>
        <v>371621.6216216216</v>
      </c>
      <c r="AL50" s="15">
        <f t="shared" si="21"/>
        <v>371621.6216216216</v>
      </c>
      <c r="AM50" s="15">
        <f t="shared" si="21"/>
        <v>371621.6216216216</v>
      </c>
      <c r="AN50" s="15">
        <f t="shared" si="21"/>
        <v>371621.6216216216</v>
      </c>
      <c r="AO50" s="15">
        <f t="shared" si="21"/>
        <v>371621.6216216216</v>
      </c>
      <c r="AP50" s="15">
        <f t="shared" si="21"/>
        <v>371621.6216216216</v>
      </c>
      <c r="AQ50" s="15">
        <f t="shared" si="21"/>
        <v>371621.6216216216</v>
      </c>
      <c r="AR50" s="15">
        <f t="shared" si="21"/>
        <v>371621.6216216216</v>
      </c>
      <c r="AS50" s="15">
        <f t="shared" si="21"/>
        <v>371621.6216216216</v>
      </c>
      <c r="AT50" s="15">
        <f t="shared" si="21"/>
        <v>371621.6216216216</v>
      </c>
      <c r="AU50" s="15">
        <f t="shared" si="21"/>
        <v>371621.6216216216</v>
      </c>
      <c r="AV50" s="15">
        <f t="shared" si="21"/>
        <v>371621.6216216216</v>
      </c>
      <c r="AW50" s="15">
        <f t="shared" si="21"/>
        <v>371621.6216216216</v>
      </c>
      <c r="AX50" s="15">
        <f t="shared" si="21"/>
        <v>371621.6216216216</v>
      </c>
      <c r="AY50" s="15">
        <f t="shared" si="21"/>
        <v>371621.6216216216</v>
      </c>
      <c r="AZ50" s="15">
        <f t="shared" si="21"/>
        <v>371621.6216216216</v>
      </c>
      <c r="BA50" s="14"/>
      <c r="BB50" s="14"/>
      <c r="BC50" s="14"/>
      <c r="BD50" s="14"/>
      <c r="BE50" s="14"/>
      <c r="BF50" s="14"/>
      <c r="BG50" s="14"/>
      <c r="BH50" s="14"/>
      <c r="BI50" s="14"/>
      <c r="BJ50" s="14"/>
      <c r="BK50" s="14"/>
      <c r="BL50" s="14"/>
      <c r="BM50" s="14"/>
    </row>
    <row r="51" spans="1:65" ht="15.75" customHeight="1" x14ac:dyDescent="0.2">
      <c r="A51" s="14" t="s">
        <v>55</v>
      </c>
      <c r="B51" s="15">
        <f t="shared" ref="B51:C51" si="22">$D$51</f>
        <v>109980.65439167325</v>
      </c>
      <c r="C51" s="15">
        <f t="shared" si="22"/>
        <v>109980.65439167325</v>
      </c>
      <c r="D51" s="15">
        <f>'Indonesia - HDV '!D26</f>
        <v>109980.65439167325</v>
      </c>
      <c r="E51" s="15">
        <f t="shared" ref="E51:AZ51" si="23">$D$51</f>
        <v>109980.65439167325</v>
      </c>
      <c r="F51" s="15">
        <f t="shared" si="23"/>
        <v>109980.65439167325</v>
      </c>
      <c r="G51" s="15">
        <f t="shared" si="23"/>
        <v>109980.65439167325</v>
      </c>
      <c r="H51" s="15">
        <f t="shared" si="23"/>
        <v>109980.65439167325</v>
      </c>
      <c r="I51" s="15">
        <f t="shared" si="23"/>
        <v>109980.65439167325</v>
      </c>
      <c r="J51" s="15">
        <f t="shared" si="23"/>
        <v>109980.65439167325</v>
      </c>
      <c r="K51" s="15">
        <f t="shared" si="23"/>
        <v>109980.65439167325</v>
      </c>
      <c r="L51" s="15">
        <f t="shared" si="23"/>
        <v>109980.65439167325</v>
      </c>
      <c r="M51" s="15">
        <f t="shared" si="23"/>
        <v>109980.65439167325</v>
      </c>
      <c r="N51" s="15">
        <f t="shared" si="23"/>
        <v>109980.65439167325</v>
      </c>
      <c r="O51" s="15">
        <f t="shared" si="23"/>
        <v>109980.65439167325</v>
      </c>
      <c r="P51" s="15">
        <f t="shared" si="23"/>
        <v>109980.65439167325</v>
      </c>
      <c r="Q51" s="15">
        <f t="shared" si="23"/>
        <v>109980.65439167325</v>
      </c>
      <c r="R51" s="15">
        <f t="shared" si="23"/>
        <v>109980.65439167325</v>
      </c>
      <c r="S51" s="15">
        <f t="shared" si="23"/>
        <v>109980.65439167325</v>
      </c>
      <c r="T51" s="15">
        <f t="shared" si="23"/>
        <v>109980.65439167325</v>
      </c>
      <c r="U51" s="15">
        <f t="shared" si="23"/>
        <v>109980.65439167325</v>
      </c>
      <c r="V51" s="15">
        <f t="shared" si="23"/>
        <v>109980.65439167325</v>
      </c>
      <c r="W51" s="15">
        <f t="shared" si="23"/>
        <v>109980.65439167325</v>
      </c>
      <c r="X51" s="15">
        <f t="shared" si="23"/>
        <v>109980.65439167325</v>
      </c>
      <c r="Y51" s="15">
        <f t="shared" si="23"/>
        <v>109980.65439167325</v>
      </c>
      <c r="Z51" s="15">
        <f t="shared" si="23"/>
        <v>109980.65439167325</v>
      </c>
      <c r="AA51" s="15">
        <f t="shared" si="23"/>
        <v>109980.65439167325</v>
      </c>
      <c r="AB51" s="15">
        <f t="shared" si="23"/>
        <v>109980.65439167325</v>
      </c>
      <c r="AC51" s="15">
        <f t="shared" si="23"/>
        <v>109980.65439167325</v>
      </c>
      <c r="AD51" s="15">
        <f t="shared" si="23"/>
        <v>109980.65439167325</v>
      </c>
      <c r="AE51" s="15">
        <f t="shared" si="23"/>
        <v>109980.65439167325</v>
      </c>
      <c r="AF51" s="15">
        <f t="shared" si="23"/>
        <v>109980.65439167325</v>
      </c>
      <c r="AG51" s="15">
        <f t="shared" si="23"/>
        <v>109980.65439167325</v>
      </c>
      <c r="AH51" s="15">
        <f t="shared" si="23"/>
        <v>109980.65439167325</v>
      </c>
      <c r="AI51" s="15">
        <f t="shared" si="23"/>
        <v>109980.65439167325</v>
      </c>
      <c r="AJ51" s="15">
        <f t="shared" si="23"/>
        <v>109980.65439167325</v>
      </c>
      <c r="AK51" s="15">
        <f t="shared" si="23"/>
        <v>109980.65439167325</v>
      </c>
      <c r="AL51" s="15">
        <f t="shared" si="23"/>
        <v>109980.65439167325</v>
      </c>
      <c r="AM51" s="15">
        <f t="shared" si="23"/>
        <v>109980.65439167325</v>
      </c>
      <c r="AN51" s="15">
        <f t="shared" si="23"/>
        <v>109980.65439167325</v>
      </c>
      <c r="AO51" s="15">
        <f t="shared" si="23"/>
        <v>109980.65439167325</v>
      </c>
      <c r="AP51" s="15">
        <f t="shared" si="23"/>
        <v>109980.65439167325</v>
      </c>
      <c r="AQ51" s="15">
        <f t="shared" si="23"/>
        <v>109980.65439167325</v>
      </c>
      <c r="AR51" s="15">
        <f t="shared" si="23"/>
        <v>109980.65439167325</v>
      </c>
      <c r="AS51" s="15">
        <f t="shared" si="23"/>
        <v>109980.65439167325</v>
      </c>
      <c r="AT51" s="15">
        <f t="shared" si="23"/>
        <v>109980.65439167325</v>
      </c>
      <c r="AU51" s="15">
        <f t="shared" si="23"/>
        <v>109980.65439167325</v>
      </c>
      <c r="AV51" s="15">
        <f t="shared" si="23"/>
        <v>109980.65439167325</v>
      </c>
      <c r="AW51" s="15">
        <f t="shared" si="23"/>
        <v>109980.65439167325</v>
      </c>
      <c r="AX51" s="15">
        <f t="shared" si="23"/>
        <v>109980.65439167325</v>
      </c>
      <c r="AY51" s="15">
        <f t="shared" si="23"/>
        <v>109980.65439167325</v>
      </c>
      <c r="AZ51" s="15">
        <f t="shared" si="23"/>
        <v>109980.65439167325</v>
      </c>
      <c r="BA51" s="14"/>
      <c r="BB51" s="14"/>
      <c r="BC51" s="14"/>
      <c r="BD51" s="14"/>
      <c r="BE51" s="14"/>
      <c r="BF51" s="14"/>
      <c r="BG51" s="14"/>
      <c r="BH51" s="14"/>
      <c r="BI51" s="14"/>
      <c r="BJ51" s="14"/>
      <c r="BK51" s="14"/>
      <c r="BL51" s="14"/>
      <c r="BM51" s="14"/>
    </row>
    <row r="52" spans="1:65" ht="15.75" customHeight="1" x14ac:dyDescent="0.2">
      <c r="A52" s="14" t="s">
        <v>56</v>
      </c>
      <c r="B52" s="15">
        <f t="shared" ref="B52:C52" si="24">$D$52</f>
        <v>1420000</v>
      </c>
      <c r="C52" s="15">
        <f t="shared" si="24"/>
        <v>1420000</v>
      </c>
      <c r="D52" s="15">
        <f>'Indonesia - HDV '!D27</f>
        <v>1420000</v>
      </c>
      <c r="E52" s="15">
        <f t="shared" ref="E52:AZ52" si="25">$D$52</f>
        <v>1420000</v>
      </c>
      <c r="F52" s="15">
        <f t="shared" si="25"/>
        <v>1420000</v>
      </c>
      <c r="G52" s="15">
        <f t="shared" si="25"/>
        <v>1420000</v>
      </c>
      <c r="H52" s="15">
        <f t="shared" si="25"/>
        <v>1420000</v>
      </c>
      <c r="I52" s="15">
        <f t="shared" si="25"/>
        <v>1420000</v>
      </c>
      <c r="J52" s="15">
        <f t="shared" si="25"/>
        <v>1420000</v>
      </c>
      <c r="K52" s="15">
        <f t="shared" si="25"/>
        <v>1420000</v>
      </c>
      <c r="L52" s="15">
        <f t="shared" si="25"/>
        <v>1420000</v>
      </c>
      <c r="M52" s="15">
        <f t="shared" si="25"/>
        <v>1420000</v>
      </c>
      <c r="N52" s="15">
        <f t="shared" si="25"/>
        <v>1420000</v>
      </c>
      <c r="O52" s="15">
        <f t="shared" si="25"/>
        <v>1420000</v>
      </c>
      <c r="P52" s="15">
        <f t="shared" si="25"/>
        <v>1420000</v>
      </c>
      <c r="Q52" s="15">
        <f t="shared" si="25"/>
        <v>1420000</v>
      </c>
      <c r="R52" s="15">
        <f t="shared" si="25"/>
        <v>1420000</v>
      </c>
      <c r="S52" s="15">
        <f t="shared" si="25"/>
        <v>1420000</v>
      </c>
      <c r="T52" s="15">
        <f t="shared" si="25"/>
        <v>1420000</v>
      </c>
      <c r="U52" s="15">
        <f t="shared" si="25"/>
        <v>1420000</v>
      </c>
      <c r="V52" s="15">
        <f t="shared" si="25"/>
        <v>1420000</v>
      </c>
      <c r="W52" s="15">
        <f t="shared" si="25"/>
        <v>1420000</v>
      </c>
      <c r="X52" s="15">
        <f t="shared" si="25"/>
        <v>1420000</v>
      </c>
      <c r="Y52" s="15">
        <f t="shared" si="25"/>
        <v>1420000</v>
      </c>
      <c r="Z52" s="15">
        <f t="shared" si="25"/>
        <v>1420000</v>
      </c>
      <c r="AA52" s="15">
        <f t="shared" si="25"/>
        <v>1420000</v>
      </c>
      <c r="AB52" s="15">
        <f t="shared" si="25"/>
        <v>1420000</v>
      </c>
      <c r="AC52" s="15">
        <f t="shared" si="25"/>
        <v>1420000</v>
      </c>
      <c r="AD52" s="15">
        <f t="shared" si="25"/>
        <v>1420000</v>
      </c>
      <c r="AE52" s="15">
        <f t="shared" si="25"/>
        <v>1420000</v>
      </c>
      <c r="AF52" s="15">
        <f t="shared" si="25"/>
        <v>1420000</v>
      </c>
      <c r="AG52" s="15">
        <f t="shared" si="25"/>
        <v>1420000</v>
      </c>
      <c r="AH52" s="15">
        <f t="shared" si="25"/>
        <v>1420000</v>
      </c>
      <c r="AI52" s="15">
        <f t="shared" si="25"/>
        <v>1420000</v>
      </c>
      <c r="AJ52" s="15">
        <f t="shared" si="25"/>
        <v>1420000</v>
      </c>
      <c r="AK52" s="15">
        <f t="shared" si="25"/>
        <v>1420000</v>
      </c>
      <c r="AL52" s="15">
        <f t="shared" si="25"/>
        <v>1420000</v>
      </c>
      <c r="AM52" s="15">
        <f t="shared" si="25"/>
        <v>1420000</v>
      </c>
      <c r="AN52" s="15">
        <f t="shared" si="25"/>
        <v>1420000</v>
      </c>
      <c r="AO52" s="15">
        <f t="shared" si="25"/>
        <v>1420000</v>
      </c>
      <c r="AP52" s="15">
        <f t="shared" si="25"/>
        <v>1420000</v>
      </c>
      <c r="AQ52" s="15">
        <f t="shared" si="25"/>
        <v>1420000</v>
      </c>
      <c r="AR52" s="15">
        <f t="shared" si="25"/>
        <v>1420000</v>
      </c>
      <c r="AS52" s="15">
        <f t="shared" si="25"/>
        <v>1420000</v>
      </c>
      <c r="AT52" s="15">
        <f t="shared" si="25"/>
        <v>1420000</v>
      </c>
      <c r="AU52" s="15">
        <f t="shared" si="25"/>
        <v>1420000</v>
      </c>
      <c r="AV52" s="15">
        <f t="shared" si="25"/>
        <v>1420000</v>
      </c>
      <c r="AW52" s="15">
        <f t="shared" si="25"/>
        <v>1420000</v>
      </c>
      <c r="AX52" s="15">
        <f t="shared" si="25"/>
        <v>1420000</v>
      </c>
      <c r="AY52" s="15">
        <f t="shared" si="25"/>
        <v>1420000</v>
      </c>
      <c r="AZ52" s="15">
        <f t="shared" si="25"/>
        <v>1420000</v>
      </c>
      <c r="BA52" s="14"/>
      <c r="BB52" s="14"/>
      <c r="BC52" s="14"/>
      <c r="BD52" s="14"/>
      <c r="BE52" s="14"/>
      <c r="BF52" s="14"/>
      <c r="BG52" s="14"/>
      <c r="BH52" s="14"/>
      <c r="BI52" s="14"/>
      <c r="BJ52" s="14"/>
      <c r="BK52" s="14"/>
      <c r="BL52" s="14"/>
      <c r="BM52" s="14"/>
    </row>
    <row r="53" spans="1:65" ht="15.75" customHeight="1" x14ac:dyDescent="0.2"/>
    <row r="54" spans="1:65" ht="15.75" customHeight="1" x14ac:dyDescent="0.2">
      <c r="A54" s="1" t="s">
        <v>61</v>
      </c>
    </row>
    <row r="55" spans="1:65" ht="15.75" customHeight="1" x14ac:dyDescent="0.2">
      <c r="A55" s="1" t="s">
        <v>49</v>
      </c>
      <c r="B55" s="1">
        <v>2020</v>
      </c>
      <c r="C55" s="1">
        <v>2021</v>
      </c>
      <c r="D55" s="1">
        <v>2022</v>
      </c>
      <c r="E55" s="1">
        <v>2023</v>
      </c>
      <c r="F55" s="1">
        <v>2024</v>
      </c>
      <c r="G55" s="1">
        <v>2025</v>
      </c>
      <c r="H55" s="1">
        <v>2026</v>
      </c>
      <c r="I55" s="1">
        <v>2027</v>
      </c>
      <c r="J55" s="1">
        <v>2028</v>
      </c>
      <c r="K55" s="1">
        <v>2029</v>
      </c>
      <c r="L55" s="1">
        <v>2030</v>
      </c>
      <c r="M55" s="1">
        <v>2031</v>
      </c>
      <c r="N55" s="1">
        <v>2032</v>
      </c>
      <c r="O55" s="1">
        <v>2033</v>
      </c>
      <c r="P55" s="1">
        <v>2034</v>
      </c>
      <c r="Q55" s="1">
        <v>2035</v>
      </c>
      <c r="R55" s="1">
        <v>2036</v>
      </c>
      <c r="S55" s="1">
        <v>2037</v>
      </c>
      <c r="T55" s="1">
        <v>2038</v>
      </c>
      <c r="U55" s="1">
        <v>2039</v>
      </c>
      <c r="V55" s="1">
        <v>2040</v>
      </c>
      <c r="W55" s="1">
        <v>2041</v>
      </c>
      <c r="X55" s="1">
        <v>2042</v>
      </c>
      <c r="Y55" s="1">
        <v>2043</v>
      </c>
      <c r="Z55" s="1">
        <v>2044</v>
      </c>
      <c r="AA55" s="1">
        <v>2045</v>
      </c>
      <c r="AB55" s="1">
        <v>2046</v>
      </c>
      <c r="AC55" s="1">
        <v>2047</v>
      </c>
      <c r="AD55" s="1">
        <v>2048</v>
      </c>
      <c r="AE55" s="1">
        <v>2049</v>
      </c>
      <c r="AF55" s="1">
        <v>2050</v>
      </c>
      <c r="AG55" s="1">
        <v>2051</v>
      </c>
      <c r="AH55" s="1">
        <v>2052</v>
      </c>
      <c r="AI55" s="1">
        <v>2053</v>
      </c>
      <c r="AJ55" s="1">
        <v>2054</v>
      </c>
      <c r="AK55" s="1">
        <v>2055</v>
      </c>
      <c r="AL55" s="1">
        <v>2056</v>
      </c>
      <c r="AM55" s="1">
        <v>2057</v>
      </c>
      <c r="AN55" s="1">
        <v>2058</v>
      </c>
      <c r="AO55" s="1">
        <v>2059</v>
      </c>
      <c r="AP55" s="1">
        <v>2060</v>
      </c>
      <c r="AQ55" s="1">
        <v>2061</v>
      </c>
      <c r="AR55" s="1">
        <v>2062</v>
      </c>
      <c r="AS55" s="1">
        <v>2063</v>
      </c>
      <c r="AT55" s="1">
        <v>2064</v>
      </c>
      <c r="AU55" s="1">
        <v>2065</v>
      </c>
      <c r="AV55" s="1">
        <v>2066</v>
      </c>
      <c r="AW55" s="1">
        <v>2067</v>
      </c>
      <c r="AX55" s="1">
        <v>2068</v>
      </c>
      <c r="AY55" s="1">
        <v>2069</v>
      </c>
      <c r="AZ55" s="1">
        <v>2070</v>
      </c>
      <c r="BA55" s="1"/>
      <c r="BB55" s="1"/>
      <c r="BC55" s="1"/>
      <c r="BD55" s="1"/>
      <c r="BE55" s="1"/>
      <c r="BF55" s="1"/>
      <c r="BG55" s="1"/>
      <c r="BH55" s="1"/>
      <c r="BI55" s="1"/>
      <c r="BJ55" s="1"/>
      <c r="BK55" s="1"/>
      <c r="BL55" s="1"/>
      <c r="BM55" s="1"/>
    </row>
    <row r="56" spans="1:65" ht="15.75" customHeight="1" x14ac:dyDescent="0.2">
      <c r="A56" s="7" t="s">
        <v>50</v>
      </c>
      <c r="B56" s="7">
        <v>212323.2637142548</v>
      </c>
      <c r="C56" s="7">
        <v>212323.2637142548</v>
      </c>
      <c r="D56" s="7">
        <v>212323.2637142548</v>
      </c>
      <c r="E56" s="7">
        <v>212323.2637142548</v>
      </c>
      <c r="F56" s="7">
        <v>212323.2637142548</v>
      </c>
      <c r="G56" s="7">
        <v>212323.2637142548</v>
      </c>
      <c r="H56" s="7">
        <v>212323.2637142548</v>
      </c>
      <c r="I56" s="7">
        <v>212323.2637142548</v>
      </c>
      <c r="J56" s="7">
        <v>212323.2637142548</v>
      </c>
      <c r="K56" s="7">
        <v>212323.2637142548</v>
      </c>
      <c r="L56" s="7">
        <v>212323.2637142548</v>
      </c>
      <c r="M56" s="7">
        <v>212323.2637142548</v>
      </c>
      <c r="N56" s="7">
        <v>212323.2637142548</v>
      </c>
      <c r="O56" s="7">
        <v>212323.2637142548</v>
      </c>
      <c r="P56" s="7">
        <v>212323.2637142548</v>
      </c>
      <c r="Q56" s="7">
        <v>212323.2637142548</v>
      </c>
      <c r="R56" s="7">
        <v>212323.2637142548</v>
      </c>
      <c r="S56" s="7">
        <v>212323.2637142548</v>
      </c>
      <c r="T56" s="7">
        <v>212323.2637142548</v>
      </c>
      <c r="U56" s="7">
        <v>212323.2637142548</v>
      </c>
      <c r="V56" s="7">
        <v>212323.2637142548</v>
      </c>
      <c r="W56" s="7">
        <v>212323.2637142548</v>
      </c>
      <c r="X56" s="7">
        <v>212323.2637142548</v>
      </c>
      <c r="Y56" s="7">
        <v>212323.2637142548</v>
      </c>
      <c r="Z56" s="7">
        <v>212323.2637142548</v>
      </c>
      <c r="AA56" s="7">
        <v>212323.2637142548</v>
      </c>
      <c r="AB56" s="7">
        <v>212323.2637142548</v>
      </c>
      <c r="AC56" s="7">
        <v>212323.2637142548</v>
      </c>
      <c r="AD56" s="7">
        <v>212323.2637142548</v>
      </c>
      <c r="AE56" s="7">
        <v>212323.2637142548</v>
      </c>
      <c r="AF56" s="7">
        <v>212323.2637142548</v>
      </c>
      <c r="AG56" s="7">
        <v>212323.2637142548</v>
      </c>
      <c r="AH56" s="7">
        <v>212323.2637142548</v>
      </c>
      <c r="AI56" s="7">
        <v>212323.2637142548</v>
      </c>
      <c r="AJ56" s="7">
        <v>212323.2637142548</v>
      </c>
      <c r="AK56" s="7">
        <v>212323.2637142548</v>
      </c>
      <c r="AL56" s="7">
        <v>212323.2637142548</v>
      </c>
      <c r="AM56" s="7">
        <v>212323.2637142548</v>
      </c>
      <c r="AN56" s="7">
        <v>212323.2637142548</v>
      </c>
      <c r="AO56" s="7">
        <v>212323.2637142548</v>
      </c>
      <c r="AP56" s="7">
        <v>212323.2637142548</v>
      </c>
      <c r="AQ56" s="7">
        <v>212323.2637142548</v>
      </c>
      <c r="AR56" s="7">
        <v>212323.2637142548</v>
      </c>
      <c r="AS56" s="7">
        <v>212323.2637142548</v>
      </c>
      <c r="AT56" s="7">
        <v>212323.2637142548</v>
      </c>
      <c r="AU56" s="7">
        <v>212323.2637142548</v>
      </c>
      <c r="AV56" s="7">
        <v>212323.2637142548</v>
      </c>
      <c r="AW56" s="7">
        <v>212323.2637142548</v>
      </c>
      <c r="AX56" s="7">
        <v>212323.2637142548</v>
      </c>
      <c r="AY56" s="7">
        <v>212323.2637142548</v>
      </c>
      <c r="AZ56" s="7">
        <v>212323.2637142548</v>
      </c>
    </row>
    <row r="57" spans="1:65" ht="15.75" customHeight="1" x14ac:dyDescent="0.2">
      <c r="A57" s="7" t="s">
        <v>51</v>
      </c>
      <c r="B57" s="7">
        <v>169081.01386656851</v>
      </c>
      <c r="C57" s="7">
        <v>167864.64939221248</v>
      </c>
      <c r="D57" s="7">
        <v>168589.54214929734</v>
      </c>
      <c r="E57" s="7">
        <v>169720.84538461806</v>
      </c>
      <c r="F57" s="7">
        <v>170592.77308645713</v>
      </c>
      <c r="G57" s="7">
        <v>171447.35414619109</v>
      </c>
      <c r="H57" s="7">
        <v>172235.77387512205</v>
      </c>
      <c r="I57" s="7">
        <v>172949.86439247837</v>
      </c>
      <c r="J57" s="7">
        <v>173710.90407377732</v>
      </c>
      <c r="K57" s="7">
        <v>174435.56141216587</v>
      </c>
      <c r="L57" s="7">
        <v>175106.83156477075</v>
      </c>
      <c r="M57" s="7">
        <v>175831.32916548607</v>
      </c>
      <c r="N57" s="7">
        <v>176390.33568043238</v>
      </c>
      <c r="O57" s="7">
        <v>177133.79543641087</v>
      </c>
      <c r="P57" s="7">
        <v>177567.07584812227</v>
      </c>
      <c r="Q57" s="7">
        <v>177918.59650618955</v>
      </c>
      <c r="R57" s="7">
        <v>178228.45557149054</v>
      </c>
      <c r="S57" s="7">
        <v>178533.03393960834</v>
      </c>
      <c r="T57" s="7">
        <v>178816.18550494371</v>
      </c>
      <c r="U57" s="7">
        <v>179106.91342913226</v>
      </c>
      <c r="V57" s="7">
        <v>179311.24097071835</v>
      </c>
      <c r="W57" s="7">
        <v>179543.09265503031</v>
      </c>
      <c r="X57" s="7">
        <v>179737.15829172987</v>
      </c>
      <c r="Y57" s="7">
        <v>179898.97976796224</v>
      </c>
      <c r="Z57" s="7">
        <v>180064.56721730722</v>
      </c>
      <c r="AA57" s="7">
        <v>180221.06134497118</v>
      </c>
      <c r="AB57" s="7">
        <v>180365.00241595463</v>
      </c>
      <c r="AC57" s="7">
        <v>180516.08047781937</v>
      </c>
      <c r="AD57" s="7">
        <v>180668.2177339239</v>
      </c>
      <c r="AE57" s="7">
        <v>180802.24500560109</v>
      </c>
      <c r="AF57" s="7">
        <v>180937.41489370243</v>
      </c>
      <c r="AG57" s="7">
        <v>183362.20547535655</v>
      </c>
      <c r="AH57" s="7">
        <v>183799.5088514369</v>
      </c>
      <c r="AI57" s="7">
        <v>184236.81222751725</v>
      </c>
      <c r="AJ57" s="7">
        <v>184674.1156035976</v>
      </c>
      <c r="AK57" s="7">
        <v>185111.41897967807</v>
      </c>
      <c r="AL57" s="7">
        <v>185548.72235575842</v>
      </c>
      <c r="AM57" s="7">
        <v>185986.02573183877</v>
      </c>
      <c r="AN57" s="7">
        <v>186423.32910791913</v>
      </c>
      <c r="AO57" s="7">
        <v>186860.63248399948</v>
      </c>
      <c r="AP57" s="7">
        <v>187297.93586007983</v>
      </c>
      <c r="AQ57" s="7">
        <v>187735.23923616018</v>
      </c>
      <c r="AR57" s="7">
        <v>188172.54261224053</v>
      </c>
      <c r="AS57" s="7">
        <v>188609.84598832089</v>
      </c>
      <c r="AT57" s="7">
        <v>189047.14936440124</v>
      </c>
      <c r="AU57" s="7">
        <v>189484.45274048159</v>
      </c>
      <c r="AV57" s="7">
        <v>189921.75611656194</v>
      </c>
      <c r="AW57" s="7">
        <v>190359.05949264241</v>
      </c>
      <c r="AX57" s="7">
        <v>190796.36286872276</v>
      </c>
      <c r="AY57" s="7">
        <v>191233.66624480311</v>
      </c>
      <c r="AZ57" s="7">
        <v>191670.96962088346</v>
      </c>
    </row>
    <row r="58" spans="1:65" ht="15.75" customHeight="1" x14ac:dyDescent="0.2">
      <c r="A58" s="7" t="s">
        <v>52</v>
      </c>
      <c r="B58" s="7">
        <v>116533.07558411351</v>
      </c>
      <c r="C58" s="7">
        <v>116533.07558411351</v>
      </c>
      <c r="D58" s="7">
        <v>116533.07558411351</v>
      </c>
      <c r="E58" s="7">
        <v>116533.07558411351</v>
      </c>
      <c r="F58" s="7">
        <v>116533.07558411351</v>
      </c>
      <c r="G58" s="7">
        <v>116533.07558411351</v>
      </c>
      <c r="H58" s="7">
        <v>116533.07558411351</v>
      </c>
      <c r="I58" s="7">
        <v>116533.07558411351</v>
      </c>
      <c r="J58" s="7">
        <v>116533.07558411351</v>
      </c>
      <c r="K58" s="7">
        <v>116533.07558411351</v>
      </c>
      <c r="L58" s="7">
        <v>116533.07558411351</v>
      </c>
      <c r="M58" s="7">
        <v>116533.07558411351</v>
      </c>
      <c r="N58" s="7">
        <v>116533.07558411351</v>
      </c>
      <c r="O58" s="7">
        <v>116533.07558411351</v>
      </c>
      <c r="P58" s="7">
        <v>116533.07558411351</v>
      </c>
      <c r="Q58" s="7">
        <v>116533.07558411351</v>
      </c>
      <c r="R58" s="7">
        <v>116533.07558411351</v>
      </c>
      <c r="S58" s="7">
        <v>116533.07558411351</v>
      </c>
      <c r="T58" s="7">
        <v>116533.07558411351</v>
      </c>
      <c r="U58" s="7">
        <v>116533.07558411351</v>
      </c>
      <c r="V58" s="7">
        <v>116533.07558411351</v>
      </c>
      <c r="W58" s="7">
        <v>116533.07558411351</v>
      </c>
      <c r="X58" s="7">
        <v>116533.07558411351</v>
      </c>
      <c r="Y58" s="7">
        <v>116533.07558411351</v>
      </c>
      <c r="Z58" s="7">
        <v>116533.07558411351</v>
      </c>
      <c r="AA58" s="7">
        <v>116533.07558411351</v>
      </c>
      <c r="AB58" s="7">
        <v>116533.07558411351</v>
      </c>
      <c r="AC58" s="7">
        <v>116533.07558411351</v>
      </c>
      <c r="AD58" s="7">
        <v>116533.07558411351</v>
      </c>
      <c r="AE58" s="7">
        <v>116533.07558411351</v>
      </c>
      <c r="AF58" s="7">
        <v>116533.07558411351</v>
      </c>
      <c r="AG58" s="7">
        <v>116533.07558411357</v>
      </c>
      <c r="AH58" s="7">
        <v>116533.07558411357</v>
      </c>
      <c r="AI58" s="7">
        <v>116533.07558411357</v>
      </c>
      <c r="AJ58" s="7">
        <v>116533.07558411357</v>
      </c>
      <c r="AK58" s="7">
        <v>116533.07558411357</v>
      </c>
      <c r="AL58" s="7">
        <v>116533.07558411357</v>
      </c>
      <c r="AM58" s="7">
        <v>116533.07558411357</v>
      </c>
      <c r="AN58" s="7">
        <v>116533.07558411357</v>
      </c>
      <c r="AO58" s="7">
        <v>116533.07558411357</v>
      </c>
      <c r="AP58" s="7">
        <v>116533.07558411357</v>
      </c>
      <c r="AQ58" s="7">
        <v>116533.07558411357</v>
      </c>
      <c r="AR58" s="7">
        <v>116533.07558411357</v>
      </c>
      <c r="AS58" s="7">
        <v>116533.07558411357</v>
      </c>
      <c r="AT58" s="7">
        <v>116533.07558411357</v>
      </c>
      <c r="AU58" s="7">
        <v>116533.07558411357</v>
      </c>
      <c r="AV58" s="7">
        <v>116533.07558411357</v>
      </c>
      <c r="AW58" s="7">
        <v>116533.07558411357</v>
      </c>
      <c r="AX58" s="7">
        <v>116533.07558411357</v>
      </c>
      <c r="AY58" s="7">
        <v>116533.07558411357</v>
      </c>
      <c r="AZ58" s="7">
        <v>116533.07558411357</v>
      </c>
    </row>
    <row r="59" spans="1:65" ht="15.75" customHeight="1" x14ac:dyDescent="0.2">
      <c r="A59" s="7" t="s">
        <v>53</v>
      </c>
      <c r="B59" s="7">
        <v>116533.07558411351</v>
      </c>
      <c r="C59" s="7">
        <v>116533.07558411351</v>
      </c>
      <c r="D59" s="7">
        <v>116533.07558411351</v>
      </c>
      <c r="E59" s="7">
        <v>116533.07558411351</v>
      </c>
      <c r="F59" s="7">
        <v>116533.07558411351</v>
      </c>
      <c r="G59" s="7">
        <v>116533.07558411351</v>
      </c>
      <c r="H59" s="7">
        <v>116533.07558411351</v>
      </c>
      <c r="I59" s="7">
        <v>116533.07558411351</v>
      </c>
      <c r="J59" s="7">
        <v>116533.07558411351</v>
      </c>
      <c r="K59" s="7">
        <v>116533.07558411351</v>
      </c>
      <c r="L59" s="7">
        <v>116533.07558411351</v>
      </c>
      <c r="M59" s="7">
        <v>116533.07558411351</v>
      </c>
      <c r="N59" s="7">
        <v>116533.07558411351</v>
      </c>
      <c r="O59" s="7">
        <v>116533.07558411351</v>
      </c>
      <c r="P59" s="7">
        <v>116533.07558411351</v>
      </c>
      <c r="Q59" s="7">
        <v>116533.07558411351</v>
      </c>
      <c r="R59" s="7">
        <v>116533.07558411351</v>
      </c>
      <c r="S59" s="7">
        <v>116533.07558411351</v>
      </c>
      <c r="T59" s="7">
        <v>116533.07558411351</v>
      </c>
      <c r="U59" s="7">
        <v>116533.07558411351</v>
      </c>
      <c r="V59" s="7">
        <v>116533.07558411351</v>
      </c>
      <c r="W59" s="7">
        <v>116533.07558411351</v>
      </c>
      <c r="X59" s="7">
        <v>116533.07558411351</v>
      </c>
      <c r="Y59" s="7">
        <v>116533.07558411351</v>
      </c>
      <c r="Z59" s="7">
        <v>116533.07558411351</v>
      </c>
      <c r="AA59" s="7">
        <v>116533.07558411351</v>
      </c>
      <c r="AB59" s="7">
        <v>116533.07558411351</v>
      </c>
      <c r="AC59" s="7">
        <v>116533.07558411351</v>
      </c>
      <c r="AD59" s="7">
        <v>116533.07558411351</v>
      </c>
      <c r="AE59" s="7">
        <v>116533.07558411351</v>
      </c>
      <c r="AF59" s="7">
        <v>116533.07558411351</v>
      </c>
      <c r="AG59" s="7">
        <v>116533.07558411357</v>
      </c>
      <c r="AH59" s="7">
        <v>116533.07558411357</v>
      </c>
      <c r="AI59" s="7">
        <v>116533.07558411357</v>
      </c>
      <c r="AJ59" s="7">
        <v>116533.07558411357</v>
      </c>
      <c r="AK59" s="7">
        <v>116533.07558411357</v>
      </c>
      <c r="AL59" s="7">
        <v>116533.07558411357</v>
      </c>
      <c r="AM59" s="7">
        <v>116533.07558411357</v>
      </c>
      <c r="AN59" s="7">
        <v>116533.07558411357</v>
      </c>
      <c r="AO59" s="7">
        <v>116533.07558411357</v>
      </c>
      <c r="AP59" s="7">
        <v>116533.07558411357</v>
      </c>
      <c r="AQ59" s="7">
        <v>116533.07558411357</v>
      </c>
      <c r="AR59" s="7">
        <v>116533.07558411357</v>
      </c>
      <c r="AS59" s="7">
        <v>116533.07558411357</v>
      </c>
      <c r="AT59" s="7">
        <v>116533.07558411357</v>
      </c>
      <c r="AU59" s="7">
        <v>116533.07558411357</v>
      </c>
      <c r="AV59" s="7">
        <v>116533.07558411357</v>
      </c>
      <c r="AW59" s="7">
        <v>116533.07558411357</v>
      </c>
      <c r="AX59" s="7">
        <v>116533.07558411357</v>
      </c>
      <c r="AY59" s="7">
        <v>116533.07558411357</v>
      </c>
      <c r="AZ59" s="7">
        <v>116533.07558411357</v>
      </c>
    </row>
    <row r="60" spans="1:65" ht="15.75" customHeight="1" x14ac:dyDescent="0.2">
      <c r="A60" s="7" t="s">
        <v>54</v>
      </c>
      <c r="B60" s="7">
        <v>292717.20094729948</v>
      </c>
      <c r="C60" s="7">
        <v>296718.81450413854</v>
      </c>
      <c r="D60" s="7">
        <v>296290.70239533129</v>
      </c>
      <c r="E60" s="7">
        <v>297748.17304503208</v>
      </c>
      <c r="F60" s="7">
        <v>298074.13330053951</v>
      </c>
      <c r="G60" s="7">
        <v>298962.65890381433</v>
      </c>
      <c r="H60" s="7">
        <v>299325.72284344659</v>
      </c>
      <c r="I60" s="7">
        <v>299532.5306146174</v>
      </c>
      <c r="J60" s="7">
        <v>299964.75356933242</v>
      </c>
      <c r="K60" s="7">
        <v>300521.88575225492</v>
      </c>
      <c r="L60" s="7">
        <v>301144.75176175282</v>
      </c>
      <c r="M60" s="7">
        <v>301941.60135316849</v>
      </c>
      <c r="N60" s="7">
        <v>302627.45076290291</v>
      </c>
      <c r="O60" s="7">
        <v>303546.26068261068</v>
      </c>
      <c r="P60" s="7">
        <v>304016.24043791596</v>
      </c>
      <c r="Q60" s="7">
        <v>304390.27871848026</v>
      </c>
      <c r="R60" s="7">
        <v>304725.78791932837</v>
      </c>
      <c r="S60" s="7">
        <v>304997.87417173624</v>
      </c>
      <c r="T60" s="7">
        <v>305173.43132511992</v>
      </c>
      <c r="U60" s="7">
        <v>305303.85913970199</v>
      </c>
      <c r="V60" s="7">
        <v>305293.77686179313</v>
      </c>
      <c r="W60" s="7">
        <v>305340.79301439109</v>
      </c>
      <c r="X60" s="7">
        <v>305317.61663433519</v>
      </c>
      <c r="Y60" s="7">
        <v>305243.39590653195</v>
      </c>
      <c r="Z60" s="7">
        <v>305169.61898138921</v>
      </c>
      <c r="AA60" s="7">
        <v>305090.87493189512</v>
      </c>
      <c r="AB60" s="7">
        <v>304998.45305591734</v>
      </c>
      <c r="AC60" s="7">
        <v>304921.38959048589</v>
      </c>
      <c r="AD60" s="7">
        <v>304846.7246703601</v>
      </c>
      <c r="AE60" s="7">
        <v>304781.54706787324</v>
      </c>
      <c r="AF60" s="7">
        <v>304698.58560389525</v>
      </c>
      <c r="AG60" s="7">
        <v>307771.61534958874</v>
      </c>
      <c r="AH60" s="7">
        <v>308109.30322735052</v>
      </c>
      <c r="AI60" s="7">
        <v>308446.99110511231</v>
      </c>
      <c r="AJ60" s="7">
        <v>308784.6789828742</v>
      </c>
      <c r="AK60" s="7">
        <v>309122.36686063599</v>
      </c>
      <c r="AL60" s="7">
        <v>309460.05473839777</v>
      </c>
      <c r="AM60" s="7">
        <v>309797.74261615955</v>
      </c>
      <c r="AN60" s="7">
        <v>310135.43049392145</v>
      </c>
      <c r="AO60" s="7">
        <v>310473.11837168323</v>
      </c>
      <c r="AP60" s="7">
        <v>310810.80624944501</v>
      </c>
      <c r="AQ60" s="7">
        <v>311148.4941272068</v>
      </c>
      <c r="AR60" s="7">
        <v>311486.18200496869</v>
      </c>
      <c r="AS60" s="7">
        <v>311823.86988273048</v>
      </c>
      <c r="AT60" s="7">
        <v>312161.55776049226</v>
      </c>
      <c r="AU60" s="7">
        <v>312499.24563825404</v>
      </c>
      <c r="AV60" s="7">
        <v>312836.93351601594</v>
      </c>
      <c r="AW60" s="7">
        <v>313174.62139377772</v>
      </c>
      <c r="AX60" s="7">
        <v>313512.3092715395</v>
      </c>
      <c r="AY60" s="7">
        <v>313849.99714930129</v>
      </c>
      <c r="AZ60" s="7">
        <v>314187.68502706318</v>
      </c>
    </row>
    <row r="61" spans="1:65" ht="15.75" customHeight="1" x14ac:dyDescent="0.2">
      <c r="A61" s="7" t="s">
        <v>55</v>
      </c>
      <c r="B61" s="7">
        <v>165261.40758918118</v>
      </c>
      <c r="C61" s="7">
        <v>167968.05303484527</v>
      </c>
      <c r="D61" s="7">
        <v>167812.53207214826</v>
      </c>
      <c r="E61" s="7">
        <v>168104.89043670602</v>
      </c>
      <c r="F61" s="7">
        <v>168501.3295638196</v>
      </c>
      <c r="G61" s="7">
        <v>169239.9342952671</v>
      </c>
      <c r="H61" s="7">
        <v>169857.01793567702</v>
      </c>
      <c r="I61" s="7">
        <v>170173.73040362771</v>
      </c>
      <c r="J61" s="7">
        <v>170454.12022097484</v>
      </c>
      <c r="K61" s="7">
        <v>170757.68716312235</v>
      </c>
      <c r="L61" s="7">
        <v>171042.28604298577</v>
      </c>
      <c r="M61" s="7">
        <v>171325.2636543244</v>
      </c>
      <c r="N61" s="7">
        <v>171566.62610867317</v>
      </c>
      <c r="O61" s="7">
        <v>171856.2641717158</v>
      </c>
      <c r="P61" s="7">
        <v>172052.28566929186</v>
      </c>
      <c r="Q61" s="7">
        <v>172229.27674810204</v>
      </c>
      <c r="R61" s="7">
        <v>172412.21507635666</v>
      </c>
      <c r="S61" s="7">
        <v>172596.59539825103</v>
      </c>
      <c r="T61" s="7">
        <v>172769.37741454496</v>
      </c>
      <c r="U61" s="7">
        <v>172952.47942856402</v>
      </c>
      <c r="V61" s="7">
        <v>173109.98020955574</v>
      </c>
      <c r="W61" s="7">
        <v>173267.83564303725</v>
      </c>
      <c r="X61" s="7">
        <v>173424.40107680313</v>
      </c>
      <c r="Y61" s="7">
        <v>173572.83288698428</v>
      </c>
      <c r="Z61" s="7">
        <v>173726.42079874789</v>
      </c>
      <c r="AA61" s="7">
        <v>173884.66596024015</v>
      </c>
      <c r="AB61" s="7">
        <v>174041.58604649585</v>
      </c>
      <c r="AC61" s="7">
        <v>174203.86099561947</v>
      </c>
      <c r="AD61" s="7">
        <v>174365.89431337643</v>
      </c>
      <c r="AE61" s="7">
        <v>174529.90744942811</v>
      </c>
      <c r="AF61" s="7">
        <v>174633.3217770854</v>
      </c>
      <c r="AG61" s="7">
        <v>175657.11644235434</v>
      </c>
      <c r="AH61" s="7">
        <v>175906.46428535314</v>
      </c>
      <c r="AI61" s="7">
        <v>176155.812128352</v>
      </c>
      <c r="AJ61" s="7">
        <v>176405.15997135086</v>
      </c>
      <c r="AK61" s="7">
        <v>176654.50781434972</v>
      </c>
      <c r="AL61" s="7">
        <v>176903.85565734858</v>
      </c>
      <c r="AM61" s="7">
        <v>177153.20350034744</v>
      </c>
      <c r="AN61" s="7">
        <v>177402.55134334631</v>
      </c>
      <c r="AO61" s="7">
        <v>177651.89918634517</v>
      </c>
      <c r="AP61" s="7">
        <v>177901.24702934397</v>
      </c>
      <c r="AQ61" s="7">
        <v>178150.59487234283</v>
      </c>
      <c r="AR61" s="7">
        <v>178399.94271534169</v>
      </c>
      <c r="AS61" s="7">
        <v>178649.29055834055</v>
      </c>
      <c r="AT61" s="7">
        <v>178898.63840133941</v>
      </c>
      <c r="AU61" s="7">
        <v>179147.98624433827</v>
      </c>
      <c r="AV61" s="7">
        <v>179397.33408733713</v>
      </c>
      <c r="AW61" s="7">
        <v>179646.681930336</v>
      </c>
      <c r="AX61" s="7">
        <v>179896.0297733348</v>
      </c>
      <c r="AY61" s="7">
        <v>180145.37761633366</v>
      </c>
      <c r="AZ61" s="7">
        <v>180394.72545933252</v>
      </c>
    </row>
    <row r="62" spans="1:65" ht="15.75" customHeight="1" x14ac:dyDescent="0.2">
      <c r="A62" s="7" t="s">
        <v>56</v>
      </c>
      <c r="B62" s="7">
        <v>356070.43353086029</v>
      </c>
      <c r="C62" s="7">
        <v>355992.98946448404</v>
      </c>
      <c r="D62" s="7">
        <v>348292.91298510303</v>
      </c>
      <c r="E62" s="7">
        <v>341514.46385415847</v>
      </c>
      <c r="F62" s="7">
        <v>334667.50077482313</v>
      </c>
      <c r="G62" s="7">
        <v>327580.47114124207</v>
      </c>
      <c r="H62" s="7">
        <v>321354.44392747083</v>
      </c>
      <c r="I62" s="7">
        <v>315624.62657349638</v>
      </c>
      <c r="J62" s="7">
        <v>310159.3300591599</v>
      </c>
      <c r="K62" s="7">
        <v>304951.81248658651</v>
      </c>
      <c r="L62" s="7">
        <v>299987.32051773299</v>
      </c>
      <c r="M62" s="7">
        <v>295261.85855238908</v>
      </c>
      <c r="N62" s="7">
        <v>290736.66904662969</v>
      </c>
      <c r="O62" s="7">
        <v>286454.30937048257</v>
      </c>
      <c r="P62" s="7">
        <v>282251.31301651074</v>
      </c>
      <c r="Q62" s="7">
        <v>278221.40381172864</v>
      </c>
      <c r="R62" s="7">
        <v>274383.01043449808</v>
      </c>
      <c r="S62" s="7">
        <v>270722.24352545611</v>
      </c>
      <c r="T62" s="7">
        <v>267231.59500014503</v>
      </c>
      <c r="U62" s="7">
        <v>263906.64471660327</v>
      </c>
      <c r="V62" s="7">
        <v>260728.33435398753</v>
      </c>
      <c r="W62" s="7">
        <v>257703.14661237621</v>
      </c>
      <c r="X62" s="7">
        <v>254817.74124489143</v>
      </c>
      <c r="Y62" s="7">
        <v>252065.90524485009</v>
      </c>
      <c r="Z62" s="7">
        <v>249444.04920348991</v>
      </c>
      <c r="AA62" s="7">
        <v>246944.87615644126</v>
      </c>
      <c r="AB62" s="7">
        <v>244561.24011691706</v>
      </c>
      <c r="AC62" s="7">
        <v>242290.64569469896</v>
      </c>
      <c r="AD62" s="7">
        <v>240124.92970959519</v>
      </c>
      <c r="AE62" s="7">
        <v>238062.64247823381</v>
      </c>
      <c r="AF62" s="7">
        <v>236002.34161238361</v>
      </c>
      <c r="AG62" s="7">
        <v>220232.29347908869</v>
      </c>
      <c r="AH62" s="7">
        <v>216157.87794004474</v>
      </c>
      <c r="AI62" s="7">
        <v>212083.46240100171</v>
      </c>
      <c r="AJ62" s="7">
        <v>208009.04686195776</v>
      </c>
      <c r="AK62" s="7">
        <v>203934.6313229138</v>
      </c>
      <c r="AL62" s="7">
        <v>199860.21578387078</v>
      </c>
      <c r="AM62" s="7">
        <v>195785.80024482682</v>
      </c>
      <c r="AN62" s="7">
        <v>191711.38470578287</v>
      </c>
      <c r="AO62" s="7">
        <v>187636.96916673891</v>
      </c>
      <c r="AP62" s="7">
        <v>183562.55362769589</v>
      </c>
      <c r="AQ62" s="7">
        <v>179488.13808865286</v>
      </c>
      <c r="AR62" s="7">
        <v>175413.72254960798</v>
      </c>
      <c r="AS62" s="7">
        <v>171339.30701056495</v>
      </c>
      <c r="AT62" s="7">
        <v>167264.89147152193</v>
      </c>
      <c r="AU62" s="7">
        <v>163190.47593247704</v>
      </c>
      <c r="AV62" s="7">
        <v>159116.06039343402</v>
      </c>
      <c r="AW62" s="7">
        <v>155041.64485439099</v>
      </c>
      <c r="AX62" s="7">
        <v>150967.22931534611</v>
      </c>
      <c r="AY62" s="7">
        <v>146892.81377630308</v>
      </c>
      <c r="AZ62" s="7">
        <v>142818.39823726006</v>
      </c>
    </row>
    <row r="63" spans="1:65" ht="15.75" customHeight="1" x14ac:dyDescent="0.2"/>
    <row r="64" spans="1:65" ht="15.75" customHeight="1" x14ac:dyDescent="0.2"/>
    <row r="65" spans="1:65" ht="15.75" customHeight="1" x14ac:dyDescent="0.25">
      <c r="A65" s="16" t="s">
        <v>62</v>
      </c>
    </row>
    <row r="66" spans="1:65" ht="15.75" customHeight="1" x14ac:dyDescent="0.2">
      <c r="A66" s="1" t="s">
        <v>63</v>
      </c>
    </row>
    <row r="67" spans="1:65" ht="15.75" customHeight="1" x14ac:dyDescent="0.2">
      <c r="A67" s="1" t="s">
        <v>49</v>
      </c>
      <c r="B67" s="1">
        <v>2020</v>
      </c>
      <c r="C67" s="1">
        <v>2021</v>
      </c>
      <c r="D67" s="1">
        <v>2022</v>
      </c>
      <c r="E67" s="1">
        <v>2023</v>
      </c>
      <c r="F67" s="1">
        <v>2024</v>
      </c>
      <c r="G67" s="1">
        <v>2025</v>
      </c>
      <c r="H67" s="1">
        <v>2026</v>
      </c>
      <c r="I67" s="1">
        <v>2027</v>
      </c>
      <c r="J67" s="1">
        <v>2028</v>
      </c>
      <c r="K67" s="1">
        <v>2029</v>
      </c>
      <c r="L67" s="1">
        <v>2030</v>
      </c>
      <c r="M67" s="1">
        <v>2031</v>
      </c>
      <c r="N67" s="1">
        <v>2032</v>
      </c>
      <c r="O67" s="1">
        <v>2033</v>
      </c>
      <c r="P67" s="1">
        <v>2034</v>
      </c>
      <c r="Q67" s="1">
        <v>2035</v>
      </c>
      <c r="R67" s="1">
        <v>2036</v>
      </c>
      <c r="S67" s="1">
        <v>2037</v>
      </c>
      <c r="T67" s="1">
        <v>2038</v>
      </c>
      <c r="U67" s="1">
        <v>2039</v>
      </c>
      <c r="V67" s="1">
        <v>2040</v>
      </c>
      <c r="W67" s="1">
        <v>2041</v>
      </c>
      <c r="X67" s="1">
        <v>2042</v>
      </c>
      <c r="Y67" s="1">
        <v>2043</v>
      </c>
      <c r="Z67" s="1">
        <v>2044</v>
      </c>
      <c r="AA67" s="1">
        <v>2045</v>
      </c>
      <c r="AB67" s="1">
        <v>2046</v>
      </c>
      <c r="AC67" s="1">
        <v>2047</v>
      </c>
      <c r="AD67" s="1">
        <v>2048</v>
      </c>
      <c r="AE67" s="1">
        <v>2049</v>
      </c>
      <c r="AF67" s="1">
        <v>2050</v>
      </c>
      <c r="AG67" s="1">
        <v>2051</v>
      </c>
      <c r="AH67" s="1">
        <v>2052</v>
      </c>
      <c r="AI67" s="1">
        <v>2053</v>
      </c>
      <c r="AJ67" s="1">
        <v>2054</v>
      </c>
      <c r="AK67" s="1">
        <v>2055</v>
      </c>
      <c r="AL67" s="1">
        <v>2056</v>
      </c>
      <c r="AM67" s="1">
        <v>2057</v>
      </c>
      <c r="AN67" s="1">
        <v>2058</v>
      </c>
      <c r="AO67" s="1">
        <v>2059</v>
      </c>
      <c r="AP67" s="1">
        <v>2060</v>
      </c>
      <c r="AQ67" s="1">
        <v>2061</v>
      </c>
      <c r="AR67" s="1">
        <v>2062</v>
      </c>
      <c r="AS67" s="1">
        <v>2063</v>
      </c>
      <c r="AT67" s="1">
        <v>2064</v>
      </c>
      <c r="AU67" s="1">
        <v>2065</v>
      </c>
      <c r="AV67" s="1">
        <v>2066</v>
      </c>
      <c r="AW67" s="1">
        <v>2067</v>
      </c>
      <c r="AX67" s="1">
        <v>2068</v>
      </c>
      <c r="AY67" s="1">
        <v>2069</v>
      </c>
      <c r="AZ67" s="1">
        <v>2070</v>
      </c>
    </row>
    <row r="68" spans="1:65" ht="15.75" customHeight="1" x14ac:dyDescent="0.2">
      <c r="A68" s="7" t="s">
        <v>50</v>
      </c>
      <c r="B68" s="7">
        <v>49825.127915526456</v>
      </c>
      <c r="C68" s="7">
        <v>44974.65093859093</v>
      </c>
      <c r="D68" s="7">
        <v>44014.219167724943</v>
      </c>
      <c r="E68" s="7">
        <v>42953.308793217126</v>
      </c>
      <c r="F68" s="7">
        <v>42057.5416672758</v>
      </c>
      <c r="G68" s="7">
        <v>41521.193218745728</v>
      </c>
      <c r="H68" s="7">
        <v>40991.54978497071</v>
      </c>
      <c r="I68" s="7">
        <v>40480.255533118921</v>
      </c>
      <c r="J68" s="7">
        <v>40050.500534005791</v>
      </c>
      <c r="K68" s="7">
        <v>39618.699784148041</v>
      </c>
      <c r="L68" s="7">
        <v>39193.064533043878</v>
      </c>
      <c r="M68" s="7">
        <v>38851.711066905031</v>
      </c>
      <c r="N68" s="7">
        <v>38445.373597779428</v>
      </c>
      <c r="O68" s="7">
        <v>38068.778022891718</v>
      </c>
      <c r="P68" s="7">
        <v>37707.03279171919</v>
      </c>
      <c r="Q68" s="7">
        <v>37365.394214259322</v>
      </c>
      <c r="R68" s="7">
        <v>37011.736188451512</v>
      </c>
      <c r="S68" s="7">
        <v>36641.18529712945</v>
      </c>
      <c r="T68" s="7">
        <v>36270.53269321323</v>
      </c>
      <c r="U68" s="7">
        <v>35909.695600358587</v>
      </c>
      <c r="V68" s="7">
        <v>35548.371924143852</v>
      </c>
      <c r="W68" s="7">
        <v>35209.228645754723</v>
      </c>
      <c r="X68" s="7">
        <v>34885.051790274963</v>
      </c>
      <c r="Y68" s="7">
        <v>34557.401866726424</v>
      </c>
      <c r="Z68" s="7">
        <v>34243.998416950613</v>
      </c>
      <c r="AA68" s="7">
        <v>33954.03818148782</v>
      </c>
      <c r="AB68" s="7">
        <v>33631.495367779142</v>
      </c>
      <c r="AC68" s="7">
        <v>33320.219195620812</v>
      </c>
      <c r="AD68" s="7">
        <v>33037.653139003298</v>
      </c>
      <c r="AE68" s="7">
        <v>32722.528258193233</v>
      </c>
      <c r="AF68" s="7">
        <v>32420.620351200374</v>
      </c>
      <c r="AG68" s="7">
        <v>31015.294702193816</v>
      </c>
      <c r="AH68" s="7">
        <v>30583.826914467616</v>
      </c>
      <c r="AI68" s="7">
        <v>30152.359126741299</v>
      </c>
      <c r="AJ68" s="7">
        <v>29720.891339015099</v>
      </c>
      <c r="AK68" s="7">
        <v>29289.423551288899</v>
      </c>
      <c r="AL68" s="7">
        <v>28857.955763562699</v>
      </c>
      <c r="AM68" s="7">
        <v>28426.487975836499</v>
      </c>
      <c r="AN68" s="7">
        <v>27995.020188110298</v>
      </c>
      <c r="AO68" s="7">
        <v>27563.552400384098</v>
      </c>
      <c r="AP68" s="7">
        <v>27132.084612657898</v>
      </c>
      <c r="AQ68" s="7">
        <v>26700.616824931582</v>
      </c>
      <c r="AR68" s="7">
        <v>26269.149037205381</v>
      </c>
      <c r="AS68" s="7">
        <v>25837.681249479181</v>
      </c>
      <c r="AT68" s="7">
        <v>25406.213461752981</v>
      </c>
      <c r="AU68" s="7">
        <v>24974.745674026781</v>
      </c>
      <c r="AV68" s="7">
        <v>24543.277886300581</v>
      </c>
      <c r="AW68" s="7">
        <v>24111.81009857438</v>
      </c>
      <c r="AX68" s="7">
        <v>23680.34231084818</v>
      </c>
      <c r="AY68" s="7">
        <v>23248.874523121864</v>
      </c>
      <c r="AZ68" s="7">
        <v>22817.406735395663</v>
      </c>
    </row>
    <row r="69" spans="1:65" ht="15.75" customHeight="1" x14ac:dyDescent="0.2">
      <c r="A69" s="7" t="s">
        <v>51</v>
      </c>
      <c r="B69" s="7">
        <v>36759.749704715985</v>
      </c>
      <c r="C69" s="7">
        <v>36495.301008765287</v>
      </c>
      <c r="D69" s="7">
        <v>36652.899284904262</v>
      </c>
      <c r="E69" s="7">
        <v>36898.854894109107</v>
      </c>
      <c r="F69" s="7">
        <v>37088.419904084185</v>
      </c>
      <c r="G69" s="7">
        <v>37274.213596349378</v>
      </c>
      <c r="H69" s="7">
        <v>37445.623213756997</v>
      </c>
      <c r="I69" s="7">
        <v>37600.872984764675</v>
      </c>
      <c r="J69" s="7">
        <v>37766.329930876804</v>
      </c>
      <c r="K69" s="7">
        <v>37923.877024850764</v>
      </c>
      <c r="L69" s="7">
        <v>38069.817259237316</v>
      </c>
      <c r="M69" s="7">
        <v>38227.32962478877</v>
      </c>
      <c r="N69" s="7">
        <v>38348.862723643673</v>
      </c>
      <c r="O69" s="7">
        <v>38510.497634153886</v>
      </c>
      <c r="P69" s="7">
        <v>38604.696735059661</v>
      </c>
      <c r="Q69" s="7">
        <v>38681.120522160832</v>
      </c>
      <c r="R69" s="7">
        <v>38748.486700206056</v>
      </c>
      <c r="S69" s="7">
        <v>38814.704806671383</v>
      </c>
      <c r="T69" s="7">
        <v>38876.264531398607</v>
      </c>
      <c r="U69" s="7">
        <v>38939.471425425021</v>
      </c>
      <c r="V69" s="7">
        <v>38983.894090718546</v>
      </c>
      <c r="W69" s="7">
        <v>39034.300754891083</v>
      </c>
      <c r="X69" s="7">
        <v>39076.492388760707</v>
      </c>
      <c r="Y69" s="7">
        <v>39111.673848979794</v>
      </c>
      <c r="Z69" s="7">
        <v>39147.67406599391</v>
      </c>
      <c r="AA69" s="7">
        <v>39181.697312197801</v>
      </c>
      <c r="AB69" s="7">
        <v>39212.991409746537</v>
      </c>
      <c r="AC69" s="7">
        <v>39245.837154002627</v>
      </c>
      <c r="AD69" s="7">
        <v>39278.913176716669</v>
      </c>
      <c r="AE69" s="7">
        <v>39308.051924159641</v>
      </c>
      <c r="AF69" s="7">
        <v>39337.439086801933</v>
      </c>
      <c r="AG69" s="7">
        <v>39864.610605529073</v>
      </c>
      <c r="AH69" s="7">
        <v>39959.684335465572</v>
      </c>
      <c r="AI69" s="7">
        <v>40054.7580654021</v>
      </c>
      <c r="AJ69" s="7">
        <v>40149.831795338599</v>
      </c>
      <c r="AK69" s="7">
        <v>40244.905525275099</v>
      </c>
      <c r="AL69" s="7">
        <v>40339.979255211627</v>
      </c>
      <c r="AM69" s="7">
        <v>40435.052985148126</v>
      </c>
      <c r="AN69" s="7">
        <v>40530.126715084654</v>
      </c>
      <c r="AO69" s="7">
        <v>40625.200445021153</v>
      </c>
      <c r="AP69" s="7">
        <v>40720.274174957653</v>
      </c>
      <c r="AQ69" s="7">
        <v>40815.347904894181</v>
      </c>
      <c r="AR69" s="7">
        <v>40910.42163483068</v>
      </c>
      <c r="AS69" s="7">
        <v>41005.495364767179</v>
      </c>
      <c r="AT69" s="7">
        <v>41100.569094703707</v>
      </c>
      <c r="AU69" s="7">
        <v>41195.642824640207</v>
      </c>
      <c r="AV69" s="7">
        <v>41290.716554576706</v>
      </c>
      <c r="AW69" s="7">
        <v>41385.790284513234</v>
      </c>
      <c r="AX69" s="7">
        <v>41480.864014449733</v>
      </c>
      <c r="AY69" s="7">
        <v>41575.937744386232</v>
      </c>
      <c r="AZ69" s="7">
        <v>41671.01147432276</v>
      </c>
    </row>
    <row r="70" spans="1:65" ht="15.75" customHeight="1" x14ac:dyDescent="0.2">
      <c r="A70" s="7" t="s">
        <v>52</v>
      </c>
      <c r="B70" s="7">
        <v>32342.6363589045</v>
      </c>
      <c r="C70" s="7">
        <v>31217.362717887419</v>
      </c>
      <c r="D70" s="7">
        <v>31436.446953801642</v>
      </c>
      <c r="E70" s="7">
        <v>31582.448578235268</v>
      </c>
      <c r="F70" s="7">
        <v>31757.900280763795</v>
      </c>
      <c r="G70" s="7">
        <v>31937.088580026721</v>
      </c>
      <c r="H70" s="7">
        <v>32051.631027078809</v>
      </c>
      <c r="I70" s="7">
        <v>32113.769884482779</v>
      </c>
      <c r="J70" s="7">
        <v>32185.619524621943</v>
      </c>
      <c r="K70" s="7">
        <v>32243.903393669327</v>
      </c>
      <c r="L70" s="7">
        <v>32274.622148931001</v>
      </c>
      <c r="M70" s="7">
        <v>32331.768527633991</v>
      </c>
      <c r="N70" s="7">
        <v>32347.684742713987</v>
      </c>
      <c r="O70" s="7">
        <v>32381.443853850255</v>
      </c>
      <c r="P70" s="7">
        <v>32396.375422549452</v>
      </c>
      <c r="Q70" s="7">
        <v>32409.372643127219</v>
      </c>
      <c r="R70" s="7">
        <v>32401.628849545585</v>
      </c>
      <c r="S70" s="7">
        <v>32380.854871890009</v>
      </c>
      <c r="T70" s="7">
        <v>32354.526341490036</v>
      </c>
      <c r="U70" s="7">
        <v>32332.246320907278</v>
      </c>
      <c r="V70" s="7">
        <v>32299.488859358349</v>
      </c>
      <c r="W70" s="7">
        <v>32277.910810646987</v>
      </c>
      <c r="X70" s="7">
        <v>32262.98126208195</v>
      </c>
      <c r="Y70" s="7">
        <v>32240.582076272938</v>
      </c>
      <c r="Z70" s="7">
        <v>32222.923313854415</v>
      </c>
      <c r="AA70" s="7">
        <v>32218.675092742193</v>
      </c>
      <c r="AB70" s="7">
        <v>32189.558394827818</v>
      </c>
      <c r="AC70" s="7">
        <v>32165.91510624978</v>
      </c>
      <c r="AD70" s="7">
        <v>32160.913762169279</v>
      </c>
      <c r="AE70" s="7">
        <v>32130.598139463389</v>
      </c>
      <c r="AF70" s="7">
        <v>32106.972615828534</v>
      </c>
      <c r="AG70" s="7">
        <v>32390.102664676066</v>
      </c>
      <c r="AH70" s="7">
        <v>32404.895673041694</v>
      </c>
      <c r="AI70" s="7">
        <v>32419.688681407322</v>
      </c>
      <c r="AJ70" s="7">
        <v>32434.481689772951</v>
      </c>
      <c r="AK70" s="7">
        <v>32449.274698138579</v>
      </c>
      <c r="AL70" s="7">
        <v>32464.067706504207</v>
      </c>
      <c r="AM70" s="7">
        <v>32478.860714869836</v>
      </c>
      <c r="AN70" s="7">
        <v>32493.653723235464</v>
      </c>
      <c r="AO70" s="7">
        <v>32508.446731601092</v>
      </c>
      <c r="AP70" s="7">
        <v>32523.239739966721</v>
      </c>
      <c r="AQ70" s="7">
        <v>32538.032748332345</v>
      </c>
      <c r="AR70" s="7">
        <v>32552.825756697974</v>
      </c>
      <c r="AS70" s="7">
        <v>32567.618765063602</v>
      </c>
      <c r="AT70" s="7">
        <v>32582.41177342923</v>
      </c>
      <c r="AU70" s="7">
        <v>32597.204781794859</v>
      </c>
      <c r="AV70" s="7">
        <v>32611.997790160487</v>
      </c>
      <c r="AW70" s="7">
        <v>32626.790798526115</v>
      </c>
      <c r="AX70" s="7">
        <v>32641.583806891744</v>
      </c>
      <c r="AY70" s="7">
        <v>32656.376815257372</v>
      </c>
      <c r="AZ70" s="7">
        <v>32671.169823623</v>
      </c>
    </row>
    <row r="71" spans="1:65" ht="15.75" customHeight="1" x14ac:dyDescent="0.2">
      <c r="A71" s="7" t="s">
        <v>53</v>
      </c>
      <c r="B71" s="7">
        <v>35443.546139439881</v>
      </c>
      <c r="C71" s="7">
        <v>34572.73032047251</v>
      </c>
      <c r="D71" s="7">
        <v>34849.203911594086</v>
      </c>
      <c r="E71" s="7">
        <v>34983.821056600449</v>
      </c>
      <c r="F71" s="7">
        <v>35151.363645752921</v>
      </c>
      <c r="G71" s="7">
        <v>35326.619427789316</v>
      </c>
      <c r="H71" s="7">
        <v>35410.191140824951</v>
      </c>
      <c r="I71" s="7">
        <v>35435.494342774749</v>
      </c>
      <c r="J71" s="7">
        <v>35474.588111438214</v>
      </c>
      <c r="K71" s="7">
        <v>35499.907505123585</v>
      </c>
      <c r="L71" s="7">
        <v>35487.977501346308</v>
      </c>
      <c r="M71" s="7">
        <v>35511.964486332523</v>
      </c>
      <c r="N71" s="7">
        <v>35480.241967164577</v>
      </c>
      <c r="O71" s="7">
        <v>35474.107747097667</v>
      </c>
      <c r="P71" s="7">
        <v>35461.9366731681</v>
      </c>
      <c r="Q71" s="7">
        <v>35455.994643045095</v>
      </c>
      <c r="R71" s="7">
        <v>35422.177134020363</v>
      </c>
      <c r="S71" s="7">
        <v>35366.464042687126</v>
      </c>
      <c r="T71" s="7">
        <v>35302.940826765967</v>
      </c>
      <c r="U71" s="7">
        <v>35244.577477825929</v>
      </c>
      <c r="V71" s="7">
        <v>35170.962254170772</v>
      </c>
      <c r="W71" s="7">
        <v>35114.648617997518</v>
      </c>
      <c r="X71" s="7">
        <v>35067.006257529632</v>
      </c>
      <c r="Y71" s="7">
        <v>35011.117170929094</v>
      </c>
      <c r="Z71" s="7">
        <v>34962.564080399963</v>
      </c>
      <c r="AA71" s="7">
        <v>34932.465774660173</v>
      </c>
      <c r="AB71" s="7">
        <v>34867.703598443222</v>
      </c>
      <c r="AC71" s="7">
        <v>34811.011371210981</v>
      </c>
      <c r="AD71" s="7">
        <v>34778.00109143836</v>
      </c>
      <c r="AE71" s="7">
        <v>34711.169685922665</v>
      </c>
      <c r="AF71" s="7">
        <v>34656.058418610337</v>
      </c>
      <c r="AG71" s="7">
        <v>34943.403907229498</v>
      </c>
      <c r="AH71" s="7">
        <v>34928.90181993421</v>
      </c>
      <c r="AI71" s="7">
        <v>34914.399732638922</v>
      </c>
      <c r="AJ71" s="7">
        <v>34899.897645343633</v>
      </c>
      <c r="AK71" s="7">
        <v>34885.395558048345</v>
      </c>
      <c r="AL71" s="7">
        <v>34870.893470753057</v>
      </c>
      <c r="AM71" s="7">
        <v>34856.391383457769</v>
      </c>
      <c r="AN71" s="7">
        <v>34841.889296162481</v>
      </c>
      <c r="AO71" s="7">
        <v>34827.387208867192</v>
      </c>
      <c r="AP71" s="7">
        <v>34812.885121571904</v>
      </c>
      <c r="AQ71" s="7">
        <v>34798.383034276616</v>
      </c>
      <c r="AR71" s="7">
        <v>34783.880946981335</v>
      </c>
      <c r="AS71" s="7">
        <v>34769.378859686047</v>
      </c>
      <c r="AT71" s="7">
        <v>34754.876772390759</v>
      </c>
      <c r="AU71" s="7">
        <v>34740.37468509547</v>
      </c>
      <c r="AV71" s="7">
        <v>34725.872597800189</v>
      </c>
      <c r="AW71" s="7">
        <v>34711.370510504901</v>
      </c>
      <c r="AX71" s="7">
        <v>34696.868423209613</v>
      </c>
      <c r="AY71" s="7">
        <v>34682.366335914325</v>
      </c>
      <c r="AZ71" s="7">
        <v>34667.864248619037</v>
      </c>
    </row>
    <row r="72" spans="1:65" ht="15.75" customHeight="1" x14ac:dyDescent="0.2">
      <c r="A72" s="7" t="s">
        <v>54</v>
      </c>
      <c r="B72" s="7">
        <v>36885.812469092874</v>
      </c>
      <c r="C72" s="7">
        <v>37390.062874445444</v>
      </c>
      <c r="D72" s="7">
        <v>37336.115710048864</v>
      </c>
      <c r="E72" s="7">
        <v>37519.774165684845</v>
      </c>
      <c r="F72" s="7">
        <v>37560.848994284308</v>
      </c>
      <c r="G72" s="7">
        <v>37672.813677843456</v>
      </c>
      <c r="H72" s="7">
        <v>37718.56400733631</v>
      </c>
      <c r="I72" s="7">
        <v>37744.624220538237</v>
      </c>
      <c r="J72" s="7">
        <v>37799.089399902005</v>
      </c>
      <c r="K72" s="7">
        <v>37869.294612145321</v>
      </c>
      <c r="L72" s="7">
        <v>37947.783060194699</v>
      </c>
      <c r="M72" s="7">
        <v>38048.195487274184</v>
      </c>
      <c r="N72" s="7">
        <v>38134.620585039651</v>
      </c>
      <c r="O72" s="7">
        <v>38250.401448902114</v>
      </c>
      <c r="P72" s="7">
        <v>38309.624429520816</v>
      </c>
      <c r="Q72" s="7">
        <v>38356.757655134163</v>
      </c>
      <c r="R72" s="7">
        <v>38399.03576323334</v>
      </c>
      <c r="S72" s="7">
        <v>38433.321833369489</v>
      </c>
      <c r="T72" s="7">
        <v>38455.444100924527</v>
      </c>
      <c r="U72" s="7">
        <v>38471.879540638547</v>
      </c>
      <c r="V72" s="7">
        <v>38470.609054958164</v>
      </c>
      <c r="W72" s="7">
        <v>38476.533643544462</v>
      </c>
      <c r="X72" s="7">
        <v>38473.613146881857</v>
      </c>
      <c r="Y72" s="7">
        <v>38464.260461634076</v>
      </c>
      <c r="Z72" s="7">
        <v>38454.963700744891</v>
      </c>
      <c r="AA72" s="7">
        <v>38445.041023726604</v>
      </c>
      <c r="AB72" s="7">
        <v>38433.394779589515</v>
      </c>
      <c r="AC72" s="7">
        <v>38423.683875942836</v>
      </c>
      <c r="AD72" s="7">
        <v>38414.275217234477</v>
      </c>
      <c r="AE72" s="7">
        <v>38406.062072210079</v>
      </c>
      <c r="AF72" s="7">
        <v>38395.607951329759</v>
      </c>
      <c r="AG72" s="7">
        <v>38782.845867464377</v>
      </c>
      <c r="AH72" s="7">
        <v>38825.398514496716</v>
      </c>
      <c r="AI72" s="7">
        <v>38867.951161529068</v>
      </c>
      <c r="AJ72" s="7">
        <v>38910.503808561421</v>
      </c>
      <c r="AK72" s="7">
        <v>38953.056455593774</v>
      </c>
      <c r="AL72" s="7">
        <v>38995.609102626127</v>
      </c>
      <c r="AM72" s="7">
        <v>39038.16174965848</v>
      </c>
      <c r="AN72" s="7">
        <v>39080.714396690833</v>
      </c>
      <c r="AO72" s="7">
        <v>39123.267043723172</v>
      </c>
      <c r="AP72" s="7">
        <v>39165.819690755525</v>
      </c>
      <c r="AQ72" s="7">
        <v>39208.372337787878</v>
      </c>
      <c r="AR72" s="7">
        <v>39250.924984820231</v>
      </c>
      <c r="AS72" s="7">
        <v>39293.477631852584</v>
      </c>
      <c r="AT72" s="7">
        <v>39336.030278884937</v>
      </c>
      <c r="AU72" s="7">
        <v>39378.58292591729</v>
      </c>
      <c r="AV72" s="7">
        <v>39421.135572949628</v>
      </c>
      <c r="AW72" s="7">
        <v>39463.688219981981</v>
      </c>
      <c r="AX72" s="7">
        <v>39506.240867014334</v>
      </c>
      <c r="AY72" s="7">
        <v>39548.793514046687</v>
      </c>
      <c r="AZ72" s="7">
        <v>39591.34616107904</v>
      </c>
    </row>
    <row r="73" spans="1:65" ht="15.75" customHeight="1" x14ac:dyDescent="0.2">
      <c r="A73" s="7" t="s">
        <v>55</v>
      </c>
      <c r="B73" s="7">
        <v>35929.332572026418</v>
      </c>
      <c r="C73" s="7">
        <v>36517.781900822964</v>
      </c>
      <c r="D73" s="7">
        <v>36483.97022953094</v>
      </c>
      <c r="E73" s="7">
        <v>36547.531596117638</v>
      </c>
      <c r="F73" s="7">
        <v>36633.721066789672</v>
      </c>
      <c r="G73" s="7">
        <v>36794.300450824805</v>
      </c>
      <c r="H73" s="7">
        <v>36928.460044794621</v>
      </c>
      <c r="I73" s="7">
        <v>36997.316214887251</v>
      </c>
      <c r="J73" s="7">
        <v>37058.275510491934</v>
      </c>
      <c r="K73" s="7">
        <v>37124.273723755396</v>
      </c>
      <c r="L73" s="7">
        <v>37186.148107820052</v>
      </c>
      <c r="M73" s="7">
        <v>37247.670013366791</v>
      </c>
      <c r="N73" s="7">
        <v>37300.144405417566</v>
      </c>
      <c r="O73" s="7">
        <v>37363.114353721809</v>
      </c>
      <c r="P73" s="7">
        <v>37405.731209528727</v>
      </c>
      <c r="Q73" s="7">
        <v>37444.210679270756</v>
      </c>
      <c r="R73" s="7">
        <v>37483.983135114584</v>
      </c>
      <c r="S73" s="7">
        <v>37524.06909348636</v>
      </c>
      <c r="T73" s="7">
        <v>37561.633474768416</v>
      </c>
      <c r="U73" s="7">
        <v>37601.441517385683</v>
      </c>
      <c r="V73" s="7">
        <v>37635.68361917555</v>
      </c>
      <c r="W73" s="7">
        <v>37670.002825641204</v>
      </c>
      <c r="X73" s="7">
        <v>37704.041574439965</v>
      </c>
      <c r="Y73" s="7">
        <v>37736.311999520236</v>
      </c>
      <c r="Z73" s="7">
        <v>37769.703407963978</v>
      </c>
      <c r="AA73" s="7">
        <v>37804.107344842596</v>
      </c>
      <c r="AB73" s="7">
        <v>37838.223198317151</v>
      </c>
      <c r="AC73" s="7">
        <v>37873.503247665787</v>
      </c>
      <c r="AD73" s="7">
        <v>37908.73076415839</v>
      </c>
      <c r="AE73" s="7">
        <v>37944.388711148837</v>
      </c>
      <c r="AF73" s="7">
        <v>37966.871926227992</v>
      </c>
      <c r="AG73" s="7">
        <v>38189.454194832142</v>
      </c>
      <c r="AH73" s="7">
        <v>38243.664682978851</v>
      </c>
      <c r="AI73" s="7">
        <v>38297.875171125575</v>
      </c>
      <c r="AJ73" s="7">
        <v>38352.085659272299</v>
      </c>
      <c r="AK73" s="7">
        <v>38406.296147419009</v>
      </c>
      <c r="AL73" s="7">
        <v>38460.506635565733</v>
      </c>
      <c r="AM73" s="7">
        <v>38514.717123712442</v>
      </c>
      <c r="AN73" s="7">
        <v>38568.927611859166</v>
      </c>
      <c r="AO73" s="7">
        <v>38623.138100005875</v>
      </c>
      <c r="AP73" s="7">
        <v>38677.348588152599</v>
      </c>
      <c r="AQ73" s="7">
        <v>38731.559076299323</v>
      </c>
      <c r="AR73" s="7">
        <v>38785.769564446033</v>
      </c>
      <c r="AS73" s="7">
        <v>38839.980052592757</v>
      </c>
      <c r="AT73" s="7">
        <v>38894.190540739466</v>
      </c>
      <c r="AU73" s="7">
        <v>38948.40102888619</v>
      </c>
      <c r="AV73" s="7">
        <v>39002.611517032914</v>
      </c>
      <c r="AW73" s="7">
        <v>39056.822005179623</v>
      </c>
      <c r="AX73" s="7">
        <v>39111.032493326347</v>
      </c>
      <c r="AY73" s="7">
        <v>39165.242981473057</v>
      </c>
      <c r="AZ73" s="7">
        <v>39219.453469619781</v>
      </c>
    </row>
    <row r="74" spans="1:65" ht="15.75" customHeight="1" x14ac:dyDescent="0.2">
      <c r="A74" s="7" t="s">
        <v>56</v>
      </c>
      <c r="B74" s="7">
        <v>65082.117668992752</v>
      </c>
      <c r="C74" s="7">
        <v>65067.962537406333</v>
      </c>
      <c r="D74" s="7">
        <v>63660.551990785127</v>
      </c>
      <c r="E74" s="7">
        <v>62421.595361955166</v>
      </c>
      <c r="F74" s="7">
        <v>61170.115837565136</v>
      </c>
      <c r="G74" s="7">
        <v>59874.757242461834</v>
      </c>
      <c r="H74" s="7">
        <v>58736.771614958467</v>
      </c>
      <c r="I74" s="7">
        <v>57689.482617791895</v>
      </c>
      <c r="J74" s="7">
        <v>56690.542415667092</v>
      </c>
      <c r="K74" s="7">
        <v>55738.718732749054</v>
      </c>
      <c r="L74" s="7">
        <v>54831.314971982451</v>
      </c>
      <c r="M74" s="7">
        <v>53967.600822455322</v>
      </c>
      <c r="N74" s="7">
        <v>53140.492227765448</v>
      </c>
      <c r="O74" s="7">
        <v>52357.767771875457</v>
      </c>
      <c r="P74" s="7">
        <v>51589.549246795832</v>
      </c>
      <c r="Q74" s="7">
        <v>50852.967378820395</v>
      </c>
      <c r="R74" s="7">
        <v>50151.390539205728</v>
      </c>
      <c r="S74" s="7">
        <v>49482.280047861401</v>
      </c>
      <c r="T74" s="7">
        <v>48844.263586307308</v>
      </c>
      <c r="U74" s="7">
        <v>48236.533246410203</v>
      </c>
      <c r="V74" s="7">
        <v>47655.605571632041</v>
      </c>
      <c r="W74" s="7">
        <v>47102.665461952085</v>
      </c>
      <c r="X74" s="7">
        <v>46575.274603387268</v>
      </c>
      <c r="Y74" s="7">
        <v>46072.29739018673</v>
      </c>
      <c r="Z74" s="7">
        <v>45593.077754613776</v>
      </c>
      <c r="AA74" s="7">
        <v>45136.281966459406</v>
      </c>
      <c r="AB74" s="7">
        <v>44700.603891012237</v>
      </c>
      <c r="AC74" s="7">
        <v>44285.587423904894</v>
      </c>
      <c r="AD74" s="7">
        <v>43889.740509061499</v>
      </c>
      <c r="AE74" s="7">
        <v>43512.798175131124</v>
      </c>
      <c r="AF74" s="7">
        <v>43136.218906655668</v>
      </c>
      <c r="AG74" s="7">
        <v>40253.788826518925</v>
      </c>
      <c r="AH74" s="7">
        <v>39509.072145285551</v>
      </c>
      <c r="AI74" s="7">
        <v>38764.355464052176</v>
      </c>
      <c r="AJ74" s="7">
        <v>38019.638782818802</v>
      </c>
      <c r="AK74" s="7">
        <v>37274.92210158566</v>
      </c>
      <c r="AL74" s="7">
        <v>36530.205420352286</v>
      </c>
      <c r="AM74" s="7">
        <v>35785.488739118911</v>
      </c>
      <c r="AN74" s="7">
        <v>35040.772057885537</v>
      </c>
      <c r="AO74" s="7">
        <v>34296.055376652395</v>
      </c>
      <c r="AP74" s="7">
        <v>33551.338695419021</v>
      </c>
      <c r="AQ74" s="7">
        <v>32806.622014185647</v>
      </c>
      <c r="AR74" s="7">
        <v>32061.905332952272</v>
      </c>
      <c r="AS74" s="7">
        <v>31317.188651718898</v>
      </c>
      <c r="AT74" s="7">
        <v>30572.471970485756</v>
      </c>
      <c r="AU74" s="7">
        <v>29827.755289252382</v>
      </c>
      <c r="AV74" s="7">
        <v>29083.038608019007</v>
      </c>
      <c r="AW74" s="7">
        <v>28338.321926785633</v>
      </c>
      <c r="AX74" s="7">
        <v>27593.605245552491</v>
      </c>
      <c r="AY74" s="7">
        <v>26848.888564319117</v>
      </c>
      <c r="AZ74" s="7">
        <v>26104.171883085743</v>
      </c>
    </row>
    <row r="75" spans="1:65" ht="15.75" customHeight="1" x14ac:dyDescent="0.2"/>
    <row r="76" spans="1:65" ht="15.75" customHeight="1" x14ac:dyDescent="0.2">
      <c r="A76" s="1" t="s">
        <v>64</v>
      </c>
    </row>
    <row r="77" spans="1:65" ht="15.75" customHeight="1" x14ac:dyDescent="0.2">
      <c r="A77" s="1" t="s">
        <v>49</v>
      </c>
      <c r="B77" s="1">
        <v>2020</v>
      </c>
      <c r="C77" s="1">
        <v>2021</v>
      </c>
      <c r="D77" s="1">
        <v>2022</v>
      </c>
      <c r="E77" s="1">
        <v>2023</v>
      </c>
      <c r="F77" s="1">
        <v>2024</v>
      </c>
      <c r="G77" s="1">
        <v>2025</v>
      </c>
      <c r="H77" s="1">
        <v>2026</v>
      </c>
      <c r="I77" s="1">
        <v>2027</v>
      </c>
      <c r="J77" s="1">
        <v>2028</v>
      </c>
      <c r="K77" s="1">
        <v>2029</v>
      </c>
      <c r="L77" s="1">
        <v>2030</v>
      </c>
      <c r="M77" s="1">
        <v>2031</v>
      </c>
      <c r="N77" s="1">
        <v>2032</v>
      </c>
      <c r="O77" s="1">
        <v>2033</v>
      </c>
      <c r="P77" s="1">
        <v>2034</v>
      </c>
      <c r="Q77" s="1">
        <v>2035</v>
      </c>
      <c r="R77" s="1">
        <v>2036</v>
      </c>
      <c r="S77" s="1">
        <v>2037</v>
      </c>
      <c r="T77" s="1">
        <v>2038</v>
      </c>
      <c r="U77" s="1">
        <v>2039</v>
      </c>
      <c r="V77" s="1">
        <v>2040</v>
      </c>
      <c r="W77" s="1">
        <v>2041</v>
      </c>
      <c r="X77" s="1">
        <v>2042</v>
      </c>
      <c r="Y77" s="1">
        <v>2043</v>
      </c>
      <c r="Z77" s="1">
        <v>2044</v>
      </c>
      <c r="AA77" s="1">
        <v>2045</v>
      </c>
      <c r="AB77" s="1">
        <v>2046</v>
      </c>
      <c r="AC77" s="1">
        <v>2047</v>
      </c>
      <c r="AD77" s="1">
        <v>2048</v>
      </c>
      <c r="AE77" s="1">
        <v>2049</v>
      </c>
      <c r="AF77" s="1">
        <v>2050</v>
      </c>
      <c r="AG77" s="1">
        <v>2051</v>
      </c>
      <c r="AH77" s="1">
        <v>2052</v>
      </c>
      <c r="AI77" s="1">
        <v>2053</v>
      </c>
      <c r="AJ77" s="1">
        <v>2054</v>
      </c>
      <c r="AK77" s="1">
        <v>2055</v>
      </c>
      <c r="AL77" s="1">
        <v>2056</v>
      </c>
      <c r="AM77" s="1">
        <v>2057</v>
      </c>
      <c r="AN77" s="1">
        <v>2058</v>
      </c>
      <c r="AO77" s="1">
        <v>2059</v>
      </c>
      <c r="AP77" s="1">
        <v>2060</v>
      </c>
      <c r="AQ77" s="1">
        <v>2061</v>
      </c>
      <c r="AR77" s="1">
        <v>2062</v>
      </c>
      <c r="AS77" s="1">
        <v>2063</v>
      </c>
      <c r="AT77" s="1">
        <v>2064</v>
      </c>
      <c r="AU77" s="1">
        <v>2065</v>
      </c>
      <c r="AV77" s="1">
        <v>2066</v>
      </c>
      <c r="AW77" s="1">
        <v>2067</v>
      </c>
      <c r="AX77" s="1">
        <v>2068</v>
      </c>
      <c r="AY77" s="1">
        <v>2069</v>
      </c>
      <c r="AZ77" s="1">
        <v>2070</v>
      </c>
      <c r="BA77" s="1"/>
      <c r="BB77" s="1"/>
      <c r="BC77" s="1"/>
      <c r="BD77" s="1"/>
      <c r="BE77" s="1"/>
      <c r="BF77" s="1"/>
      <c r="BG77" s="1"/>
      <c r="BH77" s="1"/>
      <c r="BI77" s="1"/>
      <c r="BJ77" s="1"/>
      <c r="BK77" s="1"/>
      <c r="BL77" s="1"/>
      <c r="BM77" s="1"/>
    </row>
    <row r="78" spans="1:65" ht="15.75" customHeight="1" x14ac:dyDescent="0.2">
      <c r="A78" s="7" t="s">
        <v>50</v>
      </c>
      <c r="B78" s="7">
        <v>74481.20175540229</v>
      </c>
      <c r="C78" s="7">
        <v>74481.20175540229</v>
      </c>
      <c r="D78" s="7">
        <v>74481.20175540229</v>
      </c>
      <c r="E78" s="7">
        <v>74481.20175540229</v>
      </c>
      <c r="F78" s="7">
        <v>74481.20175540229</v>
      </c>
      <c r="G78" s="7">
        <v>74481.20175540229</v>
      </c>
      <c r="H78" s="7">
        <v>74481.20175540229</v>
      </c>
      <c r="I78" s="7">
        <v>74481.20175540229</v>
      </c>
      <c r="J78" s="7">
        <v>74481.20175540229</v>
      </c>
      <c r="K78" s="7">
        <v>74481.20175540229</v>
      </c>
      <c r="L78" s="7">
        <v>74481.20175540229</v>
      </c>
      <c r="M78" s="7">
        <v>74481.20175540229</v>
      </c>
      <c r="N78" s="7">
        <v>74481.20175540229</v>
      </c>
      <c r="O78" s="7">
        <v>74481.20175540229</v>
      </c>
      <c r="P78" s="7">
        <v>74481.20175540229</v>
      </c>
      <c r="Q78" s="7">
        <v>74481.20175540229</v>
      </c>
      <c r="R78" s="7">
        <v>74481.20175540229</v>
      </c>
      <c r="S78" s="7">
        <v>74481.20175540229</v>
      </c>
      <c r="T78" s="7">
        <v>74481.20175540229</v>
      </c>
      <c r="U78" s="7">
        <v>74481.20175540229</v>
      </c>
      <c r="V78" s="7">
        <v>74481.20175540229</v>
      </c>
      <c r="W78" s="7">
        <v>74481.20175540229</v>
      </c>
      <c r="X78" s="7">
        <v>74481.20175540229</v>
      </c>
      <c r="Y78" s="7">
        <v>74481.20175540229</v>
      </c>
      <c r="Z78" s="7">
        <v>74481.20175540229</v>
      </c>
      <c r="AA78" s="7">
        <v>74481.20175540229</v>
      </c>
      <c r="AB78" s="7">
        <v>74481.20175540229</v>
      </c>
      <c r="AC78" s="7">
        <v>74481.20175540229</v>
      </c>
      <c r="AD78" s="7">
        <v>74481.20175540229</v>
      </c>
      <c r="AE78" s="7">
        <v>74481.20175540229</v>
      </c>
      <c r="AF78" s="7">
        <v>74481.20175540229</v>
      </c>
      <c r="AG78" s="7">
        <v>74481.201755402304</v>
      </c>
      <c r="AH78" s="7">
        <v>74481.201755402304</v>
      </c>
      <c r="AI78" s="7">
        <v>74481.201755402304</v>
      </c>
      <c r="AJ78" s="7">
        <v>74481.201755402304</v>
      </c>
      <c r="AK78" s="7">
        <v>74481.201755402304</v>
      </c>
      <c r="AL78" s="7">
        <v>74481.201755402304</v>
      </c>
      <c r="AM78" s="7">
        <v>74481.201755402304</v>
      </c>
      <c r="AN78" s="7">
        <v>74481.201755402304</v>
      </c>
      <c r="AO78" s="7">
        <v>74481.201755402304</v>
      </c>
      <c r="AP78" s="7">
        <v>74481.201755402304</v>
      </c>
      <c r="AQ78" s="7">
        <v>74481.201755402304</v>
      </c>
      <c r="AR78" s="7">
        <v>74481.201755402304</v>
      </c>
      <c r="AS78" s="7">
        <v>74481.201755402304</v>
      </c>
      <c r="AT78" s="7">
        <v>74481.201755402304</v>
      </c>
      <c r="AU78" s="7">
        <v>74481.201755402304</v>
      </c>
      <c r="AV78" s="7">
        <v>74481.201755402304</v>
      </c>
      <c r="AW78" s="7">
        <v>74481.201755402304</v>
      </c>
      <c r="AX78" s="7">
        <v>74481.201755402304</v>
      </c>
      <c r="AY78" s="7">
        <v>74481.201755402304</v>
      </c>
      <c r="AZ78" s="7">
        <v>74481.201755402304</v>
      </c>
    </row>
    <row r="79" spans="1:65" ht="15.75" customHeight="1" x14ac:dyDescent="0.2">
      <c r="A79" s="7" t="s">
        <v>51</v>
      </c>
      <c r="B79" s="7">
        <v>51983.088057138302</v>
      </c>
      <c r="C79" s="7">
        <v>51609.123055781485</v>
      </c>
      <c r="D79" s="7">
        <v>51831.987605513023</v>
      </c>
      <c r="E79" s="7">
        <v>52179.800966434843</v>
      </c>
      <c r="F79" s="7">
        <v>52447.870653667313</v>
      </c>
      <c r="G79" s="7">
        <v>52710.607205005777</v>
      </c>
      <c r="H79" s="7">
        <v>52953.002795484936</v>
      </c>
      <c r="I79" s="7">
        <v>53172.546252172491</v>
      </c>
      <c r="J79" s="7">
        <v>53406.523987834509</v>
      </c>
      <c r="K79" s="7">
        <v>53629.316159298724</v>
      </c>
      <c r="L79" s="7">
        <v>53835.694715086938</v>
      </c>
      <c r="M79" s="7">
        <v>54058.437776025101</v>
      </c>
      <c r="N79" s="7">
        <v>54230.301453835207</v>
      </c>
      <c r="O79" s="7">
        <v>54458.874331878556</v>
      </c>
      <c r="P79" s="7">
        <v>54592.084165912325</v>
      </c>
      <c r="Q79" s="7">
        <v>54700.157384213664</v>
      </c>
      <c r="R79" s="7">
        <v>54795.421960102445</v>
      </c>
      <c r="S79" s="7">
        <v>54889.063012803155</v>
      </c>
      <c r="T79" s="7">
        <v>54976.11650519562</v>
      </c>
      <c r="U79" s="7">
        <v>55065.49931014904</v>
      </c>
      <c r="V79" s="7">
        <v>55128.31876186555</v>
      </c>
      <c r="W79" s="7">
        <v>55199.60036969465</v>
      </c>
      <c r="X79" s="7">
        <v>55259.264851535176</v>
      </c>
      <c r="Y79" s="7">
        <v>55309.016032085587</v>
      </c>
      <c r="Z79" s="7">
        <v>55359.925041699462</v>
      </c>
      <c r="AA79" s="7">
        <v>55408.038356333367</v>
      </c>
      <c r="AB79" s="7">
        <v>55452.292298256587</v>
      </c>
      <c r="AC79" s="7">
        <v>55498.740471317666</v>
      </c>
      <c r="AD79" s="7">
        <v>55545.514288199869</v>
      </c>
      <c r="AE79" s="7">
        <v>55586.720283517308</v>
      </c>
      <c r="AF79" s="7">
        <v>55628.277570377388</v>
      </c>
      <c r="AG79" s="7">
        <v>56373.766962969559</v>
      </c>
      <c r="AH79" s="7">
        <v>56508.2136367067</v>
      </c>
      <c r="AI79" s="7">
        <v>56642.660310443898</v>
      </c>
      <c r="AJ79" s="7">
        <v>56777.106984181097</v>
      </c>
      <c r="AK79" s="7">
        <v>56911.553657918237</v>
      </c>
      <c r="AL79" s="7">
        <v>57046.000331655436</v>
      </c>
      <c r="AM79" s="7">
        <v>57180.447005392576</v>
      </c>
      <c r="AN79" s="7">
        <v>57314.893679129775</v>
      </c>
      <c r="AO79" s="7">
        <v>57449.340352866973</v>
      </c>
      <c r="AP79" s="7">
        <v>57583.787026604114</v>
      </c>
      <c r="AQ79" s="7">
        <v>57718.233700341312</v>
      </c>
      <c r="AR79" s="7">
        <v>57852.680374078453</v>
      </c>
      <c r="AS79" s="7">
        <v>57987.127047815651</v>
      </c>
      <c r="AT79" s="7">
        <v>58121.573721552792</v>
      </c>
      <c r="AU79" s="7">
        <v>58256.02039528999</v>
      </c>
      <c r="AV79" s="7">
        <v>58390.467069027189</v>
      </c>
      <c r="AW79" s="7">
        <v>58524.913742764329</v>
      </c>
      <c r="AX79" s="7">
        <v>58659.360416501528</v>
      </c>
      <c r="AY79" s="7">
        <v>58793.807090238668</v>
      </c>
      <c r="AZ79" s="7">
        <v>58928.253763975867</v>
      </c>
    </row>
    <row r="80" spans="1:65" ht="15.75" customHeight="1" x14ac:dyDescent="0.2">
      <c r="A80" s="7" t="s">
        <v>52</v>
      </c>
      <c r="B80" s="7">
        <v>45736.712772808729</v>
      </c>
      <c r="C80" s="7">
        <v>45736.712772808729</v>
      </c>
      <c r="D80" s="7">
        <v>45736.712772808729</v>
      </c>
      <c r="E80" s="7">
        <v>45736.712772808729</v>
      </c>
      <c r="F80" s="7">
        <v>45736.712772808729</v>
      </c>
      <c r="G80" s="7">
        <v>45736.712772808729</v>
      </c>
      <c r="H80" s="7">
        <v>45736.712772808729</v>
      </c>
      <c r="I80" s="7">
        <v>45736.712772808729</v>
      </c>
      <c r="J80" s="7">
        <v>45736.712772808729</v>
      </c>
      <c r="K80" s="7">
        <v>45736.712772808729</v>
      </c>
      <c r="L80" s="7">
        <v>45736.712772808729</v>
      </c>
      <c r="M80" s="7">
        <v>45736.712772808729</v>
      </c>
      <c r="N80" s="7">
        <v>45736.712772808729</v>
      </c>
      <c r="O80" s="7">
        <v>45736.712772808729</v>
      </c>
      <c r="P80" s="7">
        <v>45736.712772808729</v>
      </c>
      <c r="Q80" s="7">
        <v>45736.712772808729</v>
      </c>
      <c r="R80" s="7">
        <v>45736.712772808729</v>
      </c>
      <c r="S80" s="7">
        <v>45736.712772808729</v>
      </c>
      <c r="T80" s="7">
        <v>45736.712772808729</v>
      </c>
      <c r="U80" s="7">
        <v>45736.712772808729</v>
      </c>
      <c r="V80" s="7">
        <v>45736.712772808729</v>
      </c>
      <c r="W80" s="7">
        <v>45736.712772808729</v>
      </c>
      <c r="X80" s="7">
        <v>45736.712772808729</v>
      </c>
      <c r="Y80" s="7">
        <v>45736.712772808729</v>
      </c>
      <c r="Z80" s="7">
        <v>45736.712772808729</v>
      </c>
      <c r="AA80" s="7">
        <v>45736.712772808729</v>
      </c>
      <c r="AB80" s="7">
        <v>45736.712772808729</v>
      </c>
      <c r="AC80" s="7">
        <v>45736.712772808729</v>
      </c>
      <c r="AD80" s="7">
        <v>45736.712772808729</v>
      </c>
      <c r="AE80" s="7">
        <v>45736.712772808729</v>
      </c>
      <c r="AF80" s="7">
        <v>45736.712772808729</v>
      </c>
      <c r="AG80" s="7">
        <v>45736.712772808729</v>
      </c>
      <c r="AH80" s="7">
        <v>45736.712772808729</v>
      </c>
      <c r="AI80" s="7">
        <v>45736.712772808729</v>
      </c>
      <c r="AJ80" s="7">
        <v>45736.712772808729</v>
      </c>
      <c r="AK80" s="7">
        <v>45736.712772808729</v>
      </c>
      <c r="AL80" s="7">
        <v>45736.712772808729</v>
      </c>
      <c r="AM80" s="7">
        <v>45736.712772808729</v>
      </c>
      <c r="AN80" s="7">
        <v>45736.712772808729</v>
      </c>
      <c r="AO80" s="7">
        <v>45736.712772808729</v>
      </c>
      <c r="AP80" s="7">
        <v>45736.712772808729</v>
      </c>
      <c r="AQ80" s="7">
        <v>45736.712772808729</v>
      </c>
      <c r="AR80" s="7">
        <v>45736.712772808729</v>
      </c>
      <c r="AS80" s="7">
        <v>45736.712772808729</v>
      </c>
      <c r="AT80" s="7">
        <v>45736.712772808729</v>
      </c>
      <c r="AU80" s="7">
        <v>45736.712772808729</v>
      </c>
      <c r="AV80" s="7">
        <v>45736.712772808729</v>
      </c>
      <c r="AW80" s="7">
        <v>45736.712772808729</v>
      </c>
      <c r="AX80" s="7">
        <v>45736.712772808729</v>
      </c>
      <c r="AY80" s="7">
        <v>45736.712772808729</v>
      </c>
      <c r="AZ80" s="7">
        <v>45736.712772808729</v>
      </c>
    </row>
    <row r="81" spans="1:65" ht="15.75" customHeight="1" x14ac:dyDescent="0.2">
      <c r="A81" s="7" t="s">
        <v>53</v>
      </c>
      <c r="B81" s="7">
        <v>50818.569747565249</v>
      </c>
      <c r="C81" s="7">
        <v>50818.569747565249</v>
      </c>
      <c r="D81" s="7">
        <v>50818.569747565249</v>
      </c>
      <c r="E81" s="7">
        <v>50818.569747565249</v>
      </c>
      <c r="F81" s="7">
        <v>50818.569747565249</v>
      </c>
      <c r="G81" s="7">
        <v>50818.569747565249</v>
      </c>
      <c r="H81" s="7">
        <v>50818.569747565249</v>
      </c>
      <c r="I81" s="7">
        <v>50818.569747565249</v>
      </c>
      <c r="J81" s="7">
        <v>50818.569747565249</v>
      </c>
      <c r="K81" s="7">
        <v>50818.569747565249</v>
      </c>
      <c r="L81" s="7">
        <v>50818.569747565249</v>
      </c>
      <c r="M81" s="7">
        <v>50818.569747565249</v>
      </c>
      <c r="N81" s="7">
        <v>50818.569747565249</v>
      </c>
      <c r="O81" s="7">
        <v>50818.569747565249</v>
      </c>
      <c r="P81" s="7">
        <v>50818.569747565249</v>
      </c>
      <c r="Q81" s="7">
        <v>50818.569747565249</v>
      </c>
      <c r="R81" s="7">
        <v>50818.569747565249</v>
      </c>
      <c r="S81" s="7">
        <v>50818.569747565249</v>
      </c>
      <c r="T81" s="7">
        <v>50818.569747565249</v>
      </c>
      <c r="U81" s="7">
        <v>50818.569747565249</v>
      </c>
      <c r="V81" s="7">
        <v>50818.569747565249</v>
      </c>
      <c r="W81" s="7">
        <v>50818.569747565249</v>
      </c>
      <c r="X81" s="7">
        <v>50818.569747565249</v>
      </c>
      <c r="Y81" s="7">
        <v>50818.569747565249</v>
      </c>
      <c r="Z81" s="7">
        <v>50818.569747565249</v>
      </c>
      <c r="AA81" s="7">
        <v>50818.569747565249</v>
      </c>
      <c r="AB81" s="7">
        <v>50818.569747565249</v>
      </c>
      <c r="AC81" s="7">
        <v>50818.569747565249</v>
      </c>
      <c r="AD81" s="7">
        <v>50818.569747565249</v>
      </c>
      <c r="AE81" s="7">
        <v>50818.569747565249</v>
      </c>
      <c r="AF81" s="7">
        <v>50818.569747565249</v>
      </c>
      <c r="AG81" s="7">
        <v>50818.569747565256</v>
      </c>
      <c r="AH81" s="7">
        <v>50818.569747565256</v>
      </c>
      <c r="AI81" s="7">
        <v>50818.569747565256</v>
      </c>
      <c r="AJ81" s="7">
        <v>50818.569747565256</v>
      </c>
      <c r="AK81" s="7">
        <v>50818.569747565256</v>
      </c>
      <c r="AL81" s="7">
        <v>50818.569747565256</v>
      </c>
      <c r="AM81" s="7">
        <v>50818.569747565256</v>
      </c>
      <c r="AN81" s="7">
        <v>50818.569747565256</v>
      </c>
      <c r="AO81" s="7">
        <v>50818.569747565256</v>
      </c>
      <c r="AP81" s="7">
        <v>50818.569747565256</v>
      </c>
      <c r="AQ81" s="7">
        <v>50818.569747565256</v>
      </c>
      <c r="AR81" s="7">
        <v>50818.569747565256</v>
      </c>
      <c r="AS81" s="7">
        <v>50818.569747565256</v>
      </c>
      <c r="AT81" s="7">
        <v>50818.569747565256</v>
      </c>
      <c r="AU81" s="7">
        <v>50818.569747565256</v>
      </c>
      <c r="AV81" s="7">
        <v>50818.569747565256</v>
      </c>
      <c r="AW81" s="7">
        <v>50818.569747565256</v>
      </c>
      <c r="AX81" s="7">
        <v>50818.569747565256</v>
      </c>
      <c r="AY81" s="7">
        <v>50818.569747565256</v>
      </c>
      <c r="AZ81" s="7">
        <v>50818.569747565256</v>
      </c>
    </row>
    <row r="82" spans="1:65" ht="15.75" customHeight="1" x14ac:dyDescent="0.2">
      <c r="A82" s="7" t="s">
        <v>54</v>
      </c>
      <c r="B82" s="7">
        <v>52161.357273712689</v>
      </c>
      <c r="C82" s="7">
        <v>52874.433217777878</v>
      </c>
      <c r="D82" s="7">
        <v>52798.144880131753</v>
      </c>
      <c r="E82" s="7">
        <v>53057.861927947735</v>
      </c>
      <c r="F82" s="7">
        <v>53115.9471012465</v>
      </c>
      <c r="G82" s="7">
        <v>53274.279789893677</v>
      </c>
      <c r="H82" s="7">
        <v>53338.97673222256</v>
      </c>
      <c r="I82" s="7">
        <v>53375.829277970159</v>
      </c>
      <c r="J82" s="7">
        <v>53452.850156448869</v>
      </c>
      <c r="K82" s="7">
        <v>53552.129497560549</v>
      </c>
      <c r="L82" s="7">
        <v>53663.122416152037</v>
      </c>
      <c r="M82" s="7">
        <v>53805.11870505043</v>
      </c>
      <c r="N82" s="7">
        <v>53927.335083115511</v>
      </c>
      <c r="O82" s="7">
        <v>54091.064349224245</v>
      </c>
      <c r="P82" s="7">
        <v>54174.813380195294</v>
      </c>
      <c r="Q82" s="7">
        <v>54241.465918288093</v>
      </c>
      <c r="R82" s="7">
        <v>54301.252685985448</v>
      </c>
      <c r="S82" s="7">
        <v>54349.737667992602</v>
      </c>
      <c r="T82" s="7">
        <v>54381.021444176469</v>
      </c>
      <c r="U82" s="7">
        <v>54404.263302915293</v>
      </c>
      <c r="V82" s="7">
        <v>54402.46667019801</v>
      </c>
      <c r="W82" s="7">
        <v>54410.844812395866</v>
      </c>
      <c r="X82" s="7">
        <v>54406.714848606607</v>
      </c>
      <c r="Y82" s="7">
        <v>54393.488929912615</v>
      </c>
      <c r="Z82" s="7">
        <v>54380.342095567154</v>
      </c>
      <c r="AA82" s="7">
        <v>54366.310134050887</v>
      </c>
      <c r="AB82" s="7">
        <v>54349.840823476778</v>
      </c>
      <c r="AC82" s="7">
        <v>54336.108337172198</v>
      </c>
      <c r="AD82" s="7">
        <v>54322.803264693066</v>
      </c>
      <c r="AE82" s="7">
        <v>54311.188804734586</v>
      </c>
      <c r="AF82" s="7">
        <v>54296.405312174189</v>
      </c>
      <c r="AG82" s="7">
        <v>54844.01031098915</v>
      </c>
      <c r="AH82" s="7">
        <v>54904.185312601403</v>
      </c>
      <c r="AI82" s="7">
        <v>54964.360314213642</v>
      </c>
      <c r="AJ82" s="7">
        <v>55024.535315825895</v>
      </c>
      <c r="AK82" s="7">
        <v>55084.710317438134</v>
      </c>
      <c r="AL82" s="7">
        <v>55144.885319050387</v>
      </c>
      <c r="AM82" s="7">
        <v>55205.060320662626</v>
      </c>
      <c r="AN82" s="7">
        <v>55265.235322274879</v>
      </c>
      <c r="AO82" s="7">
        <v>55325.410323887118</v>
      </c>
      <c r="AP82" s="7">
        <v>55385.585325499356</v>
      </c>
      <c r="AQ82" s="7">
        <v>55445.76032711161</v>
      </c>
      <c r="AR82" s="7">
        <v>55505.935328723848</v>
      </c>
      <c r="AS82" s="7">
        <v>55566.110330336101</v>
      </c>
      <c r="AT82" s="7">
        <v>55626.28533194834</v>
      </c>
      <c r="AU82" s="7">
        <v>55686.460333560593</v>
      </c>
      <c r="AV82" s="7">
        <v>55746.635335172832</v>
      </c>
      <c r="AW82" s="7">
        <v>55806.810336785085</v>
      </c>
      <c r="AX82" s="7">
        <v>55866.985338397324</v>
      </c>
      <c r="AY82" s="7">
        <v>55927.160340009577</v>
      </c>
      <c r="AZ82" s="7">
        <v>55987.335341621816</v>
      </c>
    </row>
    <row r="83" spans="1:65" ht="15.75" customHeight="1" x14ac:dyDescent="0.2">
      <c r="A83" s="7" t="s">
        <v>55</v>
      </c>
      <c r="B83" s="7">
        <v>50808.769753028086</v>
      </c>
      <c r="C83" s="7">
        <v>51640.913973859664</v>
      </c>
      <c r="D83" s="7">
        <v>51593.099853789448</v>
      </c>
      <c r="E83" s="7">
        <v>51682.983929248338</v>
      </c>
      <c r="F83" s="7">
        <v>51804.867099823015</v>
      </c>
      <c r="G83" s="7">
        <v>52031.947325545785</v>
      </c>
      <c r="H83" s="7">
        <v>52221.666516864112</v>
      </c>
      <c r="I83" s="7">
        <v>52319.038136147559</v>
      </c>
      <c r="J83" s="7">
        <v>52405.242543325905</v>
      </c>
      <c r="K83" s="7">
        <v>52498.572638314232</v>
      </c>
      <c r="L83" s="7">
        <v>52586.07110011419</v>
      </c>
      <c r="M83" s="7">
        <v>52673.071111245088</v>
      </c>
      <c r="N83" s="7">
        <v>52747.27675640404</v>
      </c>
      <c r="O83" s="7">
        <v>52836.324489153783</v>
      </c>
      <c r="P83" s="7">
        <v>52896.590290360946</v>
      </c>
      <c r="Q83" s="7">
        <v>52951.005287200147</v>
      </c>
      <c r="R83" s="7">
        <v>53007.248735291767</v>
      </c>
      <c r="S83" s="7">
        <v>53063.935516911166</v>
      </c>
      <c r="T83" s="7">
        <v>53117.05645912874</v>
      </c>
      <c r="U83" s="7">
        <v>53173.350231566757</v>
      </c>
      <c r="V83" s="7">
        <v>53221.773036588631</v>
      </c>
      <c r="W83" s="7">
        <v>53270.304877694347</v>
      </c>
      <c r="X83" s="7">
        <v>53318.440115022524</v>
      </c>
      <c r="Y83" s="7">
        <v>53364.074711614288</v>
      </c>
      <c r="Z83" s="7">
        <v>53411.294525117541</v>
      </c>
      <c r="AA83" s="7">
        <v>53459.946186095629</v>
      </c>
      <c r="AB83" s="7">
        <v>53508.190459507663</v>
      </c>
      <c r="AC83" s="7">
        <v>53558.081057966097</v>
      </c>
      <c r="AD83" s="7">
        <v>53607.897368103659</v>
      </c>
      <c r="AE83" s="7">
        <v>53658.32236319287</v>
      </c>
      <c r="AF83" s="7">
        <v>53690.116566326891</v>
      </c>
      <c r="AG83" s="7">
        <v>54004.876970348952</v>
      </c>
      <c r="AH83" s="7">
        <v>54081.537682176117</v>
      </c>
      <c r="AI83" s="7">
        <v>54158.198394003251</v>
      </c>
      <c r="AJ83" s="7">
        <v>54234.859105830386</v>
      </c>
      <c r="AK83" s="7">
        <v>54311.51981765755</v>
      </c>
      <c r="AL83" s="7">
        <v>54388.180529484685</v>
      </c>
      <c r="AM83" s="7">
        <v>54464.841241311849</v>
      </c>
      <c r="AN83" s="7">
        <v>54541.501953138984</v>
      </c>
      <c r="AO83" s="7">
        <v>54618.162664966148</v>
      </c>
      <c r="AP83" s="7">
        <v>54694.823376793283</v>
      </c>
      <c r="AQ83" s="7">
        <v>54771.484088620418</v>
      </c>
      <c r="AR83" s="7">
        <v>54848.144800447582</v>
      </c>
      <c r="AS83" s="7">
        <v>54924.805512274717</v>
      </c>
      <c r="AT83" s="7">
        <v>55001.466224101881</v>
      </c>
      <c r="AU83" s="7">
        <v>55078.126935929016</v>
      </c>
      <c r="AV83" s="7">
        <v>55154.787647756151</v>
      </c>
      <c r="AW83" s="7">
        <v>55231.448359583315</v>
      </c>
      <c r="AX83" s="7">
        <v>55308.10907141045</v>
      </c>
      <c r="AY83" s="7">
        <v>55384.769783237614</v>
      </c>
      <c r="AZ83" s="7">
        <v>55461.430495064749</v>
      </c>
    </row>
    <row r="84" spans="1:65" ht="15.75" customHeight="1" x14ac:dyDescent="0.2">
      <c r="A84" s="7" t="s">
        <v>56</v>
      </c>
      <c r="B84" s="7">
        <v>93314.030234707883</v>
      </c>
      <c r="C84" s="7">
        <v>93293.734761478991</v>
      </c>
      <c r="D84" s="7">
        <v>91275.804875300295</v>
      </c>
      <c r="E84" s="7">
        <v>89499.402378532555</v>
      </c>
      <c r="F84" s="7">
        <v>87705.044690741968</v>
      </c>
      <c r="G84" s="7">
        <v>85847.773670105715</v>
      </c>
      <c r="H84" s="7">
        <v>84216.142293394922</v>
      </c>
      <c r="I84" s="7">
        <v>82714.550755714547</v>
      </c>
      <c r="J84" s="7">
        <v>81282.281192855051</v>
      </c>
      <c r="K84" s="7">
        <v>79917.566781168949</v>
      </c>
      <c r="L84" s="7">
        <v>78616.541169219578</v>
      </c>
      <c r="M84" s="7">
        <v>77378.157245189417</v>
      </c>
      <c r="N84" s="7">
        <v>76192.257966299658</v>
      </c>
      <c r="O84" s="7">
        <v>75069.996181367562</v>
      </c>
      <c r="P84" s="7">
        <v>73968.532841764274</v>
      </c>
      <c r="Q84" s="7">
        <v>72912.429795944918</v>
      </c>
      <c r="R84" s="7">
        <v>71906.51657786651</v>
      </c>
      <c r="S84" s="7">
        <v>70947.153255713696</v>
      </c>
      <c r="T84" s="7">
        <v>70032.372214222414</v>
      </c>
      <c r="U84" s="7">
        <v>69161.015083525883</v>
      </c>
      <c r="V84" s="7">
        <v>68328.087321646148</v>
      </c>
      <c r="W84" s="7">
        <v>67535.287825245599</v>
      </c>
      <c r="X84" s="7">
        <v>66779.120566338592</v>
      </c>
      <c r="Y84" s="7">
        <v>66057.957325789554</v>
      </c>
      <c r="Z84" s="7">
        <v>65370.857440835665</v>
      </c>
      <c r="AA84" s="7">
        <v>64715.908623654934</v>
      </c>
      <c r="AB84" s="7">
        <v>64091.238152548773</v>
      </c>
      <c r="AC84" s="7">
        <v>63496.192070051569</v>
      </c>
      <c r="AD84" s="7">
        <v>62928.631082440821</v>
      </c>
      <c r="AE84" s="7">
        <v>62388.175276684538</v>
      </c>
      <c r="AF84" s="7">
        <v>61848.240030216301</v>
      </c>
      <c r="AG84" s="7">
        <v>57715.443230098113</v>
      </c>
      <c r="AH84" s="7">
        <v>56647.676577784587</v>
      </c>
      <c r="AI84" s="7">
        <v>55579.90992547106</v>
      </c>
      <c r="AJ84" s="7">
        <v>54512.143273157533</v>
      </c>
      <c r="AK84" s="7">
        <v>53444.376620844007</v>
      </c>
      <c r="AL84" s="7">
        <v>52376.609968530014</v>
      </c>
      <c r="AM84" s="7">
        <v>51308.843316216487</v>
      </c>
      <c r="AN84" s="7">
        <v>50241.076663902961</v>
      </c>
      <c r="AO84" s="7">
        <v>49173.310011589434</v>
      </c>
      <c r="AP84" s="7">
        <v>48105.543359275907</v>
      </c>
      <c r="AQ84" s="7">
        <v>47037.776706962381</v>
      </c>
      <c r="AR84" s="7">
        <v>45970.010054648854</v>
      </c>
      <c r="AS84" s="7">
        <v>44902.243402335327</v>
      </c>
      <c r="AT84" s="7">
        <v>43834.4767500218</v>
      </c>
      <c r="AU84" s="7">
        <v>42766.710097708274</v>
      </c>
      <c r="AV84" s="7">
        <v>41698.943445394747</v>
      </c>
      <c r="AW84" s="7">
        <v>40631.17679308122</v>
      </c>
      <c r="AX84" s="7">
        <v>39563.410140767694</v>
      </c>
      <c r="AY84" s="7">
        <v>38495.643488454167</v>
      </c>
      <c r="AZ84" s="7">
        <v>37427.87683614064</v>
      </c>
    </row>
    <row r="85" spans="1:65" ht="15.75" customHeight="1" x14ac:dyDescent="0.2"/>
    <row r="86" spans="1:65" ht="15.75" customHeight="1" x14ac:dyDescent="0.2">
      <c r="A86" s="1" t="s">
        <v>60</v>
      </c>
    </row>
    <row r="87" spans="1:65" ht="15.75" customHeight="1" x14ac:dyDescent="0.2">
      <c r="A87" s="1" t="s">
        <v>49</v>
      </c>
      <c r="B87" s="1">
        <v>2020</v>
      </c>
      <c r="C87" s="1">
        <v>2021</v>
      </c>
      <c r="D87" s="1">
        <v>2022</v>
      </c>
      <c r="E87" s="1">
        <v>2023</v>
      </c>
      <c r="F87" s="1">
        <v>2024</v>
      </c>
      <c r="G87" s="1">
        <v>2025</v>
      </c>
      <c r="H87" s="1">
        <v>2026</v>
      </c>
      <c r="I87" s="1">
        <v>2027</v>
      </c>
      <c r="J87" s="1">
        <v>2028</v>
      </c>
      <c r="K87" s="1">
        <v>2029</v>
      </c>
      <c r="L87" s="1">
        <v>2030</v>
      </c>
      <c r="M87" s="1">
        <v>2031</v>
      </c>
      <c r="N87" s="1">
        <v>2032</v>
      </c>
      <c r="O87" s="1">
        <v>2033</v>
      </c>
      <c r="P87" s="1">
        <v>2034</v>
      </c>
      <c r="Q87" s="1">
        <v>2035</v>
      </c>
      <c r="R87" s="1">
        <v>2036</v>
      </c>
      <c r="S87" s="1">
        <v>2037</v>
      </c>
      <c r="T87" s="1">
        <v>2038</v>
      </c>
      <c r="U87" s="1">
        <v>2039</v>
      </c>
      <c r="V87" s="1">
        <v>2040</v>
      </c>
      <c r="W87" s="1">
        <v>2041</v>
      </c>
      <c r="X87" s="1">
        <v>2042</v>
      </c>
      <c r="Y87" s="1">
        <v>2043</v>
      </c>
      <c r="Z87" s="1">
        <v>2044</v>
      </c>
      <c r="AA87" s="1">
        <v>2045</v>
      </c>
      <c r="AB87" s="1">
        <v>2046</v>
      </c>
      <c r="AC87" s="1">
        <v>2047</v>
      </c>
      <c r="AD87" s="1">
        <v>2048</v>
      </c>
      <c r="AE87" s="1">
        <v>2049</v>
      </c>
      <c r="AF87" s="1">
        <v>2050</v>
      </c>
      <c r="AG87" s="1">
        <v>2051</v>
      </c>
      <c r="AH87" s="1">
        <v>2052</v>
      </c>
      <c r="AI87" s="1">
        <v>2053</v>
      </c>
      <c r="AJ87" s="1">
        <v>2054</v>
      </c>
      <c r="AK87" s="1">
        <v>2055</v>
      </c>
      <c r="AL87" s="1">
        <v>2056</v>
      </c>
      <c r="AM87" s="1">
        <v>2057</v>
      </c>
      <c r="AN87" s="1">
        <v>2058</v>
      </c>
      <c r="AO87" s="1">
        <v>2059</v>
      </c>
      <c r="AP87" s="1">
        <v>2060</v>
      </c>
      <c r="AQ87" s="1">
        <v>2061</v>
      </c>
      <c r="AR87" s="1">
        <v>2062</v>
      </c>
      <c r="AS87" s="1">
        <v>2063</v>
      </c>
      <c r="AT87" s="1">
        <v>2064</v>
      </c>
      <c r="AU87" s="1">
        <v>2065</v>
      </c>
      <c r="AV87" s="1">
        <v>2066</v>
      </c>
      <c r="AW87" s="1">
        <v>2067</v>
      </c>
      <c r="AX87" s="1">
        <v>2068</v>
      </c>
      <c r="AY87" s="1">
        <v>2069</v>
      </c>
      <c r="AZ87" s="1">
        <v>2070</v>
      </c>
      <c r="BA87" s="1"/>
      <c r="BB87" s="1"/>
      <c r="BC87" s="1"/>
      <c r="BD87" s="1"/>
      <c r="BE87" s="1"/>
      <c r="BF87" s="1"/>
      <c r="BG87" s="1"/>
      <c r="BH87" s="1"/>
      <c r="BI87" s="1"/>
      <c r="BJ87" s="1"/>
      <c r="BK87" s="1"/>
      <c r="BL87" s="1"/>
      <c r="BM87" s="1"/>
    </row>
    <row r="88" spans="1:65" ht="15.75" customHeight="1" x14ac:dyDescent="0.2">
      <c r="A88" s="7" t="s">
        <v>50</v>
      </c>
      <c r="B88" s="17">
        <v>787140.3957018829</v>
      </c>
      <c r="C88" s="7">
        <v>787140.3957018829</v>
      </c>
      <c r="D88" s="7">
        <v>787140.3957018829</v>
      </c>
      <c r="E88" s="7">
        <v>787140.3957018829</v>
      </c>
      <c r="F88" s="7">
        <v>787140.3957018829</v>
      </c>
      <c r="G88" s="7">
        <v>787140.3957018829</v>
      </c>
      <c r="H88" s="7">
        <v>787140.3957018829</v>
      </c>
      <c r="I88" s="7">
        <v>787140.3957018829</v>
      </c>
      <c r="J88" s="7">
        <v>787140.3957018829</v>
      </c>
      <c r="K88" s="7">
        <v>787140.3957018829</v>
      </c>
      <c r="L88" s="7">
        <v>787140.3957018829</v>
      </c>
      <c r="M88" s="7">
        <v>787140.3957018829</v>
      </c>
      <c r="N88" s="7">
        <v>787140.3957018829</v>
      </c>
      <c r="O88" s="7">
        <v>787140.3957018829</v>
      </c>
      <c r="P88" s="7">
        <v>787140.3957018829</v>
      </c>
      <c r="Q88" s="7">
        <v>787140.3957018829</v>
      </c>
      <c r="R88" s="7">
        <v>787140.3957018829</v>
      </c>
      <c r="S88" s="7">
        <v>787140.3957018829</v>
      </c>
      <c r="T88" s="7">
        <v>787140.3957018829</v>
      </c>
      <c r="U88" s="7">
        <v>787140.3957018829</v>
      </c>
      <c r="V88" s="7">
        <v>787140.3957018829</v>
      </c>
      <c r="W88" s="7">
        <v>787140.3957018829</v>
      </c>
      <c r="X88" s="7">
        <v>787140.3957018829</v>
      </c>
      <c r="Y88" s="7">
        <v>787140.3957018829</v>
      </c>
      <c r="Z88" s="7">
        <v>787140.3957018829</v>
      </c>
      <c r="AA88" s="7">
        <v>787140.3957018829</v>
      </c>
      <c r="AB88" s="7">
        <v>787140.3957018829</v>
      </c>
      <c r="AC88" s="7">
        <v>787140.3957018829</v>
      </c>
      <c r="AD88" s="7">
        <v>787140.3957018829</v>
      </c>
      <c r="AE88" s="7">
        <v>787140.3957018829</v>
      </c>
      <c r="AF88" s="7">
        <v>787140.3957018829</v>
      </c>
      <c r="AG88" s="7">
        <v>787140.39570188266</v>
      </c>
      <c r="AH88" s="7">
        <v>787140.39570188266</v>
      </c>
      <c r="AI88" s="7">
        <v>787140.39570188266</v>
      </c>
      <c r="AJ88" s="7">
        <v>787140.39570188266</v>
      </c>
      <c r="AK88" s="7">
        <v>787140.39570188266</v>
      </c>
      <c r="AL88" s="7">
        <v>787140.39570188266</v>
      </c>
      <c r="AM88" s="7">
        <v>787140.39570188266</v>
      </c>
      <c r="AN88" s="7">
        <v>787140.39570188266</v>
      </c>
      <c r="AO88" s="7">
        <v>787140.39570188266</v>
      </c>
      <c r="AP88" s="7">
        <v>787140.39570188266</v>
      </c>
      <c r="AQ88" s="7">
        <v>787140.39570188266</v>
      </c>
      <c r="AR88" s="7">
        <v>787140.39570188266</v>
      </c>
      <c r="AS88" s="7">
        <v>787140.39570188266</v>
      </c>
      <c r="AT88" s="7">
        <v>787140.39570188266</v>
      </c>
      <c r="AU88" s="7">
        <v>787140.39570188266</v>
      </c>
      <c r="AV88" s="7">
        <v>787140.39570188266</v>
      </c>
      <c r="AW88" s="7">
        <v>787140.39570188266</v>
      </c>
      <c r="AX88" s="17">
        <v>787140.39570188266</v>
      </c>
      <c r="AY88" s="17">
        <v>787140.39570188266</v>
      </c>
      <c r="AZ88" s="17">
        <v>787140.39570188266</v>
      </c>
    </row>
    <row r="89" spans="1:65" ht="15.75" customHeight="1" x14ac:dyDescent="0.2">
      <c r="A89" s="7" t="s">
        <v>51</v>
      </c>
      <c r="B89" s="17">
        <v>543571.42857142817</v>
      </c>
      <c r="C89" s="7">
        <v>539660.98966483981</v>
      </c>
      <c r="D89" s="7">
        <v>541991.41685189621</v>
      </c>
      <c r="E89" s="7">
        <v>545628.39596450096</v>
      </c>
      <c r="F89" s="7">
        <v>548431.51960127836</v>
      </c>
      <c r="G89" s="7">
        <v>551178.87624911743</v>
      </c>
      <c r="H89" s="7">
        <v>553713.53362174879</v>
      </c>
      <c r="I89" s="7">
        <v>556009.2331433699</v>
      </c>
      <c r="J89" s="7">
        <v>558455.86755431362</v>
      </c>
      <c r="K89" s="7">
        <v>560785.53790372075</v>
      </c>
      <c r="L89" s="7">
        <v>562943.57603860414</v>
      </c>
      <c r="M89" s="7">
        <v>565272.73285409482</v>
      </c>
      <c r="N89" s="7">
        <v>567069.85934962146</v>
      </c>
      <c r="O89" s="7">
        <v>569459.97679924546</v>
      </c>
      <c r="P89" s="7">
        <v>570852.91174196964</v>
      </c>
      <c r="Q89" s="7">
        <v>571983.00069701206</v>
      </c>
      <c r="R89" s="7">
        <v>572979.15355255618</v>
      </c>
      <c r="S89" s="7">
        <v>573958.32971718698</v>
      </c>
      <c r="T89" s="7">
        <v>574868.62175620347</v>
      </c>
      <c r="U89" s="7">
        <v>575803.27071212628</v>
      </c>
      <c r="V89" s="7">
        <v>576460.15471782605</v>
      </c>
      <c r="W89" s="7">
        <v>577205.52493046038</v>
      </c>
      <c r="X89" s="7">
        <v>577829.41837044561</v>
      </c>
      <c r="Y89" s="7">
        <v>578349.65141730069</v>
      </c>
      <c r="Z89" s="7">
        <v>578881.99153246579</v>
      </c>
      <c r="AA89" s="7">
        <v>579385.09791083471</v>
      </c>
      <c r="AB89" s="7">
        <v>579847.84799610625</v>
      </c>
      <c r="AC89" s="7">
        <v>580333.54249270086</v>
      </c>
      <c r="AD89" s="7">
        <v>580822.64214823593</v>
      </c>
      <c r="AE89" s="7">
        <v>581253.52077775844</v>
      </c>
      <c r="AF89" s="7">
        <v>581688.07275668776</v>
      </c>
      <c r="AG89" s="7">
        <v>589483.42984803114</v>
      </c>
      <c r="AH89" s="7">
        <v>590889.29804942897</v>
      </c>
      <c r="AI89" s="7">
        <v>592295.16625082679</v>
      </c>
      <c r="AJ89" s="7">
        <v>593701.03445222462</v>
      </c>
      <c r="AK89" s="7">
        <v>595106.90265362244</v>
      </c>
      <c r="AL89" s="7">
        <v>596512.77085502027</v>
      </c>
      <c r="AM89" s="7">
        <v>597918.63905641809</v>
      </c>
      <c r="AN89" s="7">
        <v>599324.50725781592</v>
      </c>
      <c r="AO89" s="7">
        <v>600730.37545921374</v>
      </c>
      <c r="AP89" s="7">
        <v>602136.24366061157</v>
      </c>
      <c r="AQ89" s="7">
        <v>603542.11186200893</v>
      </c>
      <c r="AR89" s="7">
        <v>604947.98006340675</v>
      </c>
      <c r="AS89" s="7">
        <v>606353.84826480458</v>
      </c>
      <c r="AT89" s="7">
        <v>607759.7164662024</v>
      </c>
      <c r="AU89" s="7">
        <v>609165.58466760023</v>
      </c>
      <c r="AV89" s="7">
        <v>610571.45286899805</v>
      </c>
      <c r="AW89" s="7">
        <v>611977.32107039588</v>
      </c>
      <c r="AX89" s="17">
        <v>613383.1892717937</v>
      </c>
      <c r="AY89" s="17">
        <v>614789.05747319153</v>
      </c>
      <c r="AZ89" s="17">
        <v>616194.92567458935</v>
      </c>
    </row>
    <row r="90" spans="1:65" ht="15.75" customHeight="1" x14ac:dyDescent="0.2">
      <c r="A90" s="7" t="s">
        <v>52</v>
      </c>
      <c r="B90" s="17">
        <v>425813.12231705768</v>
      </c>
      <c r="C90" s="7">
        <v>425813.12231705768</v>
      </c>
      <c r="D90" s="7">
        <v>425813.12231705768</v>
      </c>
      <c r="E90" s="7">
        <v>425813.12231705768</v>
      </c>
      <c r="F90" s="7">
        <v>425813.12231705768</v>
      </c>
      <c r="G90" s="7">
        <v>425813.12231705768</v>
      </c>
      <c r="H90" s="7">
        <v>425813.12231705768</v>
      </c>
      <c r="I90" s="7">
        <v>425813.12231705768</v>
      </c>
      <c r="J90" s="7">
        <v>425813.12231705768</v>
      </c>
      <c r="K90" s="7">
        <v>425813.12231705768</v>
      </c>
      <c r="L90" s="7">
        <v>425813.12231705768</v>
      </c>
      <c r="M90" s="7">
        <v>425813.12231705768</v>
      </c>
      <c r="N90" s="7">
        <v>425813.12231705768</v>
      </c>
      <c r="O90" s="7">
        <v>425813.12231705768</v>
      </c>
      <c r="P90" s="7">
        <v>425813.12231705768</v>
      </c>
      <c r="Q90" s="7">
        <v>425813.12231705768</v>
      </c>
      <c r="R90" s="7">
        <v>425813.12231705768</v>
      </c>
      <c r="S90" s="7">
        <v>425813.12231705768</v>
      </c>
      <c r="T90" s="7">
        <v>425813.12231705768</v>
      </c>
      <c r="U90" s="7">
        <v>425813.12231705768</v>
      </c>
      <c r="V90" s="7">
        <v>425813.12231705768</v>
      </c>
      <c r="W90" s="7">
        <v>425813.12231705768</v>
      </c>
      <c r="X90" s="7">
        <v>425813.12231705768</v>
      </c>
      <c r="Y90" s="7">
        <v>425813.12231705768</v>
      </c>
      <c r="Z90" s="7">
        <v>425813.12231705768</v>
      </c>
      <c r="AA90" s="7">
        <v>425813.12231705768</v>
      </c>
      <c r="AB90" s="7">
        <v>425813.12231705768</v>
      </c>
      <c r="AC90" s="7">
        <v>425813.12231705768</v>
      </c>
      <c r="AD90" s="7">
        <v>425813.12231705768</v>
      </c>
      <c r="AE90" s="7">
        <v>425813.12231705768</v>
      </c>
      <c r="AF90" s="7">
        <v>425813.12231705768</v>
      </c>
      <c r="AG90" s="7">
        <v>425813.12231705757</v>
      </c>
      <c r="AH90" s="7">
        <v>425813.12231705757</v>
      </c>
      <c r="AI90" s="7">
        <v>425813.12231705757</v>
      </c>
      <c r="AJ90" s="7">
        <v>425813.12231705757</v>
      </c>
      <c r="AK90" s="7">
        <v>425813.12231705757</v>
      </c>
      <c r="AL90" s="7">
        <v>425813.12231705757</v>
      </c>
      <c r="AM90" s="7">
        <v>425813.12231705757</v>
      </c>
      <c r="AN90" s="7">
        <v>425813.12231705757</v>
      </c>
      <c r="AO90" s="7">
        <v>425813.12231705757</v>
      </c>
      <c r="AP90" s="7">
        <v>425813.12231705757</v>
      </c>
      <c r="AQ90" s="7">
        <v>425813.12231705757</v>
      </c>
      <c r="AR90" s="7">
        <v>425813.12231705757</v>
      </c>
      <c r="AS90" s="7">
        <v>425813.12231705757</v>
      </c>
      <c r="AT90" s="7">
        <v>425813.12231705757</v>
      </c>
      <c r="AU90" s="7">
        <v>425813.12231705757</v>
      </c>
      <c r="AV90" s="7">
        <v>425813.12231705757</v>
      </c>
      <c r="AW90" s="7">
        <v>425813.12231705757</v>
      </c>
      <c r="AX90" s="17">
        <v>425813.12231705757</v>
      </c>
      <c r="AY90" s="17">
        <v>425813.12231705757</v>
      </c>
      <c r="AZ90" s="17">
        <v>425813.12231705757</v>
      </c>
    </row>
    <row r="91" spans="1:65" ht="15.75" customHeight="1" x14ac:dyDescent="0.2">
      <c r="A91" s="7" t="s">
        <v>53</v>
      </c>
      <c r="B91" s="17">
        <v>425813.12231705768</v>
      </c>
      <c r="C91" s="7">
        <v>425813.12231705768</v>
      </c>
      <c r="D91" s="7">
        <v>425813.12231705768</v>
      </c>
      <c r="E91" s="7">
        <v>425813.12231705768</v>
      </c>
      <c r="F91" s="7">
        <v>425813.12231705768</v>
      </c>
      <c r="G91" s="7">
        <v>425813.12231705768</v>
      </c>
      <c r="H91" s="7">
        <v>425813.12231705768</v>
      </c>
      <c r="I91" s="7">
        <v>425813.12231705768</v>
      </c>
      <c r="J91" s="7">
        <v>425813.12231705768</v>
      </c>
      <c r="K91" s="7">
        <v>425813.12231705768</v>
      </c>
      <c r="L91" s="7">
        <v>425813.12231705768</v>
      </c>
      <c r="M91" s="7">
        <v>425813.12231705768</v>
      </c>
      <c r="N91" s="7">
        <v>425813.12231705768</v>
      </c>
      <c r="O91" s="7">
        <v>425813.12231705768</v>
      </c>
      <c r="P91" s="7">
        <v>425813.12231705768</v>
      </c>
      <c r="Q91" s="7">
        <v>425813.12231705768</v>
      </c>
      <c r="R91" s="7">
        <v>425813.12231705768</v>
      </c>
      <c r="S91" s="7">
        <v>425813.12231705768</v>
      </c>
      <c r="T91" s="7">
        <v>425813.12231705768</v>
      </c>
      <c r="U91" s="7">
        <v>425813.12231705768</v>
      </c>
      <c r="V91" s="7">
        <v>425813.12231705768</v>
      </c>
      <c r="W91" s="7">
        <v>425813.12231705768</v>
      </c>
      <c r="X91" s="7">
        <v>425813.12231705768</v>
      </c>
      <c r="Y91" s="7">
        <v>425813.12231705768</v>
      </c>
      <c r="Z91" s="7">
        <v>425813.12231705768</v>
      </c>
      <c r="AA91" s="7">
        <v>425813.12231705768</v>
      </c>
      <c r="AB91" s="7">
        <v>425813.12231705768</v>
      </c>
      <c r="AC91" s="7">
        <v>425813.12231705768</v>
      </c>
      <c r="AD91" s="7">
        <v>425813.12231705768</v>
      </c>
      <c r="AE91" s="7">
        <v>425813.12231705768</v>
      </c>
      <c r="AF91" s="7">
        <v>425813.12231705768</v>
      </c>
      <c r="AG91" s="7">
        <v>425813.12231705757</v>
      </c>
      <c r="AH91" s="7">
        <v>425813.12231705757</v>
      </c>
      <c r="AI91" s="7">
        <v>425813.12231705757</v>
      </c>
      <c r="AJ91" s="7">
        <v>425813.12231705757</v>
      </c>
      <c r="AK91" s="7">
        <v>425813.12231705757</v>
      </c>
      <c r="AL91" s="7">
        <v>425813.12231705757</v>
      </c>
      <c r="AM91" s="7">
        <v>425813.12231705757</v>
      </c>
      <c r="AN91" s="7">
        <v>425813.12231705757</v>
      </c>
      <c r="AO91" s="7">
        <v>425813.12231705757</v>
      </c>
      <c r="AP91" s="7">
        <v>425813.12231705757</v>
      </c>
      <c r="AQ91" s="7">
        <v>425813.12231705757</v>
      </c>
      <c r="AR91" s="7">
        <v>425813.12231705757</v>
      </c>
      <c r="AS91" s="7">
        <v>425813.12231705757</v>
      </c>
      <c r="AT91" s="7">
        <v>425813.12231705757</v>
      </c>
      <c r="AU91" s="7">
        <v>425813.12231705757</v>
      </c>
      <c r="AV91" s="7">
        <v>425813.12231705757</v>
      </c>
      <c r="AW91" s="7">
        <v>425813.12231705757</v>
      </c>
      <c r="AX91" s="17">
        <v>425813.12231705757</v>
      </c>
      <c r="AY91" s="17">
        <v>425813.12231705757</v>
      </c>
      <c r="AZ91" s="17">
        <v>425813.12231705757</v>
      </c>
    </row>
    <row r="92" spans="1:65" ht="15.75" customHeight="1" x14ac:dyDescent="0.2">
      <c r="A92" s="7" t="s">
        <v>54</v>
      </c>
      <c r="B92" s="17">
        <v>616714.28571428731</v>
      </c>
      <c r="C92" s="7">
        <v>625145.1269440616</v>
      </c>
      <c r="D92" s="7">
        <v>624243.15448554442</v>
      </c>
      <c r="E92" s="7">
        <v>627313.84171462036</v>
      </c>
      <c r="F92" s="7">
        <v>628000.59447631647</v>
      </c>
      <c r="G92" s="7">
        <v>629872.59390439652</v>
      </c>
      <c r="H92" s="7">
        <v>630637.51894971076</v>
      </c>
      <c r="I92" s="7">
        <v>631073.23405789386</v>
      </c>
      <c r="J92" s="7">
        <v>631983.86749495775</v>
      </c>
      <c r="K92" s="7">
        <v>633157.66724135983</v>
      </c>
      <c r="L92" s="7">
        <v>634469.95898540528</v>
      </c>
      <c r="M92" s="7">
        <v>636148.80985238962</v>
      </c>
      <c r="N92" s="7">
        <v>637593.79882967949</v>
      </c>
      <c r="O92" s="7">
        <v>639529.60308547982</v>
      </c>
      <c r="P92" s="7">
        <v>640519.78483139467</v>
      </c>
      <c r="Q92" s="7">
        <v>641307.83128128375</v>
      </c>
      <c r="R92" s="7">
        <v>642014.70233799645</v>
      </c>
      <c r="S92" s="7">
        <v>642587.95009475073</v>
      </c>
      <c r="T92" s="7">
        <v>642957.82451313373</v>
      </c>
      <c r="U92" s="7">
        <v>643232.61771369353</v>
      </c>
      <c r="V92" s="7">
        <v>643211.37576139695</v>
      </c>
      <c r="W92" s="7">
        <v>643310.43223253242</v>
      </c>
      <c r="X92" s="7">
        <v>643261.6028346516</v>
      </c>
      <c r="Y92" s="7">
        <v>643105.23012070009</v>
      </c>
      <c r="Z92" s="7">
        <v>642949.79243700986</v>
      </c>
      <c r="AA92" s="7">
        <v>642783.88971560891</v>
      </c>
      <c r="AB92" s="7">
        <v>642589.16972292133</v>
      </c>
      <c r="AC92" s="7">
        <v>642426.80775756878</v>
      </c>
      <c r="AD92" s="7">
        <v>642269.49919239304</v>
      </c>
      <c r="AE92" s="7">
        <v>642132.17908126814</v>
      </c>
      <c r="AF92" s="7">
        <v>641957.39085620525</v>
      </c>
      <c r="AG92" s="7">
        <v>648431.83560513321</v>
      </c>
      <c r="AH92" s="7">
        <v>649143.29683000932</v>
      </c>
      <c r="AI92" s="7">
        <v>649854.7580548852</v>
      </c>
      <c r="AJ92" s="7">
        <v>650566.21927976131</v>
      </c>
      <c r="AK92" s="7">
        <v>651277.68050463742</v>
      </c>
      <c r="AL92" s="7">
        <v>651989.1417295133</v>
      </c>
      <c r="AM92" s="7">
        <v>652700.60295438941</v>
      </c>
      <c r="AN92" s="7">
        <v>653412.06417926552</v>
      </c>
      <c r="AO92" s="7">
        <v>654123.5254041414</v>
      </c>
      <c r="AP92" s="7">
        <v>654834.98662901751</v>
      </c>
      <c r="AQ92" s="7">
        <v>655546.44785389362</v>
      </c>
      <c r="AR92" s="7">
        <v>656257.9090787695</v>
      </c>
      <c r="AS92" s="7">
        <v>656969.37030364561</v>
      </c>
      <c r="AT92" s="7">
        <v>657680.83152852172</v>
      </c>
      <c r="AU92" s="7">
        <v>658392.2927533976</v>
      </c>
      <c r="AV92" s="7">
        <v>659103.75397827371</v>
      </c>
      <c r="AW92" s="7">
        <v>659815.21520314983</v>
      </c>
      <c r="AX92" s="17">
        <v>660526.6764280257</v>
      </c>
      <c r="AY92" s="17">
        <v>661238.13765290182</v>
      </c>
      <c r="AZ92" s="17">
        <v>661949.59887777793</v>
      </c>
    </row>
    <row r="93" spans="1:65" ht="15.75" customHeight="1" x14ac:dyDescent="0.2">
      <c r="A93" s="7" t="s">
        <v>55</v>
      </c>
      <c r="B93" s="17">
        <v>556134.72977445973</v>
      </c>
      <c r="C93" s="7">
        <v>565243.08456508059</v>
      </c>
      <c r="D93" s="7">
        <v>564719.72820605233</v>
      </c>
      <c r="E93" s="7">
        <v>565703.56733971636</v>
      </c>
      <c r="F93" s="7">
        <v>567037.65719194245</v>
      </c>
      <c r="G93" s="7">
        <v>569523.19660931686</v>
      </c>
      <c r="H93" s="7">
        <v>571599.79542699561</v>
      </c>
      <c r="I93" s="7">
        <v>572665.59055333154</v>
      </c>
      <c r="J93" s="7">
        <v>573609.15334622201</v>
      </c>
      <c r="K93" s="7">
        <v>574630.71138449875</v>
      </c>
      <c r="L93" s="7">
        <v>575588.43843920482</v>
      </c>
      <c r="M93" s="7">
        <v>576540.70963010029</v>
      </c>
      <c r="N93" s="7">
        <v>577352.93823982286</v>
      </c>
      <c r="O93" s="7">
        <v>578327.6230635359</v>
      </c>
      <c r="P93" s="7">
        <v>578987.2710973674</v>
      </c>
      <c r="Q93" s="7">
        <v>579582.87830671226</v>
      </c>
      <c r="R93" s="7">
        <v>580198.49909340043</v>
      </c>
      <c r="S93" s="7">
        <v>580818.97245126613</v>
      </c>
      <c r="T93" s="7">
        <v>581400.41539879551</v>
      </c>
      <c r="U93" s="7">
        <v>582016.58701788762</v>
      </c>
      <c r="V93" s="7">
        <v>582546.60582599207</v>
      </c>
      <c r="W93" s="7">
        <v>583077.81810430519</v>
      </c>
      <c r="X93" s="7">
        <v>583604.68929867295</v>
      </c>
      <c r="Y93" s="7">
        <v>584104.1893685878</v>
      </c>
      <c r="Z93" s="7">
        <v>584621.04065922683</v>
      </c>
      <c r="AA93" s="7">
        <v>585153.56444326346</v>
      </c>
      <c r="AB93" s="7">
        <v>585681.62910783966</v>
      </c>
      <c r="AC93" s="7">
        <v>586227.71386105916</v>
      </c>
      <c r="AD93" s="7">
        <v>586772.98548072984</v>
      </c>
      <c r="AE93" s="7">
        <v>587324.91954947694</v>
      </c>
      <c r="AF93" s="7">
        <v>587672.92759325122</v>
      </c>
      <c r="AG93" s="7">
        <v>591118.18306952831</v>
      </c>
      <c r="AH93" s="7">
        <v>591957.28396615572</v>
      </c>
      <c r="AI93" s="7">
        <v>592796.38486278336</v>
      </c>
      <c r="AJ93" s="7">
        <v>593635.48575941077</v>
      </c>
      <c r="AK93" s="7">
        <v>594474.58665603842</v>
      </c>
      <c r="AL93" s="7">
        <v>595313.68755266606</v>
      </c>
      <c r="AM93" s="7">
        <v>596152.78844929347</v>
      </c>
      <c r="AN93" s="7">
        <v>596991.88934592111</v>
      </c>
      <c r="AO93" s="7">
        <v>597830.99024254852</v>
      </c>
      <c r="AP93" s="7">
        <v>598670.09113917616</v>
      </c>
      <c r="AQ93" s="7">
        <v>599509.19203580357</v>
      </c>
      <c r="AR93" s="7">
        <v>600348.29293243121</v>
      </c>
      <c r="AS93" s="7">
        <v>601187.39382905862</v>
      </c>
      <c r="AT93" s="7">
        <v>602026.49472568627</v>
      </c>
      <c r="AU93" s="7">
        <v>602865.59562231391</v>
      </c>
      <c r="AV93" s="7">
        <v>603704.69651894132</v>
      </c>
      <c r="AW93" s="7">
        <v>604543.79741556896</v>
      </c>
      <c r="AX93" s="17">
        <v>605382.89831219637</v>
      </c>
      <c r="AY93" s="17">
        <v>606221.99920882401</v>
      </c>
      <c r="AZ93" s="17">
        <v>607061.10010545142</v>
      </c>
    </row>
    <row r="94" spans="1:65" ht="15.75" customHeight="1" x14ac:dyDescent="0.2">
      <c r="A94" s="7" t="s">
        <v>56</v>
      </c>
      <c r="B94" s="17">
        <v>856850.98221778462</v>
      </c>
      <c r="C94" s="7">
        <v>856664.620144182</v>
      </c>
      <c r="D94" s="7">
        <v>838135.08926152915</v>
      </c>
      <c r="E94" s="7">
        <v>821823.37043059792</v>
      </c>
      <c r="F94" s="7">
        <v>805346.7790395047</v>
      </c>
      <c r="G94" s="7">
        <v>788292.48940830969</v>
      </c>
      <c r="H94" s="7">
        <v>773310.12347431772</v>
      </c>
      <c r="I94" s="7">
        <v>759521.84125442919</v>
      </c>
      <c r="J94" s="7">
        <v>746370.10427929286</v>
      </c>
      <c r="K94" s="7">
        <v>733838.68878733763</v>
      </c>
      <c r="L94" s="7">
        <v>721892.09221782547</v>
      </c>
      <c r="M94" s="7">
        <v>710520.69952372578</v>
      </c>
      <c r="N94" s="7">
        <v>699631.24421489157</v>
      </c>
      <c r="O94" s="7">
        <v>689326.13671598863</v>
      </c>
      <c r="P94" s="7">
        <v>679212.00980450388</v>
      </c>
      <c r="Q94" s="7">
        <v>669514.40131136077</v>
      </c>
      <c r="R94" s="7">
        <v>660277.65816814429</v>
      </c>
      <c r="S94" s="7">
        <v>651468.3568999134</v>
      </c>
      <c r="T94" s="7">
        <v>643068.42998705269</v>
      </c>
      <c r="U94" s="7">
        <v>635067.24076157552</v>
      </c>
      <c r="V94" s="7">
        <v>627418.92711476376</v>
      </c>
      <c r="W94" s="7">
        <v>620139.08907236077</v>
      </c>
      <c r="X94" s="7">
        <v>613195.62454847607</v>
      </c>
      <c r="Y94" s="7">
        <v>606573.58250989346</v>
      </c>
      <c r="Z94" s="7">
        <v>600264.32537220872</v>
      </c>
      <c r="AA94" s="7">
        <v>594250.29365701915</v>
      </c>
      <c r="AB94" s="7">
        <v>588514.29119968798</v>
      </c>
      <c r="AC94" s="7">
        <v>583050.31307153159</v>
      </c>
      <c r="AD94" s="7">
        <v>577838.71532487369</v>
      </c>
      <c r="AE94" s="7">
        <v>572876.00942906376</v>
      </c>
      <c r="AF94" s="7">
        <v>567918.08354046312</v>
      </c>
      <c r="AG94" s="7">
        <v>529968.90281618759</v>
      </c>
      <c r="AH94" s="7">
        <v>520164.19389392808</v>
      </c>
      <c r="AI94" s="7">
        <v>510359.48497166857</v>
      </c>
      <c r="AJ94" s="7">
        <v>500554.77604940534</v>
      </c>
      <c r="AK94" s="7">
        <v>490750.06712714583</v>
      </c>
      <c r="AL94" s="7">
        <v>480945.35820488632</v>
      </c>
      <c r="AM94" s="7">
        <v>471140.64928262681</v>
      </c>
      <c r="AN94" s="7">
        <v>461335.9403603673</v>
      </c>
      <c r="AO94" s="7">
        <v>451531.23143810779</v>
      </c>
      <c r="AP94" s="7">
        <v>441726.52251584828</v>
      </c>
      <c r="AQ94" s="7">
        <v>431921.81359358877</v>
      </c>
      <c r="AR94" s="7">
        <v>422117.10467132926</v>
      </c>
      <c r="AS94" s="7">
        <v>412312.39574906975</v>
      </c>
      <c r="AT94" s="7">
        <v>402507.68682680652</v>
      </c>
      <c r="AU94" s="7">
        <v>392702.97790454701</v>
      </c>
      <c r="AV94" s="7">
        <v>382898.2689822875</v>
      </c>
      <c r="AW94" s="7">
        <v>373093.56006002799</v>
      </c>
      <c r="AX94" s="17">
        <v>363288.85113776848</v>
      </c>
      <c r="AY94" s="17">
        <v>353484.14221550897</v>
      </c>
      <c r="AZ94" s="17">
        <v>343679.43329324946</v>
      </c>
    </row>
    <row r="95" spans="1:65" ht="15.75" customHeight="1" x14ac:dyDescent="0.2"/>
    <row r="96" spans="1:65" ht="15.75" customHeight="1" x14ac:dyDescent="0.2">
      <c r="A96" s="1" t="s">
        <v>61</v>
      </c>
    </row>
    <row r="97" spans="1:65" ht="15.75" customHeight="1" x14ac:dyDescent="0.2">
      <c r="A97" s="1" t="s">
        <v>49</v>
      </c>
      <c r="B97" s="1">
        <v>2020</v>
      </c>
      <c r="C97" s="1">
        <v>2021</v>
      </c>
      <c r="D97" s="1">
        <v>2022</v>
      </c>
      <c r="E97" s="1">
        <v>2023</v>
      </c>
      <c r="F97" s="1">
        <v>2024</v>
      </c>
      <c r="G97" s="1">
        <v>2025</v>
      </c>
      <c r="H97" s="1">
        <v>2026</v>
      </c>
      <c r="I97" s="1">
        <v>2027</v>
      </c>
      <c r="J97" s="1">
        <v>2028</v>
      </c>
      <c r="K97" s="1">
        <v>2029</v>
      </c>
      <c r="L97" s="1">
        <v>2030</v>
      </c>
      <c r="M97" s="1">
        <v>2031</v>
      </c>
      <c r="N97" s="1">
        <v>2032</v>
      </c>
      <c r="O97" s="1">
        <v>2033</v>
      </c>
      <c r="P97" s="1">
        <v>2034</v>
      </c>
      <c r="Q97" s="1">
        <v>2035</v>
      </c>
      <c r="R97" s="1">
        <v>2036</v>
      </c>
      <c r="S97" s="1">
        <v>2037</v>
      </c>
      <c r="T97" s="1">
        <v>2038</v>
      </c>
      <c r="U97" s="1">
        <v>2039</v>
      </c>
      <c r="V97" s="1">
        <v>2040</v>
      </c>
      <c r="W97" s="1">
        <v>2041</v>
      </c>
      <c r="X97" s="1">
        <v>2042</v>
      </c>
      <c r="Y97" s="1">
        <v>2043</v>
      </c>
      <c r="Z97" s="1">
        <v>2044</v>
      </c>
      <c r="AA97" s="1">
        <v>2045</v>
      </c>
      <c r="AB97" s="1">
        <v>2046</v>
      </c>
      <c r="AC97" s="1">
        <v>2047</v>
      </c>
      <c r="AD97" s="1">
        <v>2048</v>
      </c>
      <c r="AE97" s="1">
        <v>2049</v>
      </c>
      <c r="AF97" s="1">
        <v>2050</v>
      </c>
      <c r="AG97" s="1">
        <v>2051</v>
      </c>
      <c r="AH97" s="1">
        <v>2052</v>
      </c>
      <c r="AI97" s="1">
        <v>2053</v>
      </c>
      <c r="AJ97" s="1">
        <v>2054</v>
      </c>
      <c r="AK97" s="1">
        <v>2055</v>
      </c>
      <c r="AL97" s="1">
        <v>2056</v>
      </c>
      <c r="AM97" s="1">
        <v>2057</v>
      </c>
      <c r="AN97" s="1">
        <v>2058</v>
      </c>
      <c r="AO97" s="1">
        <v>2059</v>
      </c>
      <c r="AP97" s="1">
        <v>2060</v>
      </c>
      <c r="AQ97" s="1">
        <v>2061</v>
      </c>
      <c r="AR97" s="1">
        <v>2062</v>
      </c>
      <c r="AS97" s="1">
        <v>2063</v>
      </c>
      <c r="AT97" s="1">
        <v>2064</v>
      </c>
      <c r="AU97" s="1">
        <v>2065</v>
      </c>
      <c r="AV97" s="1">
        <v>2066</v>
      </c>
      <c r="AW97" s="1">
        <v>2067</v>
      </c>
      <c r="AX97" s="1">
        <v>2068</v>
      </c>
      <c r="AY97" s="1">
        <v>2069</v>
      </c>
      <c r="AZ97" s="1">
        <v>2070</v>
      </c>
      <c r="BA97" s="1"/>
      <c r="BB97" s="1"/>
      <c r="BC97" s="1"/>
      <c r="BD97" s="1"/>
      <c r="BE97" s="1"/>
      <c r="BF97" s="1"/>
      <c r="BG97" s="1"/>
      <c r="BH97" s="1"/>
      <c r="BI97" s="1"/>
      <c r="BJ97" s="1"/>
      <c r="BK97" s="1"/>
      <c r="BL97" s="1"/>
      <c r="BM97" s="1"/>
    </row>
    <row r="98" spans="1:65" ht="15.75" customHeight="1" x14ac:dyDescent="0.2">
      <c r="A98" s="7" t="s">
        <v>50</v>
      </c>
      <c r="B98" s="7">
        <v>212323.2637142548</v>
      </c>
      <c r="C98" s="7">
        <v>212323.2637142548</v>
      </c>
      <c r="D98" s="7">
        <v>212323.2637142548</v>
      </c>
      <c r="E98" s="7">
        <v>212323.2637142548</v>
      </c>
      <c r="F98" s="7">
        <v>212323.2637142548</v>
      </c>
      <c r="G98" s="7">
        <v>212323.2637142548</v>
      </c>
      <c r="H98" s="7">
        <v>212323.2637142548</v>
      </c>
      <c r="I98" s="7">
        <v>212323.2637142548</v>
      </c>
      <c r="J98" s="7">
        <v>212323.2637142548</v>
      </c>
      <c r="K98" s="7">
        <v>212323.2637142548</v>
      </c>
      <c r="L98" s="7">
        <v>212323.2637142548</v>
      </c>
      <c r="M98" s="7">
        <v>212323.2637142548</v>
      </c>
      <c r="N98" s="7">
        <v>212323.2637142548</v>
      </c>
      <c r="O98" s="7">
        <v>212323.2637142548</v>
      </c>
      <c r="P98" s="7">
        <v>212323.2637142548</v>
      </c>
      <c r="Q98" s="7">
        <v>212323.2637142548</v>
      </c>
      <c r="R98" s="7">
        <v>212323.2637142548</v>
      </c>
      <c r="S98" s="7">
        <v>212323.2637142548</v>
      </c>
      <c r="T98" s="7">
        <v>212323.2637142548</v>
      </c>
      <c r="U98" s="7">
        <v>212323.2637142548</v>
      </c>
      <c r="V98" s="7">
        <v>212323.2637142548</v>
      </c>
      <c r="W98" s="7">
        <v>212323.2637142548</v>
      </c>
      <c r="X98" s="7">
        <v>212323.2637142548</v>
      </c>
      <c r="Y98" s="7">
        <v>212323.2637142548</v>
      </c>
      <c r="Z98" s="7">
        <v>212323.2637142548</v>
      </c>
      <c r="AA98" s="7">
        <v>212323.2637142548</v>
      </c>
      <c r="AB98" s="7">
        <v>212323.2637142548</v>
      </c>
      <c r="AC98" s="7">
        <v>212323.2637142548</v>
      </c>
      <c r="AD98" s="7">
        <v>212323.2637142548</v>
      </c>
      <c r="AE98" s="7">
        <v>212323.2637142548</v>
      </c>
      <c r="AF98" s="7">
        <v>212323.2637142548</v>
      </c>
      <c r="AG98" s="7">
        <v>212323.2637142548</v>
      </c>
      <c r="AH98" s="7">
        <v>212323.2637142548</v>
      </c>
      <c r="AI98" s="7">
        <v>212323.2637142548</v>
      </c>
      <c r="AJ98" s="7">
        <v>212323.2637142548</v>
      </c>
      <c r="AK98" s="7">
        <v>212323.2637142548</v>
      </c>
      <c r="AL98" s="7">
        <v>212323.2637142548</v>
      </c>
      <c r="AM98" s="7">
        <v>212323.2637142548</v>
      </c>
      <c r="AN98" s="7">
        <v>212323.2637142548</v>
      </c>
      <c r="AO98" s="7">
        <v>212323.2637142548</v>
      </c>
      <c r="AP98" s="7">
        <v>212323.2637142548</v>
      </c>
      <c r="AQ98" s="7">
        <v>212323.2637142548</v>
      </c>
      <c r="AR98" s="7">
        <v>212323.2637142548</v>
      </c>
      <c r="AS98" s="7">
        <v>212323.2637142548</v>
      </c>
      <c r="AT98" s="7">
        <v>212323.2637142548</v>
      </c>
      <c r="AU98" s="7">
        <v>212323.2637142548</v>
      </c>
      <c r="AV98" s="7">
        <v>212323.2637142548</v>
      </c>
      <c r="AW98" s="7">
        <v>212323.2637142548</v>
      </c>
      <c r="AX98" s="7">
        <v>212323.2637142548</v>
      </c>
      <c r="AY98" s="7">
        <v>212323.2637142548</v>
      </c>
      <c r="AZ98" s="7">
        <v>212323.2637142548</v>
      </c>
    </row>
    <row r="99" spans="1:65" ht="15.75" customHeight="1" x14ac:dyDescent="0.2">
      <c r="A99" s="7" t="s">
        <v>51</v>
      </c>
      <c r="B99" s="7">
        <v>169081.01386656851</v>
      </c>
      <c r="C99" s="7">
        <v>167864.64939221248</v>
      </c>
      <c r="D99" s="7">
        <v>168589.54214929734</v>
      </c>
      <c r="E99" s="7">
        <v>169720.84538461806</v>
      </c>
      <c r="F99" s="7">
        <v>170592.77308645713</v>
      </c>
      <c r="G99" s="7">
        <v>171447.35414619109</v>
      </c>
      <c r="H99" s="7">
        <v>172235.77387512205</v>
      </c>
      <c r="I99" s="7">
        <v>172949.86439247837</v>
      </c>
      <c r="J99" s="7">
        <v>173710.90407377732</v>
      </c>
      <c r="K99" s="7">
        <v>174435.56141216587</v>
      </c>
      <c r="L99" s="7">
        <v>175106.83156477075</v>
      </c>
      <c r="M99" s="7">
        <v>175831.32916548607</v>
      </c>
      <c r="N99" s="7">
        <v>176390.33568043238</v>
      </c>
      <c r="O99" s="7">
        <v>177133.79543641087</v>
      </c>
      <c r="P99" s="7">
        <v>177567.07584812227</v>
      </c>
      <c r="Q99" s="7">
        <v>177918.59650618955</v>
      </c>
      <c r="R99" s="7">
        <v>178228.45557149054</v>
      </c>
      <c r="S99" s="7">
        <v>178533.03393960834</v>
      </c>
      <c r="T99" s="7">
        <v>178816.18550494371</v>
      </c>
      <c r="U99" s="7">
        <v>179106.91342913226</v>
      </c>
      <c r="V99" s="7">
        <v>179311.24097071835</v>
      </c>
      <c r="W99" s="7">
        <v>179543.09265503031</v>
      </c>
      <c r="X99" s="7">
        <v>179737.15829172987</v>
      </c>
      <c r="Y99" s="7">
        <v>179898.97976796224</v>
      </c>
      <c r="Z99" s="7">
        <v>180064.56721730722</v>
      </c>
      <c r="AA99" s="7">
        <v>180221.06134497118</v>
      </c>
      <c r="AB99" s="7">
        <v>180365.00241595463</v>
      </c>
      <c r="AC99" s="7">
        <v>180516.08047781937</v>
      </c>
      <c r="AD99" s="7">
        <v>180668.2177339239</v>
      </c>
      <c r="AE99" s="7">
        <v>180802.24500560109</v>
      </c>
      <c r="AF99" s="7">
        <v>180937.41489370243</v>
      </c>
      <c r="AG99" s="7">
        <v>183362.20547535655</v>
      </c>
      <c r="AH99" s="7">
        <v>183799.5088514369</v>
      </c>
      <c r="AI99" s="7">
        <v>184236.81222751725</v>
      </c>
      <c r="AJ99" s="7">
        <v>184674.1156035976</v>
      </c>
      <c r="AK99" s="7">
        <v>185111.41897967807</v>
      </c>
      <c r="AL99" s="7">
        <v>185548.72235575842</v>
      </c>
      <c r="AM99" s="7">
        <v>185986.02573183877</v>
      </c>
      <c r="AN99" s="7">
        <v>186423.32910791913</v>
      </c>
      <c r="AO99" s="7">
        <v>186860.63248399948</v>
      </c>
      <c r="AP99" s="7">
        <v>187297.93586007983</v>
      </c>
      <c r="AQ99" s="7">
        <v>187735.23923616018</v>
      </c>
      <c r="AR99" s="7">
        <v>188172.54261224053</v>
      </c>
      <c r="AS99" s="7">
        <v>188609.84598832089</v>
      </c>
      <c r="AT99" s="7">
        <v>189047.14936440124</v>
      </c>
      <c r="AU99" s="7">
        <v>189484.45274048159</v>
      </c>
      <c r="AV99" s="7">
        <v>189921.75611656194</v>
      </c>
      <c r="AW99" s="7">
        <v>190359.05949264241</v>
      </c>
      <c r="AX99" s="7">
        <v>190796.36286872276</v>
      </c>
      <c r="AY99" s="7">
        <v>191233.66624480311</v>
      </c>
      <c r="AZ99" s="7">
        <v>191670.96962088346</v>
      </c>
    </row>
    <row r="100" spans="1:65" ht="15.75" customHeight="1" x14ac:dyDescent="0.2">
      <c r="A100" s="7" t="s">
        <v>52</v>
      </c>
      <c r="B100" s="7">
        <v>116533.07558411351</v>
      </c>
      <c r="C100" s="7">
        <v>116533.07558411351</v>
      </c>
      <c r="D100" s="7">
        <v>116533.07558411351</v>
      </c>
      <c r="E100" s="7">
        <v>116533.07558411351</v>
      </c>
      <c r="F100" s="7">
        <v>116533.07558411351</v>
      </c>
      <c r="G100" s="7">
        <v>116533.07558411351</v>
      </c>
      <c r="H100" s="7">
        <v>116533.07558411351</v>
      </c>
      <c r="I100" s="7">
        <v>116533.07558411351</v>
      </c>
      <c r="J100" s="7">
        <v>116533.07558411351</v>
      </c>
      <c r="K100" s="7">
        <v>116533.07558411351</v>
      </c>
      <c r="L100" s="7">
        <v>116533.07558411351</v>
      </c>
      <c r="M100" s="7">
        <v>116533.07558411351</v>
      </c>
      <c r="N100" s="7">
        <v>116533.07558411351</v>
      </c>
      <c r="O100" s="7">
        <v>116533.07558411351</v>
      </c>
      <c r="P100" s="7">
        <v>116533.07558411351</v>
      </c>
      <c r="Q100" s="7">
        <v>116533.07558411351</v>
      </c>
      <c r="R100" s="7">
        <v>116533.07558411351</v>
      </c>
      <c r="S100" s="7">
        <v>116533.07558411351</v>
      </c>
      <c r="T100" s="7">
        <v>116533.07558411351</v>
      </c>
      <c r="U100" s="7">
        <v>116533.07558411351</v>
      </c>
      <c r="V100" s="7">
        <v>116533.07558411351</v>
      </c>
      <c r="W100" s="7">
        <v>116533.07558411351</v>
      </c>
      <c r="X100" s="7">
        <v>116533.07558411351</v>
      </c>
      <c r="Y100" s="7">
        <v>116533.07558411351</v>
      </c>
      <c r="Z100" s="7">
        <v>116533.07558411351</v>
      </c>
      <c r="AA100" s="7">
        <v>116533.07558411351</v>
      </c>
      <c r="AB100" s="7">
        <v>116533.07558411351</v>
      </c>
      <c r="AC100" s="7">
        <v>116533.07558411351</v>
      </c>
      <c r="AD100" s="7">
        <v>116533.07558411351</v>
      </c>
      <c r="AE100" s="7">
        <v>116533.07558411351</v>
      </c>
      <c r="AF100" s="7">
        <v>116533.07558411351</v>
      </c>
      <c r="AG100" s="7">
        <v>116533.07558411357</v>
      </c>
      <c r="AH100" s="7">
        <v>116533.07558411357</v>
      </c>
      <c r="AI100" s="7">
        <v>116533.07558411357</v>
      </c>
      <c r="AJ100" s="7">
        <v>116533.07558411357</v>
      </c>
      <c r="AK100" s="7">
        <v>116533.07558411357</v>
      </c>
      <c r="AL100" s="7">
        <v>116533.07558411357</v>
      </c>
      <c r="AM100" s="7">
        <v>116533.07558411357</v>
      </c>
      <c r="AN100" s="7">
        <v>116533.07558411357</v>
      </c>
      <c r="AO100" s="7">
        <v>116533.07558411357</v>
      </c>
      <c r="AP100" s="7">
        <v>116533.07558411357</v>
      </c>
      <c r="AQ100" s="7">
        <v>116533.07558411357</v>
      </c>
      <c r="AR100" s="7">
        <v>116533.07558411357</v>
      </c>
      <c r="AS100" s="7">
        <v>116533.07558411357</v>
      </c>
      <c r="AT100" s="7">
        <v>116533.07558411357</v>
      </c>
      <c r="AU100" s="7">
        <v>116533.07558411357</v>
      </c>
      <c r="AV100" s="7">
        <v>116533.07558411357</v>
      </c>
      <c r="AW100" s="7">
        <v>116533.07558411357</v>
      </c>
      <c r="AX100" s="7">
        <v>116533.07558411357</v>
      </c>
      <c r="AY100" s="7">
        <v>116533.07558411357</v>
      </c>
      <c r="AZ100" s="7">
        <v>116533.07558411357</v>
      </c>
    </row>
    <row r="101" spans="1:65" ht="15.75" customHeight="1" x14ac:dyDescent="0.2">
      <c r="A101" s="7" t="s">
        <v>53</v>
      </c>
      <c r="B101" s="7">
        <v>116533.07558411351</v>
      </c>
      <c r="C101" s="7">
        <v>116533.07558411351</v>
      </c>
      <c r="D101" s="7">
        <v>116533.07558411351</v>
      </c>
      <c r="E101" s="7">
        <v>116533.07558411351</v>
      </c>
      <c r="F101" s="7">
        <v>116533.07558411351</v>
      </c>
      <c r="G101" s="7">
        <v>116533.07558411351</v>
      </c>
      <c r="H101" s="7">
        <v>116533.07558411351</v>
      </c>
      <c r="I101" s="7">
        <v>116533.07558411351</v>
      </c>
      <c r="J101" s="7">
        <v>116533.07558411351</v>
      </c>
      <c r="K101" s="7">
        <v>116533.07558411351</v>
      </c>
      <c r="L101" s="7">
        <v>116533.07558411351</v>
      </c>
      <c r="M101" s="7">
        <v>116533.07558411351</v>
      </c>
      <c r="N101" s="7">
        <v>116533.07558411351</v>
      </c>
      <c r="O101" s="7">
        <v>116533.07558411351</v>
      </c>
      <c r="P101" s="7">
        <v>116533.07558411351</v>
      </c>
      <c r="Q101" s="7">
        <v>116533.07558411351</v>
      </c>
      <c r="R101" s="7">
        <v>116533.07558411351</v>
      </c>
      <c r="S101" s="7">
        <v>116533.07558411351</v>
      </c>
      <c r="T101" s="7">
        <v>116533.07558411351</v>
      </c>
      <c r="U101" s="7">
        <v>116533.07558411351</v>
      </c>
      <c r="V101" s="7">
        <v>116533.07558411351</v>
      </c>
      <c r="W101" s="7">
        <v>116533.07558411351</v>
      </c>
      <c r="X101" s="7">
        <v>116533.07558411351</v>
      </c>
      <c r="Y101" s="7">
        <v>116533.07558411351</v>
      </c>
      <c r="Z101" s="7">
        <v>116533.07558411351</v>
      </c>
      <c r="AA101" s="7">
        <v>116533.07558411351</v>
      </c>
      <c r="AB101" s="7">
        <v>116533.07558411351</v>
      </c>
      <c r="AC101" s="7">
        <v>116533.07558411351</v>
      </c>
      <c r="AD101" s="7">
        <v>116533.07558411351</v>
      </c>
      <c r="AE101" s="7">
        <v>116533.07558411351</v>
      </c>
      <c r="AF101" s="7">
        <v>116533.07558411351</v>
      </c>
      <c r="AG101" s="7">
        <v>116533.07558411357</v>
      </c>
      <c r="AH101" s="7">
        <v>116533.07558411357</v>
      </c>
      <c r="AI101" s="7">
        <v>116533.07558411357</v>
      </c>
      <c r="AJ101" s="7">
        <v>116533.07558411357</v>
      </c>
      <c r="AK101" s="7">
        <v>116533.07558411357</v>
      </c>
      <c r="AL101" s="7">
        <v>116533.07558411357</v>
      </c>
      <c r="AM101" s="7">
        <v>116533.07558411357</v>
      </c>
      <c r="AN101" s="7">
        <v>116533.07558411357</v>
      </c>
      <c r="AO101" s="7">
        <v>116533.07558411357</v>
      </c>
      <c r="AP101" s="7">
        <v>116533.07558411357</v>
      </c>
      <c r="AQ101" s="7">
        <v>116533.07558411357</v>
      </c>
      <c r="AR101" s="7">
        <v>116533.07558411357</v>
      </c>
      <c r="AS101" s="7">
        <v>116533.07558411357</v>
      </c>
      <c r="AT101" s="7">
        <v>116533.07558411357</v>
      </c>
      <c r="AU101" s="7">
        <v>116533.07558411357</v>
      </c>
      <c r="AV101" s="7">
        <v>116533.07558411357</v>
      </c>
      <c r="AW101" s="7">
        <v>116533.07558411357</v>
      </c>
      <c r="AX101" s="7">
        <v>116533.07558411357</v>
      </c>
      <c r="AY101" s="7">
        <v>116533.07558411357</v>
      </c>
      <c r="AZ101" s="7">
        <v>116533.07558411357</v>
      </c>
    </row>
    <row r="102" spans="1:65" ht="15.75" customHeight="1" x14ac:dyDescent="0.2">
      <c r="A102" s="7" t="s">
        <v>54</v>
      </c>
      <c r="B102" s="7">
        <v>292717.20094729948</v>
      </c>
      <c r="C102" s="7">
        <v>296718.81450413854</v>
      </c>
      <c r="D102" s="7">
        <v>296290.70239533129</v>
      </c>
      <c r="E102" s="7">
        <v>297748.17304503208</v>
      </c>
      <c r="F102" s="7">
        <v>298074.13330053951</v>
      </c>
      <c r="G102" s="7">
        <v>298962.65890381433</v>
      </c>
      <c r="H102" s="7">
        <v>299325.72284344659</v>
      </c>
      <c r="I102" s="7">
        <v>299532.5306146174</v>
      </c>
      <c r="J102" s="7">
        <v>299964.75356933242</v>
      </c>
      <c r="K102" s="7">
        <v>300521.88575225492</v>
      </c>
      <c r="L102" s="7">
        <v>301144.75176175282</v>
      </c>
      <c r="M102" s="7">
        <v>301941.60135316849</v>
      </c>
      <c r="N102" s="7">
        <v>302627.45076290291</v>
      </c>
      <c r="O102" s="7">
        <v>303546.26068261068</v>
      </c>
      <c r="P102" s="7">
        <v>304016.24043791596</v>
      </c>
      <c r="Q102" s="7">
        <v>304390.27871848026</v>
      </c>
      <c r="R102" s="7">
        <v>304725.78791932837</v>
      </c>
      <c r="S102" s="7">
        <v>304997.87417173624</v>
      </c>
      <c r="T102" s="7">
        <v>305173.43132511992</v>
      </c>
      <c r="U102" s="7">
        <v>305303.85913970199</v>
      </c>
      <c r="V102" s="7">
        <v>305293.77686179313</v>
      </c>
      <c r="W102" s="7">
        <v>305340.79301439109</v>
      </c>
      <c r="X102" s="7">
        <v>305317.61663433519</v>
      </c>
      <c r="Y102" s="7">
        <v>305243.39590653195</v>
      </c>
      <c r="Z102" s="7">
        <v>305169.61898138921</v>
      </c>
      <c r="AA102" s="7">
        <v>305090.87493189512</v>
      </c>
      <c r="AB102" s="7">
        <v>304998.45305591734</v>
      </c>
      <c r="AC102" s="7">
        <v>304921.38959048589</v>
      </c>
      <c r="AD102" s="7">
        <v>304846.7246703601</v>
      </c>
      <c r="AE102" s="7">
        <v>304781.54706787324</v>
      </c>
      <c r="AF102" s="7">
        <v>304698.58560389525</v>
      </c>
      <c r="AG102" s="7">
        <v>307771.61534958874</v>
      </c>
      <c r="AH102" s="7">
        <v>308109.30322735052</v>
      </c>
      <c r="AI102" s="7">
        <v>308446.99110511231</v>
      </c>
      <c r="AJ102" s="7">
        <v>308784.6789828742</v>
      </c>
      <c r="AK102" s="7">
        <v>309122.36686063599</v>
      </c>
      <c r="AL102" s="7">
        <v>309460.05473839777</v>
      </c>
      <c r="AM102" s="7">
        <v>309797.74261615955</v>
      </c>
      <c r="AN102" s="7">
        <v>310135.43049392145</v>
      </c>
      <c r="AO102" s="7">
        <v>310473.11837168323</v>
      </c>
      <c r="AP102" s="7">
        <v>310810.80624944501</v>
      </c>
      <c r="AQ102" s="7">
        <v>311148.4941272068</v>
      </c>
      <c r="AR102" s="7">
        <v>311486.18200496869</v>
      </c>
      <c r="AS102" s="7">
        <v>311823.86988273048</v>
      </c>
      <c r="AT102" s="7">
        <v>312161.55776049226</v>
      </c>
      <c r="AU102" s="7">
        <v>312499.24563825404</v>
      </c>
      <c r="AV102" s="7">
        <v>312836.93351601594</v>
      </c>
      <c r="AW102" s="7">
        <v>313174.62139377772</v>
      </c>
      <c r="AX102" s="7">
        <v>313512.3092715395</v>
      </c>
      <c r="AY102" s="7">
        <v>313849.99714930129</v>
      </c>
      <c r="AZ102" s="7">
        <v>314187.68502706318</v>
      </c>
    </row>
    <row r="103" spans="1:65" ht="15.75" customHeight="1" x14ac:dyDescent="0.2">
      <c r="A103" s="7" t="s">
        <v>55</v>
      </c>
      <c r="B103" s="7">
        <v>165261.40758918118</v>
      </c>
      <c r="C103" s="7">
        <v>167968.05303484527</v>
      </c>
      <c r="D103" s="7">
        <v>167812.53207214826</v>
      </c>
      <c r="E103" s="7">
        <v>168104.89043670602</v>
      </c>
      <c r="F103" s="7">
        <v>168501.3295638196</v>
      </c>
      <c r="G103" s="7">
        <v>169239.9342952671</v>
      </c>
      <c r="H103" s="7">
        <v>169857.01793567702</v>
      </c>
      <c r="I103" s="7">
        <v>170173.73040362771</v>
      </c>
      <c r="J103" s="7">
        <v>170454.12022097484</v>
      </c>
      <c r="K103" s="7">
        <v>170757.68716312235</v>
      </c>
      <c r="L103" s="7">
        <v>171042.28604298577</v>
      </c>
      <c r="M103" s="7">
        <v>171325.2636543244</v>
      </c>
      <c r="N103" s="7">
        <v>171566.62610867317</v>
      </c>
      <c r="O103" s="7">
        <v>171856.2641717158</v>
      </c>
      <c r="P103" s="7">
        <v>172052.28566929186</v>
      </c>
      <c r="Q103" s="7">
        <v>172229.27674810204</v>
      </c>
      <c r="R103" s="7">
        <v>172412.21507635666</v>
      </c>
      <c r="S103" s="7">
        <v>172596.59539825103</v>
      </c>
      <c r="T103" s="7">
        <v>172769.37741454496</v>
      </c>
      <c r="U103" s="7">
        <v>172952.47942856402</v>
      </c>
      <c r="V103" s="7">
        <v>173109.98020955574</v>
      </c>
      <c r="W103" s="7">
        <v>173267.83564303725</v>
      </c>
      <c r="X103" s="7">
        <v>173424.40107680313</v>
      </c>
      <c r="Y103" s="7">
        <v>173572.83288698428</v>
      </c>
      <c r="Z103" s="7">
        <v>173726.42079874789</v>
      </c>
      <c r="AA103" s="7">
        <v>173884.66596024015</v>
      </c>
      <c r="AB103" s="7">
        <v>174041.58604649585</v>
      </c>
      <c r="AC103" s="7">
        <v>174203.86099561947</v>
      </c>
      <c r="AD103" s="7">
        <v>174365.89431337643</v>
      </c>
      <c r="AE103" s="7">
        <v>174529.90744942811</v>
      </c>
      <c r="AF103" s="7">
        <v>174633.3217770854</v>
      </c>
      <c r="AG103" s="7">
        <v>175657.11644235434</v>
      </c>
      <c r="AH103" s="7">
        <v>175906.46428535314</v>
      </c>
      <c r="AI103" s="7">
        <v>176155.812128352</v>
      </c>
      <c r="AJ103" s="7">
        <v>176405.15997135086</v>
      </c>
      <c r="AK103" s="7">
        <v>176654.50781434972</v>
      </c>
      <c r="AL103" s="7">
        <v>176903.85565734858</v>
      </c>
      <c r="AM103" s="7">
        <v>177153.20350034744</v>
      </c>
      <c r="AN103" s="7">
        <v>177402.55134334631</v>
      </c>
      <c r="AO103" s="7">
        <v>177651.89918634517</v>
      </c>
      <c r="AP103" s="7">
        <v>177901.24702934397</v>
      </c>
      <c r="AQ103" s="7">
        <v>178150.59487234283</v>
      </c>
      <c r="AR103" s="7">
        <v>178399.94271534169</v>
      </c>
      <c r="AS103" s="7">
        <v>178649.29055834055</v>
      </c>
      <c r="AT103" s="7">
        <v>178898.63840133941</v>
      </c>
      <c r="AU103" s="7">
        <v>179147.98624433827</v>
      </c>
      <c r="AV103" s="7">
        <v>179397.33408733713</v>
      </c>
      <c r="AW103" s="7">
        <v>179646.681930336</v>
      </c>
      <c r="AX103" s="7">
        <v>179896.0297733348</v>
      </c>
      <c r="AY103" s="7">
        <v>180145.37761633366</v>
      </c>
      <c r="AZ103" s="7">
        <v>180394.72545933252</v>
      </c>
    </row>
    <row r="104" spans="1:65" ht="15.75" customHeight="1" x14ac:dyDescent="0.2">
      <c r="A104" s="7" t="s">
        <v>56</v>
      </c>
      <c r="B104" s="7">
        <v>356070.43353086029</v>
      </c>
      <c r="C104" s="7">
        <v>355992.98946448404</v>
      </c>
      <c r="D104" s="7">
        <v>348292.91298510303</v>
      </c>
      <c r="E104" s="7">
        <v>341514.46385415847</v>
      </c>
      <c r="F104" s="7">
        <v>334667.50077482313</v>
      </c>
      <c r="G104" s="7">
        <v>327580.47114124207</v>
      </c>
      <c r="H104" s="7">
        <v>321354.44392747083</v>
      </c>
      <c r="I104" s="7">
        <v>315624.62657349638</v>
      </c>
      <c r="J104" s="7">
        <v>310159.3300591599</v>
      </c>
      <c r="K104" s="7">
        <v>304951.81248658651</v>
      </c>
      <c r="L104" s="7">
        <v>299987.32051773299</v>
      </c>
      <c r="M104" s="7">
        <v>295261.85855238908</v>
      </c>
      <c r="N104" s="7">
        <v>290736.66904662969</v>
      </c>
      <c r="O104" s="7">
        <v>286454.30937048257</v>
      </c>
      <c r="P104" s="7">
        <v>282251.31301651074</v>
      </c>
      <c r="Q104" s="7">
        <v>278221.40381172864</v>
      </c>
      <c r="R104" s="7">
        <v>274383.01043449808</v>
      </c>
      <c r="S104" s="7">
        <v>270722.24352545611</v>
      </c>
      <c r="T104" s="7">
        <v>267231.59500014503</v>
      </c>
      <c r="U104" s="7">
        <v>263906.64471660327</v>
      </c>
      <c r="V104" s="7">
        <v>260728.33435398753</v>
      </c>
      <c r="W104" s="7">
        <v>257703.14661237621</v>
      </c>
      <c r="X104" s="7">
        <v>254817.74124489143</v>
      </c>
      <c r="Y104" s="7">
        <v>252065.90524485009</v>
      </c>
      <c r="Z104" s="7">
        <v>249444.04920348991</v>
      </c>
      <c r="AA104" s="7">
        <v>246944.87615644126</v>
      </c>
      <c r="AB104" s="7">
        <v>244561.24011691706</v>
      </c>
      <c r="AC104" s="7">
        <v>242290.64569469896</v>
      </c>
      <c r="AD104" s="7">
        <v>240124.92970959519</v>
      </c>
      <c r="AE104" s="7">
        <v>238062.64247823381</v>
      </c>
      <c r="AF104" s="7">
        <v>236002.34161238361</v>
      </c>
      <c r="AG104" s="7">
        <v>220232.29347908869</v>
      </c>
      <c r="AH104" s="7">
        <v>216157.87794004474</v>
      </c>
      <c r="AI104" s="7">
        <v>212083.46240100171</v>
      </c>
      <c r="AJ104" s="7">
        <v>208009.04686195776</v>
      </c>
      <c r="AK104" s="7">
        <v>203934.6313229138</v>
      </c>
      <c r="AL104" s="7">
        <v>199860.21578387078</v>
      </c>
      <c r="AM104" s="7">
        <v>195785.80024482682</v>
      </c>
      <c r="AN104" s="7">
        <v>191711.38470578287</v>
      </c>
      <c r="AO104" s="7">
        <v>187636.96916673891</v>
      </c>
      <c r="AP104" s="7">
        <v>183562.55362769589</v>
      </c>
      <c r="AQ104" s="7">
        <v>179488.13808865286</v>
      </c>
      <c r="AR104" s="7">
        <v>175413.72254960798</v>
      </c>
      <c r="AS104" s="7">
        <v>171339.30701056495</v>
      </c>
      <c r="AT104" s="7">
        <v>167264.89147152193</v>
      </c>
      <c r="AU104" s="7">
        <v>163190.47593247704</v>
      </c>
      <c r="AV104" s="7">
        <v>159116.06039343402</v>
      </c>
      <c r="AW104" s="7">
        <v>155041.64485439099</v>
      </c>
      <c r="AX104" s="7">
        <v>150967.22931534611</v>
      </c>
      <c r="AY104" s="7">
        <v>146892.81377630308</v>
      </c>
      <c r="AZ104" s="7">
        <v>142818.39823726006</v>
      </c>
    </row>
    <row r="105" spans="1:65" ht="15.75" customHeight="1" x14ac:dyDescent="0.2"/>
    <row r="106" spans="1:65" ht="15.75" customHeight="1" x14ac:dyDescent="0.2">
      <c r="A106" s="1" t="s">
        <v>65</v>
      </c>
    </row>
    <row r="107" spans="1:65" ht="15.75" customHeight="1" x14ac:dyDescent="0.2">
      <c r="A107" s="1" t="s">
        <v>49</v>
      </c>
      <c r="B107" s="1">
        <v>2020</v>
      </c>
      <c r="C107" s="1">
        <v>2021</v>
      </c>
      <c r="D107" s="1">
        <v>2022</v>
      </c>
      <c r="E107" s="1">
        <v>2023</v>
      </c>
      <c r="F107" s="1">
        <v>2024</v>
      </c>
      <c r="G107" s="1">
        <v>2025</v>
      </c>
      <c r="H107" s="1">
        <v>2026</v>
      </c>
      <c r="I107" s="1">
        <v>2027</v>
      </c>
      <c r="J107" s="1">
        <v>2028</v>
      </c>
      <c r="K107" s="1">
        <v>2029</v>
      </c>
      <c r="L107" s="1">
        <v>2030</v>
      </c>
      <c r="M107" s="1">
        <v>2031</v>
      </c>
      <c r="N107" s="1">
        <v>2032</v>
      </c>
      <c r="O107" s="1">
        <v>2033</v>
      </c>
      <c r="P107" s="1">
        <v>2034</v>
      </c>
      <c r="Q107" s="1">
        <v>2035</v>
      </c>
      <c r="R107" s="1">
        <v>2036</v>
      </c>
      <c r="S107" s="1">
        <v>2037</v>
      </c>
      <c r="T107" s="1">
        <v>2038</v>
      </c>
      <c r="U107" s="1">
        <v>2039</v>
      </c>
      <c r="V107" s="1">
        <v>2040</v>
      </c>
      <c r="W107" s="1">
        <v>2041</v>
      </c>
      <c r="X107" s="1">
        <v>2042</v>
      </c>
      <c r="Y107" s="1">
        <v>2043</v>
      </c>
      <c r="Z107" s="1">
        <v>2044</v>
      </c>
      <c r="AA107" s="1">
        <v>2045</v>
      </c>
      <c r="AB107" s="1">
        <v>2046</v>
      </c>
      <c r="AC107" s="1">
        <v>2047</v>
      </c>
      <c r="AD107" s="1">
        <v>2048</v>
      </c>
      <c r="AE107" s="1">
        <v>2049</v>
      </c>
      <c r="AF107" s="1">
        <v>2050</v>
      </c>
      <c r="AG107" s="1">
        <v>2051</v>
      </c>
      <c r="AH107" s="1">
        <v>2052</v>
      </c>
      <c r="AI107" s="1">
        <v>2053</v>
      </c>
      <c r="AJ107" s="1">
        <v>2054</v>
      </c>
      <c r="AK107" s="1">
        <v>2055</v>
      </c>
      <c r="AL107" s="1">
        <v>2056</v>
      </c>
      <c r="AM107" s="1">
        <v>2057</v>
      </c>
      <c r="AN107" s="1">
        <v>2058</v>
      </c>
      <c r="AO107" s="1">
        <v>2059</v>
      </c>
      <c r="AP107" s="1">
        <v>2060</v>
      </c>
      <c r="AQ107" s="1">
        <v>2061</v>
      </c>
      <c r="AR107" s="1">
        <v>2062</v>
      </c>
      <c r="AS107" s="1">
        <v>2063</v>
      </c>
      <c r="AT107" s="1">
        <v>2064</v>
      </c>
      <c r="AU107" s="1">
        <v>2065</v>
      </c>
      <c r="AV107" s="1">
        <v>2066</v>
      </c>
      <c r="AW107" s="1">
        <v>2067</v>
      </c>
      <c r="AX107" s="1">
        <v>2068</v>
      </c>
      <c r="AY107" s="1">
        <v>2069</v>
      </c>
      <c r="AZ107" s="1">
        <v>2070</v>
      </c>
      <c r="BA107" s="1"/>
      <c r="BB107" s="1"/>
      <c r="BC107" s="1"/>
      <c r="BD107" s="1"/>
      <c r="BE107" s="1"/>
      <c r="BF107" s="1"/>
      <c r="BG107" s="1"/>
      <c r="BH107" s="1"/>
      <c r="BI107" s="1"/>
      <c r="BJ107" s="1"/>
      <c r="BK107" s="1"/>
      <c r="BL107" s="1"/>
      <c r="BM107" s="1"/>
    </row>
    <row r="108" spans="1:65" ht="15.75" customHeight="1" x14ac:dyDescent="0.2">
      <c r="A108" s="7" t="s">
        <v>50</v>
      </c>
      <c r="B108" s="7">
        <v>119848198.6111111</v>
      </c>
      <c r="C108" s="7">
        <v>119848198.6111111</v>
      </c>
      <c r="D108" s="7">
        <v>119848198.6111111</v>
      </c>
      <c r="E108" s="7">
        <v>119848198.6111111</v>
      </c>
      <c r="F108" s="7">
        <v>119848198.6111111</v>
      </c>
      <c r="G108" s="7">
        <v>119848198.6111111</v>
      </c>
      <c r="H108" s="7">
        <v>119848198.6111111</v>
      </c>
      <c r="I108" s="7">
        <v>119848198.6111111</v>
      </c>
      <c r="J108" s="7">
        <v>119848198.6111111</v>
      </c>
      <c r="K108" s="7">
        <v>119848198.6111111</v>
      </c>
      <c r="L108" s="7">
        <v>119848198.6111111</v>
      </c>
      <c r="M108" s="7">
        <v>119848198.6111111</v>
      </c>
      <c r="N108" s="7">
        <v>119848198.6111111</v>
      </c>
      <c r="O108" s="7">
        <v>119848198.6111111</v>
      </c>
      <c r="P108" s="7">
        <v>119848198.6111111</v>
      </c>
      <c r="Q108" s="7">
        <v>119848198.6111111</v>
      </c>
      <c r="R108" s="7">
        <v>119848198.6111111</v>
      </c>
      <c r="S108" s="7">
        <v>119848198.6111111</v>
      </c>
      <c r="T108" s="7">
        <v>119848198.6111111</v>
      </c>
      <c r="U108" s="7">
        <v>119848198.6111111</v>
      </c>
      <c r="V108" s="7">
        <v>119848198.6111111</v>
      </c>
      <c r="W108" s="7">
        <v>119848198.6111111</v>
      </c>
      <c r="X108" s="7">
        <v>119848198.6111111</v>
      </c>
      <c r="Y108" s="7">
        <v>119848198.6111111</v>
      </c>
      <c r="Z108" s="7">
        <v>119848198.6111111</v>
      </c>
      <c r="AA108" s="7">
        <v>119848198.6111111</v>
      </c>
      <c r="AB108" s="7">
        <v>119848198.6111111</v>
      </c>
      <c r="AC108" s="7">
        <v>119848198.6111111</v>
      </c>
      <c r="AD108" s="7">
        <v>119848198.6111111</v>
      </c>
      <c r="AE108" s="7">
        <v>119848198.6111111</v>
      </c>
      <c r="AF108" s="7">
        <v>119848198.6111111</v>
      </c>
      <c r="AG108" s="7">
        <v>119848198.61111115</v>
      </c>
      <c r="AH108" s="7">
        <v>119848198.61111115</v>
      </c>
      <c r="AI108" s="7">
        <v>119848198.61111115</v>
      </c>
      <c r="AJ108" s="7">
        <v>119848198.61111115</v>
      </c>
      <c r="AK108" s="7">
        <v>119848198.61111115</v>
      </c>
      <c r="AL108" s="7">
        <v>119848198.61111115</v>
      </c>
      <c r="AM108" s="7">
        <v>119848198.61111115</v>
      </c>
      <c r="AN108" s="7">
        <v>119848198.61111115</v>
      </c>
      <c r="AO108" s="7">
        <v>119848198.61111115</v>
      </c>
      <c r="AP108" s="7">
        <v>119848198.61111115</v>
      </c>
      <c r="AQ108" s="7">
        <v>119848198.61111115</v>
      </c>
      <c r="AR108" s="7">
        <v>119848198.61111115</v>
      </c>
      <c r="AS108" s="7">
        <v>119848198.61111115</v>
      </c>
      <c r="AT108" s="7">
        <v>119848198.61111115</v>
      </c>
      <c r="AU108" s="7">
        <v>119848198.61111115</v>
      </c>
      <c r="AV108" s="7">
        <v>119848198.61111115</v>
      </c>
      <c r="AW108" s="7">
        <v>119848198.61111115</v>
      </c>
      <c r="AX108" s="7">
        <v>119848198.61111115</v>
      </c>
      <c r="AY108" s="7">
        <v>119848198.61111115</v>
      </c>
      <c r="AZ108" s="7">
        <v>119848198.61111115</v>
      </c>
    </row>
    <row r="109" spans="1:65" ht="15.75" customHeight="1" x14ac:dyDescent="0.2">
      <c r="A109" s="7" t="s">
        <v>51</v>
      </c>
      <c r="B109" s="7">
        <v>0</v>
      </c>
      <c r="C109" s="7">
        <v>0</v>
      </c>
      <c r="D109" s="7">
        <v>0</v>
      </c>
      <c r="E109" s="7">
        <v>0</v>
      </c>
      <c r="F109" s="7">
        <v>0</v>
      </c>
      <c r="G109" s="7">
        <v>0</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c r="AF109" s="7">
        <v>0</v>
      </c>
      <c r="AG109" s="7">
        <v>0</v>
      </c>
      <c r="AH109" s="7">
        <v>0</v>
      </c>
      <c r="AI109" s="7">
        <v>0</v>
      </c>
      <c r="AJ109" s="7">
        <v>0</v>
      </c>
      <c r="AK109" s="7">
        <v>0</v>
      </c>
      <c r="AL109" s="7">
        <v>0</v>
      </c>
      <c r="AM109" s="7">
        <v>0</v>
      </c>
      <c r="AN109" s="7">
        <v>0</v>
      </c>
      <c r="AO109" s="7">
        <v>0</v>
      </c>
      <c r="AP109" s="7">
        <v>0</v>
      </c>
      <c r="AQ109" s="7">
        <v>0</v>
      </c>
      <c r="AR109" s="7">
        <v>0</v>
      </c>
      <c r="AS109" s="7">
        <v>0</v>
      </c>
      <c r="AT109" s="7">
        <v>0</v>
      </c>
      <c r="AU109" s="7">
        <v>0</v>
      </c>
      <c r="AV109" s="7">
        <v>0</v>
      </c>
      <c r="AW109" s="7">
        <v>0</v>
      </c>
      <c r="AX109" s="7">
        <v>0</v>
      </c>
      <c r="AY109" s="7">
        <v>0</v>
      </c>
      <c r="AZ109" s="7">
        <v>0</v>
      </c>
    </row>
    <row r="110" spans="1:65" ht="15.75" customHeight="1" x14ac:dyDescent="0.2">
      <c r="A110" s="7" t="s">
        <v>52</v>
      </c>
      <c r="B110" s="7">
        <v>0</v>
      </c>
      <c r="C110" s="7">
        <v>0</v>
      </c>
      <c r="D110" s="7">
        <v>0</v>
      </c>
      <c r="E110" s="7">
        <v>0</v>
      </c>
      <c r="F110" s="7">
        <v>0</v>
      </c>
      <c r="G110" s="7">
        <v>0</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c r="AF110" s="7">
        <v>0</v>
      </c>
      <c r="AG110" s="7">
        <v>0</v>
      </c>
      <c r="AH110" s="7">
        <v>0</v>
      </c>
      <c r="AI110" s="7">
        <v>0</v>
      </c>
      <c r="AJ110" s="7">
        <v>0</v>
      </c>
      <c r="AK110" s="7">
        <v>0</v>
      </c>
      <c r="AL110" s="7">
        <v>0</v>
      </c>
      <c r="AM110" s="7">
        <v>0</v>
      </c>
      <c r="AN110" s="7">
        <v>0</v>
      </c>
      <c r="AO110" s="7">
        <v>0</v>
      </c>
      <c r="AP110" s="7">
        <v>0</v>
      </c>
      <c r="AQ110" s="7">
        <v>0</v>
      </c>
      <c r="AR110" s="7">
        <v>0</v>
      </c>
      <c r="AS110" s="7">
        <v>0</v>
      </c>
      <c r="AT110" s="7">
        <v>0</v>
      </c>
      <c r="AU110" s="7">
        <v>0</v>
      </c>
      <c r="AV110" s="7">
        <v>0</v>
      </c>
      <c r="AW110" s="7">
        <v>0</v>
      </c>
      <c r="AX110" s="7">
        <v>0</v>
      </c>
      <c r="AY110" s="7">
        <v>0</v>
      </c>
      <c r="AZ110" s="7">
        <v>0</v>
      </c>
    </row>
    <row r="111" spans="1:65" ht="15.75" customHeight="1" x14ac:dyDescent="0.2">
      <c r="A111" s="7" t="s">
        <v>53</v>
      </c>
      <c r="B111" s="7">
        <v>64833333.333333336</v>
      </c>
      <c r="C111" s="7">
        <v>64833333.333333336</v>
      </c>
      <c r="D111" s="7">
        <v>64833333.333333336</v>
      </c>
      <c r="E111" s="7">
        <v>64833333.333333336</v>
      </c>
      <c r="F111" s="7">
        <v>64833333.333333336</v>
      </c>
      <c r="G111" s="7">
        <v>64833333.333333336</v>
      </c>
      <c r="H111" s="7">
        <v>64833333.333333336</v>
      </c>
      <c r="I111" s="7">
        <v>64833333.333333336</v>
      </c>
      <c r="J111" s="7">
        <v>64833333.333333336</v>
      </c>
      <c r="K111" s="7">
        <v>64833333.333333336</v>
      </c>
      <c r="L111" s="7">
        <v>64833333.333333336</v>
      </c>
      <c r="M111" s="7">
        <v>64833333.333333336</v>
      </c>
      <c r="N111" s="7">
        <v>64833333.333333336</v>
      </c>
      <c r="O111" s="7">
        <v>64833333.333333336</v>
      </c>
      <c r="P111" s="7">
        <v>64833333.333333336</v>
      </c>
      <c r="Q111" s="7">
        <v>64833333.333333336</v>
      </c>
      <c r="R111" s="7">
        <v>64833333.333333336</v>
      </c>
      <c r="S111" s="7">
        <v>64833333.333333336</v>
      </c>
      <c r="T111" s="7">
        <v>64833333.333333336</v>
      </c>
      <c r="U111" s="7">
        <v>64833333.333333336</v>
      </c>
      <c r="V111" s="7">
        <v>64833333.333333336</v>
      </c>
      <c r="W111" s="7">
        <v>64833333.333333336</v>
      </c>
      <c r="X111" s="7">
        <v>64833333.333333336</v>
      </c>
      <c r="Y111" s="7">
        <v>64833333.333333336</v>
      </c>
      <c r="Z111" s="7">
        <v>64833333.333333336</v>
      </c>
      <c r="AA111" s="7">
        <v>64833333.333333336</v>
      </c>
      <c r="AB111" s="7">
        <v>64833333.333333336</v>
      </c>
      <c r="AC111" s="7">
        <v>64833333.333333336</v>
      </c>
      <c r="AD111" s="7">
        <v>64833333.333333336</v>
      </c>
      <c r="AE111" s="7">
        <v>64833333.333333336</v>
      </c>
      <c r="AF111" s="7">
        <v>64833333.333333336</v>
      </c>
      <c r="AG111" s="7">
        <v>64833333.333333306</v>
      </c>
      <c r="AH111" s="7">
        <v>64833333.333333306</v>
      </c>
      <c r="AI111" s="7">
        <v>64833333.333333306</v>
      </c>
      <c r="AJ111" s="7">
        <v>64833333.333333306</v>
      </c>
      <c r="AK111" s="7">
        <v>64833333.333333306</v>
      </c>
      <c r="AL111" s="7">
        <v>64833333.333333306</v>
      </c>
      <c r="AM111" s="7">
        <v>64833333.333333306</v>
      </c>
      <c r="AN111" s="7">
        <v>64833333.333333306</v>
      </c>
      <c r="AO111" s="7">
        <v>64833333.333333306</v>
      </c>
      <c r="AP111" s="7">
        <v>64833333.333333306</v>
      </c>
      <c r="AQ111" s="7">
        <v>64833333.333333306</v>
      </c>
      <c r="AR111" s="7">
        <v>64833333.333333306</v>
      </c>
      <c r="AS111" s="7">
        <v>64833333.333333306</v>
      </c>
      <c r="AT111" s="7">
        <v>64833333.333333306</v>
      </c>
      <c r="AU111" s="7">
        <v>64833333.333333306</v>
      </c>
      <c r="AV111" s="7">
        <v>64833333.333333306</v>
      </c>
      <c r="AW111" s="7">
        <v>64833333.333333306</v>
      </c>
      <c r="AX111" s="7">
        <v>64833333.333333306</v>
      </c>
      <c r="AY111" s="7">
        <v>64833333.333333306</v>
      </c>
      <c r="AZ111" s="7">
        <v>64833333.333333306</v>
      </c>
    </row>
    <row r="112" spans="1:65" ht="15.75" customHeight="1" x14ac:dyDescent="0.2">
      <c r="A112" s="7" t="s">
        <v>54</v>
      </c>
      <c r="B112" s="7">
        <v>0</v>
      </c>
      <c r="C112" s="7">
        <v>0</v>
      </c>
      <c r="D112" s="7">
        <v>0</v>
      </c>
      <c r="E112" s="7">
        <v>0</v>
      </c>
      <c r="F112" s="7">
        <v>0</v>
      </c>
      <c r="G112" s="7">
        <v>0</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c r="AF112" s="7">
        <v>0</v>
      </c>
      <c r="AG112" s="7">
        <v>0</v>
      </c>
      <c r="AH112" s="7">
        <v>0</v>
      </c>
      <c r="AI112" s="7">
        <v>0</v>
      </c>
      <c r="AJ112" s="7">
        <v>0</v>
      </c>
      <c r="AK112" s="7">
        <v>0</v>
      </c>
      <c r="AL112" s="7">
        <v>0</v>
      </c>
      <c r="AM112" s="7">
        <v>0</v>
      </c>
      <c r="AN112" s="7">
        <v>0</v>
      </c>
      <c r="AO112" s="7">
        <v>0</v>
      </c>
      <c r="AP112" s="7">
        <v>0</v>
      </c>
      <c r="AQ112" s="7">
        <v>0</v>
      </c>
      <c r="AR112" s="7">
        <v>0</v>
      </c>
      <c r="AS112" s="7">
        <v>0</v>
      </c>
      <c r="AT112" s="7">
        <v>0</v>
      </c>
      <c r="AU112" s="7">
        <v>0</v>
      </c>
      <c r="AV112" s="7">
        <v>0</v>
      </c>
      <c r="AW112" s="7">
        <v>0</v>
      </c>
      <c r="AX112" s="7">
        <v>0</v>
      </c>
      <c r="AY112" s="7">
        <v>0</v>
      </c>
      <c r="AZ112" s="7">
        <v>0</v>
      </c>
    </row>
    <row r="113" spans="1:65" ht="15.75" customHeight="1" x14ac:dyDescent="0.2">
      <c r="A113" s="7" t="s">
        <v>55</v>
      </c>
      <c r="B113" s="7">
        <v>0</v>
      </c>
      <c r="C113" s="7">
        <v>0</v>
      </c>
      <c r="D113" s="7">
        <v>0</v>
      </c>
      <c r="E113" s="7">
        <v>0</v>
      </c>
      <c r="F113" s="7">
        <v>0</v>
      </c>
      <c r="G113" s="7">
        <v>0</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c r="AF113" s="7">
        <v>0</v>
      </c>
      <c r="AG113" s="7">
        <v>0</v>
      </c>
      <c r="AH113" s="7">
        <v>0</v>
      </c>
      <c r="AI113" s="7">
        <v>0</v>
      </c>
      <c r="AJ113" s="7">
        <v>0</v>
      </c>
      <c r="AK113" s="7">
        <v>0</v>
      </c>
      <c r="AL113" s="7">
        <v>0</v>
      </c>
      <c r="AM113" s="7">
        <v>0</v>
      </c>
      <c r="AN113" s="7">
        <v>0</v>
      </c>
      <c r="AO113" s="7">
        <v>0</v>
      </c>
      <c r="AP113" s="7">
        <v>0</v>
      </c>
      <c r="AQ113" s="7">
        <v>0</v>
      </c>
      <c r="AR113" s="7">
        <v>0</v>
      </c>
      <c r="AS113" s="7">
        <v>0</v>
      </c>
      <c r="AT113" s="7">
        <v>0</v>
      </c>
      <c r="AU113" s="7">
        <v>0</v>
      </c>
      <c r="AV113" s="7">
        <v>0</v>
      </c>
      <c r="AW113" s="7">
        <v>0</v>
      </c>
      <c r="AX113" s="7">
        <v>0</v>
      </c>
      <c r="AY113" s="7">
        <v>0</v>
      </c>
      <c r="AZ113" s="7">
        <v>0</v>
      </c>
    </row>
    <row r="114" spans="1:65" ht="15.75" customHeight="1" x14ac:dyDescent="0.2">
      <c r="A114" s="7" t="s">
        <v>56</v>
      </c>
      <c r="B114" s="7">
        <v>130462173.27646299</v>
      </c>
      <c r="C114" s="7">
        <v>130433798.21283689</v>
      </c>
      <c r="D114" s="7">
        <v>127612534.1670313</v>
      </c>
      <c r="E114" s="7">
        <v>125128949.11814705</v>
      </c>
      <c r="F114" s="7">
        <v>122620260.94986539</v>
      </c>
      <c r="G114" s="7">
        <v>120023613.76716256</v>
      </c>
      <c r="H114" s="7">
        <v>117742432.95376994</v>
      </c>
      <c r="I114" s="7">
        <v>115643060.59908123</v>
      </c>
      <c r="J114" s="7">
        <v>113640607.16931953</v>
      </c>
      <c r="K114" s="7">
        <v>111732602.47160736</v>
      </c>
      <c r="L114" s="7">
        <v>109913640.96714409</v>
      </c>
      <c r="M114" s="7">
        <v>108182258.69083215</v>
      </c>
      <c r="N114" s="7">
        <v>106524255.09992732</v>
      </c>
      <c r="O114" s="7">
        <v>104955222.97175646</v>
      </c>
      <c r="P114" s="7">
        <v>103415269.11157534</v>
      </c>
      <c r="Q114" s="7">
        <v>101938733.39433184</v>
      </c>
      <c r="R114" s="7">
        <v>100532367.98252888</v>
      </c>
      <c r="S114" s="7">
        <v>99191083.894220054</v>
      </c>
      <c r="T114" s="7">
        <v>97912130.210139751</v>
      </c>
      <c r="U114" s="7">
        <v>96693887.41551733</v>
      </c>
      <c r="V114" s="7">
        <v>95529372.650440603</v>
      </c>
      <c r="W114" s="7">
        <v>94420961.139194697</v>
      </c>
      <c r="X114" s="7">
        <v>93363765.091511592</v>
      </c>
      <c r="Y114" s="7">
        <v>92355508.097225979</v>
      </c>
      <c r="Z114" s="7">
        <v>91394875.017466992</v>
      </c>
      <c r="AA114" s="7">
        <v>90479192.286163554</v>
      </c>
      <c r="AB114" s="7">
        <v>89605841.654568717</v>
      </c>
      <c r="AC114" s="7">
        <v>88773908.825957969</v>
      </c>
      <c r="AD114" s="7">
        <v>87980402.85773012</v>
      </c>
      <c r="AE114" s="7">
        <v>87224792.594177052</v>
      </c>
      <c r="AF114" s="7">
        <v>86469910.123602867</v>
      </c>
      <c r="AG114" s="7">
        <v>80691854.552567482</v>
      </c>
      <c r="AH114" s="7">
        <v>79199011.968632698</v>
      </c>
      <c r="AI114" s="7">
        <v>77706169.384697914</v>
      </c>
      <c r="AJ114" s="7">
        <v>76213326.80076313</v>
      </c>
      <c r="AK114" s="7">
        <v>74720484.216827869</v>
      </c>
      <c r="AL114" s="7">
        <v>73227641.632893085</v>
      </c>
      <c r="AM114" s="7">
        <v>71734799.048958302</v>
      </c>
      <c r="AN114" s="7">
        <v>70241956.465023518</v>
      </c>
      <c r="AO114" s="7">
        <v>68749113.881088257</v>
      </c>
      <c r="AP114" s="7">
        <v>67256271.297153473</v>
      </c>
      <c r="AQ114" s="7">
        <v>65763428.713218689</v>
      </c>
      <c r="AR114" s="7">
        <v>64270586.129283905</v>
      </c>
      <c r="AS114" s="7">
        <v>62777743.545349121</v>
      </c>
      <c r="AT114" s="7">
        <v>61284900.96141386</v>
      </c>
      <c r="AU114" s="7">
        <v>59792058.377479076</v>
      </c>
      <c r="AV114" s="7">
        <v>58299215.793544292</v>
      </c>
      <c r="AW114" s="7">
        <v>56806373.209609509</v>
      </c>
      <c r="AX114" s="7">
        <v>55313530.625674248</v>
      </c>
      <c r="AY114" s="7">
        <v>53820688.041739464</v>
      </c>
      <c r="AZ114" s="7">
        <v>52327845.45780468</v>
      </c>
    </row>
    <row r="115" spans="1:65" ht="15.75" customHeight="1" x14ac:dyDescent="0.2"/>
    <row r="116" spans="1:65" ht="15.75" customHeight="1" x14ac:dyDescent="0.2">
      <c r="A116" s="1" t="s">
        <v>66</v>
      </c>
    </row>
    <row r="117" spans="1:65" ht="15.75" customHeight="1" x14ac:dyDescent="0.2">
      <c r="A117" s="1" t="s">
        <v>49</v>
      </c>
      <c r="B117" s="1">
        <v>2020</v>
      </c>
      <c r="C117" s="1">
        <v>2021</v>
      </c>
      <c r="D117" s="1">
        <v>2022</v>
      </c>
      <c r="E117" s="1">
        <v>2023</v>
      </c>
      <c r="F117" s="1">
        <v>2024</v>
      </c>
      <c r="G117" s="1">
        <v>2025</v>
      </c>
      <c r="H117" s="1">
        <v>2026</v>
      </c>
      <c r="I117" s="1">
        <v>2027</v>
      </c>
      <c r="J117" s="1">
        <v>2028</v>
      </c>
      <c r="K117" s="1">
        <v>2029</v>
      </c>
      <c r="L117" s="1">
        <v>2030</v>
      </c>
      <c r="M117" s="1">
        <v>2031</v>
      </c>
      <c r="N117" s="1">
        <v>2032</v>
      </c>
      <c r="O117" s="1">
        <v>2033</v>
      </c>
      <c r="P117" s="1">
        <v>2034</v>
      </c>
      <c r="Q117" s="1">
        <v>2035</v>
      </c>
      <c r="R117" s="1">
        <v>2036</v>
      </c>
      <c r="S117" s="1">
        <v>2037</v>
      </c>
      <c r="T117" s="1">
        <v>2038</v>
      </c>
      <c r="U117" s="1">
        <v>2039</v>
      </c>
      <c r="V117" s="1">
        <v>2040</v>
      </c>
      <c r="W117" s="1">
        <v>2041</v>
      </c>
      <c r="X117" s="1">
        <v>2042</v>
      </c>
      <c r="Y117" s="1">
        <v>2043</v>
      </c>
      <c r="Z117" s="1">
        <v>2044</v>
      </c>
      <c r="AA117" s="1">
        <v>2045</v>
      </c>
      <c r="AB117" s="1">
        <v>2046</v>
      </c>
      <c r="AC117" s="1">
        <v>2047</v>
      </c>
      <c r="AD117" s="1">
        <v>2048</v>
      </c>
      <c r="AE117" s="1">
        <v>2049</v>
      </c>
      <c r="AF117" s="1">
        <v>2050</v>
      </c>
      <c r="AG117" s="1">
        <v>2051</v>
      </c>
      <c r="AH117" s="1">
        <v>2052</v>
      </c>
      <c r="AI117" s="1">
        <v>2053</v>
      </c>
      <c r="AJ117" s="1">
        <v>2054</v>
      </c>
      <c r="AK117" s="1">
        <v>2055</v>
      </c>
      <c r="AL117" s="1">
        <v>2056</v>
      </c>
      <c r="AM117" s="1">
        <v>2057</v>
      </c>
      <c r="AN117" s="1">
        <v>2058</v>
      </c>
      <c r="AO117" s="1">
        <v>2059</v>
      </c>
      <c r="AP117" s="1">
        <v>2060</v>
      </c>
      <c r="AQ117" s="1">
        <v>2061</v>
      </c>
      <c r="AR117" s="1">
        <v>2062</v>
      </c>
      <c r="AS117" s="1">
        <v>2063</v>
      </c>
      <c r="AT117" s="1">
        <v>2064</v>
      </c>
      <c r="AU117" s="1">
        <v>2065</v>
      </c>
      <c r="AV117" s="1">
        <v>2066</v>
      </c>
      <c r="AW117" s="1">
        <v>2067</v>
      </c>
      <c r="AX117" s="1">
        <v>2068</v>
      </c>
      <c r="AY117" s="1">
        <v>2069</v>
      </c>
      <c r="AZ117" s="1">
        <v>2070</v>
      </c>
      <c r="BA117" s="1"/>
      <c r="BB117" s="1"/>
      <c r="BC117" s="1"/>
      <c r="BD117" s="1"/>
      <c r="BE117" s="1"/>
      <c r="BF117" s="1"/>
      <c r="BG117" s="1"/>
      <c r="BH117" s="1"/>
      <c r="BI117" s="1"/>
      <c r="BJ117" s="1"/>
      <c r="BK117" s="1"/>
      <c r="BL117" s="1"/>
      <c r="BM117" s="1"/>
    </row>
    <row r="118" spans="1:65" ht="15.75" customHeight="1" x14ac:dyDescent="0.2">
      <c r="A118" s="7" t="s">
        <v>50</v>
      </c>
      <c r="B118" s="7">
        <v>4166666.666666667</v>
      </c>
      <c r="C118" s="7">
        <v>4166666.666666667</v>
      </c>
      <c r="D118" s="7">
        <v>4166666.666666667</v>
      </c>
      <c r="E118" s="7">
        <v>4166666.666666667</v>
      </c>
      <c r="F118" s="7">
        <v>4166666.666666667</v>
      </c>
      <c r="G118" s="7">
        <v>4166666.666666667</v>
      </c>
      <c r="H118" s="7">
        <v>4166666.666666667</v>
      </c>
      <c r="I118" s="7">
        <v>4166666.666666667</v>
      </c>
      <c r="J118" s="7">
        <v>4166666.666666667</v>
      </c>
      <c r="K118" s="7">
        <v>4166666.666666667</v>
      </c>
      <c r="L118" s="7">
        <v>4166666.666666667</v>
      </c>
      <c r="M118" s="7">
        <v>4166666.666666667</v>
      </c>
      <c r="N118" s="7">
        <v>4166666.666666667</v>
      </c>
      <c r="O118" s="7">
        <v>4166666.666666667</v>
      </c>
      <c r="P118" s="7">
        <v>4166666.666666667</v>
      </c>
      <c r="Q118" s="7">
        <v>4166666.666666667</v>
      </c>
      <c r="R118" s="7">
        <v>4166666.666666667</v>
      </c>
      <c r="S118" s="7">
        <v>4166666.666666667</v>
      </c>
      <c r="T118" s="7">
        <v>4166666.666666667</v>
      </c>
      <c r="U118" s="7">
        <v>4166666.666666667</v>
      </c>
      <c r="V118" s="7">
        <v>4166666.666666667</v>
      </c>
      <c r="W118" s="7">
        <v>4166666.666666667</v>
      </c>
      <c r="X118" s="7">
        <v>4166666.666666667</v>
      </c>
      <c r="Y118" s="7">
        <v>4166666.666666667</v>
      </c>
      <c r="Z118" s="7">
        <v>4166666.666666667</v>
      </c>
      <c r="AA118" s="7">
        <v>4166666.666666667</v>
      </c>
      <c r="AB118" s="7">
        <v>4166666.666666667</v>
      </c>
      <c r="AC118" s="7">
        <v>4166666.666666667</v>
      </c>
      <c r="AD118" s="7">
        <v>4166666.666666667</v>
      </c>
      <c r="AE118" s="7">
        <v>4166666.666666667</v>
      </c>
      <c r="AF118" s="7">
        <v>4166666.666666667</v>
      </c>
      <c r="AG118" s="7">
        <v>4166666.6666666688</v>
      </c>
      <c r="AH118" s="7">
        <v>4166666.6666666688</v>
      </c>
      <c r="AI118" s="7">
        <v>4166666.6666666688</v>
      </c>
      <c r="AJ118" s="7">
        <v>4166666.6666666688</v>
      </c>
      <c r="AK118" s="7">
        <v>4166666.6666666688</v>
      </c>
      <c r="AL118" s="7">
        <v>4166666.6666666688</v>
      </c>
      <c r="AM118" s="7">
        <v>4166666.6666666688</v>
      </c>
      <c r="AN118" s="7">
        <v>4166666.6666666688</v>
      </c>
      <c r="AO118" s="7">
        <v>4166666.6666666688</v>
      </c>
      <c r="AP118" s="7">
        <v>4166666.6666666688</v>
      </c>
      <c r="AQ118" s="7">
        <v>4166666.6666666688</v>
      </c>
      <c r="AR118" s="7">
        <v>4166666.6666666688</v>
      </c>
      <c r="AS118" s="7">
        <v>4166666.6666666688</v>
      </c>
      <c r="AT118" s="7">
        <v>4166666.6666666688</v>
      </c>
      <c r="AU118" s="7">
        <v>4166666.6666666688</v>
      </c>
      <c r="AV118" s="7">
        <v>4166666.6666666688</v>
      </c>
      <c r="AW118" s="7">
        <v>4166666.6666666688</v>
      </c>
      <c r="AX118" s="7">
        <v>4166666.6666666688</v>
      </c>
      <c r="AY118" s="7">
        <v>4166666.6666666688</v>
      </c>
      <c r="AZ118" s="7">
        <v>4166666.6666666688</v>
      </c>
    </row>
    <row r="119" spans="1:65" ht="15.75" customHeight="1" x14ac:dyDescent="0.2">
      <c r="A119" s="7" t="s">
        <v>51</v>
      </c>
      <c r="B119" s="7">
        <v>0</v>
      </c>
      <c r="C119" s="7">
        <v>0</v>
      </c>
      <c r="D119" s="7">
        <v>0</v>
      </c>
      <c r="E119" s="7">
        <v>0</v>
      </c>
      <c r="F119" s="7">
        <v>0</v>
      </c>
      <c r="G119" s="7">
        <v>0</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c r="AF119" s="7">
        <v>0</v>
      </c>
      <c r="AG119" s="7">
        <v>0</v>
      </c>
      <c r="AH119" s="7">
        <v>0</v>
      </c>
      <c r="AI119" s="7">
        <v>0</v>
      </c>
      <c r="AJ119" s="7">
        <v>0</v>
      </c>
      <c r="AK119" s="7">
        <v>0</v>
      </c>
      <c r="AL119" s="7">
        <v>0</v>
      </c>
      <c r="AM119" s="7">
        <v>0</v>
      </c>
      <c r="AN119" s="7">
        <v>0</v>
      </c>
      <c r="AO119" s="7">
        <v>0</v>
      </c>
      <c r="AP119" s="7">
        <v>0</v>
      </c>
      <c r="AQ119" s="7">
        <v>0</v>
      </c>
      <c r="AR119" s="7">
        <v>0</v>
      </c>
      <c r="AS119" s="7">
        <v>0</v>
      </c>
      <c r="AT119" s="7">
        <v>0</v>
      </c>
      <c r="AU119" s="7">
        <v>0</v>
      </c>
      <c r="AV119" s="7">
        <v>0</v>
      </c>
      <c r="AW119" s="7">
        <v>0</v>
      </c>
      <c r="AX119" s="7">
        <v>0</v>
      </c>
      <c r="AY119" s="7">
        <v>0</v>
      </c>
      <c r="AZ119" s="7">
        <v>0</v>
      </c>
    </row>
    <row r="120" spans="1:65" ht="15.75" customHeight="1" x14ac:dyDescent="0.2">
      <c r="A120" s="7" t="s">
        <v>52</v>
      </c>
      <c r="B120" s="7">
        <v>0</v>
      </c>
      <c r="C120" s="7">
        <v>0</v>
      </c>
      <c r="D120" s="7">
        <v>0</v>
      </c>
      <c r="E120" s="7">
        <v>0</v>
      </c>
      <c r="F120" s="7">
        <v>0</v>
      </c>
      <c r="G120" s="7">
        <v>0</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c r="AF120" s="7">
        <v>0</v>
      </c>
      <c r="AG120" s="7">
        <v>0</v>
      </c>
      <c r="AH120" s="7">
        <v>0</v>
      </c>
      <c r="AI120" s="7">
        <v>0</v>
      </c>
      <c r="AJ120" s="7">
        <v>0</v>
      </c>
      <c r="AK120" s="7">
        <v>0</v>
      </c>
      <c r="AL120" s="7">
        <v>0</v>
      </c>
      <c r="AM120" s="7">
        <v>0</v>
      </c>
      <c r="AN120" s="7">
        <v>0</v>
      </c>
      <c r="AO120" s="7">
        <v>0</v>
      </c>
      <c r="AP120" s="7">
        <v>0</v>
      </c>
      <c r="AQ120" s="7">
        <v>0</v>
      </c>
      <c r="AR120" s="7">
        <v>0</v>
      </c>
      <c r="AS120" s="7">
        <v>0</v>
      </c>
      <c r="AT120" s="7">
        <v>0</v>
      </c>
      <c r="AU120" s="7">
        <v>0</v>
      </c>
      <c r="AV120" s="7">
        <v>0</v>
      </c>
      <c r="AW120" s="7">
        <v>0</v>
      </c>
      <c r="AX120" s="7">
        <v>0</v>
      </c>
      <c r="AY120" s="7">
        <v>0</v>
      </c>
      <c r="AZ120" s="7">
        <v>0</v>
      </c>
    </row>
    <row r="121" spans="1:65" ht="15.75" customHeight="1" x14ac:dyDescent="0.2">
      <c r="A121" s="7" t="s">
        <v>53</v>
      </c>
      <c r="B121" s="7">
        <v>2245137.0390797043</v>
      </c>
      <c r="C121" s="7">
        <v>2245137.0390797043</v>
      </c>
      <c r="D121" s="7">
        <v>2245137.0390797043</v>
      </c>
      <c r="E121" s="7">
        <v>2245137.0390797043</v>
      </c>
      <c r="F121" s="7">
        <v>2245137.0390797043</v>
      </c>
      <c r="G121" s="7">
        <v>2245137.0390797043</v>
      </c>
      <c r="H121" s="7">
        <v>2245137.0390797043</v>
      </c>
      <c r="I121" s="7">
        <v>2245137.0390797043</v>
      </c>
      <c r="J121" s="7">
        <v>2245137.0390797043</v>
      </c>
      <c r="K121" s="7">
        <v>2245137.0390797043</v>
      </c>
      <c r="L121" s="7">
        <v>2245137.0390797043</v>
      </c>
      <c r="M121" s="7">
        <v>2245137.0390797043</v>
      </c>
      <c r="N121" s="7">
        <v>2245137.0390797043</v>
      </c>
      <c r="O121" s="7">
        <v>2245137.0390797043</v>
      </c>
      <c r="P121" s="7">
        <v>2245137.0390797043</v>
      </c>
      <c r="Q121" s="7">
        <v>2245137.0390797043</v>
      </c>
      <c r="R121" s="7">
        <v>2245137.0390797043</v>
      </c>
      <c r="S121" s="7">
        <v>2245137.0390797043</v>
      </c>
      <c r="T121" s="7">
        <v>2245137.0390797043</v>
      </c>
      <c r="U121" s="7">
        <v>2245137.0390797043</v>
      </c>
      <c r="V121" s="7">
        <v>2245137.0390797043</v>
      </c>
      <c r="W121" s="7">
        <v>2245137.0390797043</v>
      </c>
      <c r="X121" s="7">
        <v>2245137.0390797043</v>
      </c>
      <c r="Y121" s="7">
        <v>2245137.0390797043</v>
      </c>
      <c r="Z121" s="7">
        <v>2245137.0390797043</v>
      </c>
      <c r="AA121" s="7">
        <v>2245137.0390797043</v>
      </c>
      <c r="AB121" s="7">
        <v>2245137.0390797043</v>
      </c>
      <c r="AC121" s="7">
        <v>2245137.0390797043</v>
      </c>
      <c r="AD121" s="7">
        <v>2245137.0390797043</v>
      </c>
      <c r="AE121" s="7">
        <v>2245137.0390797043</v>
      </c>
      <c r="AF121" s="7">
        <v>2245137.0390797043</v>
      </c>
      <c r="AG121" s="7">
        <v>2245137.0390797043</v>
      </c>
      <c r="AH121" s="7">
        <v>2245137.0390797043</v>
      </c>
      <c r="AI121" s="7">
        <v>2245137.0390797043</v>
      </c>
      <c r="AJ121" s="7">
        <v>2245137.0390797043</v>
      </c>
      <c r="AK121" s="7">
        <v>2245137.0390797043</v>
      </c>
      <c r="AL121" s="7">
        <v>2245137.0390797043</v>
      </c>
      <c r="AM121" s="7">
        <v>2245137.0390797043</v>
      </c>
      <c r="AN121" s="7">
        <v>2245137.0390797043</v>
      </c>
      <c r="AO121" s="7">
        <v>2245137.0390797043</v>
      </c>
      <c r="AP121" s="7">
        <v>2245137.0390797043</v>
      </c>
      <c r="AQ121" s="7">
        <v>2245137.0390797043</v>
      </c>
      <c r="AR121" s="7">
        <v>2245137.0390797043</v>
      </c>
      <c r="AS121" s="7">
        <v>2245137.0390797043</v>
      </c>
      <c r="AT121" s="7">
        <v>2245137.0390797043</v>
      </c>
      <c r="AU121" s="7">
        <v>2245137.0390797043</v>
      </c>
      <c r="AV121" s="7">
        <v>2245137.0390797043</v>
      </c>
      <c r="AW121" s="7">
        <v>2245137.0390797043</v>
      </c>
      <c r="AX121" s="7">
        <v>2245137.0390797043</v>
      </c>
      <c r="AY121" s="7">
        <v>2245137.0390797043</v>
      </c>
      <c r="AZ121" s="7">
        <v>2245137.0390797043</v>
      </c>
    </row>
    <row r="122" spans="1:65" ht="15.75" customHeight="1" x14ac:dyDescent="0.2">
      <c r="A122" s="7" t="s">
        <v>54</v>
      </c>
      <c r="B122" s="7">
        <v>0</v>
      </c>
      <c r="C122" s="7">
        <v>0</v>
      </c>
      <c r="D122" s="7">
        <v>0</v>
      </c>
      <c r="E122" s="7">
        <v>0</v>
      </c>
      <c r="F122" s="7">
        <v>0</v>
      </c>
      <c r="G122" s="7">
        <v>0</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c r="AF122" s="7">
        <v>0</v>
      </c>
      <c r="AG122" s="7">
        <v>0</v>
      </c>
      <c r="AH122" s="7">
        <v>0</v>
      </c>
      <c r="AI122" s="7">
        <v>0</v>
      </c>
      <c r="AJ122" s="7">
        <v>0</v>
      </c>
      <c r="AK122" s="7">
        <v>0</v>
      </c>
      <c r="AL122" s="7">
        <v>0</v>
      </c>
      <c r="AM122" s="7">
        <v>0</v>
      </c>
      <c r="AN122" s="7">
        <v>0</v>
      </c>
      <c r="AO122" s="7">
        <v>0</v>
      </c>
      <c r="AP122" s="7">
        <v>0</v>
      </c>
      <c r="AQ122" s="7">
        <v>0</v>
      </c>
      <c r="AR122" s="7">
        <v>0</v>
      </c>
      <c r="AS122" s="7">
        <v>0</v>
      </c>
      <c r="AT122" s="7">
        <v>0</v>
      </c>
      <c r="AU122" s="7">
        <v>0</v>
      </c>
      <c r="AV122" s="7">
        <v>0</v>
      </c>
      <c r="AW122" s="7">
        <v>0</v>
      </c>
      <c r="AX122" s="7">
        <v>0</v>
      </c>
      <c r="AY122" s="7">
        <v>0</v>
      </c>
      <c r="AZ122" s="7">
        <v>0</v>
      </c>
    </row>
    <row r="123" spans="1:65" ht="15.75" customHeight="1" x14ac:dyDescent="0.2">
      <c r="A123" s="7" t="s">
        <v>55</v>
      </c>
      <c r="B123" s="7">
        <v>0</v>
      </c>
      <c r="C123" s="7">
        <v>0</v>
      </c>
      <c r="D123" s="7">
        <v>0</v>
      </c>
      <c r="E123" s="7">
        <v>0</v>
      </c>
      <c r="F123" s="7">
        <v>0</v>
      </c>
      <c r="G123" s="7">
        <v>0</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c r="AF123" s="7">
        <v>0</v>
      </c>
      <c r="AG123" s="7">
        <v>0</v>
      </c>
      <c r="AH123" s="7">
        <v>0</v>
      </c>
      <c r="AI123" s="7">
        <v>0</v>
      </c>
      <c r="AJ123" s="7">
        <v>0</v>
      </c>
      <c r="AK123" s="7">
        <v>0</v>
      </c>
      <c r="AL123" s="7">
        <v>0</v>
      </c>
      <c r="AM123" s="7">
        <v>0</v>
      </c>
      <c r="AN123" s="7">
        <v>0</v>
      </c>
      <c r="AO123" s="7">
        <v>0</v>
      </c>
      <c r="AP123" s="7">
        <v>0</v>
      </c>
      <c r="AQ123" s="7">
        <v>0</v>
      </c>
      <c r="AR123" s="7">
        <v>0</v>
      </c>
      <c r="AS123" s="7">
        <v>0</v>
      </c>
      <c r="AT123" s="7">
        <v>0</v>
      </c>
      <c r="AU123" s="7">
        <v>0</v>
      </c>
      <c r="AV123" s="7">
        <v>0</v>
      </c>
      <c r="AW123" s="7">
        <v>0</v>
      </c>
      <c r="AX123" s="7">
        <v>0</v>
      </c>
      <c r="AY123" s="7">
        <v>0</v>
      </c>
      <c r="AZ123" s="7">
        <v>0</v>
      </c>
    </row>
    <row r="124" spans="1:65" ht="15.75" customHeight="1" x14ac:dyDescent="0.2">
      <c r="A124" s="7" t="s">
        <v>56</v>
      </c>
      <c r="B124" s="7">
        <v>2963580.8915852099</v>
      </c>
      <c r="C124" s="7">
        <v>2962936.3231693394</v>
      </c>
      <c r="D124" s="7">
        <v>2898848.4423201689</v>
      </c>
      <c r="E124" s="7">
        <v>2842431.2831647494</v>
      </c>
      <c r="F124" s="7">
        <v>2785443.8811328169</v>
      </c>
      <c r="G124" s="7">
        <v>2726458.4006706807</v>
      </c>
      <c r="H124" s="7">
        <v>2674639.0594851319</v>
      </c>
      <c r="I124" s="7">
        <v>2626949.6822624081</v>
      </c>
      <c r="J124" s="7">
        <v>2581461.9169455185</v>
      </c>
      <c r="K124" s="7">
        <v>2538119.6505920975</v>
      </c>
      <c r="L124" s="7">
        <v>2496800.0908931107</v>
      </c>
      <c r="M124" s="7">
        <v>2457469.9823931246</v>
      </c>
      <c r="N124" s="7">
        <v>2419806.7453276739</v>
      </c>
      <c r="O124" s="7">
        <v>2384164.5854850914</v>
      </c>
      <c r="P124" s="7">
        <v>2349182.968060364</v>
      </c>
      <c r="Q124" s="7">
        <v>2315641.958222263</v>
      </c>
      <c r="R124" s="7">
        <v>2283694.9382061744</v>
      </c>
      <c r="S124" s="7">
        <v>2253226.3066138132</v>
      </c>
      <c r="T124" s="7">
        <v>2224173.5735175237</v>
      </c>
      <c r="U124" s="7">
        <v>2196499.9499929207</v>
      </c>
      <c r="V124" s="7">
        <v>2170046.8132784432</v>
      </c>
      <c r="W124" s="7">
        <v>2144868.1190083385</v>
      </c>
      <c r="X124" s="7">
        <v>2120852.8360578259</v>
      </c>
      <c r="Y124" s="7">
        <v>2097949.2534558405</v>
      </c>
      <c r="Z124" s="7">
        <v>2076127.496485983</v>
      </c>
      <c r="AA124" s="7">
        <v>2055326.8323770484</v>
      </c>
      <c r="AB124" s="7">
        <v>2035487.784947081</v>
      </c>
      <c r="AC124" s="7">
        <v>2016589.585016526</v>
      </c>
      <c r="AD124" s="7">
        <v>1998564.2902836574</v>
      </c>
      <c r="AE124" s="7">
        <v>1981399.8350066005</v>
      </c>
      <c r="AF124" s="7">
        <v>1964251.9122869202</v>
      </c>
      <c r="AG124" s="7">
        <v>1832997.506118536</v>
      </c>
      <c r="AH124" s="7">
        <v>1799086.0692262501</v>
      </c>
      <c r="AI124" s="7">
        <v>1765174.632333979</v>
      </c>
      <c r="AJ124" s="7">
        <v>1731263.1954416931</v>
      </c>
      <c r="AK124" s="7">
        <v>1697351.758549422</v>
      </c>
      <c r="AL124" s="7">
        <v>1663440.321657151</v>
      </c>
      <c r="AM124" s="7">
        <v>1629528.884764865</v>
      </c>
      <c r="AN124" s="7">
        <v>1595617.447872594</v>
      </c>
      <c r="AO124" s="7">
        <v>1561706.0109803081</v>
      </c>
      <c r="AP124" s="7">
        <v>1527794.574088037</v>
      </c>
      <c r="AQ124" s="7">
        <v>1493883.1371957511</v>
      </c>
      <c r="AR124" s="7">
        <v>1459971.70030348</v>
      </c>
      <c r="AS124" s="7">
        <v>1426060.263411209</v>
      </c>
      <c r="AT124" s="7">
        <v>1392148.826518923</v>
      </c>
      <c r="AU124" s="7">
        <v>1358237.389626652</v>
      </c>
      <c r="AV124" s="7">
        <v>1324325.9527343661</v>
      </c>
      <c r="AW124" s="7">
        <v>1290414.515842095</v>
      </c>
      <c r="AX124" s="7">
        <v>1256503.0789498091</v>
      </c>
      <c r="AY124" s="7">
        <v>1222591.642057538</v>
      </c>
      <c r="AZ124" s="7">
        <v>1188680.205165267</v>
      </c>
    </row>
    <row r="125" spans="1:65" ht="15.75" customHeight="1" x14ac:dyDescent="0.2"/>
    <row r="126" spans="1:65" ht="15.75" customHeight="1" x14ac:dyDescent="0.2">
      <c r="A126" s="1" t="s">
        <v>67</v>
      </c>
    </row>
    <row r="127" spans="1:65" ht="15.75" customHeight="1" x14ac:dyDescent="0.2">
      <c r="A127" s="1" t="s">
        <v>49</v>
      </c>
      <c r="B127" s="1">
        <v>2020</v>
      </c>
      <c r="C127" s="1">
        <v>2021</v>
      </c>
      <c r="D127" s="1">
        <v>2022</v>
      </c>
      <c r="E127" s="1">
        <v>2023</v>
      </c>
      <c r="F127" s="1">
        <v>2024</v>
      </c>
      <c r="G127" s="1">
        <v>2025</v>
      </c>
      <c r="H127" s="1">
        <v>2026</v>
      </c>
      <c r="I127" s="1">
        <v>2027</v>
      </c>
      <c r="J127" s="1">
        <v>2028</v>
      </c>
      <c r="K127" s="1">
        <v>2029</v>
      </c>
      <c r="L127" s="1">
        <v>2030</v>
      </c>
      <c r="M127" s="1">
        <v>2031</v>
      </c>
      <c r="N127" s="1">
        <v>2032</v>
      </c>
      <c r="O127" s="1">
        <v>2033</v>
      </c>
      <c r="P127" s="1">
        <v>2034</v>
      </c>
      <c r="Q127" s="1">
        <v>2035</v>
      </c>
      <c r="R127" s="1">
        <v>2036</v>
      </c>
      <c r="S127" s="1">
        <v>2037</v>
      </c>
      <c r="T127" s="1">
        <v>2038</v>
      </c>
      <c r="U127" s="1">
        <v>2039</v>
      </c>
      <c r="V127" s="1">
        <v>2040</v>
      </c>
      <c r="W127" s="1">
        <v>2041</v>
      </c>
      <c r="X127" s="1">
        <v>2042</v>
      </c>
      <c r="Y127" s="1">
        <v>2043</v>
      </c>
      <c r="Z127" s="1">
        <v>2044</v>
      </c>
      <c r="AA127" s="1">
        <v>2045</v>
      </c>
      <c r="AB127" s="1">
        <v>2046</v>
      </c>
      <c r="AC127" s="1">
        <v>2047</v>
      </c>
      <c r="AD127" s="1">
        <v>2048</v>
      </c>
      <c r="AE127" s="1">
        <v>2049</v>
      </c>
      <c r="AF127" s="1">
        <v>2050</v>
      </c>
      <c r="AG127" s="1">
        <v>2051</v>
      </c>
      <c r="AH127" s="1">
        <v>2052</v>
      </c>
      <c r="AI127" s="1">
        <v>2053</v>
      </c>
      <c r="AJ127" s="1">
        <v>2054</v>
      </c>
      <c r="AK127" s="1">
        <v>2055</v>
      </c>
      <c r="AL127" s="1">
        <v>2056</v>
      </c>
      <c r="AM127" s="1">
        <v>2057</v>
      </c>
      <c r="AN127" s="1">
        <v>2058</v>
      </c>
      <c r="AO127" s="1">
        <v>2059</v>
      </c>
      <c r="AP127" s="1">
        <v>2060</v>
      </c>
      <c r="AQ127" s="1">
        <v>2061</v>
      </c>
      <c r="AR127" s="1">
        <v>2062</v>
      </c>
      <c r="AS127" s="1">
        <v>2063</v>
      </c>
      <c r="AT127" s="1">
        <v>2064</v>
      </c>
      <c r="AU127" s="1">
        <v>2065</v>
      </c>
      <c r="AV127" s="1">
        <v>2066</v>
      </c>
      <c r="AW127" s="1">
        <v>2067</v>
      </c>
      <c r="AX127" s="1">
        <v>2068</v>
      </c>
      <c r="AY127" s="1">
        <v>2069</v>
      </c>
      <c r="AZ127" s="1">
        <v>2070</v>
      </c>
      <c r="BA127" s="1"/>
      <c r="BB127" s="1"/>
      <c r="BC127" s="1"/>
      <c r="BD127" s="1"/>
      <c r="BE127" s="1"/>
      <c r="BF127" s="1"/>
      <c r="BG127" s="1"/>
      <c r="BH127" s="1"/>
      <c r="BI127" s="1"/>
      <c r="BJ127" s="1"/>
      <c r="BK127" s="1"/>
      <c r="BL127" s="1"/>
      <c r="BM127" s="1"/>
    </row>
    <row r="128" spans="1:65" ht="15.75" customHeight="1" x14ac:dyDescent="0.2">
      <c r="A128" s="7" t="s">
        <v>50</v>
      </c>
      <c r="B128" s="7">
        <v>119848198.6111111</v>
      </c>
      <c r="C128" s="7">
        <v>119848198.6111111</v>
      </c>
      <c r="D128" s="7">
        <v>119848198.6111111</v>
      </c>
      <c r="E128" s="7">
        <v>119848198.6111111</v>
      </c>
      <c r="F128" s="7">
        <v>119848198.6111111</v>
      </c>
      <c r="G128" s="7">
        <v>119848198.6111111</v>
      </c>
      <c r="H128" s="7">
        <v>119848198.6111111</v>
      </c>
      <c r="I128" s="7">
        <v>119848198.6111111</v>
      </c>
      <c r="J128" s="7">
        <v>119848198.6111111</v>
      </c>
      <c r="K128" s="7">
        <v>119848198.6111111</v>
      </c>
      <c r="L128" s="7">
        <v>119848198.6111111</v>
      </c>
      <c r="M128" s="7">
        <v>119848198.6111111</v>
      </c>
      <c r="N128" s="7">
        <v>119848198.6111111</v>
      </c>
      <c r="O128" s="7">
        <v>119848198.6111111</v>
      </c>
      <c r="P128" s="7">
        <v>119848198.6111111</v>
      </c>
      <c r="Q128" s="7">
        <v>119848198.6111111</v>
      </c>
      <c r="R128" s="7">
        <v>119848198.6111111</v>
      </c>
      <c r="S128" s="7">
        <v>119848198.6111111</v>
      </c>
      <c r="T128" s="7">
        <v>119848198.6111111</v>
      </c>
      <c r="U128" s="7">
        <v>119848198.6111111</v>
      </c>
      <c r="V128" s="7">
        <v>119848198.6111111</v>
      </c>
      <c r="W128" s="7">
        <v>119848198.6111111</v>
      </c>
      <c r="X128" s="7">
        <v>119848198.6111111</v>
      </c>
      <c r="Y128" s="7">
        <v>119848198.6111111</v>
      </c>
      <c r="Z128" s="7">
        <v>119848198.6111111</v>
      </c>
      <c r="AA128" s="7">
        <v>119848198.6111111</v>
      </c>
      <c r="AB128" s="7">
        <v>119848198.6111111</v>
      </c>
      <c r="AC128" s="7">
        <v>119848198.6111111</v>
      </c>
      <c r="AD128" s="7">
        <v>119848198.6111111</v>
      </c>
      <c r="AE128" s="7">
        <v>119848198.6111111</v>
      </c>
      <c r="AF128" s="7">
        <v>119848198.6111111</v>
      </c>
      <c r="AG128" s="7">
        <v>119848198.61111115</v>
      </c>
      <c r="AH128" s="7">
        <v>119848198.61111115</v>
      </c>
      <c r="AI128" s="7">
        <v>119848198.61111115</v>
      </c>
      <c r="AJ128" s="7">
        <v>119848198.61111115</v>
      </c>
      <c r="AK128" s="7">
        <v>119848198.61111115</v>
      </c>
      <c r="AL128" s="7">
        <v>119848198.61111115</v>
      </c>
      <c r="AM128" s="7">
        <v>119848198.61111115</v>
      </c>
      <c r="AN128" s="7">
        <v>119848198.61111115</v>
      </c>
      <c r="AO128" s="7">
        <v>119848198.61111115</v>
      </c>
      <c r="AP128" s="7">
        <v>119848198.61111115</v>
      </c>
      <c r="AQ128" s="7">
        <v>119848198.61111115</v>
      </c>
      <c r="AR128" s="7">
        <v>119848198.61111115</v>
      </c>
      <c r="AS128" s="7">
        <v>119848198.61111115</v>
      </c>
      <c r="AT128" s="7">
        <v>119848198.61111115</v>
      </c>
      <c r="AU128" s="7">
        <v>119848198.61111115</v>
      </c>
      <c r="AV128" s="7">
        <v>119848198.61111115</v>
      </c>
      <c r="AW128" s="7">
        <v>119848198.61111115</v>
      </c>
      <c r="AX128" s="7">
        <v>119848198.61111115</v>
      </c>
      <c r="AY128" s="7">
        <v>119848198.61111115</v>
      </c>
      <c r="AZ128" s="7">
        <v>119848198.61111115</v>
      </c>
    </row>
    <row r="129" spans="1:65" ht="15.75" customHeight="1" x14ac:dyDescent="0.2">
      <c r="A129" s="7" t="s">
        <v>51</v>
      </c>
      <c r="B129" s="7">
        <v>0</v>
      </c>
      <c r="C129" s="7">
        <v>0</v>
      </c>
      <c r="D129" s="7">
        <v>0</v>
      </c>
      <c r="E129" s="7">
        <v>0</v>
      </c>
      <c r="F129" s="7">
        <v>0</v>
      </c>
      <c r="G129" s="7">
        <v>0</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c r="AF129" s="7">
        <v>0</v>
      </c>
      <c r="AG129" s="7">
        <v>0</v>
      </c>
      <c r="AH129" s="7">
        <v>0</v>
      </c>
      <c r="AI129" s="7">
        <v>0</v>
      </c>
      <c r="AJ129" s="7">
        <v>0</v>
      </c>
      <c r="AK129" s="7">
        <v>0</v>
      </c>
      <c r="AL129" s="7">
        <v>0</v>
      </c>
      <c r="AM129" s="7">
        <v>0</v>
      </c>
      <c r="AN129" s="7">
        <v>0</v>
      </c>
      <c r="AO129" s="7">
        <v>0</v>
      </c>
      <c r="AP129" s="7">
        <v>0</v>
      </c>
      <c r="AQ129" s="7">
        <v>0</v>
      </c>
      <c r="AR129" s="7">
        <v>0</v>
      </c>
      <c r="AS129" s="7">
        <v>0</v>
      </c>
      <c r="AT129" s="7">
        <v>0</v>
      </c>
      <c r="AU129" s="7">
        <v>0</v>
      </c>
      <c r="AV129" s="7">
        <v>0</v>
      </c>
      <c r="AW129" s="7">
        <v>0</v>
      </c>
      <c r="AX129" s="7">
        <v>0</v>
      </c>
      <c r="AY129" s="7">
        <v>0</v>
      </c>
      <c r="AZ129" s="7">
        <v>0</v>
      </c>
    </row>
    <row r="130" spans="1:65" ht="15.75" customHeight="1" x14ac:dyDescent="0.2">
      <c r="A130" s="7" t="s">
        <v>52</v>
      </c>
      <c r="B130" s="7">
        <v>0</v>
      </c>
      <c r="C130" s="7">
        <v>0</v>
      </c>
      <c r="D130" s="7">
        <v>0</v>
      </c>
      <c r="E130" s="7">
        <v>0</v>
      </c>
      <c r="F130" s="7">
        <v>0</v>
      </c>
      <c r="G130" s="7">
        <v>0</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c r="AF130" s="7">
        <v>0</v>
      </c>
      <c r="AG130" s="7">
        <v>0</v>
      </c>
      <c r="AH130" s="7">
        <v>0</v>
      </c>
      <c r="AI130" s="7">
        <v>0</v>
      </c>
      <c r="AJ130" s="7">
        <v>0</v>
      </c>
      <c r="AK130" s="7">
        <v>0</v>
      </c>
      <c r="AL130" s="7">
        <v>0</v>
      </c>
      <c r="AM130" s="7">
        <v>0</v>
      </c>
      <c r="AN130" s="7">
        <v>0</v>
      </c>
      <c r="AO130" s="7">
        <v>0</v>
      </c>
      <c r="AP130" s="7">
        <v>0</v>
      </c>
      <c r="AQ130" s="7">
        <v>0</v>
      </c>
      <c r="AR130" s="7">
        <v>0</v>
      </c>
      <c r="AS130" s="7">
        <v>0</v>
      </c>
      <c r="AT130" s="7">
        <v>0</v>
      </c>
      <c r="AU130" s="7">
        <v>0</v>
      </c>
      <c r="AV130" s="7">
        <v>0</v>
      </c>
      <c r="AW130" s="7">
        <v>0</v>
      </c>
      <c r="AX130" s="7">
        <v>0</v>
      </c>
      <c r="AY130" s="7">
        <v>0</v>
      </c>
      <c r="AZ130" s="7">
        <v>0</v>
      </c>
    </row>
    <row r="131" spans="1:65" ht="15.75" customHeight="1" x14ac:dyDescent="0.2">
      <c r="A131" s="7" t="s">
        <v>53</v>
      </c>
      <c r="B131" s="7">
        <v>64833333.333333336</v>
      </c>
      <c r="C131" s="7">
        <v>64833333.333333336</v>
      </c>
      <c r="D131" s="7">
        <v>64833333.333333336</v>
      </c>
      <c r="E131" s="7">
        <v>64833333.333333336</v>
      </c>
      <c r="F131" s="7">
        <v>64833333.333333336</v>
      </c>
      <c r="G131" s="7">
        <v>64833333.333333336</v>
      </c>
      <c r="H131" s="7">
        <v>64833333.333333336</v>
      </c>
      <c r="I131" s="7">
        <v>64833333.333333336</v>
      </c>
      <c r="J131" s="7">
        <v>64833333.333333336</v>
      </c>
      <c r="K131" s="7">
        <v>64833333.333333336</v>
      </c>
      <c r="L131" s="7">
        <v>64833333.333333336</v>
      </c>
      <c r="M131" s="7">
        <v>64833333.333333336</v>
      </c>
      <c r="N131" s="7">
        <v>64833333.333333336</v>
      </c>
      <c r="O131" s="7">
        <v>64833333.333333336</v>
      </c>
      <c r="P131" s="7">
        <v>64833333.333333336</v>
      </c>
      <c r="Q131" s="7">
        <v>64833333.333333336</v>
      </c>
      <c r="R131" s="7">
        <v>64833333.333333336</v>
      </c>
      <c r="S131" s="7">
        <v>64833333.333333336</v>
      </c>
      <c r="T131" s="7">
        <v>64833333.333333336</v>
      </c>
      <c r="U131" s="7">
        <v>64833333.333333336</v>
      </c>
      <c r="V131" s="7">
        <v>64833333.333333336</v>
      </c>
      <c r="W131" s="7">
        <v>64833333.333333336</v>
      </c>
      <c r="X131" s="7">
        <v>64833333.333333336</v>
      </c>
      <c r="Y131" s="7">
        <v>64833333.333333336</v>
      </c>
      <c r="Z131" s="7">
        <v>64833333.333333336</v>
      </c>
      <c r="AA131" s="7">
        <v>64833333.333333336</v>
      </c>
      <c r="AB131" s="7">
        <v>64833333.333333336</v>
      </c>
      <c r="AC131" s="7">
        <v>64833333.333333336</v>
      </c>
      <c r="AD131" s="7">
        <v>64833333.333333336</v>
      </c>
      <c r="AE131" s="7">
        <v>64833333.333333336</v>
      </c>
      <c r="AF131" s="7">
        <v>64833333.333333336</v>
      </c>
      <c r="AG131" s="7">
        <v>64833333.333333306</v>
      </c>
      <c r="AH131" s="7">
        <v>64833333.333333306</v>
      </c>
      <c r="AI131" s="7">
        <v>64833333.333333306</v>
      </c>
      <c r="AJ131" s="7">
        <v>64833333.333333306</v>
      </c>
      <c r="AK131" s="7">
        <v>64833333.333333306</v>
      </c>
      <c r="AL131" s="7">
        <v>64833333.333333306</v>
      </c>
      <c r="AM131" s="7">
        <v>64833333.333333306</v>
      </c>
      <c r="AN131" s="7">
        <v>64833333.333333306</v>
      </c>
      <c r="AO131" s="7">
        <v>64833333.333333306</v>
      </c>
      <c r="AP131" s="7">
        <v>64833333.333333306</v>
      </c>
      <c r="AQ131" s="7">
        <v>64833333.333333306</v>
      </c>
      <c r="AR131" s="7">
        <v>64833333.333333306</v>
      </c>
      <c r="AS131" s="7">
        <v>64833333.333333306</v>
      </c>
      <c r="AT131" s="7">
        <v>64833333.333333306</v>
      </c>
      <c r="AU131" s="7">
        <v>64833333.333333306</v>
      </c>
      <c r="AV131" s="7">
        <v>64833333.333333306</v>
      </c>
      <c r="AW131" s="7">
        <v>64833333.333333306</v>
      </c>
      <c r="AX131" s="7">
        <v>64833333.333333306</v>
      </c>
      <c r="AY131" s="7">
        <v>64833333.333333306</v>
      </c>
      <c r="AZ131" s="7">
        <v>64833333.333333306</v>
      </c>
    </row>
    <row r="132" spans="1:65" ht="15.75" customHeight="1" x14ac:dyDescent="0.2">
      <c r="A132" s="7" t="s">
        <v>54</v>
      </c>
      <c r="B132" s="7">
        <v>0</v>
      </c>
      <c r="C132" s="7">
        <v>0</v>
      </c>
      <c r="D132" s="7">
        <v>0</v>
      </c>
      <c r="E132" s="7">
        <v>0</v>
      </c>
      <c r="F132" s="7">
        <v>0</v>
      </c>
      <c r="G132" s="7">
        <v>0</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c r="AF132" s="7">
        <v>0</v>
      </c>
      <c r="AG132" s="7">
        <v>0</v>
      </c>
      <c r="AH132" s="7">
        <v>0</v>
      </c>
      <c r="AI132" s="7">
        <v>0</v>
      </c>
      <c r="AJ132" s="7">
        <v>0</v>
      </c>
      <c r="AK132" s="7">
        <v>0</v>
      </c>
      <c r="AL132" s="7">
        <v>0</v>
      </c>
      <c r="AM132" s="7">
        <v>0</v>
      </c>
      <c r="AN132" s="7">
        <v>0</v>
      </c>
      <c r="AO132" s="7">
        <v>0</v>
      </c>
      <c r="AP132" s="7">
        <v>0</v>
      </c>
      <c r="AQ132" s="7">
        <v>0</v>
      </c>
      <c r="AR132" s="7">
        <v>0</v>
      </c>
      <c r="AS132" s="7">
        <v>0</v>
      </c>
      <c r="AT132" s="7">
        <v>0</v>
      </c>
      <c r="AU132" s="7">
        <v>0</v>
      </c>
      <c r="AV132" s="7">
        <v>0</v>
      </c>
      <c r="AW132" s="7">
        <v>0</v>
      </c>
      <c r="AX132" s="7">
        <v>0</v>
      </c>
      <c r="AY132" s="7">
        <v>0</v>
      </c>
      <c r="AZ132" s="7">
        <v>0</v>
      </c>
    </row>
    <row r="133" spans="1:65" ht="15.75" customHeight="1" x14ac:dyDescent="0.2">
      <c r="A133" s="7" t="s">
        <v>55</v>
      </c>
      <c r="B133" s="7">
        <v>0</v>
      </c>
      <c r="C133" s="7">
        <v>0</v>
      </c>
      <c r="D133" s="7">
        <v>0</v>
      </c>
      <c r="E133" s="7">
        <v>0</v>
      </c>
      <c r="F133" s="7">
        <v>0</v>
      </c>
      <c r="G133" s="7">
        <v>0</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c r="AF133" s="7">
        <v>0</v>
      </c>
      <c r="AG133" s="7">
        <v>0</v>
      </c>
      <c r="AH133" s="7">
        <v>0</v>
      </c>
      <c r="AI133" s="7">
        <v>0</v>
      </c>
      <c r="AJ133" s="7">
        <v>0</v>
      </c>
      <c r="AK133" s="7">
        <v>0</v>
      </c>
      <c r="AL133" s="7">
        <v>0</v>
      </c>
      <c r="AM133" s="7">
        <v>0</v>
      </c>
      <c r="AN133" s="7">
        <v>0</v>
      </c>
      <c r="AO133" s="7">
        <v>0</v>
      </c>
      <c r="AP133" s="7">
        <v>0</v>
      </c>
      <c r="AQ133" s="7">
        <v>0</v>
      </c>
      <c r="AR133" s="7">
        <v>0</v>
      </c>
      <c r="AS133" s="7">
        <v>0</v>
      </c>
      <c r="AT133" s="7">
        <v>0</v>
      </c>
      <c r="AU133" s="7">
        <v>0</v>
      </c>
      <c r="AV133" s="7">
        <v>0</v>
      </c>
      <c r="AW133" s="7">
        <v>0</v>
      </c>
      <c r="AX133" s="7">
        <v>0</v>
      </c>
      <c r="AY133" s="7">
        <v>0</v>
      </c>
      <c r="AZ133" s="7">
        <v>0</v>
      </c>
    </row>
    <row r="134" spans="1:65" ht="15.75" customHeight="1" x14ac:dyDescent="0.2">
      <c r="A134" s="7" t="s">
        <v>56</v>
      </c>
      <c r="B134" s="7">
        <v>130462173.27646299</v>
      </c>
      <c r="C134" s="7">
        <v>130433798.21283689</v>
      </c>
      <c r="D134" s="7">
        <v>127612534.1670313</v>
      </c>
      <c r="E134" s="7">
        <v>125128949.11814705</v>
      </c>
      <c r="F134" s="7">
        <v>122620260.94986539</v>
      </c>
      <c r="G134" s="7">
        <v>120023613.76716256</v>
      </c>
      <c r="H134" s="7">
        <v>117742432.95376994</v>
      </c>
      <c r="I134" s="7">
        <v>115643060.59908123</v>
      </c>
      <c r="J134" s="7">
        <v>113640607.16931953</v>
      </c>
      <c r="K134" s="7">
        <v>111732602.47160736</v>
      </c>
      <c r="L134" s="7">
        <v>109913640.96714409</v>
      </c>
      <c r="M134" s="7">
        <v>108182258.69083215</v>
      </c>
      <c r="N134" s="7">
        <v>106524255.09992732</v>
      </c>
      <c r="O134" s="7">
        <v>104955222.97175646</v>
      </c>
      <c r="P134" s="7">
        <v>103415269.11157534</v>
      </c>
      <c r="Q134" s="7">
        <v>101938733.39433184</v>
      </c>
      <c r="R134" s="7">
        <v>100532367.98252888</v>
      </c>
      <c r="S134" s="7">
        <v>99191083.894220054</v>
      </c>
      <c r="T134" s="7">
        <v>97912130.210139751</v>
      </c>
      <c r="U134" s="7">
        <v>96693887.41551733</v>
      </c>
      <c r="V134" s="7">
        <v>95529372.650440603</v>
      </c>
      <c r="W134" s="7">
        <v>94420961.139194697</v>
      </c>
      <c r="X134" s="7">
        <v>93363765.091511592</v>
      </c>
      <c r="Y134" s="7">
        <v>92355508.097225979</v>
      </c>
      <c r="Z134" s="7">
        <v>91394875.017466992</v>
      </c>
      <c r="AA134" s="7">
        <v>90479192.286163554</v>
      </c>
      <c r="AB134" s="7">
        <v>89605841.654568717</v>
      </c>
      <c r="AC134" s="7">
        <v>88773908.825957969</v>
      </c>
      <c r="AD134" s="7">
        <v>87980402.85773012</v>
      </c>
      <c r="AE134" s="7">
        <v>87224792.594177052</v>
      </c>
      <c r="AF134" s="7">
        <v>86469910.123602867</v>
      </c>
      <c r="AG134" s="7">
        <v>80691854.552567482</v>
      </c>
      <c r="AH134" s="7">
        <v>79199011.968632698</v>
      </c>
      <c r="AI134" s="7">
        <v>77706169.384697914</v>
      </c>
      <c r="AJ134" s="7">
        <v>76213326.80076313</v>
      </c>
      <c r="AK134" s="7">
        <v>74720484.216827869</v>
      </c>
      <c r="AL134" s="7">
        <v>73227641.632893085</v>
      </c>
      <c r="AM134" s="7">
        <v>71734799.048958302</v>
      </c>
      <c r="AN134" s="7">
        <v>70241956.465023518</v>
      </c>
      <c r="AO134" s="7">
        <v>68749113.881088257</v>
      </c>
      <c r="AP134" s="7">
        <v>67256271.297153473</v>
      </c>
      <c r="AQ134" s="7">
        <v>65763428.713218689</v>
      </c>
      <c r="AR134" s="7">
        <v>64270586.129283905</v>
      </c>
      <c r="AS134" s="7">
        <v>62777743.545349121</v>
      </c>
      <c r="AT134" s="7">
        <v>61284900.96141386</v>
      </c>
      <c r="AU134" s="7">
        <v>59792058.377479076</v>
      </c>
      <c r="AV134" s="7">
        <v>58299215.793544292</v>
      </c>
      <c r="AW134" s="7">
        <v>56806373.209609509</v>
      </c>
      <c r="AX134" s="7">
        <v>55313530.625674248</v>
      </c>
      <c r="AY134" s="7">
        <v>53820688.041739464</v>
      </c>
      <c r="AZ134" s="7">
        <v>52327845.45780468</v>
      </c>
    </row>
    <row r="135" spans="1:65" ht="15.75" customHeight="1" x14ac:dyDescent="0.2"/>
    <row r="136" spans="1:65" ht="15.75" customHeight="1" x14ac:dyDescent="0.2">
      <c r="A136" s="1" t="s">
        <v>68</v>
      </c>
    </row>
    <row r="137" spans="1:65" ht="15.75" customHeight="1" x14ac:dyDescent="0.2">
      <c r="A137" s="1" t="s">
        <v>49</v>
      </c>
      <c r="B137" s="1">
        <v>2020</v>
      </c>
      <c r="C137" s="1">
        <v>2021</v>
      </c>
      <c r="D137" s="1">
        <v>2022</v>
      </c>
      <c r="E137" s="1">
        <v>2023</v>
      </c>
      <c r="F137" s="1">
        <v>2024</v>
      </c>
      <c r="G137" s="1">
        <v>2025</v>
      </c>
      <c r="H137" s="1">
        <v>2026</v>
      </c>
      <c r="I137" s="1">
        <v>2027</v>
      </c>
      <c r="J137" s="1">
        <v>2028</v>
      </c>
      <c r="K137" s="1">
        <v>2029</v>
      </c>
      <c r="L137" s="1">
        <v>2030</v>
      </c>
      <c r="M137" s="1">
        <v>2031</v>
      </c>
      <c r="N137" s="1">
        <v>2032</v>
      </c>
      <c r="O137" s="1">
        <v>2033</v>
      </c>
      <c r="P137" s="1">
        <v>2034</v>
      </c>
      <c r="Q137" s="1">
        <v>2035</v>
      </c>
      <c r="R137" s="1">
        <v>2036</v>
      </c>
      <c r="S137" s="1">
        <v>2037</v>
      </c>
      <c r="T137" s="1">
        <v>2038</v>
      </c>
      <c r="U137" s="1">
        <v>2039</v>
      </c>
      <c r="V137" s="1">
        <v>2040</v>
      </c>
      <c r="W137" s="1">
        <v>2041</v>
      </c>
      <c r="X137" s="1">
        <v>2042</v>
      </c>
      <c r="Y137" s="1">
        <v>2043</v>
      </c>
      <c r="Z137" s="1">
        <v>2044</v>
      </c>
      <c r="AA137" s="1">
        <v>2045</v>
      </c>
      <c r="AB137" s="1">
        <v>2046</v>
      </c>
      <c r="AC137" s="1">
        <v>2047</v>
      </c>
      <c r="AD137" s="1">
        <v>2048</v>
      </c>
      <c r="AE137" s="1">
        <v>2049</v>
      </c>
      <c r="AF137" s="1">
        <v>2050</v>
      </c>
      <c r="AG137" s="1">
        <v>2051</v>
      </c>
      <c r="AH137" s="1">
        <v>2052</v>
      </c>
      <c r="AI137" s="1">
        <v>2053</v>
      </c>
      <c r="AJ137" s="1">
        <v>2054</v>
      </c>
      <c r="AK137" s="1">
        <v>2055</v>
      </c>
      <c r="AL137" s="1">
        <v>2056</v>
      </c>
      <c r="AM137" s="1">
        <v>2057</v>
      </c>
      <c r="AN137" s="1">
        <v>2058</v>
      </c>
      <c r="AO137" s="1">
        <v>2059</v>
      </c>
      <c r="AP137" s="1">
        <v>2060</v>
      </c>
      <c r="AQ137" s="1">
        <v>2061</v>
      </c>
      <c r="AR137" s="1">
        <v>2062</v>
      </c>
      <c r="AS137" s="1">
        <v>2063</v>
      </c>
      <c r="AT137" s="1">
        <v>2064</v>
      </c>
      <c r="AU137" s="1">
        <v>2065</v>
      </c>
      <c r="AV137" s="1">
        <v>2066</v>
      </c>
      <c r="AW137" s="1">
        <v>2067</v>
      </c>
      <c r="AX137" s="1">
        <v>2068</v>
      </c>
      <c r="AY137" s="1">
        <v>2069</v>
      </c>
      <c r="AZ137" s="1">
        <v>2070</v>
      </c>
      <c r="BA137" s="1"/>
      <c r="BB137" s="1"/>
      <c r="BC137" s="1"/>
      <c r="BD137" s="1"/>
      <c r="BE137" s="1"/>
      <c r="BF137" s="1"/>
      <c r="BG137" s="1"/>
      <c r="BH137" s="1"/>
      <c r="BI137" s="1"/>
      <c r="BJ137" s="1"/>
      <c r="BK137" s="1"/>
      <c r="BL137" s="1"/>
      <c r="BM137" s="1"/>
    </row>
    <row r="138" spans="1:65" ht="15.75" customHeight="1" x14ac:dyDescent="0.2">
      <c r="A138" s="7" t="s">
        <v>50</v>
      </c>
      <c r="B138" s="7">
        <v>5000000</v>
      </c>
      <c r="C138" s="7">
        <v>5000000</v>
      </c>
      <c r="D138" s="7">
        <v>5000000</v>
      </c>
      <c r="E138" s="7">
        <v>5000000</v>
      </c>
      <c r="F138" s="7">
        <v>5000000</v>
      </c>
      <c r="G138" s="7">
        <v>5000000</v>
      </c>
      <c r="H138" s="7">
        <v>5000000</v>
      </c>
      <c r="I138" s="7">
        <v>5000000</v>
      </c>
      <c r="J138" s="7">
        <v>5000000</v>
      </c>
      <c r="K138" s="7">
        <v>5000000</v>
      </c>
      <c r="L138" s="7">
        <v>5000000</v>
      </c>
      <c r="M138" s="7">
        <v>5000000</v>
      </c>
      <c r="N138" s="7">
        <v>5000000</v>
      </c>
      <c r="O138" s="7">
        <v>5000000</v>
      </c>
      <c r="P138" s="7">
        <v>5000000</v>
      </c>
      <c r="Q138" s="7">
        <v>5000000</v>
      </c>
      <c r="R138" s="7">
        <v>5000000</v>
      </c>
      <c r="S138" s="7">
        <v>5000000</v>
      </c>
      <c r="T138" s="7">
        <v>5000000</v>
      </c>
      <c r="U138" s="7">
        <v>5000000</v>
      </c>
      <c r="V138" s="7">
        <v>5000000</v>
      </c>
      <c r="W138" s="7">
        <v>5000000</v>
      </c>
      <c r="X138" s="7">
        <v>5000000</v>
      </c>
      <c r="Y138" s="7">
        <v>5000000</v>
      </c>
      <c r="Z138" s="7">
        <v>5000000</v>
      </c>
      <c r="AA138" s="7">
        <v>5000000</v>
      </c>
      <c r="AB138" s="7">
        <v>5000000</v>
      </c>
      <c r="AC138" s="7">
        <v>5000000</v>
      </c>
      <c r="AD138" s="7">
        <v>5000000</v>
      </c>
      <c r="AE138" s="7">
        <v>5000000</v>
      </c>
      <c r="AF138" s="7">
        <v>5000000</v>
      </c>
      <c r="AG138" s="7">
        <v>5000000</v>
      </c>
      <c r="AH138" s="7">
        <v>5000000</v>
      </c>
      <c r="AI138" s="7">
        <v>5000000</v>
      </c>
      <c r="AJ138" s="7">
        <v>5000000</v>
      </c>
      <c r="AK138" s="7">
        <v>5000000</v>
      </c>
      <c r="AL138" s="7">
        <v>5000000</v>
      </c>
      <c r="AM138" s="7">
        <v>5000000</v>
      </c>
      <c r="AN138" s="7">
        <v>5000000</v>
      </c>
      <c r="AO138" s="7">
        <v>5000000</v>
      </c>
      <c r="AP138" s="7">
        <v>5000000</v>
      </c>
      <c r="AQ138" s="7">
        <v>5000000</v>
      </c>
      <c r="AR138" s="7">
        <v>5000000</v>
      </c>
      <c r="AS138" s="7">
        <v>5000000</v>
      </c>
      <c r="AT138" s="7">
        <v>5000000</v>
      </c>
      <c r="AU138" s="7">
        <v>5000000</v>
      </c>
      <c r="AV138" s="7">
        <v>5000000</v>
      </c>
      <c r="AW138" s="7">
        <v>5000000</v>
      </c>
      <c r="AX138" s="7">
        <v>5000000</v>
      </c>
      <c r="AY138" s="7">
        <v>5000000</v>
      </c>
      <c r="AZ138" s="7">
        <v>5000000</v>
      </c>
    </row>
    <row r="139" spans="1:65" ht="15.75" customHeight="1" x14ac:dyDescent="0.2">
      <c r="A139" s="7" t="s">
        <v>51</v>
      </c>
      <c r="B139" s="7">
        <v>0</v>
      </c>
      <c r="C139" s="7">
        <v>0</v>
      </c>
      <c r="D139" s="7">
        <v>0</v>
      </c>
      <c r="E139" s="7">
        <v>0</v>
      </c>
      <c r="F139" s="7">
        <v>0</v>
      </c>
      <c r="G139" s="7">
        <v>0</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c r="AF139" s="7">
        <v>0</v>
      </c>
      <c r="AG139" s="7">
        <v>0</v>
      </c>
      <c r="AH139" s="7">
        <v>0</v>
      </c>
      <c r="AI139" s="7">
        <v>0</v>
      </c>
      <c r="AJ139" s="7">
        <v>0</v>
      </c>
      <c r="AK139" s="7">
        <v>0</v>
      </c>
      <c r="AL139" s="7">
        <v>0</v>
      </c>
      <c r="AM139" s="7">
        <v>0</v>
      </c>
      <c r="AN139" s="7">
        <v>0</v>
      </c>
      <c r="AO139" s="7">
        <v>0</v>
      </c>
      <c r="AP139" s="7">
        <v>0</v>
      </c>
      <c r="AQ139" s="7">
        <v>0</v>
      </c>
      <c r="AR139" s="7">
        <v>0</v>
      </c>
      <c r="AS139" s="7">
        <v>0</v>
      </c>
      <c r="AT139" s="7">
        <v>0</v>
      </c>
      <c r="AU139" s="7">
        <v>0</v>
      </c>
      <c r="AV139" s="7">
        <v>0</v>
      </c>
      <c r="AW139" s="7">
        <v>0</v>
      </c>
      <c r="AX139" s="7">
        <v>0</v>
      </c>
      <c r="AY139" s="7">
        <v>0</v>
      </c>
      <c r="AZ139" s="7">
        <v>0</v>
      </c>
    </row>
    <row r="140" spans="1:65" ht="15.75" customHeight="1" x14ac:dyDescent="0.2">
      <c r="A140" s="7" t="s">
        <v>52</v>
      </c>
      <c r="B140" s="7">
        <v>0</v>
      </c>
      <c r="C140" s="7">
        <v>0</v>
      </c>
      <c r="D140" s="7">
        <v>0</v>
      </c>
      <c r="E140" s="7">
        <v>0</v>
      </c>
      <c r="F140" s="7">
        <v>0</v>
      </c>
      <c r="G140" s="7">
        <v>0</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c r="AF140" s="7">
        <v>0</v>
      </c>
      <c r="AG140" s="7">
        <v>0</v>
      </c>
      <c r="AH140" s="7">
        <v>0</v>
      </c>
      <c r="AI140" s="7">
        <v>0</v>
      </c>
      <c r="AJ140" s="7">
        <v>0</v>
      </c>
      <c r="AK140" s="7">
        <v>0</v>
      </c>
      <c r="AL140" s="7">
        <v>0</v>
      </c>
      <c r="AM140" s="7">
        <v>0</v>
      </c>
      <c r="AN140" s="7">
        <v>0</v>
      </c>
      <c r="AO140" s="7">
        <v>0</v>
      </c>
      <c r="AP140" s="7">
        <v>0</v>
      </c>
      <c r="AQ140" s="7">
        <v>0</v>
      </c>
      <c r="AR140" s="7">
        <v>0</v>
      </c>
      <c r="AS140" s="7">
        <v>0</v>
      </c>
      <c r="AT140" s="7">
        <v>0</v>
      </c>
      <c r="AU140" s="7">
        <v>0</v>
      </c>
      <c r="AV140" s="7">
        <v>0</v>
      </c>
      <c r="AW140" s="7">
        <v>0</v>
      </c>
      <c r="AX140" s="7">
        <v>0</v>
      </c>
      <c r="AY140" s="7">
        <v>0</v>
      </c>
      <c r="AZ140" s="7">
        <v>0</v>
      </c>
    </row>
    <row r="141" spans="1:65" ht="15.75" customHeight="1" x14ac:dyDescent="0.2">
      <c r="A141" s="7" t="s">
        <v>53</v>
      </c>
      <c r="B141" s="7">
        <v>2694164.446895645</v>
      </c>
      <c r="C141" s="7">
        <v>2694164.446895645</v>
      </c>
      <c r="D141" s="7">
        <v>2694164.446895645</v>
      </c>
      <c r="E141" s="7">
        <v>2694164.446895645</v>
      </c>
      <c r="F141" s="7">
        <v>2694164.446895645</v>
      </c>
      <c r="G141" s="7">
        <v>2694164.446895645</v>
      </c>
      <c r="H141" s="7">
        <v>2694164.446895645</v>
      </c>
      <c r="I141" s="7">
        <v>2694164.446895645</v>
      </c>
      <c r="J141" s="7">
        <v>2694164.446895645</v>
      </c>
      <c r="K141" s="7">
        <v>2694164.446895645</v>
      </c>
      <c r="L141" s="7">
        <v>2694164.446895645</v>
      </c>
      <c r="M141" s="7">
        <v>2694164.446895645</v>
      </c>
      <c r="N141" s="7">
        <v>2694164.446895645</v>
      </c>
      <c r="O141" s="7">
        <v>2694164.446895645</v>
      </c>
      <c r="P141" s="7">
        <v>2694164.446895645</v>
      </c>
      <c r="Q141" s="7">
        <v>2694164.446895645</v>
      </c>
      <c r="R141" s="7">
        <v>2694164.446895645</v>
      </c>
      <c r="S141" s="7">
        <v>2694164.446895645</v>
      </c>
      <c r="T141" s="7">
        <v>2694164.446895645</v>
      </c>
      <c r="U141" s="7">
        <v>2694164.446895645</v>
      </c>
      <c r="V141" s="7">
        <v>2694164.446895645</v>
      </c>
      <c r="W141" s="7">
        <v>2694164.446895645</v>
      </c>
      <c r="X141" s="7">
        <v>2694164.446895645</v>
      </c>
      <c r="Y141" s="7">
        <v>2694164.446895645</v>
      </c>
      <c r="Z141" s="7">
        <v>2694164.446895645</v>
      </c>
      <c r="AA141" s="7">
        <v>2694164.446895645</v>
      </c>
      <c r="AB141" s="7">
        <v>2694164.446895645</v>
      </c>
      <c r="AC141" s="7">
        <v>2694164.446895645</v>
      </c>
      <c r="AD141" s="7">
        <v>2694164.446895645</v>
      </c>
      <c r="AE141" s="7">
        <v>2694164.446895645</v>
      </c>
      <c r="AF141" s="7">
        <v>2694164.446895645</v>
      </c>
      <c r="AG141" s="7">
        <v>2694164.4468956445</v>
      </c>
      <c r="AH141" s="7">
        <v>2694164.4468956445</v>
      </c>
      <c r="AI141" s="7">
        <v>2694164.4468956445</v>
      </c>
      <c r="AJ141" s="7">
        <v>2694164.4468956445</v>
      </c>
      <c r="AK141" s="7">
        <v>2694164.4468956445</v>
      </c>
      <c r="AL141" s="7">
        <v>2694164.4468956445</v>
      </c>
      <c r="AM141" s="7">
        <v>2694164.4468956445</v>
      </c>
      <c r="AN141" s="7">
        <v>2694164.4468956445</v>
      </c>
      <c r="AO141" s="7">
        <v>2694164.4468956445</v>
      </c>
      <c r="AP141" s="7">
        <v>2694164.4468956445</v>
      </c>
      <c r="AQ141" s="7">
        <v>2694164.4468956445</v>
      </c>
      <c r="AR141" s="7">
        <v>2694164.4468956445</v>
      </c>
      <c r="AS141" s="7">
        <v>2694164.4468956445</v>
      </c>
      <c r="AT141" s="7">
        <v>2694164.4468956445</v>
      </c>
      <c r="AU141" s="7">
        <v>2694164.4468956445</v>
      </c>
      <c r="AV141" s="7">
        <v>2694164.4468956445</v>
      </c>
      <c r="AW141" s="7">
        <v>2694164.4468956445</v>
      </c>
      <c r="AX141" s="7">
        <v>2694164.4468956445</v>
      </c>
      <c r="AY141" s="7">
        <v>2694164.4468956445</v>
      </c>
      <c r="AZ141" s="7">
        <v>2694164.4468956445</v>
      </c>
    </row>
    <row r="142" spans="1:65" ht="15.75" customHeight="1" x14ac:dyDescent="0.2">
      <c r="A142" s="7" t="s">
        <v>54</v>
      </c>
      <c r="B142" s="7">
        <v>0</v>
      </c>
      <c r="C142" s="7">
        <v>0</v>
      </c>
      <c r="D142" s="7">
        <v>0</v>
      </c>
      <c r="E142" s="7">
        <v>0</v>
      </c>
      <c r="F142" s="7">
        <v>0</v>
      </c>
      <c r="G142" s="7">
        <v>0</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c r="AF142" s="7">
        <v>0</v>
      </c>
      <c r="AG142" s="7">
        <v>0</v>
      </c>
      <c r="AH142" s="7">
        <v>0</v>
      </c>
      <c r="AI142" s="7">
        <v>0</v>
      </c>
      <c r="AJ142" s="7">
        <v>0</v>
      </c>
      <c r="AK142" s="7">
        <v>0</v>
      </c>
      <c r="AL142" s="7">
        <v>0</v>
      </c>
      <c r="AM142" s="7">
        <v>0</v>
      </c>
      <c r="AN142" s="7">
        <v>0</v>
      </c>
      <c r="AO142" s="7">
        <v>0</v>
      </c>
      <c r="AP142" s="7">
        <v>0</v>
      </c>
      <c r="AQ142" s="7">
        <v>0</v>
      </c>
      <c r="AR142" s="7">
        <v>0</v>
      </c>
      <c r="AS142" s="7">
        <v>0</v>
      </c>
      <c r="AT142" s="7">
        <v>0</v>
      </c>
      <c r="AU142" s="7">
        <v>0</v>
      </c>
      <c r="AV142" s="7">
        <v>0</v>
      </c>
      <c r="AW142" s="7">
        <v>0</v>
      </c>
      <c r="AX142" s="7">
        <v>0</v>
      </c>
      <c r="AY142" s="7">
        <v>0</v>
      </c>
      <c r="AZ142" s="7">
        <v>0</v>
      </c>
    </row>
    <row r="143" spans="1:65" ht="15.75" customHeight="1" x14ac:dyDescent="0.2">
      <c r="A143" s="7" t="s">
        <v>55</v>
      </c>
      <c r="B143" s="7">
        <v>0</v>
      </c>
      <c r="C143" s="7">
        <v>0</v>
      </c>
      <c r="D143" s="7">
        <v>0</v>
      </c>
      <c r="E143" s="7">
        <v>0</v>
      </c>
      <c r="F143" s="7">
        <v>0</v>
      </c>
      <c r="G143" s="7">
        <v>0</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c r="AF143" s="7">
        <v>0</v>
      </c>
      <c r="AG143" s="7">
        <v>0</v>
      </c>
      <c r="AH143" s="7">
        <v>0</v>
      </c>
      <c r="AI143" s="7">
        <v>0</v>
      </c>
      <c r="AJ143" s="7">
        <v>0</v>
      </c>
      <c r="AK143" s="7">
        <v>0</v>
      </c>
      <c r="AL143" s="7">
        <v>0</v>
      </c>
      <c r="AM143" s="7">
        <v>0</v>
      </c>
      <c r="AN143" s="7">
        <v>0</v>
      </c>
      <c r="AO143" s="7">
        <v>0</v>
      </c>
      <c r="AP143" s="7">
        <v>0</v>
      </c>
      <c r="AQ143" s="7">
        <v>0</v>
      </c>
      <c r="AR143" s="7">
        <v>0</v>
      </c>
      <c r="AS143" s="7">
        <v>0</v>
      </c>
      <c r="AT143" s="7">
        <v>0</v>
      </c>
      <c r="AU143" s="7">
        <v>0</v>
      </c>
      <c r="AV143" s="7">
        <v>0</v>
      </c>
      <c r="AW143" s="7">
        <v>0</v>
      </c>
      <c r="AX143" s="7">
        <v>0</v>
      </c>
      <c r="AY143" s="7">
        <v>0</v>
      </c>
      <c r="AZ143" s="7">
        <v>0</v>
      </c>
    </row>
    <row r="144" spans="1:65" ht="15.75" customHeight="1" x14ac:dyDescent="0.2">
      <c r="A144" s="7" t="s">
        <v>56</v>
      </c>
      <c r="B144" s="7">
        <v>8351909.7853765003</v>
      </c>
      <c r="C144" s="7">
        <v>8350093.2743863193</v>
      </c>
      <c r="D144" s="7">
        <v>8169481.9738113843</v>
      </c>
      <c r="E144" s="7">
        <v>8010488.1616461119</v>
      </c>
      <c r="F144" s="7">
        <v>7849887.3013743022</v>
      </c>
      <c r="G144" s="7">
        <v>7683655.4927991908</v>
      </c>
      <c r="H144" s="7">
        <v>7537619.1676399168</v>
      </c>
      <c r="I144" s="7">
        <v>7403221.8318304224</v>
      </c>
      <c r="J144" s="7">
        <v>7275029.0386646427</v>
      </c>
      <c r="K144" s="7">
        <v>7152882.651668638</v>
      </c>
      <c r="L144" s="7">
        <v>7036436.6197896758</v>
      </c>
      <c r="M144" s="7">
        <v>6925597.2231078949</v>
      </c>
      <c r="N144" s="7">
        <v>6819455.3731961716</v>
      </c>
      <c r="O144" s="7">
        <v>6719009.2863670755</v>
      </c>
      <c r="P144" s="7">
        <v>6620424.7281701174</v>
      </c>
      <c r="Q144" s="7">
        <v>6525900.0640809229</v>
      </c>
      <c r="R144" s="7">
        <v>6435867.5531264916</v>
      </c>
      <c r="S144" s="7">
        <v>6350001.4095480181</v>
      </c>
      <c r="T144" s="7">
        <v>6268125.5253675673</v>
      </c>
      <c r="U144" s="7">
        <v>6190136.2227073228</v>
      </c>
      <c r="V144" s="7">
        <v>6115586.4737847038</v>
      </c>
      <c r="W144" s="7">
        <v>6044628.3353871359</v>
      </c>
      <c r="X144" s="7">
        <v>5976948.9016175093</v>
      </c>
      <c r="Y144" s="7">
        <v>5912402.4415573683</v>
      </c>
      <c r="Z144" s="7">
        <v>5850904.762824134</v>
      </c>
      <c r="AA144" s="7">
        <v>5792284.709426227</v>
      </c>
      <c r="AB144" s="7">
        <v>5736374.6666690465</v>
      </c>
      <c r="AC144" s="7">
        <v>5683116.1032283921</v>
      </c>
      <c r="AD144" s="7">
        <v>5632317.5453448519</v>
      </c>
      <c r="AE144" s="7">
        <v>5583944.9895640556</v>
      </c>
      <c r="AF144" s="7">
        <v>5535619.0255358666</v>
      </c>
      <c r="AG144" s="7">
        <v>5165720.2445158958</v>
      </c>
      <c r="AH144" s="7">
        <v>5070151.6496376693</v>
      </c>
      <c r="AI144" s="7">
        <v>4974583.054759413</v>
      </c>
      <c r="AJ144" s="7">
        <v>4879014.4598811865</v>
      </c>
      <c r="AK144" s="7">
        <v>4783445.86500296</v>
      </c>
      <c r="AL144" s="7">
        <v>4687877.2701247036</v>
      </c>
      <c r="AM144" s="7">
        <v>4592308.6752464771</v>
      </c>
      <c r="AN144" s="7">
        <v>4496740.0803682506</v>
      </c>
      <c r="AO144" s="7">
        <v>4401171.4854899943</v>
      </c>
      <c r="AP144" s="7">
        <v>4305602.8906117678</v>
      </c>
      <c r="AQ144" s="7">
        <v>4210034.2957335413</v>
      </c>
      <c r="AR144" s="7">
        <v>4114465.7008552849</v>
      </c>
      <c r="AS144" s="7">
        <v>4018897.1059770584</v>
      </c>
      <c r="AT144" s="7">
        <v>3923328.5110988319</v>
      </c>
      <c r="AU144" s="7">
        <v>3827759.9162205756</v>
      </c>
      <c r="AV144" s="7">
        <v>3732191.3213423491</v>
      </c>
      <c r="AW144" s="7">
        <v>3636622.7264641225</v>
      </c>
      <c r="AX144" s="7">
        <v>3541054.1315858662</v>
      </c>
      <c r="AY144" s="7">
        <v>3445485.5367076397</v>
      </c>
      <c r="AZ144" s="7">
        <v>3349916.9418294132</v>
      </c>
    </row>
    <row r="145" spans="1:65" ht="15.75" customHeight="1" x14ac:dyDescent="0.2"/>
    <row r="146" spans="1:65" ht="15.75" customHeight="1" x14ac:dyDescent="0.2">
      <c r="A146" s="1" t="s">
        <v>69</v>
      </c>
    </row>
    <row r="147" spans="1:65" ht="15.75" customHeight="1" x14ac:dyDescent="0.2">
      <c r="A147" s="1" t="s">
        <v>49</v>
      </c>
      <c r="B147" s="1">
        <v>2020</v>
      </c>
      <c r="C147" s="1">
        <v>2021</v>
      </c>
      <c r="D147" s="1">
        <v>2022</v>
      </c>
      <c r="E147" s="1">
        <v>2023</v>
      </c>
      <c r="F147" s="1">
        <v>2024</v>
      </c>
      <c r="G147" s="1">
        <v>2025</v>
      </c>
      <c r="H147" s="1">
        <v>2026</v>
      </c>
      <c r="I147" s="1">
        <v>2027</v>
      </c>
      <c r="J147" s="1">
        <v>2028</v>
      </c>
      <c r="K147" s="1">
        <v>2029</v>
      </c>
      <c r="L147" s="1">
        <v>2030</v>
      </c>
      <c r="M147" s="1">
        <v>2031</v>
      </c>
      <c r="N147" s="1">
        <v>2032</v>
      </c>
      <c r="O147" s="1">
        <v>2033</v>
      </c>
      <c r="P147" s="1">
        <v>2034</v>
      </c>
      <c r="Q147" s="1">
        <v>2035</v>
      </c>
      <c r="R147" s="1">
        <v>2036</v>
      </c>
      <c r="S147" s="1">
        <v>2037</v>
      </c>
      <c r="T147" s="1">
        <v>2038</v>
      </c>
      <c r="U147" s="1">
        <v>2039</v>
      </c>
      <c r="V147" s="1">
        <v>2040</v>
      </c>
      <c r="W147" s="1">
        <v>2041</v>
      </c>
      <c r="X147" s="1">
        <v>2042</v>
      </c>
      <c r="Y147" s="1">
        <v>2043</v>
      </c>
      <c r="Z147" s="1">
        <v>2044</v>
      </c>
      <c r="AA147" s="1">
        <v>2045</v>
      </c>
      <c r="AB147" s="1">
        <v>2046</v>
      </c>
      <c r="AC147" s="1">
        <v>2047</v>
      </c>
      <c r="AD147" s="1">
        <v>2048</v>
      </c>
      <c r="AE147" s="1">
        <v>2049</v>
      </c>
      <c r="AF147" s="1">
        <v>2050</v>
      </c>
      <c r="AG147" s="1">
        <v>2051</v>
      </c>
      <c r="AH147" s="1">
        <v>2052</v>
      </c>
      <c r="AI147" s="1">
        <v>2053</v>
      </c>
      <c r="AJ147" s="1">
        <v>2054</v>
      </c>
      <c r="AK147" s="1">
        <v>2055</v>
      </c>
      <c r="AL147" s="1">
        <v>2056</v>
      </c>
      <c r="AM147" s="1">
        <v>2057</v>
      </c>
      <c r="AN147" s="1">
        <v>2058</v>
      </c>
      <c r="AO147" s="1">
        <v>2059</v>
      </c>
      <c r="AP147" s="1">
        <v>2060</v>
      </c>
      <c r="AQ147" s="1">
        <v>2061</v>
      </c>
      <c r="AR147" s="1">
        <v>2062</v>
      </c>
      <c r="AS147" s="1">
        <v>2063</v>
      </c>
      <c r="AT147" s="1">
        <v>2064</v>
      </c>
      <c r="AU147" s="1">
        <v>2065</v>
      </c>
      <c r="AV147" s="1">
        <v>2066</v>
      </c>
      <c r="AW147" s="1">
        <v>2067</v>
      </c>
      <c r="AX147" s="1">
        <v>2068</v>
      </c>
      <c r="AY147" s="1">
        <v>2069</v>
      </c>
      <c r="AZ147" s="1">
        <v>2070</v>
      </c>
      <c r="BA147" s="1"/>
      <c r="BB147" s="1"/>
      <c r="BC147" s="1"/>
      <c r="BD147" s="1"/>
      <c r="BE147" s="1"/>
      <c r="BF147" s="1"/>
      <c r="BG147" s="1"/>
      <c r="BH147" s="1"/>
      <c r="BI147" s="1"/>
      <c r="BJ147" s="1"/>
      <c r="BK147" s="1"/>
      <c r="BL147" s="1"/>
      <c r="BM147" s="1"/>
    </row>
    <row r="148" spans="1:65" ht="15.75" customHeight="1" x14ac:dyDescent="0.2">
      <c r="A148" s="7" t="s">
        <v>50</v>
      </c>
      <c r="B148" s="7">
        <v>55456.749999999993</v>
      </c>
      <c r="C148" s="7">
        <v>55456.749999999993</v>
      </c>
      <c r="D148" s="7">
        <v>55456.749999999993</v>
      </c>
      <c r="E148" s="7">
        <v>55456.749999999993</v>
      </c>
      <c r="F148" s="7">
        <v>55456.749999999993</v>
      </c>
      <c r="G148" s="7">
        <v>55456.749999999993</v>
      </c>
      <c r="H148" s="7">
        <v>55456.749999999993</v>
      </c>
      <c r="I148" s="7">
        <v>55456.749999999993</v>
      </c>
      <c r="J148" s="7">
        <v>55456.749999999993</v>
      </c>
      <c r="K148" s="7">
        <v>55456.749999999993</v>
      </c>
      <c r="L148" s="7">
        <v>55456.749999999993</v>
      </c>
      <c r="M148" s="7">
        <v>55456.749999999993</v>
      </c>
      <c r="N148" s="7">
        <v>55456.749999999993</v>
      </c>
      <c r="O148" s="7">
        <v>55456.749999999993</v>
      </c>
      <c r="P148" s="7">
        <v>55456.749999999993</v>
      </c>
      <c r="Q148" s="7">
        <v>55456.749999999993</v>
      </c>
      <c r="R148" s="7">
        <v>55456.749999999993</v>
      </c>
      <c r="S148" s="7">
        <v>55456.749999999993</v>
      </c>
      <c r="T148" s="7">
        <v>55456.749999999993</v>
      </c>
      <c r="U148" s="7">
        <v>55456.749999999993</v>
      </c>
      <c r="V148" s="7">
        <v>55456.749999999993</v>
      </c>
      <c r="W148" s="7">
        <v>55456.749999999993</v>
      </c>
      <c r="X148" s="7">
        <v>55456.749999999993</v>
      </c>
      <c r="Y148" s="7">
        <v>55456.749999999993</v>
      </c>
      <c r="Z148" s="7">
        <v>55456.749999999993</v>
      </c>
      <c r="AA148" s="7">
        <v>55456.749999999993</v>
      </c>
      <c r="AB148" s="7">
        <v>55456.749999999993</v>
      </c>
      <c r="AC148" s="7">
        <v>55456.749999999993</v>
      </c>
      <c r="AD148" s="7">
        <v>55456.749999999993</v>
      </c>
      <c r="AE148" s="7">
        <v>55456.749999999993</v>
      </c>
      <c r="AF148" s="7">
        <v>55456.749999999993</v>
      </c>
      <c r="AG148" s="7">
        <v>55456.749999999993</v>
      </c>
      <c r="AH148" s="7">
        <v>55456.749999999993</v>
      </c>
      <c r="AI148" s="7">
        <v>55456.749999999993</v>
      </c>
      <c r="AJ148" s="7">
        <v>55456.749999999993</v>
      </c>
      <c r="AK148" s="7">
        <v>55456.749999999993</v>
      </c>
      <c r="AL148" s="7">
        <v>55456.749999999993</v>
      </c>
      <c r="AM148" s="7">
        <v>55456.749999999993</v>
      </c>
      <c r="AN148" s="7">
        <v>55456.749999999993</v>
      </c>
      <c r="AO148" s="7">
        <v>55456.749999999993</v>
      </c>
      <c r="AP148" s="7">
        <v>55456.749999999993</v>
      </c>
      <c r="AQ148" s="7">
        <v>55456.749999999993</v>
      </c>
      <c r="AR148" s="7">
        <v>55456.749999999993</v>
      </c>
      <c r="AS148" s="7">
        <v>55456.749999999993</v>
      </c>
      <c r="AT148" s="7">
        <v>55456.749999999993</v>
      </c>
      <c r="AU148" s="7">
        <v>55456.749999999993</v>
      </c>
      <c r="AV148" s="7">
        <v>55456.749999999993</v>
      </c>
      <c r="AW148" s="7">
        <v>55456.749999999993</v>
      </c>
      <c r="AX148" s="7">
        <v>55456.749999999993</v>
      </c>
      <c r="AY148" s="7">
        <v>55456.749999999993</v>
      </c>
      <c r="AZ148" s="7">
        <v>55456.749999999993</v>
      </c>
    </row>
    <row r="149" spans="1:65" ht="15.75" customHeight="1" x14ac:dyDescent="0.2">
      <c r="A149" s="7" t="s">
        <v>51</v>
      </c>
      <c r="B149" s="7">
        <v>0</v>
      </c>
      <c r="C149" s="7">
        <v>0</v>
      </c>
      <c r="D149" s="7">
        <v>0</v>
      </c>
      <c r="E149" s="7">
        <v>0</v>
      </c>
      <c r="F149" s="7">
        <v>0</v>
      </c>
      <c r="G149" s="7">
        <v>0</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c r="AF149" s="7">
        <v>0</v>
      </c>
      <c r="AG149" s="7">
        <v>0</v>
      </c>
      <c r="AH149" s="7">
        <v>0</v>
      </c>
      <c r="AI149" s="7">
        <v>0</v>
      </c>
      <c r="AJ149" s="7">
        <v>0</v>
      </c>
      <c r="AK149" s="7">
        <v>0</v>
      </c>
      <c r="AL149" s="7">
        <v>0</v>
      </c>
      <c r="AM149" s="7">
        <v>0</v>
      </c>
      <c r="AN149" s="7">
        <v>0</v>
      </c>
      <c r="AO149" s="7">
        <v>0</v>
      </c>
      <c r="AP149" s="7">
        <v>0</v>
      </c>
      <c r="AQ149" s="7">
        <v>0</v>
      </c>
      <c r="AR149" s="7">
        <v>0</v>
      </c>
      <c r="AS149" s="7">
        <v>0</v>
      </c>
      <c r="AT149" s="7">
        <v>0</v>
      </c>
      <c r="AU149" s="7">
        <v>0</v>
      </c>
      <c r="AV149" s="7">
        <v>0</v>
      </c>
      <c r="AW149" s="7">
        <v>0</v>
      </c>
      <c r="AX149" s="7">
        <v>0</v>
      </c>
      <c r="AY149" s="7">
        <v>0</v>
      </c>
      <c r="AZ149" s="7">
        <v>0</v>
      </c>
    </row>
    <row r="150" spans="1:65" ht="15.75" customHeight="1" x14ac:dyDescent="0.2">
      <c r="A150" s="7" t="s">
        <v>52</v>
      </c>
      <c r="B150" s="7">
        <v>30000</v>
      </c>
      <c r="C150" s="7">
        <v>30000</v>
      </c>
      <c r="D150" s="7">
        <v>30000</v>
      </c>
      <c r="E150" s="7">
        <v>30000</v>
      </c>
      <c r="F150" s="7">
        <v>30000</v>
      </c>
      <c r="G150" s="7">
        <v>30000</v>
      </c>
      <c r="H150" s="7">
        <v>30000</v>
      </c>
      <c r="I150" s="7">
        <v>30000</v>
      </c>
      <c r="J150" s="7">
        <v>30000</v>
      </c>
      <c r="K150" s="7">
        <v>30000</v>
      </c>
      <c r="L150" s="7">
        <v>30000</v>
      </c>
      <c r="M150" s="7">
        <v>30000</v>
      </c>
      <c r="N150" s="7">
        <v>30000</v>
      </c>
      <c r="O150" s="7">
        <v>30000</v>
      </c>
      <c r="P150" s="7">
        <v>30000</v>
      </c>
      <c r="Q150" s="7">
        <v>30000</v>
      </c>
      <c r="R150" s="7">
        <v>30000</v>
      </c>
      <c r="S150" s="7">
        <v>30000</v>
      </c>
      <c r="T150" s="7">
        <v>30000</v>
      </c>
      <c r="U150" s="7">
        <v>30000</v>
      </c>
      <c r="V150" s="7">
        <v>30000</v>
      </c>
      <c r="W150" s="7">
        <v>30000</v>
      </c>
      <c r="X150" s="7">
        <v>30000</v>
      </c>
      <c r="Y150" s="7">
        <v>30000</v>
      </c>
      <c r="Z150" s="7">
        <v>30000</v>
      </c>
      <c r="AA150" s="7">
        <v>30000</v>
      </c>
      <c r="AB150" s="7">
        <v>30000</v>
      </c>
      <c r="AC150" s="7">
        <v>30000</v>
      </c>
      <c r="AD150" s="7">
        <v>30000</v>
      </c>
      <c r="AE150" s="7">
        <v>30000</v>
      </c>
      <c r="AF150" s="7">
        <v>30000</v>
      </c>
      <c r="AG150" s="7">
        <v>30000</v>
      </c>
      <c r="AH150" s="7">
        <v>30000</v>
      </c>
      <c r="AI150" s="7">
        <v>30000</v>
      </c>
      <c r="AJ150" s="7">
        <v>30000</v>
      </c>
      <c r="AK150" s="7">
        <v>30000</v>
      </c>
      <c r="AL150" s="7">
        <v>30000</v>
      </c>
      <c r="AM150" s="7">
        <v>30000</v>
      </c>
      <c r="AN150" s="7">
        <v>30000</v>
      </c>
      <c r="AO150" s="7">
        <v>30000</v>
      </c>
      <c r="AP150" s="7">
        <v>30000</v>
      </c>
      <c r="AQ150" s="7">
        <v>30000</v>
      </c>
      <c r="AR150" s="7">
        <v>30000</v>
      </c>
      <c r="AS150" s="7">
        <v>30000</v>
      </c>
      <c r="AT150" s="7">
        <v>30000</v>
      </c>
      <c r="AU150" s="7">
        <v>30000</v>
      </c>
      <c r="AV150" s="7">
        <v>30000</v>
      </c>
      <c r="AW150" s="7">
        <v>30000</v>
      </c>
      <c r="AX150" s="7">
        <v>30000</v>
      </c>
      <c r="AY150" s="7">
        <v>30000</v>
      </c>
      <c r="AZ150" s="7">
        <v>30000</v>
      </c>
    </row>
    <row r="151" spans="1:65" ht="15.75" customHeight="1" x14ac:dyDescent="0.2">
      <c r="A151" s="7" t="s">
        <v>53</v>
      </c>
      <c r="B151" s="7">
        <v>30000</v>
      </c>
      <c r="C151" s="7">
        <v>30000</v>
      </c>
      <c r="D151" s="7">
        <v>30000</v>
      </c>
      <c r="E151" s="7">
        <v>30000</v>
      </c>
      <c r="F151" s="7">
        <v>30000</v>
      </c>
      <c r="G151" s="7">
        <v>30000</v>
      </c>
      <c r="H151" s="7">
        <v>30000</v>
      </c>
      <c r="I151" s="7">
        <v>30000</v>
      </c>
      <c r="J151" s="7">
        <v>30000</v>
      </c>
      <c r="K151" s="7">
        <v>30000</v>
      </c>
      <c r="L151" s="7">
        <v>30000</v>
      </c>
      <c r="M151" s="7">
        <v>30000</v>
      </c>
      <c r="N151" s="7">
        <v>30000</v>
      </c>
      <c r="O151" s="7">
        <v>30000</v>
      </c>
      <c r="P151" s="7">
        <v>30000</v>
      </c>
      <c r="Q151" s="7">
        <v>30000</v>
      </c>
      <c r="R151" s="7">
        <v>30000</v>
      </c>
      <c r="S151" s="7">
        <v>30000</v>
      </c>
      <c r="T151" s="7">
        <v>30000</v>
      </c>
      <c r="U151" s="7">
        <v>30000</v>
      </c>
      <c r="V151" s="7">
        <v>30000</v>
      </c>
      <c r="W151" s="7">
        <v>30000</v>
      </c>
      <c r="X151" s="7">
        <v>30000</v>
      </c>
      <c r="Y151" s="7">
        <v>30000</v>
      </c>
      <c r="Z151" s="7">
        <v>30000</v>
      </c>
      <c r="AA151" s="7">
        <v>30000</v>
      </c>
      <c r="AB151" s="7">
        <v>30000</v>
      </c>
      <c r="AC151" s="7">
        <v>30000</v>
      </c>
      <c r="AD151" s="7">
        <v>30000</v>
      </c>
      <c r="AE151" s="7">
        <v>30000</v>
      </c>
      <c r="AF151" s="7">
        <v>30000</v>
      </c>
      <c r="AG151" s="7">
        <v>30000</v>
      </c>
      <c r="AH151" s="7">
        <v>30000</v>
      </c>
      <c r="AI151" s="7">
        <v>30000</v>
      </c>
      <c r="AJ151" s="7">
        <v>30000</v>
      </c>
      <c r="AK151" s="7">
        <v>30000</v>
      </c>
      <c r="AL151" s="7">
        <v>30000</v>
      </c>
      <c r="AM151" s="7">
        <v>30000</v>
      </c>
      <c r="AN151" s="7">
        <v>30000</v>
      </c>
      <c r="AO151" s="7">
        <v>30000</v>
      </c>
      <c r="AP151" s="7">
        <v>30000</v>
      </c>
      <c r="AQ151" s="7">
        <v>30000</v>
      </c>
      <c r="AR151" s="7">
        <v>30000</v>
      </c>
      <c r="AS151" s="7">
        <v>30000</v>
      </c>
      <c r="AT151" s="7">
        <v>30000</v>
      </c>
      <c r="AU151" s="7">
        <v>30000</v>
      </c>
      <c r="AV151" s="7">
        <v>30000</v>
      </c>
      <c r="AW151" s="7">
        <v>30000</v>
      </c>
      <c r="AX151" s="7">
        <v>30000</v>
      </c>
      <c r="AY151" s="7">
        <v>30000</v>
      </c>
      <c r="AZ151" s="7">
        <v>30000</v>
      </c>
    </row>
    <row r="152" spans="1:65" ht="15.75" customHeight="1" x14ac:dyDescent="0.2">
      <c r="A152" s="7" t="s">
        <v>54</v>
      </c>
      <c r="B152" s="7">
        <v>0</v>
      </c>
      <c r="C152" s="7">
        <v>0</v>
      </c>
      <c r="D152" s="7">
        <v>0</v>
      </c>
      <c r="E152" s="7">
        <v>0</v>
      </c>
      <c r="F152" s="7">
        <v>0</v>
      </c>
      <c r="G152" s="7">
        <v>0</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c r="AF152" s="7">
        <v>0</v>
      </c>
      <c r="AG152" s="7">
        <v>0</v>
      </c>
      <c r="AH152" s="7">
        <v>0</v>
      </c>
      <c r="AI152" s="7">
        <v>0</v>
      </c>
      <c r="AJ152" s="7">
        <v>0</v>
      </c>
      <c r="AK152" s="7">
        <v>0</v>
      </c>
      <c r="AL152" s="7">
        <v>0</v>
      </c>
      <c r="AM152" s="7">
        <v>0</v>
      </c>
      <c r="AN152" s="7">
        <v>0</v>
      </c>
      <c r="AO152" s="7">
        <v>0</v>
      </c>
      <c r="AP152" s="7">
        <v>0</v>
      </c>
      <c r="AQ152" s="7">
        <v>0</v>
      </c>
      <c r="AR152" s="7">
        <v>0</v>
      </c>
      <c r="AS152" s="7">
        <v>0</v>
      </c>
      <c r="AT152" s="7">
        <v>0</v>
      </c>
      <c r="AU152" s="7">
        <v>0</v>
      </c>
      <c r="AV152" s="7">
        <v>0</v>
      </c>
      <c r="AW152" s="7">
        <v>0</v>
      </c>
      <c r="AX152" s="7">
        <v>0</v>
      </c>
      <c r="AY152" s="7">
        <v>0</v>
      </c>
      <c r="AZ152" s="7">
        <v>0</v>
      </c>
    </row>
    <row r="153" spans="1:65" ht="15.75" customHeight="1" x14ac:dyDescent="0.2">
      <c r="A153" s="7" t="s">
        <v>55</v>
      </c>
      <c r="B153" s="7">
        <v>0</v>
      </c>
      <c r="C153" s="7">
        <v>0</v>
      </c>
      <c r="D153" s="7">
        <v>0</v>
      </c>
      <c r="E153" s="7">
        <v>0</v>
      </c>
      <c r="F153" s="7">
        <v>0</v>
      </c>
      <c r="G153" s="7">
        <v>0</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c r="AF153" s="7">
        <v>0</v>
      </c>
      <c r="AG153" s="7">
        <v>0</v>
      </c>
      <c r="AH153" s="7">
        <v>0</v>
      </c>
      <c r="AI153" s="7">
        <v>0</v>
      </c>
      <c r="AJ153" s="7">
        <v>0</v>
      </c>
      <c r="AK153" s="7">
        <v>0</v>
      </c>
      <c r="AL153" s="7">
        <v>0</v>
      </c>
      <c r="AM153" s="7">
        <v>0</v>
      </c>
      <c r="AN153" s="7">
        <v>0</v>
      </c>
      <c r="AO153" s="7">
        <v>0</v>
      </c>
      <c r="AP153" s="7">
        <v>0</v>
      </c>
      <c r="AQ153" s="7">
        <v>0</v>
      </c>
      <c r="AR153" s="7">
        <v>0</v>
      </c>
      <c r="AS153" s="7">
        <v>0</v>
      </c>
      <c r="AT153" s="7">
        <v>0</v>
      </c>
      <c r="AU153" s="7">
        <v>0</v>
      </c>
      <c r="AV153" s="7">
        <v>0</v>
      </c>
      <c r="AW153" s="7">
        <v>0</v>
      </c>
      <c r="AX153" s="7">
        <v>0</v>
      </c>
      <c r="AY153" s="7">
        <v>0</v>
      </c>
      <c r="AZ153" s="7">
        <v>0</v>
      </c>
    </row>
    <row r="154" spans="1:65" ht="15.75" customHeight="1" x14ac:dyDescent="0.2">
      <c r="A154" s="7" t="s">
        <v>56</v>
      </c>
      <c r="B154" s="7">
        <v>60368.100744892894</v>
      </c>
      <c r="C154" s="7">
        <v>60354.970895400103</v>
      </c>
      <c r="D154" s="7">
        <v>59049.501671119884</v>
      </c>
      <c r="E154" s="7">
        <v>57900.284938988349</v>
      </c>
      <c r="F154" s="7">
        <v>56739.452367546961</v>
      </c>
      <c r="G154" s="7">
        <v>55537.918966810437</v>
      </c>
      <c r="H154" s="7">
        <v>54482.359721538785</v>
      </c>
      <c r="I154" s="7">
        <v>53510.927783636558</v>
      </c>
      <c r="J154" s="7">
        <v>52584.342649042454</v>
      </c>
      <c r="K154" s="7">
        <v>51701.461297916001</v>
      </c>
      <c r="L154" s="7">
        <v>50859.782452663072</v>
      </c>
      <c r="M154" s="7">
        <v>50058.628700127985</v>
      </c>
      <c r="N154" s="7">
        <v>49291.429095082043</v>
      </c>
      <c r="O154" s="7">
        <v>48565.398804411729</v>
      </c>
      <c r="P154" s="7">
        <v>47852.823753428172</v>
      </c>
      <c r="Q154" s="7">
        <v>47169.593858559725</v>
      </c>
      <c r="R154" s="7">
        <v>46518.833513766571</v>
      </c>
      <c r="S154" s="7">
        <v>45898.187920204655</v>
      </c>
      <c r="T154" s="7">
        <v>45306.384158933557</v>
      </c>
      <c r="U154" s="7">
        <v>44742.672840085135</v>
      </c>
      <c r="V154" s="7">
        <v>44203.822820255293</v>
      </c>
      <c r="W154" s="7">
        <v>43690.933174948696</v>
      </c>
      <c r="X154" s="7">
        <v>43201.742201727728</v>
      </c>
      <c r="Y154" s="7">
        <v>42735.19654884492</v>
      </c>
      <c r="Z154" s="7">
        <v>42290.68766875079</v>
      </c>
      <c r="AA154" s="7">
        <v>41866.978435756915</v>
      </c>
      <c r="AB154" s="7">
        <v>41462.857320880124</v>
      </c>
      <c r="AC154" s="7">
        <v>41077.901256227335</v>
      </c>
      <c r="AD154" s="7">
        <v>40710.726258075629</v>
      </c>
      <c r="AE154" s="7">
        <v>40361.086547434112</v>
      </c>
      <c r="AF154" s="7">
        <v>40011.783604751967</v>
      </c>
      <c r="AG154" s="7">
        <v>37338.133211984998</v>
      </c>
      <c r="AH154" s="7">
        <v>36647.357723274967</v>
      </c>
      <c r="AI154" s="7">
        <v>35956.582234564703</v>
      </c>
      <c r="AJ154" s="7">
        <v>35265.806745854439</v>
      </c>
      <c r="AK154" s="7">
        <v>34575.031257144175</v>
      </c>
      <c r="AL154" s="7">
        <v>33884.255768433912</v>
      </c>
      <c r="AM154" s="7">
        <v>33193.480279723648</v>
      </c>
      <c r="AN154" s="7">
        <v>32502.704791013384</v>
      </c>
      <c r="AO154" s="7">
        <v>31811.92930230312</v>
      </c>
      <c r="AP154" s="7">
        <v>31121.15381359309</v>
      </c>
      <c r="AQ154" s="7">
        <v>30430.378324882826</v>
      </c>
      <c r="AR154" s="7">
        <v>29739.602836172562</v>
      </c>
      <c r="AS154" s="7">
        <v>29048.827347462298</v>
      </c>
      <c r="AT154" s="7">
        <v>28358.051858752035</v>
      </c>
      <c r="AU154" s="7">
        <v>27667.276370041771</v>
      </c>
      <c r="AV154" s="7">
        <v>26976.500881331507</v>
      </c>
      <c r="AW154" s="7">
        <v>26285.725392621243</v>
      </c>
      <c r="AX154" s="7">
        <v>25594.949903911212</v>
      </c>
      <c r="AY154" s="7">
        <v>24904.174415200949</v>
      </c>
      <c r="AZ154" s="7">
        <v>24213.398926490685</v>
      </c>
    </row>
    <row r="155" spans="1:65" ht="15.75" customHeight="1" x14ac:dyDescent="0.2"/>
    <row r="156" spans="1:65" ht="15.75" customHeight="1" x14ac:dyDescent="0.2">
      <c r="A156" s="1" t="s">
        <v>70</v>
      </c>
    </row>
    <row r="157" spans="1:65" ht="15.75" customHeight="1" x14ac:dyDescent="0.2">
      <c r="A157" s="1" t="s">
        <v>49</v>
      </c>
      <c r="B157" s="1">
        <v>2020</v>
      </c>
      <c r="C157" s="1">
        <v>2021</v>
      </c>
      <c r="D157" s="1">
        <v>2022</v>
      </c>
      <c r="E157" s="1">
        <v>2023</v>
      </c>
      <c r="F157" s="1">
        <v>2024</v>
      </c>
      <c r="G157" s="1">
        <v>2025</v>
      </c>
      <c r="H157" s="1">
        <v>2026</v>
      </c>
      <c r="I157" s="1">
        <v>2027</v>
      </c>
      <c r="J157" s="1">
        <v>2028</v>
      </c>
      <c r="K157" s="1">
        <v>2029</v>
      </c>
      <c r="L157" s="1">
        <v>2030</v>
      </c>
      <c r="M157" s="1">
        <v>2031</v>
      </c>
      <c r="N157" s="1">
        <v>2032</v>
      </c>
      <c r="O157" s="1">
        <v>2033</v>
      </c>
      <c r="P157" s="1">
        <v>2034</v>
      </c>
      <c r="Q157" s="1">
        <v>2035</v>
      </c>
      <c r="R157" s="1">
        <v>2036</v>
      </c>
      <c r="S157" s="1">
        <v>2037</v>
      </c>
      <c r="T157" s="1">
        <v>2038</v>
      </c>
      <c r="U157" s="1">
        <v>2039</v>
      </c>
      <c r="V157" s="1">
        <v>2040</v>
      </c>
      <c r="W157" s="1">
        <v>2041</v>
      </c>
      <c r="X157" s="1">
        <v>2042</v>
      </c>
      <c r="Y157" s="1">
        <v>2043</v>
      </c>
      <c r="Z157" s="1">
        <v>2044</v>
      </c>
      <c r="AA157" s="1">
        <v>2045</v>
      </c>
      <c r="AB157" s="1">
        <v>2046</v>
      </c>
      <c r="AC157" s="1">
        <v>2047</v>
      </c>
      <c r="AD157" s="1">
        <v>2048</v>
      </c>
      <c r="AE157" s="1">
        <v>2049</v>
      </c>
      <c r="AF157" s="1">
        <v>2050</v>
      </c>
      <c r="AG157" s="1">
        <v>2051</v>
      </c>
      <c r="AH157" s="1">
        <v>2052</v>
      </c>
      <c r="AI157" s="1">
        <v>2053</v>
      </c>
      <c r="AJ157" s="1">
        <v>2054</v>
      </c>
      <c r="AK157" s="1">
        <v>2055</v>
      </c>
      <c r="AL157" s="1">
        <v>2056</v>
      </c>
      <c r="AM157" s="1">
        <v>2057</v>
      </c>
      <c r="AN157" s="1">
        <v>2058</v>
      </c>
      <c r="AO157" s="1">
        <v>2059</v>
      </c>
      <c r="AP157" s="1">
        <v>2060</v>
      </c>
      <c r="AQ157" s="1">
        <v>2061</v>
      </c>
      <c r="AR157" s="1">
        <v>2062</v>
      </c>
      <c r="AS157" s="1">
        <v>2063</v>
      </c>
      <c r="AT157" s="1">
        <v>2064</v>
      </c>
      <c r="AU157" s="1">
        <v>2065</v>
      </c>
      <c r="AV157" s="1">
        <v>2066</v>
      </c>
      <c r="AW157" s="1">
        <v>2067</v>
      </c>
      <c r="AX157" s="1">
        <v>2068</v>
      </c>
      <c r="AY157" s="1">
        <v>2069</v>
      </c>
      <c r="AZ157" s="1">
        <v>2070</v>
      </c>
      <c r="BA157" s="1"/>
      <c r="BB157" s="1"/>
      <c r="BC157" s="1"/>
      <c r="BD157" s="1"/>
      <c r="BE157" s="1"/>
      <c r="BF157" s="1"/>
      <c r="BG157" s="1"/>
      <c r="BH157" s="1"/>
      <c r="BI157" s="1"/>
      <c r="BJ157" s="1"/>
      <c r="BK157" s="1"/>
      <c r="BL157" s="1"/>
      <c r="BM157" s="1"/>
    </row>
    <row r="158" spans="1:65" ht="15.75" customHeight="1" x14ac:dyDescent="0.2">
      <c r="A158" s="7" t="s">
        <v>50</v>
      </c>
      <c r="B158" s="7">
        <v>18485583.333333332</v>
      </c>
      <c r="C158" s="7">
        <v>18485583.333333332</v>
      </c>
      <c r="D158" s="7">
        <v>18485583.333333332</v>
      </c>
      <c r="E158" s="7">
        <v>18485583.333333332</v>
      </c>
      <c r="F158" s="7">
        <v>18485583.333333332</v>
      </c>
      <c r="G158" s="7">
        <v>18485583.333333332</v>
      </c>
      <c r="H158" s="7">
        <v>18485583.333333332</v>
      </c>
      <c r="I158" s="7">
        <v>18485583.333333332</v>
      </c>
      <c r="J158" s="7">
        <v>18485583.333333332</v>
      </c>
      <c r="K158" s="7">
        <v>18485583.333333332</v>
      </c>
      <c r="L158" s="7">
        <v>18485583.333333332</v>
      </c>
      <c r="M158" s="7">
        <v>18485583.333333332</v>
      </c>
      <c r="N158" s="7">
        <v>18485583.333333332</v>
      </c>
      <c r="O158" s="7">
        <v>18485583.333333332</v>
      </c>
      <c r="P158" s="7">
        <v>18485583.333333332</v>
      </c>
      <c r="Q158" s="7">
        <v>18485583.333333332</v>
      </c>
      <c r="R158" s="7">
        <v>18485583.333333332</v>
      </c>
      <c r="S158" s="7">
        <v>18485583.333333332</v>
      </c>
      <c r="T158" s="7">
        <v>18485583.333333332</v>
      </c>
      <c r="U158" s="7">
        <v>18485583.333333332</v>
      </c>
      <c r="V158" s="7">
        <v>18485583.333333332</v>
      </c>
      <c r="W158" s="7">
        <v>18485583.333333332</v>
      </c>
      <c r="X158" s="7">
        <v>18485583.333333332</v>
      </c>
      <c r="Y158" s="7">
        <v>18485583.333333332</v>
      </c>
      <c r="Z158" s="7">
        <v>18485583.333333332</v>
      </c>
      <c r="AA158" s="7">
        <v>18485583.333333332</v>
      </c>
      <c r="AB158" s="7">
        <v>18485583.333333332</v>
      </c>
      <c r="AC158" s="7">
        <v>18485583.333333332</v>
      </c>
      <c r="AD158" s="7">
        <v>18485583.333333332</v>
      </c>
      <c r="AE158" s="7">
        <v>18485583.333333332</v>
      </c>
      <c r="AF158" s="7">
        <v>18485583.333333332</v>
      </c>
      <c r="AG158" s="7">
        <v>18485583.333333328</v>
      </c>
      <c r="AH158" s="7">
        <v>18485583.333333328</v>
      </c>
      <c r="AI158" s="7">
        <v>18485583.333333328</v>
      </c>
      <c r="AJ158" s="7">
        <v>18485583.333333328</v>
      </c>
      <c r="AK158" s="7">
        <v>18485583.333333328</v>
      </c>
      <c r="AL158" s="7">
        <v>18485583.333333328</v>
      </c>
      <c r="AM158" s="7">
        <v>18485583.333333328</v>
      </c>
      <c r="AN158" s="7">
        <v>18485583.333333328</v>
      </c>
      <c r="AO158" s="7">
        <v>18485583.333333328</v>
      </c>
      <c r="AP158" s="7">
        <v>18485583.333333328</v>
      </c>
      <c r="AQ158" s="7">
        <v>18485583.333333328</v>
      </c>
      <c r="AR158" s="7">
        <v>18485583.333333328</v>
      </c>
      <c r="AS158" s="7">
        <v>18485583.333333328</v>
      </c>
      <c r="AT158" s="7">
        <v>18485583.333333328</v>
      </c>
      <c r="AU158" s="7">
        <v>18485583.333333328</v>
      </c>
      <c r="AV158" s="7">
        <v>18485583.333333328</v>
      </c>
      <c r="AW158" s="7">
        <v>18485583.333333328</v>
      </c>
      <c r="AX158" s="7">
        <v>18485583.333333328</v>
      </c>
      <c r="AY158" s="7">
        <v>18485583.333333328</v>
      </c>
      <c r="AZ158" s="7">
        <v>18485583.333333328</v>
      </c>
    </row>
    <row r="159" spans="1:65" ht="15.75" customHeight="1" x14ac:dyDescent="0.2">
      <c r="A159" s="7" t="s">
        <v>51</v>
      </c>
      <c r="B159" s="7">
        <v>0</v>
      </c>
      <c r="C159" s="7">
        <v>0</v>
      </c>
      <c r="D159" s="7">
        <v>0</v>
      </c>
      <c r="E159" s="7">
        <v>0</v>
      </c>
      <c r="F159" s="7">
        <v>0</v>
      </c>
      <c r="G159" s="7">
        <v>0</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c r="AF159" s="7">
        <v>0</v>
      </c>
      <c r="AG159" s="7">
        <v>0</v>
      </c>
      <c r="AH159" s="7">
        <v>0</v>
      </c>
      <c r="AI159" s="7">
        <v>0</v>
      </c>
      <c r="AJ159" s="7">
        <v>0</v>
      </c>
      <c r="AK159" s="7">
        <v>0</v>
      </c>
      <c r="AL159" s="7">
        <v>0</v>
      </c>
      <c r="AM159" s="7">
        <v>0</v>
      </c>
      <c r="AN159" s="7">
        <v>0</v>
      </c>
      <c r="AO159" s="7">
        <v>0</v>
      </c>
      <c r="AP159" s="7">
        <v>0</v>
      </c>
      <c r="AQ159" s="7">
        <v>0</v>
      </c>
      <c r="AR159" s="7">
        <v>0</v>
      </c>
      <c r="AS159" s="7">
        <v>0</v>
      </c>
      <c r="AT159" s="7">
        <v>0</v>
      </c>
      <c r="AU159" s="7">
        <v>0</v>
      </c>
      <c r="AV159" s="7">
        <v>0</v>
      </c>
      <c r="AW159" s="7">
        <v>0</v>
      </c>
      <c r="AX159" s="7">
        <v>0</v>
      </c>
      <c r="AY159" s="7">
        <v>0</v>
      </c>
      <c r="AZ159" s="7">
        <v>0</v>
      </c>
    </row>
    <row r="160" spans="1:65" ht="15.75" customHeight="1" x14ac:dyDescent="0.2">
      <c r="A160" s="7" t="s">
        <v>52</v>
      </c>
      <c r="B160" s="7">
        <v>0</v>
      </c>
      <c r="C160" s="7">
        <v>0</v>
      </c>
      <c r="D160" s="7">
        <v>0</v>
      </c>
      <c r="E160" s="7">
        <v>0</v>
      </c>
      <c r="F160" s="7">
        <v>0</v>
      </c>
      <c r="G160" s="7">
        <v>0</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c r="AF160" s="7">
        <v>0</v>
      </c>
      <c r="AG160" s="7">
        <v>0</v>
      </c>
      <c r="AH160" s="7">
        <v>0</v>
      </c>
      <c r="AI160" s="7">
        <v>0</v>
      </c>
      <c r="AJ160" s="7">
        <v>0</v>
      </c>
      <c r="AK160" s="7">
        <v>0</v>
      </c>
      <c r="AL160" s="7">
        <v>0</v>
      </c>
      <c r="AM160" s="7">
        <v>0</v>
      </c>
      <c r="AN160" s="7">
        <v>0</v>
      </c>
      <c r="AO160" s="7">
        <v>0</v>
      </c>
      <c r="AP160" s="7">
        <v>0</v>
      </c>
      <c r="AQ160" s="7">
        <v>0</v>
      </c>
      <c r="AR160" s="7">
        <v>0</v>
      </c>
      <c r="AS160" s="7">
        <v>0</v>
      </c>
      <c r="AT160" s="7">
        <v>0</v>
      </c>
      <c r="AU160" s="7">
        <v>0</v>
      </c>
      <c r="AV160" s="7">
        <v>0</v>
      </c>
      <c r="AW160" s="7">
        <v>0</v>
      </c>
      <c r="AX160" s="7">
        <v>0</v>
      </c>
      <c r="AY160" s="7">
        <v>0</v>
      </c>
      <c r="AZ160" s="7">
        <v>0</v>
      </c>
    </row>
    <row r="161" spans="1:65" ht="15.75" customHeight="1" x14ac:dyDescent="0.2">
      <c r="A161" s="7" t="s">
        <v>53</v>
      </c>
      <c r="B161" s="7">
        <v>10000000</v>
      </c>
      <c r="C161" s="7">
        <v>10000000</v>
      </c>
      <c r="D161" s="7">
        <v>10000000</v>
      </c>
      <c r="E161" s="7">
        <v>10000000</v>
      </c>
      <c r="F161" s="7">
        <v>10000000</v>
      </c>
      <c r="G161" s="7">
        <v>10000000</v>
      </c>
      <c r="H161" s="7">
        <v>10000000</v>
      </c>
      <c r="I161" s="7">
        <v>10000000</v>
      </c>
      <c r="J161" s="7">
        <v>10000000</v>
      </c>
      <c r="K161" s="7">
        <v>10000000</v>
      </c>
      <c r="L161" s="7">
        <v>10000000</v>
      </c>
      <c r="M161" s="7">
        <v>10000000</v>
      </c>
      <c r="N161" s="7">
        <v>10000000</v>
      </c>
      <c r="O161" s="7">
        <v>10000000</v>
      </c>
      <c r="P161" s="7">
        <v>10000000</v>
      </c>
      <c r="Q161" s="7">
        <v>10000000</v>
      </c>
      <c r="R161" s="7">
        <v>10000000</v>
      </c>
      <c r="S161" s="7">
        <v>10000000</v>
      </c>
      <c r="T161" s="7">
        <v>10000000</v>
      </c>
      <c r="U161" s="7">
        <v>10000000</v>
      </c>
      <c r="V161" s="7">
        <v>10000000</v>
      </c>
      <c r="W161" s="7">
        <v>10000000</v>
      </c>
      <c r="X161" s="7">
        <v>10000000</v>
      </c>
      <c r="Y161" s="7">
        <v>10000000</v>
      </c>
      <c r="Z161" s="7">
        <v>10000000</v>
      </c>
      <c r="AA161" s="7">
        <v>10000000</v>
      </c>
      <c r="AB161" s="7">
        <v>10000000</v>
      </c>
      <c r="AC161" s="7">
        <v>10000000</v>
      </c>
      <c r="AD161" s="7">
        <v>10000000</v>
      </c>
      <c r="AE161" s="7">
        <v>10000000</v>
      </c>
      <c r="AF161" s="7">
        <v>10000000</v>
      </c>
      <c r="AG161" s="7">
        <v>10000000</v>
      </c>
      <c r="AH161" s="7">
        <v>10000000</v>
      </c>
      <c r="AI161" s="7">
        <v>10000000</v>
      </c>
      <c r="AJ161" s="7">
        <v>10000000</v>
      </c>
      <c r="AK161" s="7">
        <v>10000000</v>
      </c>
      <c r="AL161" s="7">
        <v>10000000</v>
      </c>
      <c r="AM161" s="7">
        <v>10000000</v>
      </c>
      <c r="AN161" s="7">
        <v>10000000</v>
      </c>
      <c r="AO161" s="7">
        <v>10000000</v>
      </c>
      <c r="AP161" s="7">
        <v>10000000</v>
      </c>
      <c r="AQ161" s="7">
        <v>10000000</v>
      </c>
      <c r="AR161" s="7">
        <v>10000000</v>
      </c>
      <c r="AS161" s="7">
        <v>10000000</v>
      </c>
      <c r="AT161" s="7">
        <v>10000000</v>
      </c>
      <c r="AU161" s="7">
        <v>10000000</v>
      </c>
      <c r="AV161" s="7">
        <v>10000000</v>
      </c>
      <c r="AW161" s="7">
        <v>10000000</v>
      </c>
      <c r="AX161" s="7">
        <v>10000000</v>
      </c>
      <c r="AY161" s="7">
        <v>10000000</v>
      </c>
      <c r="AZ161" s="7">
        <v>10000000</v>
      </c>
    </row>
    <row r="162" spans="1:65" ht="15.75" customHeight="1" x14ac:dyDescent="0.2">
      <c r="A162" s="7" t="s">
        <v>54</v>
      </c>
      <c r="B162" s="7">
        <v>0</v>
      </c>
      <c r="C162" s="7">
        <v>0</v>
      </c>
      <c r="D162" s="7">
        <v>0</v>
      </c>
      <c r="E162" s="7">
        <v>0</v>
      </c>
      <c r="F162" s="7">
        <v>0</v>
      </c>
      <c r="G162" s="7">
        <v>0</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c r="AF162" s="7">
        <v>0</v>
      </c>
      <c r="AG162" s="7">
        <v>0</v>
      </c>
      <c r="AH162" s="7">
        <v>0</v>
      </c>
      <c r="AI162" s="7">
        <v>0</v>
      </c>
      <c r="AJ162" s="7">
        <v>0</v>
      </c>
      <c r="AK162" s="7">
        <v>0</v>
      </c>
      <c r="AL162" s="7">
        <v>0</v>
      </c>
      <c r="AM162" s="7">
        <v>0</v>
      </c>
      <c r="AN162" s="7">
        <v>0</v>
      </c>
      <c r="AO162" s="7">
        <v>0</v>
      </c>
      <c r="AP162" s="7">
        <v>0</v>
      </c>
      <c r="AQ162" s="7">
        <v>0</v>
      </c>
      <c r="AR162" s="7">
        <v>0</v>
      </c>
      <c r="AS162" s="7">
        <v>0</v>
      </c>
      <c r="AT162" s="7">
        <v>0</v>
      </c>
      <c r="AU162" s="7">
        <v>0</v>
      </c>
      <c r="AV162" s="7">
        <v>0</v>
      </c>
      <c r="AW162" s="7">
        <v>0</v>
      </c>
      <c r="AX162" s="7">
        <v>0</v>
      </c>
      <c r="AY162" s="7">
        <v>0</v>
      </c>
      <c r="AZ162" s="7">
        <v>0</v>
      </c>
    </row>
    <row r="163" spans="1:65" ht="15.75" customHeight="1" x14ac:dyDescent="0.2">
      <c r="A163" s="7" t="s">
        <v>55</v>
      </c>
      <c r="B163" s="7">
        <v>0</v>
      </c>
      <c r="C163" s="7">
        <v>0</v>
      </c>
      <c r="D163" s="7">
        <v>0</v>
      </c>
      <c r="E163" s="7">
        <v>0</v>
      </c>
      <c r="F163" s="7">
        <v>0</v>
      </c>
      <c r="G163" s="7">
        <v>0</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c r="AF163" s="7">
        <v>0</v>
      </c>
      <c r="AG163" s="7">
        <v>0</v>
      </c>
      <c r="AH163" s="7">
        <v>0</v>
      </c>
      <c r="AI163" s="7">
        <v>0</v>
      </c>
      <c r="AJ163" s="7">
        <v>0</v>
      </c>
      <c r="AK163" s="7">
        <v>0</v>
      </c>
      <c r="AL163" s="7">
        <v>0</v>
      </c>
      <c r="AM163" s="7">
        <v>0</v>
      </c>
      <c r="AN163" s="7">
        <v>0</v>
      </c>
      <c r="AO163" s="7">
        <v>0</v>
      </c>
      <c r="AP163" s="7">
        <v>0</v>
      </c>
      <c r="AQ163" s="7">
        <v>0</v>
      </c>
      <c r="AR163" s="7">
        <v>0</v>
      </c>
      <c r="AS163" s="7">
        <v>0</v>
      </c>
      <c r="AT163" s="7">
        <v>0</v>
      </c>
      <c r="AU163" s="7">
        <v>0</v>
      </c>
      <c r="AV163" s="7">
        <v>0</v>
      </c>
      <c r="AW163" s="7">
        <v>0</v>
      </c>
      <c r="AX163" s="7">
        <v>0</v>
      </c>
      <c r="AY163" s="7">
        <v>0</v>
      </c>
      <c r="AZ163" s="7">
        <v>0</v>
      </c>
    </row>
    <row r="164" spans="1:65" ht="15.75" customHeight="1" x14ac:dyDescent="0.2">
      <c r="A164" s="7" t="s">
        <v>56</v>
      </c>
      <c r="B164" s="7">
        <v>20122700.248297632</v>
      </c>
      <c r="C164" s="7">
        <v>20118323.631800033</v>
      </c>
      <c r="D164" s="7">
        <v>19683167.223706629</v>
      </c>
      <c r="E164" s="7">
        <v>19300094.979662783</v>
      </c>
      <c r="F164" s="7">
        <v>18913150.78918232</v>
      </c>
      <c r="G164" s="7">
        <v>18512639.65560348</v>
      </c>
      <c r="H164" s="7">
        <v>18160786.573846262</v>
      </c>
      <c r="I164" s="7">
        <v>17836975.927878853</v>
      </c>
      <c r="J164" s="7">
        <v>17528114.216347482</v>
      </c>
      <c r="K164" s="7">
        <v>17233820.432638668</v>
      </c>
      <c r="L164" s="7">
        <v>16953260.817554355</v>
      </c>
      <c r="M164" s="7">
        <v>16686209.566709328</v>
      </c>
      <c r="N164" s="7">
        <v>16430476.365027349</v>
      </c>
      <c r="O164" s="7">
        <v>16188466.268137243</v>
      </c>
      <c r="P164" s="7">
        <v>15950941.251142725</v>
      </c>
      <c r="Q164" s="7">
        <v>15723197.95285324</v>
      </c>
      <c r="R164" s="7">
        <v>15506277.837922191</v>
      </c>
      <c r="S164" s="7">
        <v>15299395.97340155</v>
      </c>
      <c r="T164" s="7">
        <v>15102128.052977853</v>
      </c>
      <c r="U164" s="7">
        <v>14914224.280028379</v>
      </c>
      <c r="V164" s="7">
        <v>14734607.606751764</v>
      </c>
      <c r="W164" s="7">
        <v>14563644.391649567</v>
      </c>
      <c r="X164" s="7">
        <v>14400580.733909244</v>
      </c>
      <c r="Y164" s="7">
        <v>14245065.51628164</v>
      </c>
      <c r="Z164" s="7">
        <v>14096895.889583597</v>
      </c>
      <c r="AA164" s="7">
        <v>13955659.478585638</v>
      </c>
      <c r="AB164" s="7">
        <v>13820952.440293375</v>
      </c>
      <c r="AC164" s="7">
        <v>13692633.752075778</v>
      </c>
      <c r="AD164" s="7">
        <v>13570242.08602521</v>
      </c>
      <c r="AE164" s="7">
        <v>13453695.515811371</v>
      </c>
      <c r="AF164" s="7">
        <v>13337261.201583989</v>
      </c>
      <c r="AG164" s="7">
        <v>12446044.403994977</v>
      </c>
      <c r="AH164" s="7">
        <v>12215785.907758236</v>
      </c>
      <c r="AI164" s="7">
        <v>11985527.411521494</v>
      </c>
      <c r="AJ164" s="7">
        <v>11755268.915284753</v>
      </c>
      <c r="AK164" s="7">
        <v>11525010.419048011</v>
      </c>
      <c r="AL164" s="7">
        <v>11294751.92281127</v>
      </c>
      <c r="AM164" s="7">
        <v>11064493.426574528</v>
      </c>
      <c r="AN164" s="7">
        <v>10834234.930337787</v>
      </c>
      <c r="AO164" s="7">
        <v>10603976.434100986</v>
      </c>
      <c r="AP164" s="7">
        <v>10373717.937864244</v>
      </c>
      <c r="AQ164" s="7">
        <v>10143459.441627502</v>
      </c>
      <c r="AR164" s="7">
        <v>9913200.9453907609</v>
      </c>
      <c r="AS164" s="7">
        <v>9682942.4491540194</v>
      </c>
      <c r="AT164" s="7">
        <v>9452683.9529172778</v>
      </c>
      <c r="AU164" s="7">
        <v>9222425.4566805363</v>
      </c>
      <c r="AV164" s="7">
        <v>8992166.9604437947</v>
      </c>
      <c r="AW164" s="7">
        <v>8761908.4642070532</v>
      </c>
      <c r="AX164" s="7">
        <v>8531649.9679703116</v>
      </c>
      <c r="AY164" s="7">
        <v>8301391.4717335701</v>
      </c>
      <c r="AZ164" s="7">
        <v>8071132.9754968286</v>
      </c>
    </row>
    <row r="165" spans="1:65" ht="15.75" customHeight="1" x14ac:dyDescent="0.2"/>
    <row r="166" spans="1:65" ht="15.75" customHeight="1" x14ac:dyDescent="0.2">
      <c r="A166" s="1" t="s">
        <v>48</v>
      </c>
    </row>
    <row r="167" spans="1:65" ht="15.75" customHeight="1" x14ac:dyDescent="0.2">
      <c r="A167" s="1" t="s">
        <v>49</v>
      </c>
      <c r="B167" s="1">
        <v>2020</v>
      </c>
      <c r="C167" s="1">
        <v>2021</v>
      </c>
      <c r="D167" s="1">
        <v>2022</v>
      </c>
      <c r="E167" s="1">
        <v>2023</v>
      </c>
      <c r="F167" s="1">
        <v>2024</v>
      </c>
      <c r="G167" s="1">
        <v>2025</v>
      </c>
      <c r="H167" s="1">
        <v>2026</v>
      </c>
      <c r="I167" s="1">
        <v>2027</v>
      </c>
      <c r="J167" s="1">
        <v>2028</v>
      </c>
      <c r="K167" s="1">
        <v>2029</v>
      </c>
      <c r="L167" s="1">
        <v>2030</v>
      </c>
      <c r="M167" s="1">
        <v>2031</v>
      </c>
      <c r="N167" s="1">
        <v>2032</v>
      </c>
      <c r="O167" s="1">
        <v>2033</v>
      </c>
      <c r="P167" s="1">
        <v>2034</v>
      </c>
      <c r="Q167" s="1">
        <v>2035</v>
      </c>
      <c r="R167" s="1">
        <v>2036</v>
      </c>
      <c r="S167" s="1">
        <v>2037</v>
      </c>
      <c r="T167" s="1">
        <v>2038</v>
      </c>
      <c r="U167" s="1">
        <v>2039</v>
      </c>
      <c r="V167" s="1">
        <v>2040</v>
      </c>
      <c r="W167" s="1">
        <v>2041</v>
      </c>
      <c r="X167" s="1">
        <v>2042</v>
      </c>
      <c r="Y167" s="1">
        <v>2043</v>
      </c>
      <c r="Z167" s="1">
        <v>2044</v>
      </c>
      <c r="AA167" s="1">
        <v>2045</v>
      </c>
      <c r="AB167" s="1">
        <v>2046</v>
      </c>
      <c r="AC167" s="1">
        <v>2047</v>
      </c>
      <c r="AD167" s="1">
        <v>2048</v>
      </c>
      <c r="AE167" s="1">
        <v>2049</v>
      </c>
      <c r="AF167" s="1">
        <v>2050</v>
      </c>
      <c r="AG167" s="1">
        <v>2051</v>
      </c>
      <c r="AH167" s="1">
        <v>2052</v>
      </c>
      <c r="AI167" s="1">
        <v>2053</v>
      </c>
      <c r="AJ167" s="1">
        <v>2054</v>
      </c>
      <c r="AK167" s="1">
        <v>2055</v>
      </c>
      <c r="AL167" s="1">
        <v>2056</v>
      </c>
      <c r="AM167" s="1">
        <v>2057</v>
      </c>
      <c r="AN167" s="1">
        <v>2058</v>
      </c>
      <c r="AO167" s="1">
        <v>2059</v>
      </c>
      <c r="AP167" s="1">
        <v>2060</v>
      </c>
      <c r="AQ167" s="1">
        <v>2061</v>
      </c>
      <c r="AR167" s="1">
        <v>2062</v>
      </c>
      <c r="AS167" s="1">
        <v>2063</v>
      </c>
      <c r="AT167" s="1">
        <v>2064</v>
      </c>
      <c r="AU167" s="1">
        <v>2065</v>
      </c>
      <c r="AV167" s="1">
        <v>2066</v>
      </c>
      <c r="AW167" s="1">
        <v>2067</v>
      </c>
      <c r="AX167" s="1">
        <v>2068</v>
      </c>
      <c r="AY167" s="1">
        <v>2069</v>
      </c>
      <c r="AZ167" s="1">
        <v>2070</v>
      </c>
      <c r="BA167" s="1"/>
      <c r="BB167" s="1"/>
      <c r="BC167" s="1"/>
      <c r="BD167" s="1"/>
      <c r="BE167" s="1"/>
      <c r="BF167" s="1"/>
      <c r="BG167" s="1"/>
      <c r="BH167" s="1"/>
      <c r="BI167" s="1"/>
      <c r="BJ167" s="1"/>
      <c r="BK167" s="1"/>
      <c r="BL167" s="1"/>
      <c r="BM167" s="1"/>
    </row>
    <row r="168" spans="1:65" ht="15.75" customHeight="1" x14ac:dyDescent="0.2">
      <c r="A168" s="7" t="s">
        <v>50</v>
      </c>
      <c r="B168" s="18">
        <v>13157.391090569377</v>
      </c>
      <c r="C168" s="7">
        <v>13157.391090569377</v>
      </c>
      <c r="D168" s="7">
        <v>13157.391090569377</v>
      </c>
      <c r="E168" s="7">
        <v>13157.391090569377</v>
      </c>
      <c r="F168" s="7">
        <v>13157.391090569377</v>
      </c>
      <c r="G168" s="7">
        <v>13157.391090569377</v>
      </c>
      <c r="H168" s="7">
        <v>13157.391090569377</v>
      </c>
      <c r="I168" s="7">
        <v>13157.391090569377</v>
      </c>
      <c r="J168" s="7">
        <v>13157.391090569377</v>
      </c>
      <c r="K168" s="7">
        <v>13157.391090569377</v>
      </c>
      <c r="L168" s="7">
        <v>13157.391090569377</v>
      </c>
      <c r="M168" s="7">
        <v>13157.391090569377</v>
      </c>
      <c r="N168" s="7">
        <v>13157.391090569377</v>
      </c>
      <c r="O168" s="7">
        <v>13157.391090569377</v>
      </c>
      <c r="P168" s="7">
        <v>13157.391090569377</v>
      </c>
      <c r="Q168" s="7">
        <v>13157.391090569377</v>
      </c>
      <c r="R168" s="7">
        <v>13157.391090569377</v>
      </c>
      <c r="S168" s="7">
        <v>13157.391090569377</v>
      </c>
      <c r="T168" s="7">
        <v>13157.391090569377</v>
      </c>
      <c r="U168" s="7">
        <v>13157.391090569377</v>
      </c>
      <c r="V168" s="7">
        <v>13157.391090569377</v>
      </c>
      <c r="W168" s="7">
        <v>13157.391090569377</v>
      </c>
      <c r="X168" s="7">
        <v>13157.391090569377</v>
      </c>
      <c r="Y168" s="7">
        <v>13157.391090569377</v>
      </c>
      <c r="Z168" s="7">
        <v>13157.391090569377</v>
      </c>
      <c r="AA168" s="7">
        <v>13157.391090569377</v>
      </c>
      <c r="AB168" s="7">
        <v>13157.391090569377</v>
      </c>
      <c r="AC168" s="7">
        <v>13157.391090569377</v>
      </c>
      <c r="AD168" s="7">
        <v>13157.391090569377</v>
      </c>
      <c r="AE168" s="7">
        <v>13157.391090569377</v>
      </c>
      <c r="AF168" s="7">
        <v>13157.391090569377</v>
      </c>
      <c r="AG168" s="7">
        <v>13157.391090569377</v>
      </c>
      <c r="AH168" s="7">
        <v>13157.391090569377</v>
      </c>
      <c r="AI168" s="7">
        <v>13157.391090569377</v>
      </c>
      <c r="AJ168" s="7">
        <v>13157.391090569377</v>
      </c>
      <c r="AK168" s="7">
        <v>13157.391090569377</v>
      </c>
      <c r="AL168" s="7">
        <v>13157.391090569377</v>
      </c>
      <c r="AM168" s="7">
        <v>13157.391090569377</v>
      </c>
      <c r="AN168" s="7">
        <v>13157.391090569377</v>
      </c>
      <c r="AO168" s="7">
        <v>13157.391090569377</v>
      </c>
      <c r="AP168" s="7">
        <v>13157.391090569377</v>
      </c>
      <c r="AQ168" s="7">
        <v>13157.391090569377</v>
      </c>
      <c r="AR168" s="7">
        <v>13157.391090569377</v>
      </c>
      <c r="AS168" s="7">
        <v>13157.391090569377</v>
      </c>
      <c r="AT168" s="7">
        <v>13157.391090569377</v>
      </c>
      <c r="AU168" s="7">
        <v>13157.391090569377</v>
      </c>
      <c r="AV168" s="7">
        <v>13157.391090569377</v>
      </c>
      <c r="AW168" s="7">
        <v>13157.391090569377</v>
      </c>
      <c r="AX168" s="7">
        <v>13157.391090569377</v>
      </c>
      <c r="AY168" s="7">
        <v>13157.391090569377</v>
      </c>
      <c r="AZ168" s="7">
        <v>13157.391090569377</v>
      </c>
    </row>
    <row r="169" spans="1:65" ht="15.75" customHeight="1" x14ac:dyDescent="0.2">
      <c r="A169" s="7" t="s">
        <v>51</v>
      </c>
      <c r="B169" s="18">
        <v>0</v>
      </c>
      <c r="C169" s="7">
        <v>0</v>
      </c>
      <c r="D169" s="7">
        <v>0</v>
      </c>
      <c r="E169" s="7">
        <v>0</v>
      </c>
      <c r="F169" s="7">
        <v>0</v>
      </c>
      <c r="G169" s="7">
        <v>0</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c r="AF169" s="7">
        <v>0</v>
      </c>
      <c r="AG169" s="7">
        <v>0</v>
      </c>
      <c r="AH169" s="7">
        <v>0</v>
      </c>
      <c r="AI169" s="7">
        <v>0</v>
      </c>
      <c r="AJ169" s="7">
        <v>0</v>
      </c>
      <c r="AK169" s="7">
        <v>0</v>
      </c>
      <c r="AL169" s="7">
        <v>0</v>
      </c>
      <c r="AM169" s="7">
        <v>0</v>
      </c>
      <c r="AN169" s="7">
        <v>0</v>
      </c>
      <c r="AO169" s="7">
        <v>0</v>
      </c>
      <c r="AP169" s="7">
        <v>0</v>
      </c>
      <c r="AQ169" s="7">
        <v>0</v>
      </c>
      <c r="AR169" s="7">
        <v>0</v>
      </c>
      <c r="AS169" s="7">
        <v>0</v>
      </c>
      <c r="AT169" s="7">
        <v>0</v>
      </c>
      <c r="AU169" s="7">
        <v>0</v>
      </c>
      <c r="AV169" s="7">
        <v>0</v>
      </c>
      <c r="AW169" s="7">
        <v>0</v>
      </c>
      <c r="AX169" s="7">
        <v>0</v>
      </c>
      <c r="AY169" s="7">
        <v>0</v>
      </c>
      <c r="AZ169" s="7">
        <v>0</v>
      </c>
    </row>
    <row r="170" spans="1:65" ht="15.75" customHeight="1" x14ac:dyDescent="0.2">
      <c r="A170" s="7" t="s">
        <v>52</v>
      </c>
      <c r="B170" s="18">
        <v>8980</v>
      </c>
      <c r="C170" s="7">
        <v>8980</v>
      </c>
      <c r="D170" s="7">
        <v>8980</v>
      </c>
      <c r="E170" s="7">
        <v>8980</v>
      </c>
      <c r="F170" s="7">
        <v>8980</v>
      </c>
      <c r="G170" s="7">
        <v>8980</v>
      </c>
      <c r="H170" s="7">
        <v>8980</v>
      </c>
      <c r="I170" s="7">
        <v>8980</v>
      </c>
      <c r="J170" s="7">
        <v>8980</v>
      </c>
      <c r="K170" s="7">
        <v>8980</v>
      </c>
      <c r="L170" s="7">
        <v>8980</v>
      </c>
      <c r="M170" s="7">
        <v>8980</v>
      </c>
      <c r="N170" s="7">
        <v>8980</v>
      </c>
      <c r="O170" s="7">
        <v>8980</v>
      </c>
      <c r="P170" s="7">
        <v>8980</v>
      </c>
      <c r="Q170" s="7">
        <v>8980</v>
      </c>
      <c r="R170" s="7">
        <v>8980</v>
      </c>
      <c r="S170" s="7">
        <v>8980</v>
      </c>
      <c r="T170" s="7">
        <v>8980</v>
      </c>
      <c r="U170" s="7">
        <v>8980</v>
      </c>
      <c r="V170" s="7">
        <v>8980</v>
      </c>
      <c r="W170" s="7">
        <v>8980</v>
      </c>
      <c r="X170" s="7">
        <v>8980</v>
      </c>
      <c r="Y170" s="7">
        <v>8980</v>
      </c>
      <c r="Z170" s="7">
        <v>8980</v>
      </c>
      <c r="AA170" s="7">
        <v>8980</v>
      </c>
      <c r="AB170" s="7">
        <v>8980</v>
      </c>
      <c r="AC170" s="7">
        <v>8980</v>
      </c>
      <c r="AD170" s="7">
        <v>8980</v>
      </c>
      <c r="AE170" s="7">
        <v>8980</v>
      </c>
      <c r="AF170" s="7">
        <v>8980</v>
      </c>
      <c r="AG170" s="7">
        <v>8980</v>
      </c>
      <c r="AH170" s="7">
        <v>8980</v>
      </c>
      <c r="AI170" s="7">
        <v>8980</v>
      </c>
      <c r="AJ170" s="7">
        <v>8980</v>
      </c>
      <c r="AK170" s="7">
        <v>8980</v>
      </c>
      <c r="AL170" s="7">
        <v>8980</v>
      </c>
      <c r="AM170" s="7">
        <v>8980</v>
      </c>
      <c r="AN170" s="7">
        <v>8980</v>
      </c>
      <c r="AO170" s="7">
        <v>8980</v>
      </c>
      <c r="AP170" s="7">
        <v>8980</v>
      </c>
      <c r="AQ170" s="7">
        <v>8980</v>
      </c>
      <c r="AR170" s="7">
        <v>8980</v>
      </c>
      <c r="AS170" s="7">
        <v>8980</v>
      </c>
      <c r="AT170" s="7">
        <v>8980</v>
      </c>
      <c r="AU170" s="7">
        <v>8980</v>
      </c>
      <c r="AV170" s="7">
        <v>8980</v>
      </c>
      <c r="AW170" s="7">
        <v>8980</v>
      </c>
      <c r="AX170" s="7">
        <v>8980</v>
      </c>
      <c r="AY170" s="7">
        <v>8980</v>
      </c>
      <c r="AZ170" s="7">
        <v>8980</v>
      </c>
    </row>
    <row r="171" spans="1:65" ht="15.75" customHeight="1" x14ac:dyDescent="0.2">
      <c r="A171" s="7" t="s">
        <v>53</v>
      </c>
      <c r="B171" s="7">
        <v>0</v>
      </c>
      <c r="C171" s="7">
        <v>0</v>
      </c>
      <c r="D171" s="7">
        <v>0</v>
      </c>
      <c r="E171" s="7">
        <v>0</v>
      </c>
      <c r="F171" s="7">
        <v>0</v>
      </c>
      <c r="G171" s="7">
        <v>0</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c r="AF171" s="7">
        <v>0</v>
      </c>
      <c r="AG171" s="7">
        <v>0</v>
      </c>
      <c r="AH171" s="7">
        <v>0</v>
      </c>
      <c r="AI171" s="7">
        <v>0</v>
      </c>
      <c r="AJ171" s="7">
        <v>0</v>
      </c>
      <c r="AK171" s="7">
        <v>0</v>
      </c>
      <c r="AL171" s="7">
        <v>0</v>
      </c>
      <c r="AM171" s="7">
        <v>0</v>
      </c>
      <c r="AN171" s="7">
        <v>0</v>
      </c>
      <c r="AO171" s="7">
        <v>0</v>
      </c>
      <c r="AP171" s="7">
        <v>0</v>
      </c>
      <c r="AQ171" s="7">
        <v>0</v>
      </c>
      <c r="AR171" s="7">
        <v>0</v>
      </c>
      <c r="AS171" s="7">
        <v>0</v>
      </c>
      <c r="AT171" s="7">
        <v>0</v>
      </c>
      <c r="AU171" s="7">
        <v>0</v>
      </c>
      <c r="AV171" s="7">
        <v>0</v>
      </c>
      <c r="AW171" s="7">
        <v>0</v>
      </c>
      <c r="AX171" s="7">
        <v>0</v>
      </c>
      <c r="AY171" s="7">
        <v>0</v>
      </c>
      <c r="AZ171" s="7">
        <v>0</v>
      </c>
    </row>
    <row r="172" spans="1:65" ht="15.75" customHeight="1" x14ac:dyDescent="0.2">
      <c r="A172" s="7" t="s">
        <v>54</v>
      </c>
      <c r="B172" s="7">
        <v>0</v>
      </c>
      <c r="C172" s="7">
        <v>0</v>
      </c>
      <c r="D172" s="7">
        <v>0</v>
      </c>
      <c r="E172" s="7">
        <v>0</v>
      </c>
      <c r="F172" s="7">
        <v>0</v>
      </c>
      <c r="G172" s="7">
        <v>0</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c r="AF172" s="7">
        <v>0</v>
      </c>
      <c r="AG172" s="7">
        <v>0</v>
      </c>
      <c r="AH172" s="7">
        <v>0</v>
      </c>
      <c r="AI172" s="7">
        <v>0</v>
      </c>
      <c r="AJ172" s="7">
        <v>0</v>
      </c>
      <c r="AK172" s="7">
        <v>0</v>
      </c>
      <c r="AL172" s="7">
        <v>0</v>
      </c>
      <c r="AM172" s="7">
        <v>0</v>
      </c>
      <c r="AN172" s="7">
        <v>0</v>
      </c>
      <c r="AO172" s="7">
        <v>0</v>
      </c>
      <c r="AP172" s="7">
        <v>0</v>
      </c>
      <c r="AQ172" s="7">
        <v>0</v>
      </c>
      <c r="AR172" s="7">
        <v>0</v>
      </c>
      <c r="AS172" s="7">
        <v>0</v>
      </c>
      <c r="AT172" s="7">
        <v>0</v>
      </c>
      <c r="AU172" s="7">
        <v>0</v>
      </c>
      <c r="AV172" s="7">
        <v>0</v>
      </c>
      <c r="AW172" s="7">
        <v>0</v>
      </c>
      <c r="AX172" s="7">
        <v>0</v>
      </c>
      <c r="AY172" s="7">
        <v>0</v>
      </c>
      <c r="AZ172" s="7">
        <v>0</v>
      </c>
    </row>
    <row r="173" spans="1:65" ht="15.75" customHeight="1" x14ac:dyDescent="0.2">
      <c r="A173" s="7" t="s">
        <v>55</v>
      </c>
      <c r="B173" s="7">
        <v>0</v>
      </c>
      <c r="C173" s="7">
        <v>0</v>
      </c>
      <c r="D173" s="7">
        <v>0</v>
      </c>
      <c r="E173" s="7">
        <v>0</v>
      </c>
      <c r="F173" s="7">
        <v>0</v>
      </c>
      <c r="G173" s="7">
        <v>0</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c r="AF173" s="7">
        <v>0</v>
      </c>
      <c r="AG173" s="7">
        <v>0</v>
      </c>
      <c r="AH173" s="7">
        <v>0</v>
      </c>
      <c r="AI173" s="7">
        <v>0</v>
      </c>
      <c r="AJ173" s="7">
        <v>0</v>
      </c>
      <c r="AK173" s="7">
        <v>0</v>
      </c>
      <c r="AL173" s="7">
        <v>0</v>
      </c>
      <c r="AM173" s="7">
        <v>0</v>
      </c>
      <c r="AN173" s="7">
        <v>0</v>
      </c>
      <c r="AO173" s="7">
        <v>0</v>
      </c>
      <c r="AP173" s="7">
        <v>0</v>
      </c>
      <c r="AQ173" s="7">
        <v>0</v>
      </c>
      <c r="AR173" s="7">
        <v>0</v>
      </c>
      <c r="AS173" s="7">
        <v>0</v>
      </c>
      <c r="AT173" s="7">
        <v>0</v>
      </c>
      <c r="AU173" s="7">
        <v>0</v>
      </c>
      <c r="AV173" s="7">
        <v>0</v>
      </c>
      <c r="AW173" s="7">
        <v>0</v>
      </c>
      <c r="AX173" s="7">
        <v>0</v>
      </c>
      <c r="AY173" s="7">
        <v>0</v>
      </c>
      <c r="AZ173" s="7">
        <v>0</v>
      </c>
    </row>
    <row r="174" spans="1:65" ht="15.75" customHeight="1" x14ac:dyDescent="0.2">
      <c r="A174" s="7" t="s">
        <v>56</v>
      </c>
      <c r="B174" s="7">
        <v>0</v>
      </c>
      <c r="C174" s="7">
        <v>0</v>
      </c>
      <c r="D174" s="7">
        <v>0</v>
      </c>
      <c r="E174" s="7">
        <v>0</v>
      </c>
      <c r="F174" s="7">
        <v>0</v>
      </c>
      <c r="G174" s="7">
        <v>0</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c r="AF174" s="7">
        <v>0</v>
      </c>
      <c r="AG174" s="7">
        <v>0</v>
      </c>
      <c r="AH174" s="7">
        <v>0</v>
      </c>
      <c r="AI174" s="7">
        <v>0</v>
      </c>
      <c r="AJ174" s="7">
        <v>0</v>
      </c>
      <c r="AK174" s="7">
        <v>0</v>
      </c>
      <c r="AL174" s="7">
        <v>0</v>
      </c>
      <c r="AM174" s="7">
        <v>0</v>
      </c>
      <c r="AN174" s="7">
        <v>0</v>
      </c>
      <c r="AO174" s="7">
        <v>0</v>
      </c>
      <c r="AP174" s="7">
        <v>0</v>
      </c>
      <c r="AQ174" s="7">
        <v>0</v>
      </c>
      <c r="AR174" s="7">
        <v>0</v>
      </c>
      <c r="AS174" s="7">
        <v>0</v>
      </c>
      <c r="AT174" s="7">
        <v>0</v>
      </c>
      <c r="AU174" s="7">
        <v>0</v>
      </c>
      <c r="AV174" s="7">
        <v>0</v>
      </c>
      <c r="AW174" s="7">
        <v>0</v>
      </c>
      <c r="AX174" s="7">
        <v>0</v>
      </c>
      <c r="AY174" s="7">
        <v>0</v>
      </c>
      <c r="AZ174" s="7">
        <v>0</v>
      </c>
    </row>
    <row r="175" spans="1:65" ht="15.75" customHeight="1" x14ac:dyDescent="0.2"/>
    <row r="176" spans="1:65" ht="15.75" customHeight="1" x14ac:dyDescent="0.2">
      <c r="A176" s="1" t="s">
        <v>71</v>
      </c>
    </row>
    <row r="177" spans="1:65" ht="15.75" customHeight="1" x14ac:dyDescent="0.2">
      <c r="A177" s="1" t="s">
        <v>49</v>
      </c>
      <c r="B177" s="1">
        <v>2020</v>
      </c>
      <c r="C177" s="1">
        <v>2021</v>
      </c>
      <c r="D177" s="1">
        <v>2022</v>
      </c>
      <c r="E177" s="1">
        <v>2023</v>
      </c>
      <c r="F177" s="1">
        <v>2024</v>
      </c>
      <c r="G177" s="1">
        <v>2025</v>
      </c>
      <c r="H177" s="1">
        <v>2026</v>
      </c>
      <c r="I177" s="1">
        <v>2027</v>
      </c>
      <c r="J177" s="1">
        <v>2028</v>
      </c>
      <c r="K177" s="1">
        <v>2029</v>
      </c>
      <c r="L177" s="1">
        <v>2030</v>
      </c>
      <c r="M177" s="1">
        <v>2031</v>
      </c>
      <c r="N177" s="1">
        <v>2032</v>
      </c>
      <c r="O177" s="1">
        <v>2033</v>
      </c>
      <c r="P177" s="1">
        <v>2034</v>
      </c>
      <c r="Q177" s="1">
        <v>2035</v>
      </c>
      <c r="R177" s="1">
        <v>2036</v>
      </c>
      <c r="S177" s="1">
        <v>2037</v>
      </c>
      <c r="T177" s="1">
        <v>2038</v>
      </c>
      <c r="U177" s="1">
        <v>2039</v>
      </c>
      <c r="V177" s="1">
        <v>2040</v>
      </c>
      <c r="W177" s="1">
        <v>2041</v>
      </c>
      <c r="X177" s="1">
        <v>2042</v>
      </c>
      <c r="Y177" s="1">
        <v>2043</v>
      </c>
      <c r="Z177" s="1">
        <v>2044</v>
      </c>
      <c r="AA177" s="1">
        <v>2045</v>
      </c>
      <c r="AB177" s="1">
        <v>2046</v>
      </c>
      <c r="AC177" s="1">
        <v>2047</v>
      </c>
      <c r="AD177" s="1">
        <v>2048</v>
      </c>
      <c r="AE177" s="1">
        <v>2049</v>
      </c>
      <c r="AF177" s="1">
        <v>2050</v>
      </c>
      <c r="AG177" s="1">
        <v>2051</v>
      </c>
      <c r="AH177" s="1">
        <v>2052</v>
      </c>
      <c r="AI177" s="1">
        <v>2053</v>
      </c>
      <c r="AJ177" s="1">
        <v>2054</v>
      </c>
      <c r="AK177" s="1">
        <v>2055</v>
      </c>
      <c r="AL177" s="1">
        <v>2056</v>
      </c>
      <c r="AM177" s="1">
        <v>2057</v>
      </c>
      <c r="AN177" s="1">
        <v>2058</v>
      </c>
      <c r="AO177" s="1">
        <v>2059</v>
      </c>
      <c r="AP177" s="1">
        <v>2060</v>
      </c>
      <c r="AQ177" s="1">
        <v>2061</v>
      </c>
      <c r="AR177" s="1">
        <v>2062</v>
      </c>
      <c r="AS177" s="1">
        <v>2063</v>
      </c>
      <c r="AT177" s="1">
        <v>2064</v>
      </c>
      <c r="AU177" s="1">
        <v>2065</v>
      </c>
      <c r="AV177" s="1">
        <v>2066</v>
      </c>
      <c r="AW177" s="1">
        <v>2067</v>
      </c>
      <c r="AX177" s="1">
        <v>2068</v>
      </c>
      <c r="AY177" s="1">
        <v>2069</v>
      </c>
      <c r="AZ177" s="1">
        <v>2070</v>
      </c>
      <c r="BA177" s="1"/>
      <c r="BB177" s="1"/>
      <c r="BC177" s="1"/>
      <c r="BD177" s="1"/>
      <c r="BE177" s="1"/>
      <c r="BF177" s="1"/>
      <c r="BG177" s="1"/>
      <c r="BH177" s="1"/>
      <c r="BI177" s="1"/>
      <c r="BJ177" s="1"/>
      <c r="BK177" s="1"/>
      <c r="BL177" s="1"/>
      <c r="BM177" s="1"/>
    </row>
    <row r="178" spans="1:65" ht="15.75" customHeight="1" x14ac:dyDescent="0.2">
      <c r="A178" s="5" t="s">
        <v>50</v>
      </c>
      <c r="B178" s="5">
        <v>0</v>
      </c>
      <c r="C178" s="5">
        <v>0</v>
      </c>
      <c r="D178" s="5">
        <v>0</v>
      </c>
      <c r="E178" s="5">
        <v>0</v>
      </c>
      <c r="F178" s="5">
        <v>0</v>
      </c>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v>0</v>
      </c>
      <c r="X178" s="5">
        <v>0</v>
      </c>
      <c r="Y178" s="5">
        <v>0</v>
      </c>
      <c r="Z178" s="5">
        <v>0</v>
      </c>
      <c r="AA178" s="5">
        <v>0</v>
      </c>
      <c r="AB178" s="5">
        <v>0</v>
      </c>
      <c r="AC178" s="5">
        <v>0</v>
      </c>
      <c r="AD178" s="5">
        <v>0</v>
      </c>
      <c r="AE178" s="5">
        <v>0</v>
      </c>
      <c r="AF178" s="5">
        <v>0</v>
      </c>
      <c r="AG178" s="19">
        <v>0</v>
      </c>
      <c r="AH178" s="19">
        <v>0</v>
      </c>
      <c r="AI178" s="19">
        <v>0</v>
      </c>
      <c r="AJ178" s="19">
        <v>0</v>
      </c>
      <c r="AK178" s="19">
        <v>0</v>
      </c>
      <c r="AL178" s="19">
        <v>0</v>
      </c>
      <c r="AM178" s="19">
        <v>0</v>
      </c>
      <c r="AN178" s="19">
        <v>0</v>
      </c>
      <c r="AO178" s="19">
        <v>0</v>
      </c>
      <c r="AP178" s="19">
        <v>0</v>
      </c>
      <c r="AQ178" s="19">
        <v>0</v>
      </c>
      <c r="AR178" s="19">
        <v>0</v>
      </c>
      <c r="AS178" s="19">
        <v>0</v>
      </c>
      <c r="AT178" s="19">
        <v>0</v>
      </c>
      <c r="AU178" s="19">
        <v>0</v>
      </c>
      <c r="AV178" s="19">
        <v>0</v>
      </c>
      <c r="AW178" s="19">
        <v>0</v>
      </c>
      <c r="AX178" s="19">
        <v>0</v>
      </c>
      <c r="AY178" s="19">
        <v>0</v>
      </c>
      <c r="AZ178" s="19">
        <v>0</v>
      </c>
    </row>
    <row r="179" spans="1:65" ht="15.75" customHeight="1" x14ac:dyDescent="0.2">
      <c r="A179" s="5" t="s">
        <v>51</v>
      </c>
      <c r="B179" s="5">
        <v>0</v>
      </c>
      <c r="C179" s="5">
        <v>0</v>
      </c>
      <c r="D179" s="5">
        <v>0</v>
      </c>
      <c r="E179" s="5">
        <v>0</v>
      </c>
      <c r="F179" s="5">
        <v>0</v>
      </c>
      <c r="G179" s="5">
        <v>0</v>
      </c>
      <c r="H179" s="5">
        <v>0</v>
      </c>
      <c r="I179" s="5">
        <v>0</v>
      </c>
      <c r="J179" s="5">
        <v>0</v>
      </c>
      <c r="K179" s="5">
        <v>0</v>
      </c>
      <c r="L179" s="5">
        <v>0</v>
      </c>
      <c r="M179" s="5">
        <v>0</v>
      </c>
      <c r="N179" s="5">
        <v>0</v>
      </c>
      <c r="O179" s="5">
        <v>0</v>
      </c>
      <c r="P179" s="5">
        <v>0</v>
      </c>
      <c r="Q179" s="5">
        <v>0</v>
      </c>
      <c r="R179" s="5">
        <v>0</v>
      </c>
      <c r="S179" s="5">
        <v>0</v>
      </c>
      <c r="T179" s="5">
        <v>0</v>
      </c>
      <c r="U179" s="5">
        <v>0</v>
      </c>
      <c r="V179" s="5">
        <v>0</v>
      </c>
      <c r="W179" s="5">
        <v>0</v>
      </c>
      <c r="X179" s="5">
        <v>0</v>
      </c>
      <c r="Y179" s="5">
        <v>0</v>
      </c>
      <c r="Z179" s="5">
        <v>0</v>
      </c>
      <c r="AA179" s="5">
        <v>0</v>
      </c>
      <c r="AB179" s="5">
        <v>0</v>
      </c>
      <c r="AC179" s="5">
        <v>0</v>
      </c>
      <c r="AD179" s="5">
        <v>0</v>
      </c>
      <c r="AE179" s="5">
        <v>0</v>
      </c>
      <c r="AF179" s="5">
        <v>0</v>
      </c>
      <c r="AG179" s="19">
        <v>0</v>
      </c>
      <c r="AH179" s="19">
        <v>0</v>
      </c>
      <c r="AI179" s="19">
        <v>0</v>
      </c>
      <c r="AJ179" s="19">
        <v>0</v>
      </c>
      <c r="AK179" s="19">
        <v>0</v>
      </c>
      <c r="AL179" s="19">
        <v>0</v>
      </c>
      <c r="AM179" s="19">
        <v>0</v>
      </c>
      <c r="AN179" s="19">
        <v>0</v>
      </c>
      <c r="AO179" s="19">
        <v>0</v>
      </c>
      <c r="AP179" s="19">
        <v>0</v>
      </c>
      <c r="AQ179" s="19">
        <v>0</v>
      </c>
      <c r="AR179" s="19">
        <v>0</v>
      </c>
      <c r="AS179" s="19">
        <v>0</v>
      </c>
      <c r="AT179" s="19">
        <v>0</v>
      </c>
      <c r="AU179" s="19">
        <v>0</v>
      </c>
      <c r="AV179" s="19">
        <v>0</v>
      </c>
      <c r="AW179" s="19">
        <v>0</v>
      </c>
      <c r="AX179" s="19">
        <v>0</v>
      </c>
      <c r="AY179" s="19">
        <v>0</v>
      </c>
      <c r="AZ179" s="19">
        <v>0</v>
      </c>
    </row>
    <row r="180" spans="1:65" ht="15.75" customHeight="1" x14ac:dyDescent="0.2">
      <c r="A180" s="5" t="s">
        <v>52</v>
      </c>
      <c r="B180" s="5">
        <v>0</v>
      </c>
      <c r="C180" s="5">
        <v>0</v>
      </c>
      <c r="D180" s="5">
        <v>0</v>
      </c>
      <c r="E180" s="5">
        <v>0</v>
      </c>
      <c r="F180" s="5">
        <v>0</v>
      </c>
      <c r="G180" s="5">
        <v>0</v>
      </c>
      <c r="H180" s="5">
        <v>0</v>
      </c>
      <c r="I180" s="5">
        <v>0</v>
      </c>
      <c r="J180" s="5">
        <v>0</v>
      </c>
      <c r="K180" s="5">
        <v>0</v>
      </c>
      <c r="L180" s="5">
        <v>0</v>
      </c>
      <c r="M180" s="5">
        <v>0</v>
      </c>
      <c r="N180" s="5">
        <v>0</v>
      </c>
      <c r="O180" s="5">
        <v>0</v>
      </c>
      <c r="P180" s="5">
        <v>0</v>
      </c>
      <c r="Q180" s="5">
        <v>0</v>
      </c>
      <c r="R180" s="5">
        <v>0</v>
      </c>
      <c r="S180" s="5">
        <v>0</v>
      </c>
      <c r="T180" s="5">
        <v>0</v>
      </c>
      <c r="U180" s="5">
        <v>0</v>
      </c>
      <c r="V180" s="5">
        <v>0</v>
      </c>
      <c r="W180" s="5">
        <v>0</v>
      </c>
      <c r="X180" s="5">
        <v>0</v>
      </c>
      <c r="Y180" s="5">
        <v>0</v>
      </c>
      <c r="Z180" s="5">
        <v>0</v>
      </c>
      <c r="AA180" s="5">
        <v>0</v>
      </c>
      <c r="AB180" s="5">
        <v>0</v>
      </c>
      <c r="AC180" s="5">
        <v>0</v>
      </c>
      <c r="AD180" s="5">
        <v>0</v>
      </c>
      <c r="AE180" s="5">
        <v>0</v>
      </c>
      <c r="AF180" s="5">
        <v>0</v>
      </c>
      <c r="AG180" s="19">
        <v>0</v>
      </c>
      <c r="AH180" s="19">
        <v>0</v>
      </c>
      <c r="AI180" s="19">
        <v>0</v>
      </c>
      <c r="AJ180" s="19">
        <v>0</v>
      </c>
      <c r="AK180" s="19">
        <v>0</v>
      </c>
      <c r="AL180" s="19">
        <v>0</v>
      </c>
      <c r="AM180" s="19">
        <v>0</v>
      </c>
      <c r="AN180" s="19">
        <v>0</v>
      </c>
      <c r="AO180" s="19">
        <v>0</v>
      </c>
      <c r="AP180" s="19">
        <v>0</v>
      </c>
      <c r="AQ180" s="19">
        <v>0</v>
      </c>
      <c r="AR180" s="19">
        <v>0</v>
      </c>
      <c r="AS180" s="19">
        <v>0</v>
      </c>
      <c r="AT180" s="19">
        <v>0</v>
      </c>
      <c r="AU180" s="19">
        <v>0</v>
      </c>
      <c r="AV180" s="19">
        <v>0</v>
      </c>
      <c r="AW180" s="19">
        <v>0</v>
      </c>
      <c r="AX180" s="19">
        <v>0</v>
      </c>
      <c r="AY180" s="19">
        <v>0</v>
      </c>
      <c r="AZ180" s="19">
        <v>0</v>
      </c>
    </row>
    <row r="181" spans="1:65" ht="15.75" customHeight="1" x14ac:dyDescent="0.2">
      <c r="A181" s="5" t="s">
        <v>53</v>
      </c>
      <c r="B181" s="5">
        <v>0</v>
      </c>
      <c r="C181" s="5">
        <v>0</v>
      </c>
      <c r="D181" s="5">
        <v>0</v>
      </c>
      <c r="E181" s="5">
        <v>0</v>
      </c>
      <c r="F181" s="5">
        <v>0</v>
      </c>
      <c r="G181" s="5">
        <v>0</v>
      </c>
      <c r="H181" s="5">
        <v>0</v>
      </c>
      <c r="I181" s="5">
        <v>0</v>
      </c>
      <c r="J181" s="5">
        <v>0</v>
      </c>
      <c r="K181" s="5">
        <v>0</v>
      </c>
      <c r="L181" s="5">
        <v>0</v>
      </c>
      <c r="M181" s="5">
        <v>0</v>
      </c>
      <c r="N181" s="5">
        <v>0</v>
      </c>
      <c r="O181" s="5">
        <v>0</v>
      </c>
      <c r="P181" s="5">
        <v>0</v>
      </c>
      <c r="Q181" s="5">
        <v>0</v>
      </c>
      <c r="R181" s="5">
        <v>0</v>
      </c>
      <c r="S181" s="5">
        <v>0</v>
      </c>
      <c r="T181" s="5">
        <v>0</v>
      </c>
      <c r="U181" s="5">
        <v>0</v>
      </c>
      <c r="V181" s="5">
        <v>0</v>
      </c>
      <c r="W181" s="5">
        <v>0</v>
      </c>
      <c r="X181" s="5">
        <v>0</v>
      </c>
      <c r="Y181" s="5">
        <v>0</v>
      </c>
      <c r="Z181" s="5">
        <v>0</v>
      </c>
      <c r="AA181" s="5">
        <v>0</v>
      </c>
      <c r="AB181" s="5">
        <v>0</v>
      </c>
      <c r="AC181" s="5">
        <v>0</v>
      </c>
      <c r="AD181" s="5">
        <v>0</v>
      </c>
      <c r="AE181" s="5">
        <v>0</v>
      </c>
      <c r="AF181" s="5">
        <v>0</v>
      </c>
      <c r="AG181" s="19">
        <v>0</v>
      </c>
      <c r="AH181" s="19">
        <v>0</v>
      </c>
      <c r="AI181" s="19">
        <v>0</v>
      </c>
      <c r="AJ181" s="19">
        <v>0</v>
      </c>
      <c r="AK181" s="19">
        <v>0</v>
      </c>
      <c r="AL181" s="19">
        <v>0</v>
      </c>
      <c r="AM181" s="19">
        <v>0</v>
      </c>
      <c r="AN181" s="19">
        <v>0</v>
      </c>
      <c r="AO181" s="19">
        <v>0</v>
      </c>
      <c r="AP181" s="19">
        <v>0</v>
      </c>
      <c r="AQ181" s="19">
        <v>0</v>
      </c>
      <c r="AR181" s="19">
        <v>0</v>
      </c>
      <c r="AS181" s="19">
        <v>0</v>
      </c>
      <c r="AT181" s="19">
        <v>0</v>
      </c>
      <c r="AU181" s="19">
        <v>0</v>
      </c>
      <c r="AV181" s="19">
        <v>0</v>
      </c>
      <c r="AW181" s="19">
        <v>0</v>
      </c>
      <c r="AX181" s="19">
        <v>0</v>
      </c>
      <c r="AY181" s="19">
        <v>0</v>
      </c>
      <c r="AZ181" s="19">
        <v>0</v>
      </c>
    </row>
    <row r="182" spans="1:65" ht="15.75" customHeight="1" x14ac:dyDescent="0.2">
      <c r="A182" s="5" t="s">
        <v>54</v>
      </c>
      <c r="B182" s="5">
        <v>0</v>
      </c>
      <c r="C182" s="5">
        <v>0</v>
      </c>
      <c r="D182" s="5">
        <v>0</v>
      </c>
      <c r="E182" s="5">
        <v>0</v>
      </c>
      <c r="F182" s="5">
        <v>0</v>
      </c>
      <c r="G182" s="5">
        <v>0</v>
      </c>
      <c r="H182" s="5">
        <v>0</v>
      </c>
      <c r="I182" s="5">
        <v>0</v>
      </c>
      <c r="J182" s="5">
        <v>0</v>
      </c>
      <c r="K182" s="5">
        <v>0</v>
      </c>
      <c r="L182" s="5">
        <v>0</v>
      </c>
      <c r="M182" s="5">
        <v>0</v>
      </c>
      <c r="N182" s="5">
        <v>0</v>
      </c>
      <c r="O182" s="5">
        <v>0</v>
      </c>
      <c r="P182" s="5">
        <v>0</v>
      </c>
      <c r="Q182" s="5">
        <v>0</v>
      </c>
      <c r="R182" s="5">
        <v>0</v>
      </c>
      <c r="S182" s="5">
        <v>0</v>
      </c>
      <c r="T182" s="5">
        <v>0</v>
      </c>
      <c r="U182" s="5">
        <v>0</v>
      </c>
      <c r="V182" s="5">
        <v>0</v>
      </c>
      <c r="W182" s="5">
        <v>0</v>
      </c>
      <c r="X182" s="5">
        <v>0</v>
      </c>
      <c r="Y182" s="5">
        <v>0</v>
      </c>
      <c r="Z182" s="5">
        <v>0</v>
      </c>
      <c r="AA182" s="5">
        <v>0</v>
      </c>
      <c r="AB182" s="5">
        <v>0</v>
      </c>
      <c r="AC182" s="5">
        <v>0</v>
      </c>
      <c r="AD182" s="5">
        <v>0</v>
      </c>
      <c r="AE182" s="5">
        <v>0</v>
      </c>
      <c r="AF182" s="5">
        <v>0</v>
      </c>
      <c r="AG182" s="19">
        <v>0</v>
      </c>
      <c r="AH182" s="19">
        <v>0</v>
      </c>
      <c r="AI182" s="19">
        <v>0</v>
      </c>
      <c r="AJ182" s="19">
        <v>0</v>
      </c>
      <c r="AK182" s="19">
        <v>0</v>
      </c>
      <c r="AL182" s="19">
        <v>0</v>
      </c>
      <c r="AM182" s="19">
        <v>0</v>
      </c>
      <c r="AN182" s="19">
        <v>0</v>
      </c>
      <c r="AO182" s="19">
        <v>0</v>
      </c>
      <c r="AP182" s="19">
        <v>0</v>
      </c>
      <c r="AQ182" s="19">
        <v>0</v>
      </c>
      <c r="AR182" s="19">
        <v>0</v>
      </c>
      <c r="AS182" s="19">
        <v>0</v>
      </c>
      <c r="AT182" s="19">
        <v>0</v>
      </c>
      <c r="AU182" s="19">
        <v>0</v>
      </c>
      <c r="AV182" s="19">
        <v>0</v>
      </c>
      <c r="AW182" s="19">
        <v>0</v>
      </c>
      <c r="AX182" s="19">
        <v>0</v>
      </c>
      <c r="AY182" s="19">
        <v>0</v>
      </c>
      <c r="AZ182" s="19">
        <v>0</v>
      </c>
    </row>
    <row r="183" spans="1:65" ht="15.75" customHeight="1" x14ac:dyDescent="0.2">
      <c r="A183" s="5" t="s">
        <v>55</v>
      </c>
      <c r="B183" s="5">
        <v>0</v>
      </c>
      <c r="C183" s="5">
        <v>0</v>
      </c>
      <c r="D183" s="5">
        <v>0</v>
      </c>
      <c r="E183" s="5">
        <v>0</v>
      </c>
      <c r="F183" s="5">
        <v>0</v>
      </c>
      <c r="G183" s="5">
        <v>0</v>
      </c>
      <c r="H183" s="5">
        <v>0</v>
      </c>
      <c r="I183" s="5">
        <v>0</v>
      </c>
      <c r="J183" s="5">
        <v>0</v>
      </c>
      <c r="K183" s="5">
        <v>0</v>
      </c>
      <c r="L183" s="5">
        <v>0</v>
      </c>
      <c r="M183" s="5">
        <v>0</v>
      </c>
      <c r="N183" s="5">
        <v>0</v>
      </c>
      <c r="O183" s="5">
        <v>0</v>
      </c>
      <c r="P183" s="5">
        <v>0</v>
      </c>
      <c r="Q183" s="5">
        <v>0</v>
      </c>
      <c r="R183" s="5">
        <v>0</v>
      </c>
      <c r="S183" s="5">
        <v>0</v>
      </c>
      <c r="T183" s="5">
        <v>0</v>
      </c>
      <c r="U183" s="5">
        <v>0</v>
      </c>
      <c r="V183" s="5">
        <v>0</v>
      </c>
      <c r="W183" s="5">
        <v>0</v>
      </c>
      <c r="X183" s="5">
        <v>0</v>
      </c>
      <c r="Y183" s="5">
        <v>0</v>
      </c>
      <c r="Z183" s="5">
        <v>0</v>
      </c>
      <c r="AA183" s="5">
        <v>0</v>
      </c>
      <c r="AB183" s="5">
        <v>0</v>
      </c>
      <c r="AC183" s="5">
        <v>0</v>
      </c>
      <c r="AD183" s="5">
        <v>0</v>
      </c>
      <c r="AE183" s="5">
        <v>0</v>
      </c>
      <c r="AF183" s="5">
        <v>0</v>
      </c>
      <c r="AG183" s="19">
        <v>0</v>
      </c>
      <c r="AH183" s="19">
        <v>0</v>
      </c>
      <c r="AI183" s="19">
        <v>0</v>
      </c>
      <c r="AJ183" s="19">
        <v>0</v>
      </c>
      <c r="AK183" s="19">
        <v>0</v>
      </c>
      <c r="AL183" s="19">
        <v>0</v>
      </c>
      <c r="AM183" s="19">
        <v>0</v>
      </c>
      <c r="AN183" s="19">
        <v>0</v>
      </c>
      <c r="AO183" s="19">
        <v>0</v>
      </c>
      <c r="AP183" s="19">
        <v>0</v>
      </c>
      <c r="AQ183" s="19">
        <v>0</v>
      </c>
      <c r="AR183" s="19">
        <v>0</v>
      </c>
      <c r="AS183" s="19">
        <v>0</v>
      </c>
      <c r="AT183" s="19">
        <v>0</v>
      </c>
      <c r="AU183" s="19">
        <v>0</v>
      </c>
      <c r="AV183" s="19">
        <v>0</v>
      </c>
      <c r="AW183" s="19">
        <v>0</v>
      </c>
      <c r="AX183" s="19">
        <v>0</v>
      </c>
      <c r="AY183" s="19">
        <v>0</v>
      </c>
      <c r="AZ183" s="19">
        <v>0</v>
      </c>
    </row>
    <row r="184" spans="1:65" ht="15.75" customHeight="1" x14ac:dyDescent="0.2">
      <c r="A184" s="5" t="s">
        <v>56</v>
      </c>
      <c r="B184" s="5">
        <v>0</v>
      </c>
      <c r="C184" s="5">
        <v>0</v>
      </c>
      <c r="D184" s="5">
        <v>0</v>
      </c>
      <c r="E184" s="5">
        <v>0</v>
      </c>
      <c r="F184" s="5">
        <v>0</v>
      </c>
      <c r="G184" s="5">
        <v>0</v>
      </c>
      <c r="H184" s="5">
        <v>0</v>
      </c>
      <c r="I184" s="5">
        <v>0</v>
      </c>
      <c r="J184" s="5">
        <v>0</v>
      </c>
      <c r="K184" s="5">
        <v>0</v>
      </c>
      <c r="L184" s="5">
        <v>0</v>
      </c>
      <c r="M184" s="5">
        <v>0</v>
      </c>
      <c r="N184" s="5">
        <v>0</v>
      </c>
      <c r="O184" s="5">
        <v>0</v>
      </c>
      <c r="P184" s="5">
        <v>0</v>
      </c>
      <c r="Q184" s="5">
        <v>0</v>
      </c>
      <c r="R184" s="5">
        <v>0</v>
      </c>
      <c r="S184" s="5">
        <v>0</v>
      </c>
      <c r="T184" s="5">
        <v>0</v>
      </c>
      <c r="U184" s="5">
        <v>0</v>
      </c>
      <c r="V184" s="5">
        <v>0</v>
      </c>
      <c r="W184" s="5">
        <v>0</v>
      </c>
      <c r="X184" s="5">
        <v>0</v>
      </c>
      <c r="Y184" s="5">
        <v>0</v>
      </c>
      <c r="Z184" s="5">
        <v>0</v>
      </c>
      <c r="AA184" s="5">
        <v>0</v>
      </c>
      <c r="AB184" s="5">
        <v>0</v>
      </c>
      <c r="AC184" s="5">
        <v>0</v>
      </c>
      <c r="AD184" s="5">
        <v>0</v>
      </c>
      <c r="AE184" s="5">
        <v>0</v>
      </c>
      <c r="AF184" s="5">
        <v>0</v>
      </c>
      <c r="AG184" s="19">
        <v>0</v>
      </c>
      <c r="AH184" s="19">
        <v>0</v>
      </c>
      <c r="AI184" s="19">
        <v>0</v>
      </c>
      <c r="AJ184" s="19">
        <v>0</v>
      </c>
      <c r="AK184" s="19">
        <v>0</v>
      </c>
      <c r="AL184" s="19">
        <v>0</v>
      </c>
      <c r="AM184" s="19">
        <v>0</v>
      </c>
      <c r="AN184" s="19">
        <v>0</v>
      </c>
      <c r="AO184" s="19">
        <v>0</v>
      </c>
      <c r="AP184" s="19">
        <v>0</v>
      </c>
      <c r="AQ184" s="19">
        <v>0</v>
      </c>
      <c r="AR184" s="19">
        <v>0</v>
      </c>
      <c r="AS184" s="19">
        <v>0</v>
      </c>
      <c r="AT184" s="19">
        <v>0</v>
      </c>
      <c r="AU184" s="19">
        <v>0</v>
      </c>
      <c r="AV184" s="19">
        <v>0</v>
      </c>
      <c r="AW184" s="19">
        <v>0</v>
      </c>
      <c r="AX184" s="19">
        <v>0</v>
      </c>
      <c r="AY184" s="19">
        <v>0</v>
      </c>
      <c r="AZ184" s="19">
        <v>0</v>
      </c>
    </row>
    <row r="185" spans="1:65" ht="15.75" customHeight="1" x14ac:dyDescent="0.2"/>
    <row r="186" spans="1:65" ht="15.75" customHeight="1" x14ac:dyDescent="0.2"/>
    <row r="187" spans="1:65" ht="15.75" customHeight="1" x14ac:dyDescent="0.2"/>
    <row r="188" spans="1:65" ht="15.75" customHeight="1" x14ac:dyDescent="0.25">
      <c r="A188" s="16" t="s">
        <v>72</v>
      </c>
    </row>
    <row r="189" spans="1:65" ht="15.75" customHeight="1" x14ac:dyDescent="0.2">
      <c r="A189" s="1" t="s">
        <v>73</v>
      </c>
    </row>
    <row r="190" spans="1:65" ht="15.75" customHeight="1" x14ac:dyDescent="0.2">
      <c r="A190" s="1" t="s">
        <v>38</v>
      </c>
      <c r="B190" s="20" t="s">
        <v>72</v>
      </c>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65" ht="15.75" customHeight="1" x14ac:dyDescent="0.2">
      <c r="A191" s="7" t="s">
        <v>50</v>
      </c>
      <c r="B191" s="7">
        <f t="shared" ref="B191:B197" si="26">(AZ68/B68)^(1/50) - 1</f>
        <v>-1.5498556530137542E-2</v>
      </c>
    </row>
    <row r="192" spans="1:65" ht="15.75" customHeight="1" x14ac:dyDescent="0.2">
      <c r="A192" s="7" t="s">
        <v>51</v>
      </c>
      <c r="B192" s="7">
        <f t="shared" si="26"/>
        <v>2.5111923753071697E-3</v>
      </c>
    </row>
    <row r="193" spans="1:52" ht="15.75" customHeight="1" x14ac:dyDescent="0.2">
      <c r="A193" s="7" t="s">
        <v>52</v>
      </c>
      <c r="B193" s="7">
        <f t="shared" si="26"/>
        <v>2.0215365737508151E-4</v>
      </c>
    </row>
    <row r="194" spans="1:52" ht="15.75" customHeight="1" x14ac:dyDescent="0.2">
      <c r="A194" s="7" t="s">
        <v>53</v>
      </c>
      <c r="B194" s="7">
        <f t="shared" si="26"/>
        <v>-4.4246259632774176E-4</v>
      </c>
    </row>
    <row r="195" spans="1:52" ht="15.75" customHeight="1" x14ac:dyDescent="0.2">
      <c r="A195" s="7" t="s">
        <v>54</v>
      </c>
      <c r="B195" s="7">
        <f t="shared" si="26"/>
        <v>1.4166739740966161E-3</v>
      </c>
    </row>
    <row r="196" spans="1:52" ht="15.75" customHeight="1" x14ac:dyDescent="0.2">
      <c r="A196" s="7" t="s">
        <v>55</v>
      </c>
      <c r="B196" s="7">
        <f t="shared" si="26"/>
        <v>1.7539135204482914E-3</v>
      </c>
    </row>
    <row r="197" spans="1:52" ht="15.75" customHeight="1" x14ac:dyDescent="0.2">
      <c r="A197" s="7" t="s">
        <v>56</v>
      </c>
      <c r="B197" s="7">
        <f t="shared" si="26"/>
        <v>-1.8105189075089512E-2</v>
      </c>
    </row>
    <row r="198" spans="1:52" ht="15.75" customHeight="1" x14ac:dyDescent="0.2"/>
    <row r="199" spans="1:52" ht="15.75" customHeight="1" x14ac:dyDescent="0.2"/>
    <row r="200" spans="1:52" ht="15.75" customHeight="1" x14ac:dyDescent="0.2">
      <c r="A200" s="1" t="s">
        <v>74</v>
      </c>
    </row>
    <row r="201" spans="1:52" ht="15.75" customHeight="1" x14ac:dyDescent="0.2">
      <c r="A201" s="1" t="s">
        <v>38</v>
      </c>
      <c r="B201" s="20" t="s">
        <v>72</v>
      </c>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spans="1:52" ht="15.75" customHeight="1" x14ac:dyDescent="0.2">
      <c r="A202" s="7" t="s">
        <v>50</v>
      </c>
      <c r="B202" s="7">
        <f t="shared" ref="B202:B208" si="27">(AZ88/B88)^(1/50) - 1</f>
        <v>0</v>
      </c>
    </row>
    <row r="203" spans="1:52" ht="15.75" customHeight="1" x14ac:dyDescent="0.2">
      <c r="A203" s="7" t="s">
        <v>51</v>
      </c>
      <c r="B203" s="7">
        <f t="shared" si="27"/>
        <v>2.5111923753071697E-3</v>
      </c>
    </row>
    <row r="204" spans="1:52" ht="15.75" customHeight="1" x14ac:dyDescent="0.2">
      <c r="A204" s="7" t="s">
        <v>52</v>
      </c>
      <c r="B204" s="7">
        <f t="shared" si="27"/>
        <v>0</v>
      </c>
    </row>
    <row r="205" spans="1:52" ht="15.75" customHeight="1" x14ac:dyDescent="0.2">
      <c r="A205" s="7" t="s">
        <v>53</v>
      </c>
      <c r="B205" s="7">
        <f t="shared" si="27"/>
        <v>0</v>
      </c>
    </row>
    <row r="206" spans="1:52" ht="15.75" customHeight="1" x14ac:dyDescent="0.2">
      <c r="A206" s="7" t="s">
        <v>54</v>
      </c>
      <c r="B206" s="7">
        <f t="shared" si="27"/>
        <v>1.4166739740966161E-3</v>
      </c>
    </row>
    <row r="207" spans="1:52" ht="15.75" customHeight="1" x14ac:dyDescent="0.2">
      <c r="A207" s="7" t="s">
        <v>55</v>
      </c>
      <c r="B207" s="7">
        <f t="shared" si="27"/>
        <v>1.7539135204482914E-3</v>
      </c>
    </row>
    <row r="208" spans="1:52" ht="15.75" customHeight="1" x14ac:dyDescent="0.2">
      <c r="A208" s="7" t="s">
        <v>56</v>
      </c>
      <c r="B208" s="7">
        <f t="shared" si="27"/>
        <v>-1.8105189075089401E-2</v>
      </c>
    </row>
    <row r="209" spans="1:65" ht="15.75" customHeight="1" x14ac:dyDescent="0.2"/>
    <row r="210" spans="1:65" ht="15.75" customHeight="1" x14ac:dyDescent="0.2"/>
    <row r="211" spans="1:65" ht="15.75" customHeight="1" x14ac:dyDescent="0.2">
      <c r="A211" s="7" t="s">
        <v>75</v>
      </c>
      <c r="B211" s="21" t="s">
        <v>76</v>
      </c>
      <c r="C211" s="7" t="s">
        <v>77</v>
      </c>
      <c r="D211" s="21" t="s">
        <v>78</v>
      </c>
      <c r="E211" s="1">
        <v>2010</v>
      </c>
      <c r="F211" s="1">
        <v>2011</v>
      </c>
      <c r="G211" s="1">
        <v>2012</v>
      </c>
      <c r="H211" s="1">
        <v>2013</v>
      </c>
      <c r="I211" s="1">
        <v>2014</v>
      </c>
      <c r="J211" s="1">
        <v>2015</v>
      </c>
      <c r="K211" s="1">
        <v>2016</v>
      </c>
      <c r="L211" s="1">
        <v>2017</v>
      </c>
      <c r="M211" s="1">
        <v>2018</v>
      </c>
      <c r="N211" s="1">
        <v>2019</v>
      </c>
      <c r="O211" s="1">
        <v>2020</v>
      </c>
      <c r="P211" s="1">
        <v>2021</v>
      </c>
      <c r="Q211" s="1">
        <v>2022</v>
      </c>
      <c r="R211" s="1">
        <v>2023</v>
      </c>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row>
    <row r="212" spans="1:65" ht="15.75" customHeight="1" x14ac:dyDescent="0.2">
      <c r="A212" s="7" t="s">
        <v>79</v>
      </c>
      <c r="B212" s="21" t="s">
        <v>80</v>
      </c>
      <c r="C212" s="7" t="s">
        <v>81</v>
      </c>
      <c r="D212" s="21" t="s">
        <v>82</v>
      </c>
      <c r="E212" s="7">
        <v>13781164976000.002</v>
      </c>
      <c r="F212" s="7">
        <v>13885921442000.002</v>
      </c>
      <c r="G212" s="7">
        <v>14001266950000.002</v>
      </c>
      <c r="H212" s="7">
        <v>14149708200000.002</v>
      </c>
      <c r="I212" s="7">
        <v>14455775203000</v>
      </c>
      <c r="J212" s="7">
        <v>14901426000000</v>
      </c>
      <c r="K212" s="7">
        <v>15248981880194.301</v>
      </c>
      <c r="L212" s="7">
        <v>15579502482339.6</v>
      </c>
      <c r="M212" s="7">
        <v>15970931357509.104</v>
      </c>
      <c r="N212" s="7">
        <v>16361516352775.203</v>
      </c>
      <c r="O212" s="7">
        <v>16102108449152.004</v>
      </c>
      <c r="P212" s="7">
        <v>17275101514808.605</v>
      </c>
      <c r="Q212" s="7">
        <v>17678584148597.609</v>
      </c>
      <c r="R212" s="7">
        <v>18137206109404.711</v>
      </c>
    </row>
    <row r="213" spans="1:65" ht="15.75" customHeight="1" x14ac:dyDescent="0.2">
      <c r="A213" s="7" t="s">
        <v>79</v>
      </c>
      <c r="B213" s="21" t="s">
        <v>80</v>
      </c>
      <c r="C213" s="7" t="s">
        <v>83</v>
      </c>
      <c r="D213" s="21" t="s">
        <v>84</v>
      </c>
      <c r="E213" s="7">
        <v>449960544944.88184</v>
      </c>
      <c r="F213" s="7">
        <v>473013443613.20032</v>
      </c>
      <c r="G213" s="7">
        <v>498456731174.94684</v>
      </c>
      <c r="H213" s="7">
        <v>526630450916.77228</v>
      </c>
      <c r="I213" s="7">
        <v>551442562557.53235</v>
      </c>
      <c r="J213" s="7">
        <v>578489151870.47156</v>
      </c>
      <c r="K213" s="7">
        <v>603630070078.53284</v>
      </c>
      <c r="L213" s="7">
        <v>631477435307.8645</v>
      </c>
      <c r="M213" s="7">
        <v>663664471765.92493</v>
      </c>
      <c r="N213" s="7">
        <v>696337334111.66968</v>
      </c>
      <c r="O213" s="7">
        <v>681893329164.16162</v>
      </c>
      <c r="P213" s="7">
        <v>697543756218.58289</v>
      </c>
      <c r="Q213" s="7">
        <v>723475262454.7688</v>
      </c>
      <c r="R213" s="7">
        <v>757415891443.51428</v>
      </c>
    </row>
    <row r="214" spans="1:65" ht="15.75" customHeight="1" x14ac:dyDescent="0.2"/>
    <row r="215" spans="1:65" ht="15.75" customHeight="1" x14ac:dyDescent="0.2">
      <c r="A215" s="1"/>
      <c r="B215" s="1" t="s">
        <v>85</v>
      </c>
    </row>
    <row r="216" spans="1:65" ht="15.75" customHeight="1" x14ac:dyDescent="0.2">
      <c r="A216" s="5" t="s">
        <v>86</v>
      </c>
      <c r="B216" s="7">
        <f t="shared" ref="B216:B217" si="28">AVERAGE(E212:R212)</f>
        <v>15537799647555.793</v>
      </c>
    </row>
    <row r="217" spans="1:65" ht="15.75" customHeight="1" x14ac:dyDescent="0.2">
      <c r="A217" s="5" t="s">
        <v>87</v>
      </c>
      <c r="B217" s="7">
        <f t="shared" si="28"/>
        <v>609530745401.63037</v>
      </c>
    </row>
    <row r="218" spans="1:65" ht="15.75" customHeight="1" x14ac:dyDescent="0.2"/>
    <row r="219" spans="1:65" ht="15.75" customHeight="1" x14ac:dyDescent="0.2">
      <c r="A219" s="5" t="s">
        <v>88</v>
      </c>
      <c r="B219" s="7">
        <f>B217/B216</f>
        <v>3.9228897220174537E-2</v>
      </c>
    </row>
    <row r="220" spans="1:65" ht="15.75" customHeight="1" x14ac:dyDescent="0.2">
      <c r="A220" s="5"/>
    </row>
    <row r="221" spans="1:65" ht="15.75" customHeight="1" x14ac:dyDescent="0.2"/>
    <row r="222" spans="1:65" ht="15.75" customHeight="1" x14ac:dyDescent="0.2">
      <c r="A222" s="5" t="s">
        <v>5</v>
      </c>
      <c r="B222" s="7">
        <v>0.45</v>
      </c>
    </row>
    <row r="223" spans="1:65" ht="15.75" customHeight="1" x14ac:dyDescent="0.2">
      <c r="A223" s="5" t="s">
        <v>8</v>
      </c>
      <c r="B223" s="7">
        <v>0.1</v>
      </c>
    </row>
    <row r="224" spans="1:65" ht="15.75" customHeight="1" x14ac:dyDescent="0.2">
      <c r="A224" s="5" t="s">
        <v>10</v>
      </c>
      <c r="B224" s="7">
        <v>0.12</v>
      </c>
    </row>
    <row r="225" spans="1:2" ht="15.75" customHeight="1" x14ac:dyDescent="0.2">
      <c r="A225" s="5" t="s">
        <v>12</v>
      </c>
      <c r="B225" s="7">
        <v>6.2899999999999998E-2</v>
      </c>
    </row>
    <row r="226" spans="1:2" ht="15.75" customHeight="1" x14ac:dyDescent="0.2"/>
    <row r="227" spans="1:2" ht="15.75" customHeight="1" x14ac:dyDescent="0.2">
      <c r="A227" s="1" t="s">
        <v>89</v>
      </c>
      <c r="B227" s="7">
        <f>ROUNDUP(SUM(B219,B222:B225),2)</f>
        <v>0.78</v>
      </c>
    </row>
    <row r="228" spans="1:2" ht="15.75" customHeight="1" x14ac:dyDescent="0.2"/>
    <row r="229" spans="1:2" ht="15.75" customHeight="1" x14ac:dyDescent="0.2"/>
    <row r="230" spans="1:2" ht="15.75" customHeight="1" x14ac:dyDescent="0.2"/>
    <row r="231" spans="1:2" ht="15.75" customHeight="1" x14ac:dyDescent="0.2"/>
    <row r="232" spans="1:2" ht="15.75" customHeight="1" x14ac:dyDescent="0.2"/>
    <row r="233" spans="1:2" ht="15.75" customHeight="1" x14ac:dyDescent="0.2"/>
    <row r="234" spans="1:2" ht="15.75" customHeight="1" x14ac:dyDescent="0.2"/>
    <row r="235" spans="1:2" ht="15.75" customHeight="1" x14ac:dyDescent="0.2"/>
    <row r="236" spans="1:2" ht="15.75" customHeight="1" x14ac:dyDescent="0.2"/>
    <row r="237" spans="1:2" ht="15.75" customHeight="1" x14ac:dyDescent="0.2"/>
    <row r="238" spans="1:2" ht="15.75" customHeight="1" x14ac:dyDescent="0.2"/>
    <row r="239" spans="1:2" ht="15.75" customHeight="1" x14ac:dyDescent="0.2"/>
    <row r="240" spans="1:2"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N1000"/>
  <sheetViews>
    <sheetView workbookViewId="0">
      <selection activeCell="L11" sqref="L11"/>
    </sheetView>
  </sheetViews>
  <sheetFormatPr baseColWidth="10" defaultColWidth="14.5" defaultRowHeight="15" customHeight="1" x14ac:dyDescent="0.2"/>
  <cols>
    <col min="1" max="12" width="10.6640625" customWidth="1"/>
    <col min="13" max="13" width="11.1640625" customWidth="1"/>
    <col min="14" max="26" width="10.6640625" customWidth="1"/>
  </cols>
  <sheetData>
    <row r="3" spans="2:14" x14ac:dyDescent="0.2">
      <c r="B3" s="5" t="s">
        <v>90</v>
      </c>
    </row>
    <row r="5" spans="2:14" x14ac:dyDescent="0.2">
      <c r="L5" s="5" t="s">
        <v>91</v>
      </c>
    </row>
    <row r="9" spans="2:14" ht="15" customHeight="1" x14ac:dyDescent="0.2">
      <c r="L9">
        <v>2020</v>
      </c>
    </row>
    <row r="10" spans="2:14" x14ac:dyDescent="0.2">
      <c r="K10" s="7" t="s">
        <v>113</v>
      </c>
      <c r="L10" s="39">
        <v>47148</v>
      </c>
      <c r="M10" s="23">
        <f t="shared" ref="M10:M13" si="0">L10/74</f>
        <v>637.1351351351351</v>
      </c>
    </row>
    <row r="11" spans="2:14" x14ac:dyDescent="0.2">
      <c r="K11" s="7" t="s">
        <v>114</v>
      </c>
      <c r="L11" s="25">
        <v>141905</v>
      </c>
      <c r="M11" s="12">
        <f t="shared" si="0"/>
        <v>1917.6351351351352</v>
      </c>
    </row>
    <row r="12" spans="2:14" x14ac:dyDescent="0.2">
      <c r="K12" s="7" t="s">
        <v>115</v>
      </c>
      <c r="L12" s="24">
        <v>170960</v>
      </c>
      <c r="M12" s="23">
        <f t="shared" si="0"/>
        <v>2310.2702702702704</v>
      </c>
      <c r="N12" s="7" t="s">
        <v>120</v>
      </c>
    </row>
    <row r="13" spans="2:14" x14ac:dyDescent="0.2">
      <c r="K13" s="7" t="s">
        <v>116</v>
      </c>
      <c r="L13" s="25">
        <v>229069</v>
      </c>
      <c r="M13" s="12">
        <f t="shared" si="0"/>
        <v>3095.5270270270271</v>
      </c>
    </row>
    <row r="14" spans="2:14" x14ac:dyDescent="0.2">
      <c r="M14" s="12"/>
    </row>
    <row r="15" spans="2:14" x14ac:dyDescent="0.2">
      <c r="M15" s="12"/>
    </row>
    <row r="16" spans="2:14" x14ac:dyDescent="0.2">
      <c r="M16" s="12"/>
    </row>
    <row r="17" spans="2:14" x14ac:dyDescent="0.2">
      <c r="M17" s="12"/>
    </row>
    <row r="18" spans="2:14" x14ac:dyDescent="0.2">
      <c r="M18" s="12"/>
    </row>
    <row r="19" spans="2:14" x14ac:dyDescent="0.2">
      <c r="L19">
        <v>2030</v>
      </c>
      <c r="M19" s="12"/>
    </row>
    <row r="20" spans="2:14" x14ac:dyDescent="0.2">
      <c r="K20" s="7" t="s">
        <v>113</v>
      </c>
      <c r="L20" s="22">
        <v>50683</v>
      </c>
      <c r="M20" s="23">
        <f t="shared" ref="M20:M23" si="1">L20/74</f>
        <v>684.90540540540542</v>
      </c>
    </row>
    <row r="21" spans="2:14" ht="15.75" customHeight="1" x14ac:dyDescent="0.2">
      <c r="K21" s="7" t="s">
        <v>114</v>
      </c>
      <c r="L21" s="25">
        <v>59007</v>
      </c>
      <c r="M21" s="12">
        <f t="shared" si="1"/>
        <v>797.39189189189187</v>
      </c>
    </row>
    <row r="22" spans="2:14" ht="15.75" customHeight="1" x14ac:dyDescent="0.2">
      <c r="K22" s="7" t="s">
        <v>115</v>
      </c>
      <c r="L22" s="24">
        <v>72630</v>
      </c>
      <c r="M22" s="23">
        <f t="shared" si="1"/>
        <v>981.48648648648646</v>
      </c>
      <c r="N22" s="7" t="s">
        <v>120</v>
      </c>
    </row>
    <row r="23" spans="2:14" ht="15.75" customHeight="1" x14ac:dyDescent="0.2">
      <c r="K23" s="7" t="s">
        <v>116</v>
      </c>
      <c r="L23" s="25">
        <v>99877</v>
      </c>
      <c r="M23" s="12">
        <f t="shared" si="1"/>
        <v>1349.6891891891892</v>
      </c>
    </row>
    <row r="24" spans="2:14" ht="15.75" customHeight="1" x14ac:dyDescent="0.2"/>
    <row r="25" spans="2:14" ht="15.75" customHeight="1" x14ac:dyDescent="0.2">
      <c r="K25" s="7"/>
      <c r="L25">
        <v>2040</v>
      </c>
      <c r="M25" s="12"/>
      <c r="N25" s="5"/>
    </row>
    <row r="26" spans="2:14" ht="15.75" customHeight="1" x14ac:dyDescent="0.2">
      <c r="K26" s="40" t="s">
        <v>113</v>
      </c>
      <c r="L26" s="40">
        <v>70000</v>
      </c>
      <c r="M26" s="23">
        <f t="shared" ref="M26" si="2">L26/74</f>
        <v>945.94594594594594</v>
      </c>
      <c r="N26" s="5"/>
    </row>
    <row r="27" spans="2:14" ht="15.75" customHeight="1" x14ac:dyDescent="0.2">
      <c r="K27" s="7" t="s">
        <v>114</v>
      </c>
      <c r="L27" s="7">
        <v>28000</v>
      </c>
      <c r="M27" s="12">
        <f>L27/74</f>
        <v>378.37837837837839</v>
      </c>
    </row>
    <row r="28" spans="2:14" ht="15.75" customHeight="1" x14ac:dyDescent="0.2">
      <c r="K28" s="40" t="s">
        <v>115</v>
      </c>
      <c r="L28" s="40">
        <v>30000</v>
      </c>
      <c r="M28" s="23">
        <f>L28/74</f>
        <v>405.40540540540542</v>
      </c>
      <c r="N28" s="7" t="s">
        <v>120</v>
      </c>
    </row>
    <row r="29" spans="2:14" ht="15.75" customHeight="1" x14ac:dyDescent="0.2"/>
    <row r="30" spans="2:14" ht="15.75" customHeight="1" x14ac:dyDescent="0.2"/>
    <row r="31" spans="2:14" ht="15.75" customHeight="1" x14ac:dyDescent="0.2"/>
    <row r="32" spans="2:14" ht="15.75" customHeight="1" x14ac:dyDescent="0.2">
      <c r="B32" s="26" t="s">
        <v>92</v>
      </c>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32" r:id="rId1" xr:uid="{00000000-0004-0000-0200-000000000000}"/>
  </hyperlinks>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4:Y999"/>
  <sheetViews>
    <sheetView workbookViewId="0">
      <selection activeCell="E32" sqref="E32"/>
    </sheetView>
  </sheetViews>
  <sheetFormatPr baseColWidth="10" defaultColWidth="14.5" defaultRowHeight="15" customHeight="1" x14ac:dyDescent="0.2"/>
  <cols>
    <col min="1" max="1" width="10.6640625" customWidth="1"/>
    <col min="2" max="2" width="21" customWidth="1"/>
    <col min="3" max="3" width="20.33203125" customWidth="1"/>
    <col min="4" max="4" width="19.33203125" customWidth="1"/>
    <col min="5" max="5" width="15.6640625" customWidth="1"/>
    <col min="6" max="6" width="20" customWidth="1"/>
    <col min="7" max="14" width="10.6640625" customWidth="1"/>
    <col min="15" max="15" width="12.1640625" customWidth="1"/>
    <col min="16" max="16" width="12.5" customWidth="1"/>
    <col min="17" max="17" width="11.1640625" bestFit="1" customWidth="1"/>
    <col min="18" max="25" width="10.6640625" customWidth="1"/>
  </cols>
  <sheetData>
    <row r="4" spans="1:25" x14ac:dyDescent="0.2">
      <c r="A4" s="25"/>
      <c r="B4" s="24" t="s">
        <v>93</v>
      </c>
      <c r="C4" s="25"/>
      <c r="D4" s="25"/>
      <c r="E4" s="25"/>
      <c r="F4" s="25"/>
      <c r="G4" s="25"/>
      <c r="H4" s="25"/>
      <c r="I4" s="25"/>
      <c r="J4" s="25"/>
      <c r="K4" s="25"/>
      <c r="L4" s="25"/>
      <c r="M4" s="25"/>
      <c r="N4" s="25"/>
      <c r="O4" s="25"/>
      <c r="P4" s="25"/>
      <c r="Q4" s="25"/>
      <c r="R4" s="25"/>
      <c r="S4" s="25"/>
      <c r="T4" s="25"/>
      <c r="U4" s="25"/>
      <c r="V4" s="25"/>
      <c r="W4" s="25"/>
      <c r="X4" s="25"/>
      <c r="Y4" s="25"/>
    </row>
    <row r="15" spans="1:25" x14ac:dyDescent="0.2">
      <c r="B15" s="27" t="s">
        <v>94</v>
      </c>
      <c r="G15" s="42" t="s">
        <v>118</v>
      </c>
    </row>
    <row r="16" spans="1:25" ht="15" customHeight="1" x14ac:dyDescent="0.2">
      <c r="G16" s="7" t="s">
        <v>146</v>
      </c>
    </row>
    <row r="17" spans="1:25" x14ac:dyDescent="0.2">
      <c r="B17" s="5" t="s">
        <v>95</v>
      </c>
      <c r="L17" s="57" t="s">
        <v>153</v>
      </c>
    </row>
    <row r="18" spans="1:25" x14ac:dyDescent="0.2">
      <c r="B18" s="5"/>
      <c r="G18" s="44" t="s">
        <v>122</v>
      </c>
      <c r="H18" s="7" t="s">
        <v>121</v>
      </c>
      <c r="L18" s="40" t="s">
        <v>148</v>
      </c>
      <c r="O18" s="7" t="s">
        <v>147</v>
      </c>
      <c r="P18" s="7" t="s">
        <v>99</v>
      </c>
      <c r="Q18" s="54" t="s">
        <v>149</v>
      </c>
    </row>
    <row r="19" spans="1:25" x14ac:dyDescent="0.2">
      <c r="B19" s="1" t="s">
        <v>60</v>
      </c>
      <c r="C19" s="28" t="s">
        <v>96</v>
      </c>
      <c r="D19" s="1" t="s">
        <v>97</v>
      </c>
      <c r="H19" s="7" t="s">
        <v>123</v>
      </c>
      <c r="L19" t="s">
        <v>128</v>
      </c>
      <c r="M19" s="41">
        <f>'Number of Vehicles'!C3</f>
        <v>0.26664824537164961</v>
      </c>
      <c r="N19">
        <v>2341</v>
      </c>
      <c r="O19" s="52">
        <f>N19*1000000/15200</f>
        <v>154013.15789473685</v>
      </c>
      <c r="P19" s="51">
        <f>2594715750/14800</f>
        <v>175318.63175675675</v>
      </c>
      <c r="Q19" s="55">
        <f>AVERAGE(O19:P19)</f>
        <v>164665.8948257468</v>
      </c>
    </row>
    <row r="20" spans="1:25" x14ac:dyDescent="0.2">
      <c r="B20" s="1" t="s">
        <v>49</v>
      </c>
      <c r="C20" s="28">
        <v>2022</v>
      </c>
      <c r="D20" s="1">
        <v>2022</v>
      </c>
      <c r="E20" s="7" t="s">
        <v>98</v>
      </c>
      <c r="L20" t="s">
        <v>129</v>
      </c>
      <c r="M20" s="41">
        <f>'Number of Vehicles'!C4</f>
        <v>7.101409229068803E-2</v>
      </c>
      <c r="N20">
        <v>4800</v>
      </c>
      <c r="O20" s="52">
        <f>N20*1000000/15200</f>
        <v>315789.4736842105</v>
      </c>
      <c r="Q20" s="55">
        <f>O20</f>
        <v>315789.4736842105</v>
      </c>
    </row>
    <row r="21" spans="1:25" ht="15.75" customHeight="1" x14ac:dyDescent="0.2">
      <c r="B21" s="7" t="s">
        <v>50</v>
      </c>
      <c r="C21" s="29">
        <v>787140.3957018829</v>
      </c>
      <c r="D21" s="59">
        <f>5500000000/14800</f>
        <v>371621.6216216216</v>
      </c>
      <c r="E21" s="7" t="s">
        <v>99</v>
      </c>
      <c r="L21" t="s">
        <v>130</v>
      </c>
      <c r="M21" s="41">
        <f>'Number of Vehicles'!C5</f>
        <v>7.4053605968499581E-2</v>
      </c>
      <c r="N21">
        <v>958</v>
      </c>
      <c r="O21" s="52">
        <f>N21*1000000/15200</f>
        <v>63026.315789473687</v>
      </c>
      <c r="Q21" s="55">
        <f>O21</f>
        <v>63026.315789473687</v>
      </c>
    </row>
    <row r="22" spans="1:25" ht="15.75" customHeight="1" x14ac:dyDescent="0.2">
      <c r="B22" s="7" t="s">
        <v>51</v>
      </c>
      <c r="C22" s="29">
        <v>541991.41685189621</v>
      </c>
      <c r="D22" s="59">
        <f>2007000000/14800</f>
        <v>135608.10810810811</v>
      </c>
      <c r="E22" s="7" t="s">
        <v>99</v>
      </c>
      <c r="F22" s="40"/>
      <c r="L22" t="s">
        <v>131</v>
      </c>
      <c r="M22" s="41">
        <f>'Number of Vehicles'!C6</f>
        <v>0.5882840563691627</v>
      </c>
      <c r="N22">
        <v>345</v>
      </c>
      <c r="O22" s="52">
        <f>N22*1000000/15200</f>
        <v>22697.36842105263</v>
      </c>
      <c r="Q22" s="55">
        <f>O22</f>
        <v>22697.36842105263</v>
      </c>
    </row>
    <row r="23" spans="1:25" ht="15.75" customHeight="1" x14ac:dyDescent="0.2">
      <c r="B23" s="7" t="s">
        <v>52</v>
      </c>
      <c r="C23" s="29">
        <v>425813.12231705768</v>
      </c>
      <c r="D23" s="59">
        <f>Q23</f>
        <v>84353.20067523839</v>
      </c>
      <c r="E23" s="7" t="s">
        <v>150</v>
      </c>
      <c r="O23" s="53"/>
      <c r="Q23" s="56">
        <f>SUMPRODUCT(Q19:Q22,M19:M22)/SUM(M19:M22)</f>
        <v>84353.20067523839</v>
      </c>
    </row>
    <row r="24" spans="1:25" ht="15.75" customHeight="1" x14ac:dyDescent="0.2">
      <c r="B24" s="7" t="s">
        <v>53</v>
      </c>
      <c r="C24" s="29">
        <v>425813.12231705768</v>
      </c>
      <c r="D24" s="59">
        <f>Q23</f>
        <v>84353.20067523839</v>
      </c>
      <c r="E24" s="7" t="s">
        <v>150</v>
      </c>
    </row>
    <row r="25" spans="1:25" ht="15.75" customHeight="1" x14ac:dyDescent="0.2">
      <c r="B25" s="7" t="s">
        <v>54</v>
      </c>
      <c r="C25" s="29">
        <v>624243.15448554442</v>
      </c>
      <c r="D25" s="60">
        <f>D21</f>
        <v>371621.6216216216</v>
      </c>
      <c r="E25" s="7" t="s">
        <v>100</v>
      </c>
    </row>
    <row r="26" spans="1:25" ht="15.75" customHeight="1" x14ac:dyDescent="0.2">
      <c r="B26" s="7" t="s">
        <v>55</v>
      </c>
      <c r="C26" s="29">
        <v>564719.72820605233</v>
      </c>
      <c r="D26" s="60">
        <f>AVERAGE(D22:D23)</f>
        <v>109980.65439167325</v>
      </c>
      <c r="E26" s="7" t="s">
        <v>151</v>
      </c>
    </row>
    <row r="27" spans="1:25" ht="15.75" customHeight="1" x14ac:dyDescent="0.2">
      <c r="B27" s="7" t="s">
        <v>56</v>
      </c>
      <c r="C27" s="29">
        <v>838135.08926152915</v>
      </c>
      <c r="D27" s="60">
        <v>1420000</v>
      </c>
      <c r="E27" s="30" t="s">
        <v>101</v>
      </c>
    </row>
    <row r="28" spans="1:25" ht="15.75" customHeight="1" x14ac:dyDescent="0.2"/>
    <row r="29" spans="1:25" ht="15.75" customHeight="1" x14ac:dyDescent="0.2"/>
    <row r="30" spans="1:25" ht="15.75" customHeight="1" x14ac:dyDescent="0.2">
      <c r="A30" s="24"/>
      <c r="B30" s="24" t="s">
        <v>102</v>
      </c>
      <c r="C30" s="24"/>
      <c r="D30" s="24"/>
      <c r="E30" s="24"/>
      <c r="F30" s="24"/>
      <c r="G30" s="24"/>
      <c r="H30" s="24"/>
      <c r="I30" s="24"/>
      <c r="J30" s="24"/>
      <c r="K30" s="24"/>
      <c r="L30" s="24"/>
      <c r="M30" s="24"/>
      <c r="N30" s="24"/>
      <c r="O30" s="24"/>
      <c r="P30" s="24"/>
      <c r="Q30" s="24"/>
      <c r="R30" s="24"/>
      <c r="S30" s="24"/>
      <c r="T30" s="24"/>
      <c r="U30" s="24"/>
      <c r="V30" s="24"/>
      <c r="W30" s="24"/>
      <c r="X30" s="24"/>
      <c r="Y30" s="24"/>
    </row>
    <row r="31" spans="1:25" ht="15.75" customHeight="1" x14ac:dyDescent="0.2"/>
    <row r="32" spans="1:25" ht="15.75" customHeight="1" x14ac:dyDescent="0.2">
      <c r="B32" s="31" t="s">
        <v>61</v>
      </c>
      <c r="C32" s="28" t="s">
        <v>96</v>
      </c>
      <c r="D32" s="32" t="s">
        <v>154</v>
      </c>
      <c r="E32" s="32"/>
      <c r="F32" s="32"/>
    </row>
    <row r="33" spans="2:10" ht="15.75" customHeight="1" x14ac:dyDescent="0.2">
      <c r="B33" s="31" t="s">
        <v>49</v>
      </c>
      <c r="C33" s="28">
        <v>2022</v>
      </c>
      <c r="D33" s="1">
        <v>2022</v>
      </c>
      <c r="E33" s="7"/>
      <c r="F33" s="7"/>
    </row>
    <row r="34" spans="2:10" ht="15.75" customHeight="1" x14ac:dyDescent="0.2">
      <c r="B34" s="32" t="s">
        <v>50</v>
      </c>
      <c r="C34" s="29">
        <v>212323.2637142548</v>
      </c>
      <c r="D34" s="58">
        <f>D21</f>
        <v>371621.6216216216</v>
      </c>
      <c r="F34" s="33"/>
    </row>
    <row r="35" spans="2:10" ht="15.75" customHeight="1" x14ac:dyDescent="0.2">
      <c r="B35" s="32" t="s">
        <v>51</v>
      </c>
      <c r="C35" s="29">
        <v>168589.54214929734</v>
      </c>
      <c r="D35" s="58">
        <f t="shared" ref="D35:D40" si="0">D22</f>
        <v>135608.10810810811</v>
      </c>
    </row>
    <row r="36" spans="2:10" ht="15.75" customHeight="1" x14ac:dyDescent="0.2">
      <c r="B36" s="32" t="s">
        <v>52</v>
      </c>
      <c r="C36" s="29">
        <v>116533.07558411351</v>
      </c>
      <c r="D36" s="58">
        <f t="shared" si="0"/>
        <v>84353.20067523839</v>
      </c>
    </row>
    <row r="37" spans="2:10" ht="15.75" customHeight="1" x14ac:dyDescent="0.2">
      <c r="B37" s="32" t="s">
        <v>53</v>
      </c>
      <c r="C37" s="29">
        <v>116533.07558411351</v>
      </c>
      <c r="D37" s="58">
        <f t="shared" si="0"/>
        <v>84353.20067523839</v>
      </c>
      <c r="F37" s="33"/>
      <c r="H37" s="44" t="s">
        <v>122</v>
      </c>
      <c r="I37" s="7" t="s">
        <v>124</v>
      </c>
      <c r="J37" s="17"/>
    </row>
    <row r="38" spans="2:10" ht="15.75" customHeight="1" x14ac:dyDescent="0.2">
      <c r="B38" s="32" t="s">
        <v>54</v>
      </c>
      <c r="C38" s="29">
        <v>296290.70239533129</v>
      </c>
      <c r="D38" s="58">
        <f t="shared" si="0"/>
        <v>371621.6216216216</v>
      </c>
      <c r="I38" s="57" t="s">
        <v>152</v>
      </c>
    </row>
    <row r="39" spans="2:10" ht="15.75" customHeight="1" x14ac:dyDescent="0.2">
      <c r="B39" s="32" t="s">
        <v>55</v>
      </c>
      <c r="C39" s="29">
        <v>167812.53207214826</v>
      </c>
      <c r="D39" s="58">
        <f t="shared" si="0"/>
        <v>109980.65439167325</v>
      </c>
    </row>
    <row r="40" spans="2:10" ht="15.75" customHeight="1" x14ac:dyDescent="0.2">
      <c r="B40" s="32" t="s">
        <v>56</v>
      </c>
      <c r="C40" s="29">
        <v>348292.91298510303</v>
      </c>
      <c r="D40" s="58">
        <f t="shared" si="0"/>
        <v>1420000</v>
      </c>
    </row>
    <row r="41" spans="2:10" ht="15.75" customHeight="1" x14ac:dyDescent="0.2">
      <c r="B41" s="32"/>
      <c r="C41" s="32"/>
      <c r="D41" s="32"/>
      <c r="E41" s="32"/>
      <c r="F41" s="32"/>
    </row>
    <row r="42" spans="2:10" ht="15.75" customHeight="1" x14ac:dyDescent="0.2">
      <c r="B42" s="7" t="s">
        <v>103</v>
      </c>
    </row>
    <row r="43" spans="2:10" ht="15.75" customHeight="1" x14ac:dyDescent="0.2">
      <c r="B43" s="7" t="s">
        <v>104</v>
      </c>
    </row>
    <row r="44" spans="2:10" ht="15.75" customHeight="1" x14ac:dyDescent="0.2"/>
    <row r="45" spans="2:10" ht="15.75" customHeight="1" x14ac:dyDescent="0.2"/>
    <row r="46" spans="2:10" ht="15.75" customHeight="1" x14ac:dyDescent="0.2"/>
    <row r="47" spans="2:10" ht="15.75" customHeight="1" x14ac:dyDescent="0.2"/>
    <row r="48" spans="2:10" ht="15.75" customHeight="1" x14ac:dyDescent="0.2"/>
    <row r="49" spans="2:2" ht="15.75" customHeight="1" x14ac:dyDescent="0.2"/>
    <row r="50" spans="2:2" ht="15.75" customHeight="1" x14ac:dyDescent="0.2"/>
    <row r="51" spans="2:2" ht="15.75" customHeight="1" x14ac:dyDescent="0.2"/>
    <row r="52" spans="2:2" ht="15.75" customHeight="1" x14ac:dyDescent="0.2"/>
    <row r="53" spans="2:2" ht="15.75" customHeight="1" x14ac:dyDescent="0.2"/>
    <row r="54" spans="2:2" ht="15.75" customHeight="1" x14ac:dyDescent="0.2"/>
    <row r="55" spans="2:2" ht="15.75" customHeight="1" x14ac:dyDescent="0.2"/>
    <row r="56" spans="2:2" ht="15.75" customHeight="1" x14ac:dyDescent="0.2"/>
    <row r="57" spans="2:2" ht="15.75" customHeight="1" x14ac:dyDescent="0.2"/>
    <row r="58" spans="2:2" ht="15.75" customHeight="1" x14ac:dyDescent="0.2"/>
    <row r="59" spans="2:2" ht="15.75" customHeight="1" x14ac:dyDescent="0.2">
      <c r="B59" s="30" t="s">
        <v>105</v>
      </c>
    </row>
    <row r="60" spans="2:2" ht="15.75" customHeight="1" x14ac:dyDescent="0.2"/>
    <row r="61" spans="2:2" ht="15.75" customHeight="1" x14ac:dyDescent="0.2"/>
    <row r="62" spans="2:2" ht="15.75" customHeight="1" x14ac:dyDescent="0.2"/>
    <row r="63" spans="2:2" ht="15.75" customHeight="1" x14ac:dyDescent="0.2">
      <c r="B63" s="30" t="s">
        <v>106</v>
      </c>
    </row>
    <row r="64" spans="2:2" ht="15.75" customHeight="1" x14ac:dyDescent="0.2">
      <c r="B64" s="7" t="s">
        <v>107</v>
      </c>
    </row>
    <row r="65" spans="2:11" ht="15.75" customHeight="1" x14ac:dyDescent="0.2"/>
    <row r="66" spans="2:11" ht="15.75" customHeight="1" x14ac:dyDescent="0.2"/>
    <row r="67" spans="2:11" ht="15.75" customHeight="1" x14ac:dyDescent="0.2"/>
    <row r="68" spans="2:11" ht="15.75" customHeight="1" x14ac:dyDescent="0.2">
      <c r="J68" s="7" t="s">
        <v>108</v>
      </c>
      <c r="K68" s="33">
        <f>(60800+62900+61200)/3</f>
        <v>61633.333333333336</v>
      </c>
    </row>
    <row r="69" spans="2:11" ht="15.75" customHeight="1" x14ac:dyDescent="0.2">
      <c r="J69" s="7" t="s">
        <v>109</v>
      </c>
      <c r="K69" s="33">
        <f>(34190+34210+34200)/3</f>
        <v>34200</v>
      </c>
    </row>
    <row r="70" spans="2:11" ht="15.75" customHeight="1" x14ac:dyDescent="0.2"/>
    <row r="71" spans="2:11" ht="15.75" customHeight="1" x14ac:dyDescent="0.2"/>
    <row r="72" spans="2:11" ht="15.75" customHeight="1" x14ac:dyDescent="0.2"/>
    <row r="73" spans="2:11" ht="15.75" customHeight="1" x14ac:dyDescent="0.2"/>
    <row r="74" spans="2:11" ht="15.75" customHeight="1" x14ac:dyDescent="0.2"/>
    <row r="75" spans="2:11" ht="15.75" customHeight="1" x14ac:dyDescent="0.2">
      <c r="B75" s="7" t="s">
        <v>110</v>
      </c>
    </row>
    <row r="76" spans="2:11" ht="15.75" customHeight="1" x14ac:dyDescent="0.2">
      <c r="B76" s="7" t="s">
        <v>111</v>
      </c>
    </row>
    <row r="77" spans="2:11" ht="15.75" customHeight="1" x14ac:dyDescent="0.2">
      <c r="B77" s="7" t="s">
        <v>112</v>
      </c>
    </row>
    <row r="78" spans="2:11" ht="15.75" customHeight="1" x14ac:dyDescent="0.2">
      <c r="C78" s="33"/>
    </row>
    <row r="79" spans="2:11" ht="15.75" customHeight="1" x14ac:dyDescent="0.2">
      <c r="C79" s="33"/>
    </row>
    <row r="80" spans="2:11" ht="15.75" customHeight="1" x14ac:dyDescent="0.2">
      <c r="C80" s="33"/>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hyperlinks>
    <hyperlink ref="B15" r:id="rId1" xr:uid="{00000000-0004-0000-0300-000000000000}"/>
    <hyperlink ref="E27" r:id="rId2" xr:uid="{00000000-0004-0000-0300-000001000000}"/>
    <hyperlink ref="B59" r:id="rId3" xr:uid="{00000000-0004-0000-0300-000002000000}"/>
    <hyperlink ref="B63" r:id="rId4" xr:uid="{00000000-0004-0000-0300-000003000000}"/>
    <hyperlink ref="G15" r:id="rId5" xr:uid="{CEB34975-BC68-6143-8316-3BE6A219B8F8}"/>
  </hyperlinks>
  <pageMargins left="0.7" right="0.7" top="0.75" bottom="0.75" header="0" footer="0"/>
  <pageSetup orientation="landscape"/>
  <drawing r:id="rId6"/>
  <legacy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2E221-BB82-1341-9046-C4449F256881}">
  <dimension ref="A1:E11"/>
  <sheetViews>
    <sheetView zoomScale="110" zoomScaleNormal="110" workbookViewId="0">
      <selection activeCell="C41" sqref="C41"/>
    </sheetView>
  </sheetViews>
  <sheetFormatPr baseColWidth="10" defaultRowHeight="15" x14ac:dyDescent="0.2"/>
  <cols>
    <col min="1" max="1" width="76.1640625" bestFit="1" customWidth="1"/>
    <col min="2" max="2" width="12.1640625" bestFit="1" customWidth="1"/>
    <col min="3" max="3" width="12.1640625" customWidth="1"/>
    <col min="4" max="4" width="26.6640625" customWidth="1"/>
  </cols>
  <sheetData>
    <row r="1" spans="1:5" x14ac:dyDescent="0.2">
      <c r="A1" s="7" t="s">
        <v>125</v>
      </c>
    </row>
    <row r="2" spans="1:5" x14ac:dyDescent="0.2">
      <c r="A2" s="7" t="s">
        <v>126</v>
      </c>
      <c r="B2" s="7" t="s">
        <v>133</v>
      </c>
      <c r="C2" s="7" t="s">
        <v>144</v>
      </c>
      <c r="D2" s="7" t="s">
        <v>127</v>
      </c>
      <c r="E2" s="7" t="s">
        <v>135</v>
      </c>
    </row>
    <row r="3" spans="1:5" x14ac:dyDescent="0.2">
      <c r="A3" s="7" t="s">
        <v>128</v>
      </c>
      <c r="B3">
        <v>965</v>
      </c>
      <c r="C3" s="50">
        <f>B3/$B$7</f>
        <v>0.26664824537164961</v>
      </c>
      <c r="D3" s="7" t="s">
        <v>142</v>
      </c>
      <c r="E3" t="s">
        <v>143</v>
      </c>
    </row>
    <row r="4" spans="1:5" x14ac:dyDescent="0.2">
      <c r="A4" s="7" t="s">
        <v>129</v>
      </c>
      <c r="B4">
        <v>257</v>
      </c>
      <c r="C4" s="50">
        <f t="shared" ref="C4:C7" si="0">B4/$B$7</f>
        <v>7.101409229068803E-2</v>
      </c>
      <c r="D4" s="7" t="s">
        <v>142</v>
      </c>
      <c r="E4" t="s">
        <v>143</v>
      </c>
    </row>
    <row r="5" spans="1:5" x14ac:dyDescent="0.2">
      <c r="A5" s="7" t="s">
        <v>130</v>
      </c>
      <c r="B5">
        <v>268</v>
      </c>
      <c r="C5" s="50">
        <f t="shared" si="0"/>
        <v>7.4053605968499581E-2</v>
      </c>
      <c r="D5" s="7" t="s">
        <v>142</v>
      </c>
      <c r="E5" t="s">
        <v>143</v>
      </c>
    </row>
    <row r="6" spans="1:5" x14ac:dyDescent="0.2">
      <c r="A6" s="7" t="s">
        <v>131</v>
      </c>
      <c r="B6">
        <v>2129</v>
      </c>
      <c r="C6" s="50">
        <f t="shared" si="0"/>
        <v>0.5882840563691627</v>
      </c>
      <c r="D6" s="7" t="s">
        <v>142</v>
      </c>
      <c r="E6" t="s">
        <v>143</v>
      </c>
    </row>
    <row r="7" spans="1:5" x14ac:dyDescent="0.2">
      <c r="A7" s="40" t="s">
        <v>145</v>
      </c>
      <c r="B7">
        <f>SUM(B3:B6)</f>
        <v>3619</v>
      </c>
      <c r="C7" s="50">
        <f t="shared" si="0"/>
        <v>1</v>
      </c>
      <c r="D7" s="7"/>
    </row>
    <row r="8" spans="1:5" x14ac:dyDescent="0.2">
      <c r="A8" s="7"/>
      <c r="D8" s="7"/>
    </row>
    <row r="9" spans="1:5" x14ac:dyDescent="0.2">
      <c r="A9" s="7" t="s">
        <v>132</v>
      </c>
      <c r="B9" s="45">
        <v>241000</v>
      </c>
      <c r="C9" s="45"/>
      <c r="D9" s="48" t="s">
        <v>136</v>
      </c>
      <c r="E9" s="46" t="s">
        <v>134</v>
      </c>
    </row>
    <row r="10" spans="1:5" x14ac:dyDescent="0.2">
      <c r="A10" s="7" t="s">
        <v>132</v>
      </c>
      <c r="B10" s="45">
        <v>271500</v>
      </c>
      <c r="C10" s="45"/>
      <c r="D10" s="48" t="s">
        <v>140</v>
      </c>
      <c r="E10" s="47" t="s">
        <v>141</v>
      </c>
    </row>
    <row r="11" spans="1:5" x14ac:dyDescent="0.2">
      <c r="A11" s="7" t="s">
        <v>137</v>
      </c>
      <c r="B11">
        <v>124</v>
      </c>
      <c r="D11" s="49" t="s">
        <v>138</v>
      </c>
      <c r="E11" t="s">
        <v>139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97D"/>
  </sheetPr>
  <dimension ref="A1:AZ1000"/>
  <sheetViews>
    <sheetView workbookViewId="0">
      <selection activeCell="C2" sqref="C2"/>
    </sheetView>
  </sheetViews>
  <sheetFormatPr baseColWidth="10" defaultColWidth="14.5" defaultRowHeight="15" customHeight="1" x14ac:dyDescent="0.2"/>
  <cols>
    <col min="1" max="1" width="24.5" customWidth="1"/>
    <col min="2"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34">
        <f>('NVP-Indonesia'!$B$12+'NVP-Indonesia'!$B$12*'NVP-Indonesia'!$B191)</f>
        <v>21521.201554251194</v>
      </c>
      <c r="C2" s="34">
        <f>(B2+B2*'NVP-Indonesia'!$B191)</f>
        <v>21187.653995366149</v>
      </c>
      <c r="D2" s="34">
        <f>(C2+C2*'NVP-Indonesia'!$B191)</f>
        <v>20859.27594217797</v>
      </c>
      <c r="E2" s="34">
        <f>(D2+D2*'NVP-Indonesia'!$B191)</f>
        <v>20535.987274810388</v>
      </c>
      <c r="F2" s="34">
        <f>(E2+E2*'NVP-Indonesia'!$B191)</f>
        <v>20217.709115129554</v>
      </c>
      <c r="G2" s="34">
        <f>(F2+F2*'NVP-Indonesia'!$B191)</f>
        <v>19904.363807498841</v>
      </c>
      <c r="H2" s="34">
        <f>(G2+G2*'NVP-Indonesia'!$B191)</f>
        <v>19595.874899831895</v>
      </c>
      <c r="I2" s="34">
        <f>(H2+H2*'NVP-Indonesia'!$B191)</f>
        <v>19292.167124939348</v>
      </c>
      <c r="J2" s="34">
        <f>(I2+I2*'NVP-Indonesia'!$B191)</f>
        <v>18993.166382164614</v>
      </c>
      <c r="K2" s="34">
        <f>(J2+J2*'NVP-Indonesia'!$B191)</f>
        <v>18698.799719304327</v>
      </c>
      <c r="L2" s="34">
        <f>(K2+K2*'NVP-Indonesia'!$B191)</f>
        <v>18408.99531480897</v>
      </c>
      <c r="M2" s="34">
        <f>(L2+L2*'NVP-Indonesia'!$B191)</f>
        <v>18123.682460259366</v>
      </c>
      <c r="N2" s="34">
        <f>(M2+M2*'NVP-Indonesia'!$B191)</f>
        <v>17842.791543114774</v>
      </c>
      <c r="O2" s="34">
        <f>(N2+N2*'NVP-Indonesia'!$B191)</f>
        <v>17566.254029728349</v>
      </c>
      <c r="P2" s="34">
        <f>(O2+O2*'NVP-Indonesia'!$B191)</f>
        <v>17294.002448625848</v>
      </c>
      <c r="Q2" s="34">
        <f>(P2+P2*'NVP-Indonesia'!$B191)</f>
        <v>17025.970374043482</v>
      </c>
      <c r="R2" s="34">
        <f>(Q2+Q2*'NVP-Indonesia'!$B191)</f>
        <v>16762.092409720921</v>
      </c>
      <c r="S2" s="34">
        <f>(R2+R2*'NVP-Indonesia'!$B191)</f>
        <v>16502.304172945471</v>
      </c>
      <c r="T2" s="34">
        <f>(S2+S2*'NVP-Indonesia'!$B191)</f>
        <v>16246.54227884355</v>
      </c>
      <c r="U2" s="34">
        <f>(T2+T2*'NVP-Indonesia'!$B191)</f>
        <v>15994.744324915624</v>
      </c>
      <c r="V2" s="34">
        <f>(U2+U2*'NVP-Indonesia'!$B191)</f>
        <v>15746.848875810823</v>
      </c>
      <c r="W2" s="34">
        <f>(V2+V2*'NVP-Indonesia'!$B191)</f>
        <v>15502.795448337536</v>
      </c>
      <c r="X2" s="34">
        <f>(W2+W2*'NVP-Indonesia'!$B191)</f>
        <v>15262.524496706317</v>
      </c>
      <c r="Y2" s="34">
        <f>(X2+X2*'NVP-Indonesia'!$B191)</f>
        <v>15025.977398001505</v>
      </c>
      <c r="Z2" s="34">
        <f>(Y2+Y2*'NVP-Indonesia'!$B191)</f>
        <v>14793.09643787801</v>
      </c>
      <c r="AA2" s="34">
        <f>(Z2+Z2*'NVP-Indonesia'!$B191)</f>
        <v>14563.824796479781</v>
      </c>
      <c r="AB2" s="34">
        <f>(AA2+AA2*'NVP-Indonesia'!$B191)</f>
        <v>14338.10653457652</v>
      </c>
      <c r="AC2" s="34">
        <f>(AB2+AB2*'NVP-Indonesia'!$B191)</f>
        <v>14115.886579915252</v>
      </c>
      <c r="AD2" s="34">
        <f>(AC2+AC2*'NVP-Indonesia'!$B191)</f>
        <v>13897.110713783426</v>
      </c>
      <c r="AE2" s="34">
        <f>(AD2+AD2*'NVP-Indonesia'!$B191)</f>
        <v>13681.725557780273</v>
      </c>
      <c r="AF2" s="34">
        <f>(AE2+AE2*'NVP-Indonesia'!$B191)</f>
        <v>13469.678560793189</v>
      </c>
      <c r="AG2" s="34">
        <f>(AF2+AF2*'NVP-Indonesia'!$B191)</f>
        <v>13260.917986175953</v>
      </c>
      <c r="AH2" s="34">
        <f>(AG2+AG2*'NVP-Indonesia'!$B191)</f>
        <v>13055.392899125687</v>
      </c>
      <c r="AI2" s="34">
        <f>(AH2+AH2*'NVP-Indonesia'!$B191)</f>
        <v>12853.053154255431</v>
      </c>
      <c r="AJ2" s="34">
        <f>(AI2+AI2*'NVP-Indonesia'!$B191)</f>
        <v>12653.84938335934</v>
      </c>
      <c r="AK2" s="34">
        <f>(AJ2+AJ2*'NVP-Indonesia'!$B191)</f>
        <v>12457.732983367499</v>
      </c>
      <c r="AL2" s="34">
        <f>(AK2+AK2*'NVP-Indonesia'!$B191)</f>
        <v>12264.65610448742</v>
      </c>
      <c r="AM2" s="34">
        <f>(AL2+AL2*'NVP-Indonesia'!$B191)</f>
        <v>12074.571638529325</v>
      </c>
      <c r="AN2" s="34">
        <f>(AM2+AM2*'NVP-Indonesia'!$B191)</f>
        <v>11887.433207412383</v>
      </c>
      <c r="AO2" s="34">
        <f>(AN2+AN2*'NVP-Indonesia'!$B191)</f>
        <v>11703.195151849068</v>
      </c>
      <c r="AP2" s="34">
        <f>(AO2+AO2*'NVP-Indonesia'!$B191)</f>
        <v>11521.812520204903</v>
      </c>
      <c r="AQ2" s="34">
        <f>(AP2+AP2*'NVP-Indonesia'!$B191)</f>
        <v>11343.24105753086</v>
      </c>
      <c r="AR2" s="34">
        <f>(AQ2+AQ2*'NVP-Indonesia'!$B191)</f>
        <v>11167.437194765742</v>
      </c>
      <c r="AS2" s="34">
        <f>(AR2+AR2*'NVP-Indonesia'!$B191)</f>
        <v>10994.358038105904</v>
      </c>
      <c r="AT2" s="34">
        <f>(AS2+AS2*'NVP-Indonesia'!$B191)</f>
        <v>10823.961358539747</v>
      </c>
      <c r="AU2" s="34">
        <f>(AT2+AT2*'NVP-Indonesia'!$B191)</f>
        <v>10656.205581544395</v>
      </c>
      <c r="AV2" s="34">
        <f>(AU2+AU2*'NVP-Indonesia'!$B191)</f>
        <v>10491.049776942062</v>
      </c>
      <c r="AW2" s="34">
        <f>(AV2+AV2*'NVP-Indonesia'!$B191)</f>
        <v>10328.453648913639</v>
      </c>
      <c r="AX2" s="34">
        <f>(AW2+AW2*'NVP-Indonesia'!$B191)</f>
        <v>10168.377526167045</v>
      </c>
      <c r="AY2" s="34">
        <f>(AX2+AX2*'NVP-Indonesia'!$B191)</f>
        <v>10010.782352257966</v>
      </c>
      <c r="AZ2" s="34">
        <f>(AY2+AY2*'NVP-Indonesia'!$B191)</f>
        <v>9855.6296760605928</v>
      </c>
    </row>
    <row r="3" spans="1:52" ht="14.25" customHeight="1" x14ac:dyDescent="0.2">
      <c r="A3" s="5" t="s">
        <v>51</v>
      </c>
      <c r="B3" s="34">
        <f>('NVP-Indonesia'!$B$12+'NVP-Indonesia'!$B$12*'NVP-Indonesia'!$B192)</f>
        <v>21914.894665324216</v>
      </c>
      <c r="C3" s="34">
        <f>(B3+B3*'NVP-Indonesia'!$B192)</f>
        <v>21969.927181713439</v>
      </c>
      <c r="D3" s="34">
        <f>(C3+C3*'NVP-Indonesia'!$B192)</f>
        <v>22025.097895338211</v>
      </c>
      <c r="E3" s="34">
        <f>(D3+D3*'NVP-Indonesia'!$B192)</f>
        <v>22080.407153238379</v>
      </c>
      <c r="F3" s="34">
        <f>(E3+E3*'NVP-Indonesia'!$B192)</f>
        <v>22135.855303325268</v>
      </c>
      <c r="G3" s="34">
        <f>(F3+F3*'NVP-Indonesia'!$B192)</f>
        <v>22191.442694383881</v>
      </c>
      <c r="H3" s="34">
        <f>(G3+G3*'NVP-Indonesia'!$B192)</f>
        <v>22247.169676075082</v>
      </c>
      <c r="I3" s="34">
        <f>(H3+H3*'NVP-Indonesia'!$B192)</f>
        <v>22303.036598937808</v>
      </c>
      <c r="J3" s="34">
        <f>(I3+I3*'NVP-Indonesia'!$B192)</f>
        <v>22359.043814391258</v>
      </c>
      <c r="K3" s="34">
        <f>(J3+J3*'NVP-Indonesia'!$B192)</f>
        <v>22415.191674737118</v>
      </c>
      <c r="L3" s="34">
        <f>(K3+K3*'NVP-Indonesia'!$B192)</f>
        <v>22471.480533161768</v>
      </c>
      <c r="M3" s="34">
        <f>(L3+L3*'NVP-Indonesia'!$B192)</f>
        <v>22527.910743738506</v>
      </c>
      <c r="N3" s="34">
        <f>(M3+M3*'NVP-Indonesia'!$B192)</f>
        <v>22584.482661429782</v>
      </c>
      <c r="O3" s="34">
        <f>(N3+N3*'NVP-Indonesia'!$B192)</f>
        <v>22641.19664208942</v>
      </c>
      <c r="P3" s="34">
        <f>(O3+O3*'NVP-Indonesia'!$B192)</f>
        <v>22698.053042464864</v>
      </c>
      <c r="Q3" s="34">
        <f>(P3+P3*'NVP-Indonesia'!$B192)</f>
        <v>22755.052220199421</v>
      </c>
      <c r="R3" s="34">
        <f>(Q3+Q3*'NVP-Indonesia'!$B192)</f>
        <v>22812.194533834503</v>
      </c>
      <c r="S3" s="34">
        <f>(R3+R3*'NVP-Indonesia'!$B192)</f>
        <v>22869.480342811894</v>
      </c>
      <c r="T3" s="34">
        <f>(S3+S3*'NVP-Indonesia'!$B192)</f>
        <v>22926.910007475999</v>
      </c>
      <c r="U3" s="34">
        <f>(T3+T3*'NVP-Indonesia'!$B192)</f>
        <v>22984.483889076128</v>
      </c>
      <c r="V3" s="34">
        <f>(U3+U3*'NVP-Indonesia'!$B192)</f>
        <v>23042.202349768744</v>
      </c>
      <c r="W3" s="34">
        <f>(V3+V3*'NVP-Indonesia'!$B192)</f>
        <v>23100.065752619768</v>
      </c>
      <c r="X3" s="34">
        <f>(W3+W3*'NVP-Indonesia'!$B192)</f>
        <v>23158.07446160684</v>
      </c>
      <c r="Y3" s="34">
        <f>(X3+X3*'NVP-Indonesia'!$B192)</f>
        <v>23216.228841621622</v>
      </c>
      <c r="Z3" s="34">
        <f>(Y3+Y3*'NVP-Indonesia'!$B192)</f>
        <v>23274.529258472088</v>
      </c>
      <c r="AA3" s="34">
        <f>(Z3+Z3*'NVP-Indonesia'!$B192)</f>
        <v>23332.976078884825</v>
      </c>
      <c r="AB3" s="34">
        <f>(AA3+AA3*'NVP-Indonesia'!$B192)</f>
        <v>23391.569670507346</v>
      </c>
      <c r="AC3" s="34">
        <f>(AB3+AB3*'NVP-Indonesia'!$B192)</f>
        <v>23450.310401910392</v>
      </c>
      <c r="AD3" s="34">
        <f>(AC3+AC3*'NVP-Indonesia'!$B192)</f>
        <v>23509.198642590254</v>
      </c>
      <c r="AE3" s="34">
        <f>(AD3+AD3*'NVP-Indonesia'!$B192)</f>
        <v>23568.234762971108</v>
      </c>
      <c r="AF3" s="34">
        <f>(AE3+AE3*'NVP-Indonesia'!$B192)</f>
        <v>23627.41913440733</v>
      </c>
      <c r="AG3" s="34">
        <f>(AF3+AF3*'NVP-Indonesia'!$B192)</f>
        <v>23686.752129185839</v>
      </c>
      <c r="AH3" s="34">
        <f>(AG3+AG3*'NVP-Indonesia'!$B192)</f>
        <v>23746.234120528443</v>
      </c>
      <c r="AI3" s="34">
        <f>(AH3+AH3*'NVP-Indonesia'!$B192)</f>
        <v>23805.865482594174</v>
      </c>
      <c r="AJ3" s="34">
        <f>(AI3+AI3*'NVP-Indonesia'!$B192)</f>
        <v>23865.646590481654</v>
      </c>
      <c r="AK3" s="34">
        <f>(AJ3+AJ3*'NVP-Indonesia'!$B192)</f>
        <v>23925.577820231447</v>
      </c>
      <c r="AL3" s="34">
        <f>(AK3+AK3*'NVP-Indonesia'!$B192)</f>
        <v>23985.659548828429</v>
      </c>
      <c r="AM3" s="34">
        <f>(AL3+AL3*'NVP-Indonesia'!$B192)</f>
        <v>24045.892154204161</v>
      </c>
      <c r="AN3" s="34">
        <f>(AM3+AM3*'NVP-Indonesia'!$B192)</f>
        <v>24106.276015239258</v>
      </c>
      <c r="AO3" s="34">
        <f>(AN3+AN3*'NVP-Indonesia'!$B192)</f>
        <v>24166.811511765776</v>
      </c>
      <c r="AP3" s="34">
        <f>(AO3+AO3*'NVP-Indonesia'!$B192)</f>
        <v>24227.499024569606</v>
      </c>
      <c r="AQ3" s="34">
        <f>(AP3+AP3*'NVP-Indonesia'!$B192)</f>
        <v>24288.338935392869</v>
      </c>
      <c r="AR3" s="34">
        <f>(AQ3+AQ3*'NVP-Indonesia'!$B192)</f>
        <v>24349.331626936302</v>
      </c>
      <c r="AS3" s="34">
        <f>(AR3+AR3*'NVP-Indonesia'!$B192)</f>
        <v>24410.47748286169</v>
      </c>
      <c r="AT3" s="34">
        <f>(AS3+AS3*'NVP-Indonesia'!$B192)</f>
        <v>24471.776887794258</v>
      </c>
      <c r="AU3" s="34">
        <f>(AT3+AT3*'NVP-Indonesia'!$B192)</f>
        <v>24533.230227325104</v>
      </c>
      <c r="AV3" s="34">
        <f>(AU3+AU3*'NVP-Indonesia'!$B192)</f>
        <v>24594.837888013619</v>
      </c>
      <c r="AW3" s="34">
        <f>(AV3+AV3*'NVP-Indonesia'!$B192)</f>
        <v>24656.600257389913</v>
      </c>
      <c r="AX3" s="34">
        <f>(AW3+AW3*'NVP-Indonesia'!$B192)</f>
        <v>24718.517723957266</v>
      </c>
      <c r="AY3" s="34">
        <f>(AX3+AX3*'NVP-Indonesia'!$B192)</f>
        <v>24780.590677194563</v>
      </c>
      <c r="AZ3" s="34">
        <f>(AY3+AY3*'NVP-Indonesia'!$B192)</f>
        <v>24842.819507558743</v>
      </c>
    </row>
    <row r="4" spans="1:52" ht="14.25" customHeight="1" x14ac:dyDescent="0.2">
      <c r="A4" s="5" t="s">
        <v>52</v>
      </c>
      <c r="B4" s="34">
        <f>('NVP-Indonesia'!$B$12+'NVP-Indonesia'!$B$12*'NVP-Indonesia'!$B193)</f>
        <v>21864.419078950221</v>
      </c>
      <c r="C4" s="34">
        <f>(B4+B4*'NVP-Indonesia'!$B193)</f>
        <v>21868.839051233412</v>
      </c>
      <c r="D4" s="34">
        <f>(C4+C4*'NVP-Indonesia'!$B193)</f>
        <v>21873.259917030166</v>
      </c>
      <c r="E4" s="34">
        <f>(D4+D4*'NVP-Indonesia'!$B193)</f>
        <v>21877.681676521108</v>
      </c>
      <c r="F4" s="34">
        <f>(E4+E4*'NVP-Indonesia'!$B193)</f>
        <v>21882.104329886904</v>
      </c>
      <c r="G4" s="34">
        <f>(F4+F4*'NVP-Indonesia'!$B193)</f>
        <v>21886.527877308254</v>
      </c>
      <c r="H4" s="34">
        <f>(G4+G4*'NVP-Indonesia'!$B193)</f>
        <v>21890.952318965894</v>
      </c>
      <c r="I4" s="34">
        <f>(H4+H4*'NVP-Indonesia'!$B193)</f>
        <v>21895.377655040596</v>
      </c>
      <c r="J4" s="34">
        <f>(I4+I4*'NVP-Indonesia'!$B193)</f>
        <v>21899.803885713172</v>
      </c>
      <c r="K4" s="34">
        <f>(J4+J4*'NVP-Indonesia'!$B193)</f>
        <v>21904.231011164466</v>
      </c>
      <c r="L4" s="34">
        <f>(K4+K4*'NVP-Indonesia'!$B193)</f>
        <v>21908.65903157536</v>
      </c>
      <c r="M4" s="34">
        <f>(L4+L4*'NVP-Indonesia'!$B193)</f>
        <v>21913.087947126776</v>
      </c>
      <c r="N4" s="34">
        <f>(M4+M4*'NVP-Indonesia'!$B193)</f>
        <v>21917.517757999671</v>
      </c>
      <c r="O4" s="34">
        <f>(N4+N4*'NVP-Indonesia'!$B193)</f>
        <v>21921.948464375033</v>
      </c>
      <c r="P4" s="34">
        <f>(O4+O4*'NVP-Indonesia'!$B193)</f>
        <v>21926.380066433896</v>
      </c>
      <c r="Q4" s="34">
        <f>(P4+P4*'NVP-Indonesia'!$B193)</f>
        <v>21930.812564357322</v>
      </c>
      <c r="R4" s="34">
        <f>(Q4+Q4*'NVP-Indonesia'!$B193)</f>
        <v>21935.245958326414</v>
      </c>
      <c r="S4" s="34">
        <f>(R4+R4*'NVP-Indonesia'!$B193)</f>
        <v>21939.680248522312</v>
      </c>
      <c r="T4" s="34">
        <f>(S4+S4*'NVP-Indonesia'!$B193)</f>
        <v>21944.11543512619</v>
      </c>
      <c r="U4" s="34">
        <f>(T4+T4*'NVP-Indonesia'!$B193)</f>
        <v>21948.551518319262</v>
      </c>
      <c r="V4" s="34">
        <f>(U4+U4*'NVP-Indonesia'!$B193)</f>
        <v>21952.988498282775</v>
      </c>
      <c r="W4" s="34">
        <f>(V4+V4*'NVP-Indonesia'!$B193)</f>
        <v>21957.426375198018</v>
      </c>
      <c r="X4" s="34">
        <f>(W4+W4*'NVP-Indonesia'!$B193)</f>
        <v>21961.865149246307</v>
      </c>
      <c r="Y4" s="34">
        <f>(X4+X4*'NVP-Indonesia'!$B193)</f>
        <v>21966.304820609006</v>
      </c>
      <c r="Z4" s="34">
        <f>(Y4+Y4*'NVP-Indonesia'!$B193)</f>
        <v>21970.745389467509</v>
      </c>
      <c r="AA4" s="34">
        <f>(Z4+Z4*'NVP-Indonesia'!$B193)</f>
        <v>21975.186856003245</v>
      </c>
      <c r="AB4" s="34">
        <f>(AA4+AA4*'NVP-Indonesia'!$B193)</f>
        <v>21979.629220397688</v>
      </c>
      <c r="AC4" s="34">
        <f>(AB4+AB4*'NVP-Indonesia'!$B193)</f>
        <v>21984.07248283234</v>
      </c>
      <c r="AD4" s="34">
        <f>(AC4+AC4*'NVP-Indonesia'!$B193)</f>
        <v>21988.516643488743</v>
      </c>
      <c r="AE4" s="34">
        <f>(AD4+AD4*'NVP-Indonesia'!$B193)</f>
        <v>21992.961702548477</v>
      </c>
      <c r="AF4" s="34">
        <f>(AE4+AE4*'NVP-Indonesia'!$B193)</f>
        <v>21997.407660193156</v>
      </c>
      <c r="AG4" s="34">
        <f>(AF4+AF4*'NVP-Indonesia'!$B193)</f>
        <v>22001.854516604435</v>
      </c>
      <c r="AH4" s="34">
        <f>(AG4+AG4*'NVP-Indonesia'!$B193)</f>
        <v>22006.302271963999</v>
      </c>
      <c r="AI4" s="34">
        <f>(AH4+AH4*'NVP-Indonesia'!$B193)</f>
        <v>22010.75092645358</v>
      </c>
      <c r="AJ4" s="34">
        <f>(AI4+AI4*'NVP-Indonesia'!$B193)</f>
        <v>22015.200480254935</v>
      </c>
      <c r="AK4" s="34">
        <f>(AJ4+AJ4*'NVP-Indonesia'!$B193)</f>
        <v>22019.650933549863</v>
      </c>
      <c r="AL4" s="34">
        <f>(AK4+AK4*'NVP-Indonesia'!$B193)</f>
        <v>22024.102286520203</v>
      </c>
      <c r="AM4" s="34">
        <f>(AL4+AL4*'NVP-Indonesia'!$B193)</f>
        <v>22028.554539347828</v>
      </c>
      <c r="AN4" s="34">
        <f>(AM4+AM4*'NVP-Indonesia'!$B193)</f>
        <v>22033.007692214644</v>
      </c>
      <c r="AO4" s="34">
        <f>(AN4+AN4*'NVP-Indonesia'!$B193)</f>
        <v>22037.461745302597</v>
      </c>
      <c r="AP4" s="34">
        <f>(AO4+AO4*'NVP-Indonesia'!$B193)</f>
        <v>22041.916698793673</v>
      </c>
      <c r="AQ4" s="34">
        <f>(AP4+AP4*'NVP-Indonesia'!$B193)</f>
        <v>22046.372552869892</v>
      </c>
      <c r="AR4" s="34">
        <f>(AQ4+AQ4*'NVP-Indonesia'!$B193)</f>
        <v>22050.829307713309</v>
      </c>
      <c r="AS4" s="34">
        <f>(AR4+AR4*'NVP-Indonesia'!$B193)</f>
        <v>22055.286963506016</v>
      </c>
      <c r="AT4" s="34">
        <f>(AS4+AS4*'NVP-Indonesia'!$B193)</f>
        <v>22059.745520430144</v>
      </c>
      <c r="AU4" s="34">
        <f>(AT4+AT4*'NVP-Indonesia'!$B193)</f>
        <v>22064.204978667862</v>
      </c>
      <c r="AV4" s="34">
        <f>(AU4+AU4*'NVP-Indonesia'!$B193)</f>
        <v>22068.665338401373</v>
      </c>
      <c r="AW4" s="34">
        <f>(AV4+AV4*'NVP-Indonesia'!$B193)</f>
        <v>22073.126599812917</v>
      </c>
      <c r="AX4" s="34">
        <f>(AW4+AW4*'NVP-Indonesia'!$B193)</f>
        <v>22077.588763084772</v>
      </c>
      <c r="AY4" s="34">
        <f>(AX4+AX4*'NVP-Indonesia'!$B193)</f>
        <v>22082.051828399253</v>
      </c>
      <c r="AZ4" s="34">
        <f>(AY4+AY4*'NVP-Indonesia'!$B193)</f>
        <v>22086.515795938711</v>
      </c>
    </row>
    <row r="5" spans="1:52" ht="14.25" customHeight="1" x14ac:dyDescent="0.2">
      <c r="A5" s="5" t="s">
        <v>53</v>
      </c>
      <c r="B5" s="34">
        <f>('NVP-Indonesia'!$B$12+'NVP-Indonesia'!$B$12*'NVP-Indonesia'!$B194)</f>
        <v>21850.327767644274</v>
      </c>
      <c r="C5" s="34">
        <f>(B5+B5*'NVP-Indonesia'!$B194)</f>
        <v>21840.65981488959</v>
      </c>
      <c r="D5" s="34">
        <f>(C5+C5*'NVP-Indonesia'!$B194)</f>
        <v>21830.996139842384</v>
      </c>
      <c r="E5" s="34">
        <f>(D5+D5*'NVP-Indonesia'!$B194)</f>
        <v>21821.336740609928</v>
      </c>
      <c r="F5" s="34">
        <f>(E5+E5*'NVP-Indonesia'!$B194)</f>
        <v>21811.681615300335</v>
      </c>
      <c r="G5" s="34">
        <f>(F5+F5*'NVP-Indonesia'!$B194)</f>
        <v>21802.030762022554</v>
      </c>
      <c r="H5" s="34">
        <f>(G5+G5*'NVP-Indonesia'!$B194)</f>
        <v>21792.384178886372</v>
      </c>
      <c r="I5" s="34">
        <f>(H5+H5*'NVP-Indonesia'!$B194)</f>
        <v>21782.741864002412</v>
      </c>
      <c r="J5" s="34">
        <f>(I5+I5*'NVP-Indonesia'!$B194)</f>
        <v>21773.103815482129</v>
      </c>
      <c r="K5" s="34">
        <f>(J5+J5*'NVP-Indonesia'!$B194)</f>
        <v>21763.470031437817</v>
      </c>
      <c r="L5" s="34">
        <f>(K5+K5*'NVP-Indonesia'!$B194)</f>
        <v>21753.840509982605</v>
      </c>
      <c r="M5" s="34">
        <f>(L5+L5*'NVP-Indonesia'!$B194)</f>
        <v>21744.215249230459</v>
      </c>
      <c r="N5" s="34">
        <f>(M5+M5*'NVP-Indonesia'!$B194)</f>
        <v>21734.594247296176</v>
      </c>
      <c r="O5" s="34">
        <f>(N5+N5*'NVP-Indonesia'!$B194)</f>
        <v>21724.977502295387</v>
      </c>
      <c r="P5" s="34">
        <f>(O5+O5*'NVP-Indonesia'!$B194)</f>
        <v>21715.365012344559</v>
      </c>
      <c r="Q5" s="34">
        <f>(P5+P5*'NVP-Indonesia'!$B194)</f>
        <v>21705.756775560993</v>
      </c>
      <c r="R5" s="34">
        <f>(Q5+Q5*'NVP-Indonesia'!$B194)</f>
        <v>21696.152790062821</v>
      </c>
      <c r="S5" s="34">
        <f>(R5+R5*'NVP-Indonesia'!$B194)</f>
        <v>21686.553053969004</v>
      </c>
      <c r="T5" s="34">
        <f>(S5+S5*'NVP-Indonesia'!$B194)</f>
        <v>21676.957565399345</v>
      </c>
      <c r="U5" s="34">
        <f>(T5+T5*'NVP-Indonesia'!$B194)</f>
        <v>21667.366322474471</v>
      </c>
      <c r="V5" s="34">
        <f>(U5+U5*'NVP-Indonesia'!$B194)</f>
        <v>21657.779323315845</v>
      </c>
      <c r="W5" s="34">
        <f>(V5+V5*'NVP-Indonesia'!$B194)</f>
        <v>21648.196566045757</v>
      </c>
      <c r="X5" s="34">
        <f>(W5+W5*'NVP-Indonesia'!$B194)</f>
        <v>21638.618048787332</v>
      </c>
      <c r="Y5" s="34">
        <f>(X5+X5*'NVP-Indonesia'!$B194)</f>
        <v>21629.04376966452</v>
      </c>
      <c r="Z5" s="34">
        <f>(Y5+Y5*'NVP-Indonesia'!$B194)</f>
        <v>21619.473726802109</v>
      </c>
      <c r="AA5" s="34">
        <f>(Z5+Z5*'NVP-Indonesia'!$B194)</f>
        <v>21609.907918325709</v>
      </c>
      <c r="AB5" s="34">
        <f>(AA5+AA5*'NVP-Indonesia'!$B194)</f>
        <v>21600.346342361765</v>
      </c>
      <c r="AC5" s="34">
        <f>(AB5+AB5*'NVP-Indonesia'!$B194)</f>
        <v>21590.788997037544</v>
      </c>
      <c r="AD5" s="34">
        <f>(AC5+AC5*'NVP-Indonesia'!$B194)</f>
        <v>21581.235880481148</v>
      </c>
      <c r="AE5" s="34">
        <f>(AD5+AD5*'NVP-Indonesia'!$B194)</f>
        <v>21571.686990821509</v>
      </c>
      <c r="AF5" s="34">
        <f>(AE5+AE5*'NVP-Indonesia'!$B194)</f>
        <v>21562.142326188379</v>
      </c>
      <c r="AG5" s="34">
        <f>(AF5+AF5*'NVP-Indonesia'!$B194)</f>
        <v>21552.601884712345</v>
      </c>
      <c r="AH5" s="34">
        <f>(AG5+AG5*'NVP-Indonesia'!$B194)</f>
        <v>21543.065664524816</v>
      </c>
      <c r="AI5" s="34">
        <f>(AH5+AH5*'NVP-Indonesia'!$B194)</f>
        <v>21533.533663758033</v>
      </c>
      <c r="AJ5" s="34">
        <f>(AI5+AI5*'NVP-Indonesia'!$B194)</f>
        <v>21524.005880545057</v>
      </c>
      <c r="AK5" s="34">
        <f>(AJ5+AJ5*'NVP-Indonesia'!$B194)</f>
        <v>21514.482313019776</v>
      </c>
      <c r="AL5" s="34">
        <f>(AK5+AK5*'NVP-Indonesia'!$B194)</f>
        <v>21504.962959316912</v>
      </c>
      <c r="AM5" s="34">
        <f>(AL5+AL5*'NVP-Indonesia'!$B194)</f>
        <v>21495.447817572</v>
      </c>
      <c r="AN5" s="34">
        <f>(AM5+AM5*'NVP-Indonesia'!$B194)</f>
        <v>21485.936885921408</v>
      </c>
      <c r="AO5" s="34">
        <f>(AN5+AN5*'NVP-Indonesia'!$B194)</f>
        <v>21476.430162502329</v>
      </c>
      <c r="AP5" s="34">
        <f>(AO5+AO5*'NVP-Indonesia'!$B194)</f>
        <v>21466.927645452775</v>
      </c>
      <c r="AQ5" s="34">
        <f>(AP5+AP5*'NVP-Indonesia'!$B194)</f>
        <v>21457.42933291159</v>
      </c>
      <c r="AR5" s="34">
        <f>(AQ5+AQ5*'NVP-Indonesia'!$B194)</f>
        <v>21447.93522301843</v>
      </c>
      <c r="AS5" s="34">
        <f>(AR5+AR5*'NVP-Indonesia'!$B194)</f>
        <v>21438.445313913784</v>
      </c>
      <c r="AT5" s="34">
        <f>(AS5+AS5*'NVP-Indonesia'!$B194)</f>
        <v>21428.95960373896</v>
      </c>
      <c r="AU5" s="34">
        <f>(AT5+AT5*'NVP-Indonesia'!$B194)</f>
        <v>21419.478090636087</v>
      </c>
      <c r="AV5" s="34">
        <f>(AU5+AU5*'NVP-Indonesia'!$B194)</f>
        <v>21410.000772748117</v>
      </c>
      <c r="AW5" s="34">
        <f>(AV5+AV5*'NVP-Indonesia'!$B194)</f>
        <v>21400.527648218827</v>
      </c>
      <c r="AX5" s="34">
        <f>(AW5+AW5*'NVP-Indonesia'!$B194)</f>
        <v>21391.058715192812</v>
      </c>
      <c r="AY5" s="34">
        <f>(AX5+AX5*'NVP-Indonesia'!$B194)</f>
        <v>21381.593971815488</v>
      </c>
      <c r="AZ5" s="34">
        <f>(AY5+AY5*'NVP-Indonesia'!$B194)</f>
        <v>21372.133416233093</v>
      </c>
    </row>
    <row r="6" spans="1:52" ht="14.25" customHeight="1" x14ac:dyDescent="0.2">
      <c r="A6" s="5" t="s">
        <v>54</v>
      </c>
      <c r="B6" s="34">
        <f>('NVP-Indonesia'!$B$12+'NVP-Indonesia'!$B$12*'NVP-Indonesia'!$B195)</f>
        <v>21890.968493073753</v>
      </c>
      <c r="C6" s="34">
        <f>(B6+B6*'NVP-Indonesia'!$B195)</f>
        <v>21921.980858405659</v>
      </c>
      <c r="D6" s="34">
        <f>(C6+C6*'NVP-Indonesia'!$B195)</f>
        <v>21953.037158148407</v>
      </c>
      <c r="E6" s="34">
        <f>(D6+D6*'NVP-Indonesia'!$B195)</f>
        <v>21984.137454542732</v>
      </c>
      <c r="F6" s="34">
        <f>(E6+E6*'NVP-Indonesia'!$B195)</f>
        <v>22015.281809917546</v>
      </c>
      <c r="G6" s="34">
        <f>(F6+F6*'NVP-Indonesia'!$B195)</f>
        <v>22046.470286690059</v>
      </c>
      <c r="H6" s="34">
        <f>(G6+G6*'NVP-Indonesia'!$B195)</f>
        <v>22077.702947365906</v>
      </c>
      <c r="I6" s="34">
        <f>(H6+H6*'NVP-Indonesia'!$B195)</f>
        <v>22108.979854539277</v>
      </c>
      <c r="J6" s="34">
        <f>(I6+I6*'NVP-Indonesia'!$B195)</f>
        <v>22140.301070893031</v>
      </c>
      <c r="K6" s="34">
        <f>(J6+J6*'NVP-Indonesia'!$B195)</f>
        <v>22171.666659198829</v>
      </c>
      <c r="L6" s="34">
        <f>(K6+K6*'NVP-Indonesia'!$B195)</f>
        <v>22203.07668231726</v>
      </c>
      <c r="M6" s="34">
        <f>(L6+L6*'NVP-Indonesia'!$B195)</f>
        <v>22234.53120319797</v>
      </c>
      <c r="N6" s="34">
        <f>(M6+M6*'NVP-Indonesia'!$B195)</f>
        <v>22266.03028487978</v>
      </c>
      <c r="O6" s="34">
        <f>(N6+N6*'NVP-Indonesia'!$B195)</f>
        <v>22297.573990490815</v>
      </c>
      <c r="P6" s="34">
        <f>(O6+O6*'NVP-Indonesia'!$B195)</f>
        <v>22329.162383248637</v>
      </c>
      <c r="Q6" s="34">
        <f>(P6+P6*'NVP-Indonesia'!$B195)</f>
        <v>22360.795526460362</v>
      </c>
      <c r="R6" s="34">
        <f>(Q6+Q6*'NVP-Indonesia'!$B195)</f>
        <v>22392.473483522794</v>
      </c>
      <c r="S6" s="34">
        <f>(R6+R6*'NVP-Indonesia'!$B195)</f>
        <v>22424.196317922549</v>
      </c>
      <c r="T6" s="34">
        <f>(S6+S6*'NVP-Indonesia'!$B195)</f>
        <v>22455.964093236184</v>
      </c>
      <c r="U6" s="34">
        <f>(T6+T6*'NVP-Indonesia'!$B195)</f>
        <v>22487.776873130319</v>
      </c>
      <c r="V6" s="34">
        <f>(U6+U6*'NVP-Indonesia'!$B195)</f>
        <v>22519.634721361774</v>
      </c>
      <c r="W6" s="34">
        <f>(V6+V6*'NVP-Indonesia'!$B195)</f>
        <v>22551.537701777688</v>
      </c>
      <c r="X6" s="34">
        <f>(W6+W6*'NVP-Indonesia'!$B195)</f>
        <v>22583.485878315656</v>
      </c>
      <c r="Y6" s="34">
        <f>(X6+X6*'NVP-Indonesia'!$B195)</f>
        <v>22615.479315003846</v>
      </c>
      <c r="Z6" s="34">
        <f>(Y6+Y6*'NVP-Indonesia'!$B195)</f>
        <v>22647.518075961132</v>
      </c>
      <c r="AA6" s="34">
        <f>(Z6+Z6*'NVP-Indonesia'!$B195)</f>
        <v>22679.60222539723</v>
      </c>
      <c r="AB6" s="34">
        <f>(AA6+AA6*'NVP-Indonesia'!$B195)</f>
        <v>22711.731827612814</v>
      </c>
      <c r="AC6" s="34">
        <f>(AB6+AB6*'NVP-Indonesia'!$B195)</f>
        <v>22743.906946999654</v>
      </c>
      <c r="AD6" s="34">
        <f>(AC6+AC6*'NVP-Indonesia'!$B195)</f>
        <v>22776.127648040743</v>
      </c>
      <c r="AE6" s="34">
        <f>(AD6+AD6*'NVP-Indonesia'!$B195)</f>
        <v>22808.393995310424</v>
      </c>
      <c r="AF6" s="34">
        <f>(AE6+AE6*'NVP-Indonesia'!$B195)</f>
        <v>22840.706053474521</v>
      </c>
      <c r="AG6" s="34">
        <f>(AF6+AF6*'NVP-Indonesia'!$B195)</f>
        <v>22873.063887290471</v>
      </c>
      <c r="AH6" s="34">
        <f>(AG6+AG6*'NVP-Indonesia'!$B195)</f>
        <v>22905.467561607446</v>
      </c>
      <c r="AI6" s="34">
        <f>(AH6+AH6*'NVP-Indonesia'!$B195)</f>
        <v>22937.917141366488</v>
      </c>
      <c r="AJ6" s="34">
        <f>(AI6+AI6*'NVP-Indonesia'!$B195)</f>
        <v>22970.412691600646</v>
      </c>
      <c r="AK6" s="34">
        <f>(AJ6+AJ6*'NVP-Indonesia'!$B195)</f>
        <v>23002.954277435096</v>
      </c>
      <c r="AL6" s="34">
        <f>(AK6+AK6*'NVP-Indonesia'!$B195)</f>
        <v>23035.541964087271</v>
      </c>
      <c r="AM6" s="34">
        <f>(AL6+AL6*'NVP-Indonesia'!$B195)</f>
        <v>23068.175816867006</v>
      </c>
      <c r="AN6" s="34">
        <f>(AM6+AM6*'NVP-Indonesia'!$B195)</f>
        <v>23100.855901176645</v>
      </c>
      <c r="AO6" s="34">
        <f>(AN6+AN6*'NVP-Indonesia'!$B195)</f>
        <v>23133.582282511197</v>
      </c>
      <c r="AP6" s="34">
        <f>(AO6+AO6*'NVP-Indonesia'!$B195)</f>
        <v>23166.355026458452</v>
      </c>
      <c r="AQ6" s="34">
        <f>(AP6+AP6*'NVP-Indonesia'!$B195)</f>
        <v>23199.174198699118</v>
      </c>
      <c r="AR6" s="34">
        <f>(AQ6+AQ6*'NVP-Indonesia'!$B195)</f>
        <v>23232.039865006947</v>
      </c>
      <c r="AS6" s="34">
        <f>(AR6+AR6*'NVP-Indonesia'!$B195)</f>
        <v>23264.952091248877</v>
      </c>
      <c r="AT6" s="34">
        <f>(AS6+AS6*'NVP-Indonesia'!$B195)</f>
        <v>23297.910943385155</v>
      </c>
      <c r="AU6" s="34">
        <f>(AT6+AT6*'NVP-Indonesia'!$B195)</f>
        <v>23330.916487469469</v>
      </c>
      <c r="AV6" s="34">
        <f>(AU6+AU6*'NVP-Indonesia'!$B195)</f>
        <v>23363.968789649087</v>
      </c>
      <c r="AW6" s="34">
        <f>(AV6+AV6*'NVP-Indonesia'!$B195)</f>
        <v>23397.06791616499</v>
      </c>
      <c r="AX6" s="34">
        <f>(AW6+AW6*'NVP-Indonesia'!$B195)</f>
        <v>23430.213933351992</v>
      </c>
      <c r="AY6" s="34">
        <f>(AX6+AX6*'NVP-Indonesia'!$B195)</f>
        <v>23463.406907638888</v>
      </c>
      <c r="AZ6" s="34">
        <f>(AY6+AY6*'NVP-Indonesia'!$B195)</f>
        <v>23496.64690554858</v>
      </c>
    </row>
    <row r="7" spans="1:52" ht="14.25" customHeight="1" x14ac:dyDescent="0.2">
      <c r="A7" s="5" t="s">
        <v>55</v>
      </c>
      <c r="B7" s="34">
        <f>('NVP-Indonesia'!$B$12+'NVP-Indonesia'!$B$12*'NVP-Indonesia'!$B196)</f>
        <v>21898.340549557</v>
      </c>
      <c r="C7" s="34">
        <f>(B7+B7*'NVP-Indonesia'!$B196)</f>
        <v>21936.748345122251</v>
      </c>
      <c r="D7" s="34">
        <f>(C7+C7*'NVP-Indonesia'!$B196)</f>
        <v>21975.223504639431</v>
      </c>
      <c r="E7" s="34">
        <f>(D7+D7*'NVP-Indonesia'!$B196)</f>
        <v>22013.766146259091</v>
      </c>
      <c r="F7" s="34">
        <f>(E7+E7*'NVP-Indonesia'!$B196)</f>
        <v>22052.376388339002</v>
      </c>
      <c r="G7" s="34">
        <f>(F7+F7*'NVP-Indonesia'!$B196)</f>
        <v>22091.054349444523</v>
      </c>
      <c r="H7" s="34">
        <f>(G7+G7*'NVP-Indonesia'!$B196)</f>
        <v>22129.800148348972</v>
      </c>
      <c r="I7" s="34">
        <f>(H7+H7*'NVP-Indonesia'!$B196)</f>
        <v>22168.61390403398</v>
      </c>
      <c r="J7" s="34">
        <f>(I7+I7*'NVP-Indonesia'!$B196)</f>
        <v>22207.495735689863</v>
      </c>
      <c r="K7" s="34">
        <f>(J7+J7*'NVP-Indonesia'!$B196)</f>
        <v>22246.445762715986</v>
      </c>
      <c r="L7" s="34">
        <f>(K7+K7*'NVP-Indonesia'!$B196)</f>
        <v>22285.464104721133</v>
      </c>
      <c r="M7" s="34">
        <f>(L7+L7*'NVP-Indonesia'!$B196)</f>
        <v>22324.550881523868</v>
      </c>
      <c r="N7" s="34">
        <f>(M7+M7*'NVP-Indonesia'!$B196)</f>
        <v>22363.706213152909</v>
      </c>
      <c r="O7" s="34">
        <f>(N7+N7*'NVP-Indonesia'!$B196)</f>
        <v>22402.930219847491</v>
      </c>
      <c r="P7" s="34">
        <f>(O7+O7*'NVP-Indonesia'!$B196)</f>
        <v>22442.22302205774</v>
      </c>
      <c r="Q7" s="34">
        <f>(P7+P7*'NVP-Indonesia'!$B196)</f>
        <v>22481.584740445043</v>
      </c>
      <c r="R7" s="34">
        <f>(Q7+Q7*'NVP-Indonesia'!$B196)</f>
        <v>22521.015495882413</v>
      </c>
      <c r="S7" s="34">
        <f>(R7+R7*'NVP-Indonesia'!$B196)</f>
        <v>22560.515409454867</v>
      </c>
      <c r="T7" s="34">
        <f>(S7+S7*'NVP-Indonesia'!$B196)</f>
        <v>22600.084602459792</v>
      </c>
      <c r="U7" s="34">
        <f>(T7+T7*'NVP-Indonesia'!$B196)</f>
        <v>22639.723196407322</v>
      </c>
      <c r="V7" s="34">
        <f>(U7+U7*'NVP-Indonesia'!$B196)</f>
        <v>22679.431313020708</v>
      </c>
      <c r="W7" s="34">
        <f>(V7+V7*'NVP-Indonesia'!$B196)</f>
        <v>22719.209074236693</v>
      </c>
      <c r="X7" s="34">
        <f>(W7+W7*'NVP-Indonesia'!$B196)</f>
        <v>22759.056602205888</v>
      </c>
      <c r="Y7" s="34">
        <f>(X7+X7*'NVP-Indonesia'!$B196)</f>
        <v>22798.974019293146</v>
      </c>
      <c r="Z7" s="34">
        <f>(Y7+Y7*'NVP-Indonesia'!$B196)</f>
        <v>22838.961448077935</v>
      </c>
      <c r="AA7" s="34">
        <f>(Z7+Z7*'NVP-Indonesia'!$B196)</f>
        <v>22879.019011354714</v>
      </c>
      <c r="AB7" s="34">
        <f>(AA7+AA7*'NVP-Indonesia'!$B196)</f>
        <v>22919.146832133323</v>
      </c>
      <c r="AC7" s="34">
        <f>(AB7+AB7*'NVP-Indonesia'!$B196)</f>
        <v>22959.34503363934</v>
      </c>
      <c r="AD7" s="34">
        <f>(AC7+AC7*'NVP-Indonesia'!$B196)</f>
        <v>22999.613739314478</v>
      </c>
      <c r="AE7" s="34">
        <f>(AD7+AD7*'NVP-Indonesia'!$B196)</f>
        <v>23039.953072816948</v>
      </c>
      <c r="AF7" s="34">
        <f>(AE7+AE7*'NVP-Indonesia'!$B196)</f>
        <v>23080.363158021857</v>
      </c>
      <c r="AG7" s="34">
        <f>(AF7+AF7*'NVP-Indonesia'!$B196)</f>
        <v>23120.844119021567</v>
      </c>
      <c r="AH7" s="34">
        <f>(AG7+AG7*'NVP-Indonesia'!$B196)</f>
        <v>23161.396080126098</v>
      </c>
      <c r="AI7" s="34">
        <f>(AH7+AH7*'NVP-Indonesia'!$B196)</f>
        <v>23202.01916586349</v>
      </c>
      <c r="AJ7" s="34">
        <f>(AI7+AI7*'NVP-Indonesia'!$B196)</f>
        <v>23242.7135009802</v>
      </c>
      <c r="AK7" s="34">
        <f>(AJ7+AJ7*'NVP-Indonesia'!$B196)</f>
        <v>23283.479210441477</v>
      </c>
      <c r="AL7" s="34">
        <f>(AK7+AK7*'NVP-Indonesia'!$B196)</f>
        <v>23324.316419431747</v>
      </c>
      <c r="AM7" s="34">
        <f>(AL7+AL7*'NVP-Indonesia'!$B196)</f>
        <v>23365.225253355002</v>
      </c>
      <c r="AN7" s="34">
        <f>(AM7+AM7*'NVP-Indonesia'!$B196)</f>
        <v>23406.205837835179</v>
      </c>
      <c r="AO7" s="34">
        <f>(AN7+AN7*'NVP-Indonesia'!$B196)</f>
        <v>23447.258298716555</v>
      </c>
      <c r="AP7" s="34">
        <f>(AO7+AO7*'NVP-Indonesia'!$B196)</f>
        <v>23488.382762064117</v>
      </c>
      <c r="AQ7" s="34">
        <f>(AP7+AP7*'NVP-Indonesia'!$B196)</f>
        <v>23529.579354163965</v>
      </c>
      <c r="AR7" s="34">
        <f>(AQ7+AQ7*'NVP-Indonesia'!$B196)</f>
        <v>23570.848201523695</v>
      </c>
      <c r="AS7" s="34">
        <f>(AR7+AR7*'NVP-Indonesia'!$B196)</f>
        <v>23612.189430872782</v>
      </c>
      <c r="AT7" s="34">
        <f>(AS7+AS7*'NVP-Indonesia'!$B196)</f>
        <v>23653.603169162976</v>
      </c>
      <c r="AU7" s="34">
        <f>(AT7+AT7*'NVP-Indonesia'!$B196)</f>
        <v>23695.089543568691</v>
      </c>
      <c r="AV7" s="34">
        <f>(AU7+AU7*'NVP-Indonesia'!$B196)</f>
        <v>23736.64868148739</v>
      </c>
      <c r="AW7" s="34">
        <f>(AV7+AV7*'NVP-Indonesia'!$B196)</f>
        <v>23778.280710539981</v>
      </c>
      <c r="AX7" s="34">
        <f>(AW7+AW7*'NVP-Indonesia'!$B196)</f>
        <v>23819.985758571213</v>
      </c>
      <c r="AY7" s="34">
        <f>(AX7+AX7*'NVP-Indonesia'!$B196)</f>
        <v>23861.763953650057</v>
      </c>
      <c r="AZ7" s="34">
        <f>(AY7+AY7*'NVP-Indonesia'!$B196)</f>
        <v>23903.615424070111</v>
      </c>
    </row>
    <row r="8" spans="1:52" ht="14.25" customHeight="1" x14ac:dyDescent="0.2">
      <c r="A8" s="5" t="s">
        <v>56</v>
      </c>
      <c r="B8" s="34">
        <f>('NVP-Indonesia'!$B$12+'NVP-Indonesia'!$B$12*'NVP-Indonesia'!$B197)</f>
        <v>21464.220566818542</v>
      </c>
      <c r="C8" s="34">
        <f>(B8+B8*'NVP-Indonesia'!$B197)</f>
        <v>21075.606795106865</v>
      </c>
      <c r="D8" s="34">
        <f>(C8+C8*'NVP-Indonesia'!$B197)</f>
        <v>20694.028949209212</v>
      </c>
      <c r="E8" s="34">
        <f>(D8+D8*'NVP-Indonesia'!$B197)</f>
        <v>20319.359642358402</v>
      </c>
      <c r="F8" s="34">
        <f>(E8+E8*'NVP-Indonesia'!$B197)</f>
        <v>19951.473794148762</v>
      </c>
      <c r="G8" s="34">
        <f>(F8+F8*'NVP-Indonesia'!$B197)</f>
        <v>19590.248588779006</v>
      </c>
      <c r="H8" s="34">
        <f>(G8+G8*'NVP-Indonesia'!$B197)</f>
        <v>19235.563434051157</v>
      </c>
      <c r="I8" s="34">
        <f>(H8+H8*'NVP-Indonesia'!$B197)</f>
        <v>18887.299921111782</v>
      </c>
      <c r="J8" s="34">
        <f>(I8+I8*'NVP-Indonesia'!$B197)</f>
        <v>18545.34178492213</v>
      </c>
      <c r="K8" s="34">
        <f>(J8+J8*'NVP-Indonesia'!$B197)</f>
        <v>18209.574865443956</v>
      </c>
      <c r="L8" s="34">
        <f>(K8+K8*'NVP-Indonesia'!$B197)</f>
        <v>17879.887069528097</v>
      </c>
      <c r="M8" s="34">
        <f>(L8+L8*'NVP-Indonesia'!$B197)</f>
        <v>17556.168333493042</v>
      </c>
      <c r="N8" s="34">
        <f>(M8+M8*'NVP-Indonesia'!$B197)</f>
        <v>17238.310586381052</v>
      </c>
      <c r="O8" s="34">
        <f>(N8+N8*'NVP-Indonesia'!$B197)</f>
        <v>16926.207713879507</v>
      </c>
      <c r="P8" s="34">
        <f>(O8+O8*'NVP-Indonesia'!$B197)</f>
        <v>16619.755522895481</v>
      </c>
      <c r="Q8" s="34">
        <f>(P8+P8*'NVP-Indonesia'!$B197)</f>
        <v>16318.851706771695</v>
      </c>
      <c r="R8" s="34">
        <f>(Q8+Q8*'NVP-Indonesia'!$B197)</f>
        <v>16023.395811132246</v>
      </c>
      <c r="S8" s="34">
        <f>(R8+R8*'NVP-Indonesia'!$B197)</f>
        <v>15733.2892003467</v>
      </c>
      <c r="T8" s="34">
        <f>(S8+S8*'NVP-Indonesia'!$B197)</f>
        <v>15448.43502460136</v>
      </c>
      <c r="U8" s="34">
        <f>(T8+T8*'NVP-Indonesia'!$B197)</f>
        <v>15168.738187566718</v>
      </c>
      <c r="V8" s="34">
        <f>(U8+U8*'NVP-Indonesia'!$B197)</f>
        <v>14894.105314650293</v>
      </c>
      <c r="W8" s="34">
        <f>(V8+V8*'NVP-Indonesia'!$B197)</f>
        <v>14624.444721824253</v>
      </c>
      <c r="X8" s="34">
        <f>(W8+W8*'NVP-Indonesia'!$B197)</f>
        <v>14359.66638501743</v>
      </c>
      <c r="Y8" s="34">
        <f>(X8+X8*'NVP-Indonesia'!$B197)</f>
        <v>14099.681910061483</v>
      </c>
      <c r="Z8" s="34">
        <f>(Y8+Y8*'NVP-Indonesia'!$B197)</f>
        <v>13844.4045031812</v>
      </c>
      <c r="AA8" s="34">
        <f>(Z8+Z8*'NVP-Indonesia'!$B197)</f>
        <v>13593.748942019083</v>
      </c>
      <c r="AB8" s="34">
        <f>(AA8+AA8*'NVP-Indonesia'!$B197)</f>
        <v>13347.63154718453</v>
      </c>
      <c r="AC8" s="34">
        <f>(AB8+AB8*'NVP-Indonesia'!$B197)</f>
        <v>13105.970154318125</v>
      </c>
      <c r="AD8" s="34">
        <f>(AC8+AC8*'NVP-Indonesia'!$B197)</f>
        <v>12868.684086661715</v>
      </c>
      <c r="AE8" s="34">
        <f>(AD8+AD8*'NVP-Indonesia'!$B197)</f>
        <v>12635.694128125109</v>
      </c>
      <c r="AF8" s="34">
        <f>(AE8+AE8*'NVP-Indonesia'!$B197)</f>
        <v>12406.922496840405</v>
      </c>
      <c r="AG8" s="34">
        <f>(AF8+AF8*'NVP-Indonesia'!$B197)</f>
        <v>12182.292819195129</v>
      </c>
      <c r="AH8" s="34">
        <f>(AG8+AG8*'NVP-Indonesia'!$B197)</f>
        <v>11961.730104335496</v>
      </c>
      <c r="AI8" s="34">
        <f>(AH8+AH8*'NVP-Indonesia'!$B197)</f>
        <v>11745.160719131312</v>
      </c>
      <c r="AJ8" s="34">
        <f>(AI8+AI8*'NVP-Indonesia'!$B197)</f>
        <v>11532.512363594125</v>
      </c>
      <c r="AK8" s="34">
        <f>(AJ8+AJ8*'NVP-Indonesia'!$B197)</f>
        <v>11323.714046740446</v>
      </c>
      <c r="AL8" s="34">
        <f>(AK8+AK8*'NVP-Indonesia'!$B197)</f>
        <v>11118.696062891964</v>
      </c>
      <c r="AM8" s="34">
        <f>(AL8+AL8*'NVP-Indonesia'!$B197)</f>
        <v>10917.389968404852</v>
      </c>
      <c r="AN8" s="34">
        <f>(AM8+AM8*'NVP-Indonesia'!$B197)</f>
        <v>10719.728558820396</v>
      </c>
      <c r="AO8" s="34">
        <f>(AN8+AN8*'NVP-Indonesia'!$B197)</f>
        <v>10525.645846429315</v>
      </c>
      <c r="AP8" s="34">
        <f>(AO8+AO8*'NVP-Indonesia'!$B197)</f>
        <v>10335.077038242282</v>
      </c>
      <c r="AQ8" s="34">
        <f>(AP8+AP8*'NVP-Indonesia'!$B197)</f>
        <v>10147.958514359289</v>
      </c>
      <c r="AR8" s="34">
        <f>(AQ8+AQ8*'NVP-Indonesia'!$B197)</f>
        <v>9964.2278067306488</v>
      </c>
      <c r="AS8" s="34">
        <f>(AR8+AR8*'NVP-Indonesia'!$B197)</f>
        <v>9783.8235783025266</v>
      </c>
      <c r="AT8" s="34">
        <f>(AS8+AS8*'NVP-Indonesia'!$B197)</f>
        <v>9606.6856025400411</v>
      </c>
      <c r="AU8" s="34">
        <f>(AT8+AT8*'NVP-Indonesia'!$B197)</f>
        <v>9432.754743321113</v>
      </c>
      <c r="AV8" s="34">
        <f>(AU8+AU8*'NVP-Indonesia'!$B197)</f>
        <v>9261.972935194337</v>
      </c>
      <c r="AW8" s="34">
        <f>(AV8+AV8*'NVP-Indonesia'!$B197)</f>
        <v>9094.2831639942815</v>
      </c>
      <c r="AX8" s="34">
        <f>(AW8+AW8*'NVP-Indonesia'!$B197)</f>
        <v>8929.6294478077616</v>
      </c>
      <c r="AY8" s="34">
        <f>(AX8+AX8*'NVP-Indonesia'!$B197)</f>
        <v>8767.9568182847142</v>
      </c>
      <c r="AZ8" s="34">
        <f>(AY8+AY8*'NVP-Indonesia'!$B197)</f>
        <v>8609.2113022874491</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97D"/>
  </sheetPr>
  <dimension ref="A1:AZ1000"/>
  <sheetViews>
    <sheetView workbookViewId="0">
      <selection activeCell="C2" sqref="C2"/>
    </sheetView>
  </sheetViews>
  <sheetFormatPr baseColWidth="10" defaultColWidth="14.5" defaultRowHeight="15" customHeight="1" x14ac:dyDescent="0.2"/>
  <cols>
    <col min="1" max="1" width="24.5" customWidth="1"/>
    <col min="2" max="36" width="9"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'NVP-Indonesia'!B78*'NVP-Indonesia'!$B$227</f>
        <v>58095.33736921379</v>
      </c>
      <c r="C2" s="19">
        <v>0</v>
      </c>
      <c r="D2" s="19">
        <v>0</v>
      </c>
      <c r="E2" s="19">
        <v>0</v>
      </c>
      <c r="F2" s="19">
        <v>0</v>
      </c>
      <c r="G2" s="19">
        <v>0</v>
      </c>
      <c r="H2" s="19">
        <v>0</v>
      </c>
      <c r="I2" s="19">
        <v>0</v>
      </c>
      <c r="J2" s="19">
        <v>0</v>
      </c>
      <c r="K2" s="19">
        <v>0</v>
      </c>
      <c r="L2" s="19">
        <v>0</v>
      </c>
      <c r="M2" s="19">
        <v>0</v>
      </c>
      <c r="N2" s="19">
        <v>0</v>
      </c>
      <c r="O2" s="19">
        <v>0</v>
      </c>
      <c r="P2" s="19">
        <v>0</v>
      </c>
      <c r="Q2" s="19">
        <v>0</v>
      </c>
      <c r="R2" s="19">
        <v>0</v>
      </c>
      <c r="S2" s="19">
        <v>0</v>
      </c>
      <c r="T2" s="19">
        <v>0</v>
      </c>
      <c r="U2" s="19">
        <v>0</v>
      </c>
      <c r="V2" s="19">
        <v>0</v>
      </c>
      <c r="W2" s="19">
        <v>0</v>
      </c>
      <c r="X2" s="19">
        <v>0</v>
      </c>
      <c r="Y2" s="19">
        <v>0</v>
      </c>
      <c r="Z2" s="19">
        <v>0</v>
      </c>
      <c r="AA2" s="19">
        <v>0</v>
      </c>
      <c r="AB2" s="19">
        <v>0</v>
      </c>
      <c r="AC2" s="19">
        <v>0</v>
      </c>
      <c r="AD2" s="19">
        <v>0</v>
      </c>
      <c r="AE2" s="19">
        <v>0</v>
      </c>
      <c r="AF2" s="19">
        <v>0</v>
      </c>
      <c r="AG2" s="19">
        <v>0</v>
      </c>
      <c r="AH2" s="19">
        <v>0</v>
      </c>
      <c r="AI2" s="19">
        <v>0</v>
      </c>
      <c r="AJ2" s="19">
        <v>0</v>
      </c>
      <c r="AK2" s="19">
        <v>0</v>
      </c>
      <c r="AL2" s="19">
        <v>0</v>
      </c>
      <c r="AM2" s="19">
        <v>0</v>
      </c>
      <c r="AN2" s="19">
        <v>0</v>
      </c>
      <c r="AO2" s="19">
        <v>0</v>
      </c>
      <c r="AP2" s="19">
        <v>0</v>
      </c>
      <c r="AQ2" s="19">
        <v>0</v>
      </c>
      <c r="AR2" s="19">
        <v>0</v>
      </c>
      <c r="AS2" s="19">
        <v>0</v>
      </c>
      <c r="AT2" s="19">
        <v>0</v>
      </c>
      <c r="AU2" s="19">
        <v>0</v>
      </c>
      <c r="AV2" s="19">
        <v>0</v>
      </c>
      <c r="AW2" s="19">
        <v>0</v>
      </c>
      <c r="AX2" s="19">
        <v>0</v>
      </c>
      <c r="AY2" s="19">
        <v>0</v>
      </c>
      <c r="AZ2" s="19">
        <v>0</v>
      </c>
    </row>
    <row r="3" spans="1:52" ht="14.25" customHeight="1" x14ac:dyDescent="0.2">
      <c r="A3" s="5" t="s">
        <v>51</v>
      </c>
      <c r="B3" s="19">
        <f>'NVP-Indonesia'!B79*'NVP-Indonesia'!$B$227</f>
        <v>40546.808684567877</v>
      </c>
      <c r="C3" s="19">
        <f>'NVP-Indonesia'!C79*'NVP-Indonesia'!$B$227</f>
        <v>40255.11598350956</v>
      </c>
      <c r="D3" s="19">
        <f>'NVP-Indonesia'!D79*'NVP-Indonesia'!$B$227</f>
        <v>40428.950332300155</v>
      </c>
      <c r="E3" s="19">
        <f>'NVP-Indonesia'!E79*'NVP-Indonesia'!$B$227</f>
        <v>40700.244753819177</v>
      </c>
      <c r="F3" s="19">
        <f>'NVP-Indonesia'!F79*'NVP-Indonesia'!$B$227</f>
        <v>40909.339109860506</v>
      </c>
      <c r="G3" s="19">
        <f>'NVP-Indonesia'!G79*'NVP-Indonesia'!$B$227</f>
        <v>41114.27361990451</v>
      </c>
      <c r="H3" s="19">
        <f>'NVP-Indonesia'!H79*'NVP-Indonesia'!$B$227</f>
        <v>41303.342180478248</v>
      </c>
      <c r="I3" s="19">
        <f>'NVP-Indonesia'!I79*'NVP-Indonesia'!$B$227</f>
        <v>41474.586076694548</v>
      </c>
      <c r="J3" s="19">
        <f>'NVP-Indonesia'!J79*'NVP-Indonesia'!$B$227</f>
        <v>41657.088710510921</v>
      </c>
      <c r="K3" s="19">
        <f>'NVP-Indonesia'!K79*'NVP-Indonesia'!$B$227</f>
        <v>41830.866604253002</v>
      </c>
      <c r="L3" s="19">
        <f>'NVP-Indonesia'!L79*'NVP-Indonesia'!$B$227</f>
        <v>41991.841877767816</v>
      </c>
      <c r="M3" s="19">
        <f>'NVP-Indonesia'!M79*'NVP-Indonesia'!$B$227</f>
        <v>42165.581465299583</v>
      </c>
      <c r="N3" s="19">
        <f>'NVP-Indonesia'!N79*'NVP-Indonesia'!$B$227</f>
        <v>42299.635133991462</v>
      </c>
      <c r="O3" s="19">
        <f>'NVP-Indonesia'!O79*'NVP-Indonesia'!$B$227</f>
        <v>42477.921978865277</v>
      </c>
      <c r="P3" s="19">
        <f>'NVP-Indonesia'!P79*'NVP-Indonesia'!$B$227</f>
        <v>42581.825649411614</v>
      </c>
      <c r="Q3" s="19">
        <f>'NVP-Indonesia'!Q79*'NVP-Indonesia'!$B$227</f>
        <v>42666.122759686659</v>
      </c>
      <c r="R3" s="19">
        <f>'NVP-Indonesia'!R79*'NVP-Indonesia'!$B$227</f>
        <v>42740.429128879907</v>
      </c>
      <c r="S3" s="19">
        <f>'NVP-Indonesia'!S79*'NVP-Indonesia'!$B$227</f>
        <v>42813.469149986464</v>
      </c>
      <c r="T3" s="19">
        <f>'NVP-Indonesia'!T79*'NVP-Indonesia'!$B$227</f>
        <v>42881.370874052584</v>
      </c>
      <c r="U3" s="19">
        <f>'NVP-Indonesia'!U79*'NVP-Indonesia'!$B$227</f>
        <v>42951.08946191625</v>
      </c>
      <c r="V3" s="19">
        <f>'NVP-Indonesia'!V79*'NVP-Indonesia'!$B$227</f>
        <v>43000.088634255131</v>
      </c>
      <c r="W3" s="19">
        <f>'NVP-Indonesia'!W79*'NVP-Indonesia'!$B$227</f>
        <v>43055.688288361831</v>
      </c>
      <c r="X3" s="19">
        <f>'NVP-Indonesia'!X79*'NVP-Indonesia'!$B$227</f>
        <v>43102.226584197437</v>
      </c>
      <c r="Y3" s="19">
        <f>'NVP-Indonesia'!Y79*'NVP-Indonesia'!$B$227</f>
        <v>43141.032505026757</v>
      </c>
      <c r="Z3" s="19">
        <f>'NVP-Indonesia'!Z79*'NVP-Indonesia'!$B$227</f>
        <v>43180.741532525579</v>
      </c>
      <c r="AA3" s="19">
        <f>'NVP-Indonesia'!AA79*'NVP-Indonesia'!$B$227</f>
        <v>43218.26991794003</v>
      </c>
      <c r="AB3" s="19">
        <f>'NVP-Indonesia'!AB79*'NVP-Indonesia'!$B$227</f>
        <v>43252.787992640137</v>
      </c>
      <c r="AC3" s="19">
        <f>'NVP-Indonesia'!AC79*'NVP-Indonesia'!$B$227</f>
        <v>43289.017567627779</v>
      </c>
      <c r="AD3" s="19">
        <f>'NVP-Indonesia'!AD79*'NVP-Indonesia'!$B$227</f>
        <v>43325.501144795897</v>
      </c>
      <c r="AE3" s="19">
        <f>'NVP-Indonesia'!AE79*'NVP-Indonesia'!$B$227</f>
        <v>43357.641821143501</v>
      </c>
      <c r="AF3" s="19">
        <f>'NVP-Indonesia'!AF79*'NVP-Indonesia'!$B$227</f>
        <v>43390.056504894361</v>
      </c>
      <c r="AG3" s="19">
        <f>'NVP-Indonesia'!AG79*'NVP-Indonesia'!$B$227</f>
        <v>43971.538231116261</v>
      </c>
      <c r="AH3" s="19">
        <f>'NVP-Indonesia'!AH79*'NVP-Indonesia'!$B$227</f>
        <v>44076.406636631225</v>
      </c>
      <c r="AI3" s="19">
        <f>'NVP-Indonesia'!AI79*'NVP-Indonesia'!$B$227</f>
        <v>44181.275042146241</v>
      </c>
      <c r="AJ3" s="19">
        <f>'NVP-Indonesia'!AJ79*'NVP-Indonesia'!$B$227</f>
        <v>44286.143447661256</v>
      </c>
      <c r="AK3" s="19">
        <f>'NVP-Indonesia'!AK79*'NVP-Indonesia'!$B$227</f>
        <v>44391.011853176227</v>
      </c>
      <c r="AL3" s="19">
        <f>'NVP-Indonesia'!AL79*'NVP-Indonesia'!$B$227</f>
        <v>44495.880258691242</v>
      </c>
      <c r="AM3" s="19">
        <f>'NVP-Indonesia'!AM79*'NVP-Indonesia'!$B$227</f>
        <v>44600.748664206214</v>
      </c>
      <c r="AN3" s="19">
        <f>'NVP-Indonesia'!AN79*'NVP-Indonesia'!$B$227</f>
        <v>44705.617069721229</v>
      </c>
      <c r="AO3" s="19">
        <f>'NVP-Indonesia'!AO79*'NVP-Indonesia'!$B$227</f>
        <v>44810.485475236237</v>
      </c>
      <c r="AP3" s="19">
        <f>'NVP-Indonesia'!AP79*'NVP-Indonesia'!$B$227</f>
        <v>44915.353880751209</v>
      </c>
      <c r="AQ3" s="19">
        <f>'NVP-Indonesia'!AQ79*'NVP-Indonesia'!$B$227</f>
        <v>45020.222286266224</v>
      </c>
      <c r="AR3" s="19">
        <f>'NVP-Indonesia'!AR79*'NVP-Indonesia'!$B$227</f>
        <v>45125.090691781195</v>
      </c>
      <c r="AS3" s="19">
        <f>'NVP-Indonesia'!AS79*'NVP-Indonesia'!$B$227</f>
        <v>45229.959097296211</v>
      </c>
      <c r="AT3" s="19">
        <f>'NVP-Indonesia'!AT79*'NVP-Indonesia'!$B$227</f>
        <v>45334.827502811182</v>
      </c>
      <c r="AU3" s="19">
        <f>'NVP-Indonesia'!AU79*'NVP-Indonesia'!$B$227</f>
        <v>45439.695908326197</v>
      </c>
      <c r="AV3" s="19">
        <f>'NVP-Indonesia'!AV79*'NVP-Indonesia'!$B$227</f>
        <v>45544.564313841205</v>
      </c>
      <c r="AW3" s="19">
        <f>'NVP-Indonesia'!AW79*'NVP-Indonesia'!$B$227</f>
        <v>45649.432719356177</v>
      </c>
      <c r="AX3" s="19">
        <f>'NVP-Indonesia'!AX79*'NVP-Indonesia'!$B$227</f>
        <v>45754.301124871192</v>
      </c>
      <c r="AY3" s="19">
        <f>'NVP-Indonesia'!AY79*'NVP-Indonesia'!$B$227</f>
        <v>45859.169530386163</v>
      </c>
      <c r="AZ3" s="19">
        <f>'NVP-Indonesia'!AZ79*'NVP-Indonesia'!$B$227</f>
        <v>45964.037935901179</v>
      </c>
    </row>
    <row r="4" spans="1:52" ht="14.25" customHeight="1" x14ac:dyDescent="0.2">
      <c r="A4" s="5" t="s">
        <v>52</v>
      </c>
      <c r="B4" s="19">
        <f>'NVP-Indonesia'!B80*'NVP-Indonesia'!$B$227</f>
        <v>35674.63596279081</v>
      </c>
      <c r="C4" s="19">
        <f>'NVP-Indonesia'!C80*'NVP-Indonesia'!$B$227</f>
        <v>35674.63596279081</v>
      </c>
      <c r="D4" s="19">
        <f>'NVP-Indonesia'!D80*'NVP-Indonesia'!$B$227</f>
        <v>35674.63596279081</v>
      </c>
      <c r="E4" s="19">
        <f>'NVP-Indonesia'!E80*'NVP-Indonesia'!$B$227</f>
        <v>35674.63596279081</v>
      </c>
      <c r="F4" s="19">
        <f>'NVP-Indonesia'!F80*'NVP-Indonesia'!$B$227</f>
        <v>35674.63596279081</v>
      </c>
      <c r="G4" s="19">
        <f>'NVP-Indonesia'!G80*'NVP-Indonesia'!$B$227</f>
        <v>35674.63596279081</v>
      </c>
      <c r="H4" s="19">
        <f>'NVP-Indonesia'!H80*'NVP-Indonesia'!$B$227</f>
        <v>35674.63596279081</v>
      </c>
      <c r="I4" s="19">
        <f>'NVP-Indonesia'!I80*'NVP-Indonesia'!$B$227</f>
        <v>35674.63596279081</v>
      </c>
      <c r="J4" s="19">
        <f>'NVP-Indonesia'!J80*'NVP-Indonesia'!$B$227</f>
        <v>35674.63596279081</v>
      </c>
      <c r="K4" s="19">
        <f>'NVP-Indonesia'!K80*'NVP-Indonesia'!$B$227</f>
        <v>35674.63596279081</v>
      </c>
      <c r="L4" s="19">
        <f>'NVP-Indonesia'!L80*'NVP-Indonesia'!$B$227</f>
        <v>35674.63596279081</v>
      </c>
      <c r="M4" s="19">
        <f>'NVP-Indonesia'!M80*'NVP-Indonesia'!$B$227</f>
        <v>35674.63596279081</v>
      </c>
      <c r="N4" s="19">
        <f>'NVP-Indonesia'!N80*'NVP-Indonesia'!$B$227</f>
        <v>35674.63596279081</v>
      </c>
      <c r="O4" s="19">
        <f>'NVP-Indonesia'!O80*'NVP-Indonesia'!$B$227</f>
        <v>35674.63596279081</v>
      </c>
      <c r="P4" s="19">
        <f>'NVP-Indonesia'!P80*'NVP-Indonesia'!$B$227</f>
        <v>35674.63596279081</v>
      </c>
      <c r="Q4" s="19">
        <f>'NVP-Indonesia'!Q80*'NVP-Indonesia'!$B$227</f>
        <v>35674.63596279081</v>
      </c>
      <c r="R4" s="19">
        <f>'NVP-Indonesia'!R80*'NVP-Indonesia'!$B$227</f>
        <v>35674.63596279081</v>
      </c>
      <c r="S4" s="19">
        <f>'NVP-Indonesia'!S80*'NVP-Indonesia'!$B$227</f>
        <v>35674.63596279081</v>
      </c>
      <c r="T4" s="19">
        <f>'NVP-Indonesia'!T80*'NVP-Indonesia'!$B$227</f>
        <v>35674.63596279081</v>
      </c>
      <c r="U4" s="19">
        <f>'NVP-Indonesia'!U80*'NVP-Indonesia'!$B$227</f>
        <v>35674.63596279081</v>
      </c>
      <c r="V4" s="19">
        <f>'NVP-Indonesia'!V80*'NVP-Indonesia'!$B$227</f>
        <v>35674.63596279081</v>
      </c>
      <c r="W4" s="19">
        <f>'NVP-Indonesia'!W80*'NVP-Indonesia'!$B$227</f>
        <v>35674.63596279081</v>
      </c>
      <c r="X4" s="19">
        <f>'NVP-Indonesia'!X80*'NVP-Indonesia'!$B$227</f>
        <v>35674.63596279081</v>
      </c>
      <c r="Y4" s="19">
        <f>'NVP-Indonesia'!Y80*'NVP-Indonesia'!$B$227</f>
        <v>35674.63596279081</v>
      </c>
      <c r="Z4" s="19">
        <f>'NVP-Indonesia'!Z80*'NVP-Indonesia'!$B$227</f>
        <v>35674.63596279081</v>
      </c>
      <c r="AA4" s="19">
        <f>'NVP-Indonesia'!AA80*'NVP-Indonesia'!$B$227</f>
        <v>35674.63596279081</v>
      </c>
      <c r="AB4" s="19">
        <f>'NVP-Indonesia'!AB80*'NVP-Indonesia'!$B$227</f>
        <v>35674.63596279081</v>
      </c>
      <c r="AC4" s="19">
        <f>'NVP-Indonesia'!AC80*'NVP-Indonesia'!$B$227</f>
        <v>35674.63596279081</v>
      </c>
      <c r="AD4" s="19">
        <f>'NVP-Indonesia'!AD80*'NVP-Indonesia'!$B$227</f>
        <v>35674.63596279081</v>
      </c>
      <c r="AE4" s="19">
        <f>'NVP-Indonesia'!AE80*'NVP-Indonesia'!$B$227</f>
        <v>35674.63596279081</v>
      </c>
      <c r="AF4" s="19">
        <f>'NVP-Indonesia'!AF80*'NVP-Indonesia'!$B$227</f>
        <v>35674.63596279081</v>
      </c>
      <c r="AG4" s="19">
        <f>'NVP-Indonesia'!AG80*'NVP-Indonesia'!$B$227</f>
        <v>35674.63596279081</v>
      </c>
      <c r="AH4" s="19">
        <f>'NVP-Indonesia'!AH80*'NVP-Indonesia'!$B$227</f>
        <v>35674.63596279081</v>
      </c>
      <c r="AI4" s="19">
        <f>'NVP-Indonesia'!AI80*'NVP-Indonesia'!$B$227</f>
        <v>35674.63596279081</v>
      </c>
      <c r="AJ4" s="19">
        <f>'NVP-Indonesia'!AJ80*'NVP-Indonesia'!$B$227</f>
        <v>35674.63596279081</v>
      </c>
      <c r="AK4" s="19">
        <f>'NVP-Indonesia'!AK80*'NVP-Indonesia'!$B$227</f>
        <v>35674.63596279081</v>
      </c>
      <c r="AL4" s="19">
        <f>'NVP-Indonesia'!AL80*'NVP-Indonesia'!$B$227</f>
        <v>35674.63596279081</v>
      </c>
      <c r="AM4" s="19">
        <f>'NVP-Indonesia'!AM80*'NVP-Indonesia'!$B$227</f>
        <v>35674.63596279081</v>
      </c>
      <c r="AN4" s="19">
        <f>'NVP-Indonesia'!AN80*'NVP-Indonesia'!$B$227</f>
        <v>35674.63596279081</v>
      </c>
      <c r="AO4" s="19">
        <f>'NVP-Indonesia'!AO80*'NVP-Indonesia'!$B$227</f>
        <v>35674.63596279081</v>
      </c>
      <c r="AP4" s="19">
        <f>'NVP-Indonesia'!AP80*'NVP-Indonesia'!$B$227</f>
        <v>35674.63596279081</v>
      </c>
      <c r="AQ4" s="19">
        <f>'NVP-Indonesia'!AQ80*'NVP-Indonesia'!$B$227</f>
        <v>35674.63596279081</v>
      </c>
      <c r="AR4" s="19">
        <f>'NVP-Indonesia'!AR80*'NVP-Indonesia'!$B$227</f>
        <v>35674.63596279081</v>
      </c>
      <c r="AS4" s="19">
        <f>'NVP-Indonesia'!AS80*'NVP-Indonesia'!$B$227</f>
        <v>35674.63596279081</v>
      </c>
      <c r="AT4" s="19">
        <f>'NVP-Indonesia'!AT80*'NVP-Indonesia'!$B$227</f>
        <v>35674.63596279081</v>
      </c>
      <c r="AU4" s="19">
        <f>'NVP-Indonesia'!AU80*'NVP-Indonesia'!$B$227</f>
        <v>35674.63596279081</v>
      </c>
      <c r="AV4" s="19">
        <f>'NVP-Indonesia'!AV80*'NVP-Indonesia'!$B$227</f>
        <v>35674.63596279081</v>
      </c>
      <c r="AW4" s="19">
        <f>'NVP-Indonesia'!AW80*'NVP-Indonesia'!$B$227</f>
        <v>35674.63596279081</v>
      </c>
      <c r="AX4" s="19">
        <f>'NVP-Indonesia'!AX80*'NVP-Indonesia'!$B$227</f>
        <v>35674.63596279081</v>
      </c>
      <c r="AY4" s="19">
        <f>'NVP-Indonesia'!AY80*'NVP-Indonesia'!$B$227</f>
        <v>35674.63596279081</v>
      </c>
      <c r="AZ4" s="19">
        <f>'NVP-Indonesia'!AZ80*'NVP-Indonesia'!$B$227</f>
        <v>35674.63596279081</v>
      </c>
    </row>
    <row r="5" spans="1:52" ht="14.25" customHeight="1" x14ac:dyDescent="0.2">
      <c r="A5" s="5" t="s">
        <v>53</v>
      </c>
      <c r="B5" s="19">
        <f>'NVP-Indonesia'!B81*'NVP-Indonesia'!$B$227</f>
        <v>39638.484403100898</v>
      </c>
      <c r="C5" s="19">
        <f>'NVP-Indonesia'!C81*'NVP-Indonesia'!$B$227</f>
        <v>39638.484403100898</v>
      </c>
      <c r="D5" s="19">
        <f>'NVP-Indonesia'!D81*'NVP-Indonesia'!$B$227</f>
        <v>39638.484403100898</v>
      </c>
      <c r="E5" s="19">
        <f>'NVP-Indonesia'!E81*'NVP-Indonesia'!$B$227</f>
        <v>39638.484403100898</v>
      </c>
      <c r="F5" s="19">
        <f>'NVP-Indonesia'!F81*'NVP-Indonesia'!$B$227</f>
        <v>39638.484403100898</v>
      </c>
      <c r="G5" s="19">
        <f>'NVP-Indonesia'!G81*'NVP-Indonesia'!$B$227</f>
        <v>39638.484403100898</v>
      </c>
      <c r="H5" s="19">
        <f>'NVP-Indonesia'!H81*'NVP-Indonesia'!$B$227</f>
        <v>39638.484403100898</v>
      </c>
      <c r="I5" s="19">
        <f>'NVP-Indonesia'!I81*'NVP-Indonesia'!$B$227</f>
        <v>39638.484403100898</v>
      </c>
      <c r="J5" s="19">
        <f>'NVP-Indonesia'!J81*'NVP-Indonesia'!$B$227</f>
        <v>39638.484403100898</v>
      </c>
      <c r="K5" s="19">
        <f>'NVP-Indonesia'!K81*'NVP-Indonesia'!$B$227</f>
        <v>39638.484403100898</v>
      </c>
      <c r="L5" s="19">
        <f>'NVP-Indonesia'!L81*'NVP-Indonesia'!$B$227</f>
        <v>39638.484403100898</v>
      </c>
      <c r="M5" s="19">
        <f>'NVP-Indonesia'!M81*'NVP-Indonesia'!$B$227</f>
        <v>39638.484403100898</v>
      </c>
      <c r="N5" s="19">
        <f>'NVP-Indonesia'!N81*'NVP-Indonesia'!$B$227</f>
        <v>39638.484403100898</v>
      </c>
      <c r="O5" s="19">
        <f>'NVP-Indonesia'!O81*'NVP-Indonesia'!$B$227</f>
        <v>39638.484403100898</v>
      </c>
      <c r="P5" s="19">
        <f>'NVP-Indonesia'!P81*'NVP-Indonesia'!$B$227</f>
        <v>39638.484403100898</v>
      </c>
      <c r="Q5" s="19">
        <f>'NVP-Indonesia'!Q81*'NVP-Indonesia'!$B$227</f>
        <v>39638.484403100898</v>
      </c>
      <c r="R5" s="19">
        <f>'NVP-Indonesia'!R81*'NVP-Indonesia'!$B$227</f>
        <v>39638.484403100898</v>
      </c>
      <c r="S5" s="19">
        <f>'NVP-Indonesia'!S81*'NVP-Indonesia'!$B$227</f>
        <v>39638.484403100898</v>
      </c>
      <c r="T5" s="19">
        <f>'NVP-Indonesia'!T81*'NVP-Indonesia'!$B$227</f>
        <v>39638.484403100898</v>
      </c>
      <c r="U5" s="19">
        <f>'NVP-Indonesia'!U81*'NVP-Indonesia'!$B$227</f>
        <v>39638.484403100898</v>
      </c>
      <c r="V5" s="19">
        <f>'NVP-Indonesia'!V81*'NVP-Indonesia'!$B$227</f>
        <v>39638.484403100898</v>
      </c>
      <c r="W5" s="19">
        <f>'NVP-Indonesia'!W81*'NVP-Indonesia'!$B$227</f>
        <v>39638.484403100898</v>
      </c>
      <c r="X5" s="19">
        <f>'NVP-Indonesia'!X81*'NVP-Indonesia'!$B$227</f>
        <v>39638.484403100898</v>
      </c>
      <c r="Y5" s="19">
        <f>'NVP-Indonesia'!Y81*'NVP-Indonesia'!$B$227</f>
        <v>39638.484403100898</v>
      </c>
      <c r="Z5" s="19">
        <f>'NVP-Indonesia'!Z81*'NVP-Indonesia'!$B$227</f>
        <v>39638.484403100898</v>
      </c>
      <c r="AA5" s="19">
        <f>'NVP-Indonesia'!AA81*'NVP-Indonesia'!$B$227</f>
        <v>39638.484403100898</v>
      </c>
      <c r="AB5" s="19">
        <f>'NVP-Indonesia'!AB81*'NVP-Indonesia'!$B$227</f>
        <v>39638.484403100898</v>
      </c>
      <c r="AC5" s="19">
        <f>'NVP-Indonesia'!AC81*'NVP-Indonesia'!$B$227</f>
        <v>39638.484403100898</v>
      </c>
      <c r="AD5" s="19">
        <f>'NVP-Indonesia'!AD81*'NVP-Indonesia'!$B$227</f>
        <v>39638.484403100898</v>
      </c>
      <c r="AE5" s="19">
        <f>'NVP-Indonesia'!AE81*'NVP-Indonesia'!$B$227</f>
        <v>39638.484403100898</v>
      </c>
      <c r="AF5" s="19">
        <f>'NVP-Indonesia'!AF81*'NVP-Indonesia'!$B$227</f>
        <v>39638.484403100898</v>
      </c>
      <c r="AG5" s="19">
        <f>'NVP-Indonesia'!AG81*'NVP-Indonesia'!$B$227</f>
        <v>39638.484403100898</v>
      </c>
      <c r="AH5" s="19">
        <f>'NVP-Indonesia'!AH81*'NVP-Indonesia'!$B$227</f>
        <v>39638.484403100898</v>
      </c>
      <c r="AI5" s="19">
        <f>'NVP-Indonesia'!AI81*'NVP-Indonesia'!$B$227</f>
        <v>39638.484403100898</v>
      </c>
      <c r="AJ5" s="19">
        <f>'NVP-Indonesia'!AJ81*'NVP-Indonesia'!$B$227</f>
        <v>39638.484403100898</v>
      </c>
      <c r="AK5" s="19">
        <f>'NVP-Indonesia'!AK81*'NVP-Indonesia'!$B$227</f>
        <v>39638.484403100898</v>
      </c>
      <c r="AL5" s="19">
        <f>'NVP-Indonesia'!AL81*'NVP-Indonesia'!$B$227</f>
        <v>39638.484403100898</v>
      </c>
      <c r="AM5" s="19">
        <f>'NVP-Indonesia'!AM81*'NVP-Indonesia'!$B$227</f>
        <v>39638.484403100898</v>
      </c>
      <c r="AN5" s="19">
        <f>'NVP-Indonesia'!AN81*'NVP-Indonesia'!$B$227</f>
        <v>39638.484403100898</v>
      </c>
      <c r="AO5" s="19">
        <f>'NVP-Indonesia'!AO81*'NVP-Indonesia'!$B$227</f>
        <v>39638.484403100898</v>
      </c>
      <c r="AP5" s="19">
        <f>'NVP-Indonesia'!AP81*'NVP-Indonesia'!$B$227</f>
        <v>39638.484403100898</v>
      </c>
      <c r="AQ5" s="19">
        <f>'NVP-Indonesia'!AQ81*'NVP-Indonesia'!$B$227</f>
        <v>39638.484403100898</v>
      </c>
      <c r="AR5" s="19">
        <f>'NVP-Indonesia'!AR81*'NVP-Indonesia'!$B$227</f>
        <v>39638.484403100898</v>
      </c>
      <c r="AS5" s="19">
        <f>'NVP-Indonesia'!AS81*'NVP-Indonesia'!$B$227</f>
        <v>39638.484403100898</v>
      </c>
      <c r="AT5" s="19">
        <f>'NVP-Indonesia'!AT81*'NVP-Indonesia'!$B$227</f>
        <v>39638.484403100898</v>
      </c>
      <c r="AU5" s="19">
        <f>'NVP-Indonesia'!AU81*'NVP-Indonesia'!$B$227</f>
        <v>39638.484403100898</v>
      </c>
      <c r="AV5" s="19">
        <f>'NVP-Indonesia'!AV81*'NVP-Indonesia'!$B$227</f>
        <v>39638.484403100898</v>
      </c>
      <c r="AW5" s="19">
        <f>'NVP-Indonesia'!AW81*'NVP-Indonesia'!$B$227</f>
        <v>39638.484403100898</v>
      </c>
      <c r="AX5" s="19">
        <f>'NVP-Indonesia'!AX81*'NVP-Indonesia'!$B$227</f>
        <v>39638.484403100898</v>
      </c>
      <c r="AY5" s="19">
        <f>'NVP-Indonesia'!AY81*'NVP-Indonesia'!$B$227</f>
        <v>39638.484403100898</v>
      </c>
      <c r="AZ5" s="19">
        <f>'NVP-Indonesia'!AZ81*'NVP-Indonesia'!$B$227</f>
        <v>39638.484403100898</v>
      </c>
    </row>
    <row r="6" spans="1:52" ht="14.25" customHeight="1" x14ac:dyDescent="0.2">
      <c r="A6" s="5" t="s">
        <v>54</v>
      </c>
      <c r="B6" s="19">
        <f>'NVP-Indonesia'!B82*'NVP-Indonesia'!$B$227</f>
        <v>40685.858673495895</v>
      </c>
      <c r="C6" s="19">
        <f>'NVP-Indonesia'!C82*'NVP-Indonesia'!$B$227</f>
        <v>41242.057909866744</v>
      </c>
      <c r="D6" s="19">
        <f>'NVP-Indonesia'!D82*'NVP-Indonesia'!$B$227</f>
        <v>41182.553006502771</v>
      </c>
      <c r="E6" s="19">
        <f>'NVP-Indonesia'!E82*'NVP-Indonesia'!$B$227</f>
        <v>41385.132303799233</v>
      </c>
      <c r="F6" s="19">
        <f>'NVP-Indonesia'!F82*'NVP-Indonesia'!$B$227</f>
        <v>41430.438738972269</v>
      </c>
      <c r="G6" s="19">
        <f>'NVP-Indonesia'!G82*'NVP-Indonesia'!$B$227</f>
        <v>41553.938236117072</v>
      </c>
      <c r="H6" s="19">
        <f>'NVP-Indonesia'!H82*'NVP-Indonesia'!$B$227</f>
        <v>41604.401851133596</v>
      </c>
      <c r="I6" s="19">
        <f>'NVP-Indonesia'!I82*'NVP-Indonesia'!$B$227</f>
        <v>41633.146836816726</v>
      </c>
      <c r="J6" s="19">
        <f>'NVP-Indonesia'!J82*'NVP-Indonesia'!$B$227</f>
        <v>41693.223122030118</v>
      </c>
      <c r="K6" s="19">
        <f>'NVP-Indonesia'!K82*'NVP-Indonesia'!$B$227</f>
        <v>41770.661008097231</v>
      </c>
      <c r="L6" s="19">
        <f>'NVP-Indonesia'!L82*'NVP-Indonesia'!$B$227</f>
        <v>41857.23548459859</v>
      </c>
      <c r="M6" s="19">
        <f>'NVP-Indonesia'!M82*'NVP-Indonesia'!$B$227</f>
        <v>41967.992589939335</v>
      </c>
      <c r="N6" s="19">
        <f>'NVP-Indonesia'!N82*'NVP-Indonesia'!$B$227</f>
        <v>42063.321364830103</v>
      </c>
      <c r="O6" s="19">
        <f>'NVP-Indonesia'!O82*'NVP-Indonesia'!$B$227</f>
        <v>42191.030192394916</v>
      </c>
      <c r="P6" s="19">
        <f>'NVP-Indonesia'!P82*'NVP-Indonesia'!$B$227</f>
        <v>42256.354436552334</v>
      </c>
      <c r="Q6" s="19">
        <f>'NVP-Indonesia'!Q82*'NVP-Indonesia'!$B$227</f>
        <v>42308.343416264717</v>
      </c>
      <c r="R6" s="19">
        <f>'NVP-Indonesia'!R82*'NVP-Indonesia'!$B$227</f>
        <v>42354.977095068651</v>
      </c>
      <c r="S6" s="19">
        <f>'NVP-Indonesia'!S82*'NVP-Indonesia'!$B$227</f>
        <v>42392.79538103423</v>
      </c>
      <c r="T6" s="19">
        <f>'NVP-Indonesia'!T82*'NVP-Indonesia'!$B$227</f>
        <v>42417.196726457645</v>
      </c>
      <c r="U6" s="19">
        <f>'NVP-Indonesia'!U82*'NVP-Indonesia'!$B$227</f>
        <v>42435.325376273933</v>
      </c>
      <c r="V6" s="19">
        <f>'NVP-Indonesia'!V82*'NVP-Indonesia'!$B$227</f>
        <v>42433.924002754451</v>
      </c>
      <c r="W6" s="19">
        <f>'NVP-Indonesia'!W82*'NVP-Indonesia'!$B$227</f>
        <v>42440.458953668778</v>
      </c>
      <c r="X6" s="19">
        <f>'NVP-Indonesia'!X82*'NVP-Indonesia'!$B$227</f>
        <v>42437.237581913156</v>
      </c>
      <c r="Y6" s="19">
        <f>'NVP-Indonesia'!Y82*'NVP-Indonesia'!$B$227</f>
        <v>42426.921365331844</v>
      </c>
      <c r="Z6" s="19">
        <f>'NVP-Indonesia'!Z82*'NVP-Indonesia'!$B$227</f>
        <v>42416.666834542382</v>
      </c>
      <c r="AA6" s="19">
        <f>'NVP-Indonesia'!AA82*'NVP-Indonesia'!$B$227</f>
        <v>42405.721904559694</v>
      </c>
      <c r="AB6" s="19">
        <f>'NVP-Indonesia'!AB82*'NVP-Indonesia'!$B$227</f>
        <v>42392.875842311885</v>
      </c>
      <c r="AC6" s="19">
        <f>'NVP-Indonesia'!AC82*'NVP-Indonesia'!$B$227</f>
        <v>42382.164502994317</v>
      </c>
      <c r="AD6" s="19">
        <f>'NVP-Indonesia'!AD82*'NVP-Indonesia'!$B$227</f>
        <v>42371.786546460593</v>
      </c>
      <c r="AE6" s="19">
        <f>'NVP-Indonesia'!AE82*'NVP-Indonesia'!$B$227</f>
        <v>42362.727267692979</v>
      </c>
      <c r="AF6" s="19">
        <f>'NVP-Indonesia'!AF82*'NVP-Indonesia'!$B$227</f>
        <v>42351.196143495872</v>
      </c>
      <c r="AG6" s="19">
        <f>'NVP-Indonesia'!AG82*'NVP-Indonesia'!$B$227</f>
        <v>42778.328042571535</v>
      </c>
      <c r="AH6" s="19">
        <f>'NVP-Indonesia'!AH82*'NVP-Indonesia'!$B$227</f>
        <v>42825.264543829093</v>
      </c>
      <c r="AI6" s="19">
        <f>'NVP-Indonesia'!AI82*'NVP-Indonesia'!$B$227</f>
        <v>42872.201045086644</v>
      </c>
      <c r="AJ6" s="19">
        <f>'NVP-Indonesia'!AJ82*'NVP-Indonesia'!$B$227</f>
        <v>42919.137546344202</v>
      </c>
      <c r="AK6" s="19">
        <f>'NVP-Indonesia'!AK82*'NVP-Indonesia'!$B$227</f>
        <v>42966.074047601745</v>
      </c>
      <c r="AL6" s="19">
        <f>'NVP-Indonesia'!AL82*'NVP-Indonesia'!$B$227</f>
        <v>43013.010548859304</v>
      </c>
      <c r="AM6" s="19">
        <f>'NVP-Indonesia'!AM82*'NVP-Indonesia'!$B$227</f>
        <v>43059.947050116847</v>
      </c>
      <c r="AN6" s="19">
        <f>'NVP-Indonesia'!AN82*'NVP-Indonesia'!$B$227</f>
        <v>43106.883551374405</v>
      </c>
      <c r="AO6" s="19">
        <f>'NVP-Indonesia'!AO82*'NVP-Indonesia'!$B$227</f>
        <v>43153.820052631956</v>
      </c>
      <c r="AP6" s="19">
        <f>'NVP-Indonesia'!AP82*'NVP-Indonesia'!$B$227</f>
        <v>43200.7565538895</v>
      </c>
      <c r="AQ6" s="19">
        <f>'NVP-Indonesia'!AQ82*'NVP-Indonesia'!$B$227</f>
        <v>43247.693055147058</v>
      </c>
      <c r="AR6" s="19">
        <f>'NVP-Indonesia'!AR82*'NVP-Indonesia'!$B$227</f>
        <v>43294.629556404601</v>
      </c>
      <c r="AS6" s="19">
        <f>'NVP-Indonesia'!AS82*'NVP-Indonesia'!$B$227</f>
        <v>43341.566057662159</v>
      </c>
      <c r="AT6" s="19">
        <f>'NVP-Indonesia'!AT82*'NVP-Indonesia'!$B$227</f>
        <v>43388.50255891971</v>
      </c>
      <c r="AU6" s="19">
        <f>'NVP-Indonesia'!AU82*'NVP-Indonesia'!$B$227</f>
        <v>43435.439060177261</v>
      </c>
      <c r="AV6" s="19">
        <f>'NVP-Indonesia'!AV82*'NVP-Indonesia'!$B$227</f>
        <v>43482.375561434812</v>
      </c>
      <c r="AW6" s="19">
        <f>'NVP-Indonesia'!AW82*'NVP-Indonesia'!$B$227</f>
        <v>43529.31206269237</v>
      </c>
      <c r="AX6" s="19">
        <f>'NVP-Indonesia'!AX82*'NVP-Indonesia'!$B$227</f>
        <v>43576.248563949914</v>
      </c>
      <c r="AY6" s="19">
        <f>'NVP-Indonesia'!AY82*'NVP-Indonesia'!$B$227</f>
        <v>43623.185065207472</v>
      </c>
      <c r="AZ6" s="19">
        <f>'NVP-Indonesia'!AZ82*'NVP-Indonesia'!$B$227</f>
        <v>43670.121566465015</v>
      </c>
    </row>
    <row r="7" spans="1:52" ht="14.25" customHeight="1" x14ac:dyDescent="0.2">
      <c r="A7" s="5" t="s">
        <v>55</v>
      </c>
      <c r="B7" s="19">
        <f>'NVP-Indonesia'!B83*'NVP-Indonesia'!$B$227</f>
        <v>39630.840407361909</v>
      </c>
      <c r="C7" s="19">
        <f>'NVP-Indonesia'!C83*'NVP-Indonesia'!$B$227</f>
        <v>40279.912899610543</v>
      </c>
      <c r="D7" s="19">
        <f>'NVP-Indonesia'!D83*'NVP-Indonesia'!$B$227</f>
        <v>40242.617885955769</v>
      </c>
      <c r="E7" s="19">
        <f>'NVP-Indonesia'!E83*'NVP-Indonesia'!$B$227</f>
        <v>40312.727464813703</v>
      </c>
      <c r="F7" s="19">
        <f>'NVP-Indonesia'!F83*'NVP-Indonesia'!$B$227</f>
        <v>40407.796337861953</v>
      </c>
      <c r="G7" s="19">
        <f>'NVP-Indonesia'!G83*'NVP-Indonesia'!$B$227</f>
        <v>40584.918913925714</v>
      </c>
      <c r="H7" s="19">
        <f>'NVP-Indonesia'!H83*'NVP-Indonesia'!$B$227</f>
        <v>40732.899883154008</v>
      </c>
      <c r="I7" s="19">
        <f>'NVP-Indonesia'!I83*'NVP-Indonesia'!$B$227</f>
        <v>40808.849746195097</v>
      </c>
      <c r="J7" s="19">
        <f>'NVP-Indonesia'!J83*'NVP-Indonesia'!$B$227</f>
        <v>40876.089183794211</v>
      </c>
      <c r="K7" s="19">
        <f>'NVP-Indonesia'!K83*'NVP-Indonesia'!$B$227</f>
        <v>40948.886657885101</v>
      </c>
      <c r="L7" s="19">
        <f>'NVP-Indonesia'!L83*'NVP-Indonesia'!$B$227</f>
        <v>41017.135458089069</v>
      </c>
      <c r="M7" s="19">
        <f>'NVP-Indonesia'!M83*'NVP-Indonesia'!$B$227</f>
        <v>41084.995466771172</v>
      </c>
      <c r="N7" s="19">
        <f>'NVP-Indonesia'!N83*'NVP-Indonesia'!$B$227</f>
        <v>41142.87586999515</v>
      </c>
      <c r="O7" s="19">
        <f>'NVP-Indonesia'!O83*'NVP-Indonesia'!$B$227</f>
        <v>41212.333101539953</v>
      </c>
      <c r="P7" s="19">
        <f>'NVP-Indonesia'!P83*'NVP-Indonesia'!$B$227</f>
        <v>41259.34042648154</v>
      </c>
      <c r="Q7" s="19">
        <f>'NVP-Indonesia'!Q83*'NVP-Indonesia'!$B$227</f>
        <v>41301.784124016114</v>
      </c>
      <c r="R7" s="19">
        <f>'NVP-Indonesia'!R83*'NVP-Indonesia'!$B$227</f>
        <v>41345.654013527579</v>
      </c>
      <c r="S7" s="19">
        <f>'NVP-Indonesia'!S83*'NVP-Indonesia'!$B$227</f>
        <v>41389.869703190714</v>
      </c>
      <c r="T7" s="19">
        <f>'NVP-Indonesia'!T83*'NVP-Indonesia'!$B$227</f>
        <v>41431.304038120419</v>
      </c>
      <c r="U7" s="19">
        <f>'NVP-Indonesia'!U83*'NVP-Indonesia'!$B$227</f>
        <v>41475.213180622071</v>
      </c>
      <c r="V7" s="19">
        <f>'NVP-Indonesia'!V83*'NVP-Indonesia'!$B$227</f>
        <v>41512.982968539131</v>
      </c>
      <c r="W7" s="19">
        <f>'NVP-Indonesia'!W83*'NVP-Indonesia'!$B$227</f>
        <v>41550.837804601593</v>
      </c>
      <c r="X7" s="19">
        <f>'NVP-Indonesia'!X83*'NVP-Indonesia'!$B$227</f>
        <v>41588.383289717567</v>
      </c>
      <c r="Y7" s="19">
        <f>'NVP-Indonesia'!Y83*'NVP-Indonesia'!$B$227</f>
        <v>41623.978275059148</v>
      </c>
      <c r="Z7" s="19">
        <f>'NVP-Indonesia'!Z83*'NVP-Indonesia'!$B$227</f>
        <v>41660.809729591681</v>
      </c>
      <c r="AA7" s="19">
        <f>'NVP-Indonesia'!AA83*'NVP-Indonesia'!$B$227</f>
        <v>41698.758025154595</v>
      </c>
      <c r="AB7" s="19">
        <f>'NVP-Indonesia'!AB83*'NVP-Indonesia'!$B$227</f>
        <v>41736.38855841598</v>
      </c>
      <c r="AC7" s="19">
        <f>'NVP-Indonesia'!AC83*'NVP-Indonesia'!$B$227</f>
        <v>41775.30322521356</v>
      </c>
      <c r="AD7" s="19">
        <f>'NVP-Indonesia'!AD83*'NVP-Indonesia'!$B$227</f>
        <v>41814.159947120854</v>
      </c>
      <c r="AE7" s="19">
        <f>'NVP-Indonesia'!AE83*'NVP-Indonesia'!$B$227</f>
        <v>41853.491443290441</v>
      </c>
      <c r="AF7" s="19">
        <f>'NVP-Indonesia'!AF83*'NVP-Indonesia'!$B$227</f>
        <v>41878.290921734973</v>
      </c>
      <c r="AG7" s="19">
        <f>'NVP-Indonesia'!AG83*'NVP-Indonesia'!$B$227</f>
        <v>42123.804036872185</v>
      </c>
      <c r="AH7" s="19">
        <f>'NVP-Indonesia'!AH83*'NVP-Indonesia'!$B$227</f>
        <v>42183.599392097371</v>
      </c>
      <c r="AI7" s="19">
        <f>'NVP-Indonesia'!AI83*'NVP-Indonesia'!$B$227</f>
        <v>42243.394747322534</v>
      </c>
      <c r="AJ7" s="19">
        <f>'NVP-Indonesia'!AJ83*'NVP-Indonesia'!$B$227</f>
        <v>42303.190102547705</v>
      </c>
      <c r="AK7" s="19">
        <f>'NVP-Indonesia'!AK83*'NVP-Indonesia'!$B$227</f>
        <v>42362.985457772891</v>
      </c>
      <c r="AL7" s="19">
        <f>'NVP-Indonesia'!AL83*'NVP-Indonesia'!$B$227</f>
        <v>42422.780812998055</v>
      </c>
      <c r="AM7" s="19">
        <f>'NVP-Indonesia'!AM83*'NVP-Indonesia'!$B$227</f>
        <v>42482.576168223241</v>
      </c>
      <c r="AN7" s="19">
        <f>'NVP-Indonesia'!AN83*'NVP-Indonesia'!$B$227</f>
        <v>42542.371523448412</v>
      </c>
      <c r="AO7" s="19">
        <f>'NVP-Indonesia'!AO83*'NVP-Indonesia'!$B$227</f>
        <v>42602.166878673597</v>
      </c>
      <c r="AP7" s="19">
        <f>'NVP-Indonesia'!AP83*'NVP-Indonesia'!$B$227</f>
        <v>42661.962233898761</v>
      </c>
      <c r="AQ7" s="19">
        <f>'NVP-Indonesia'!AQ83*'NVP-Indonesia'!$B$227</f>
        <v>42721.757589123925</v>
      </c>
      <c r="AR7" s="19">
        <f>'NVP-Indonesia'!AR83*'NVP-Indonesia'!$B$227</f>
        <v>42781.552944349118</v>
      </c>
      <c r="AS7" s="19">
        <f>'NVP-Indonesia'!AS83*'NVP-Indonesia'!$B$227</f>
        <v>42841.348299574282</v>
      </c>
      <c r="AT7" s="19">
        <f>'NVP-Indonesia'!AT83*'NVP-Indonesia'!$B$227</f>
        <v>42901.143654799467</v>
      </c>
      <c r="AU7" s="19">
        <f>'NVP-Indonesia'!AU83*'NVP-Indonesia'!$B$227</f>
        <v>42960.939010024631</v>
      </c>
      <c r="AV7" s="19">
        <f>'NVP-Indonesia'!AV83*'NVP-Indonesia'!$B$227</f>
        <v>43020.734365249802</v>
      </c>
      <c r="AW7" s="19">
        <f>'NVP-Indonesia'!AW83*'NVP-Indonesia'!$B$227</f>
        <v>43080.529720474988</v>
      </c>
      <c r="AX7" s="19">
        <f>'NVP-Indonesia'!AX83*'NVP-Indonesia'!$B$227</f>
        <v>43140.325075700152</v>
      </c>
      <c r="AY7" s="19">
        <f>'NVP-Indonesia'!AY83*'NVP-Indonesia'!$B$227</f>
        <v>43200.120430925337</v>
      </c>
      <c r="AZ7" s="19">
        <f>'NVP-Indonesia'!AZ83*'NVP-Indonesia'!$B$227</f>
        <v>43259.915786150508</v>
      </c>
    </row>
    <row r="8" spans="1:52" ht="14.25" customHeight="1" x14ac:dyDescent="0.2">
      <c r="A8" s="5" t="s">
        <v>56</v>
      </c>
      <c r="B8" s="19">
        <f>'NVP-Indonesia'!B84*'NVP-Indonesia'!$B$227</f>
        <v>72784.943583072149</v>
      </c>
      <c r="C8" s="19">
        <f>'NVP-Indonesia'!C84*'NVP-Indonesia'!$B$227</f>
        <v>72769.113113953616</v>
      </c>
      <c r="D8" s="19">
        <f>'NVP-Indonesia'!D84*'NVP-Indonesia'!$B$227</f>
        <v>71195.127802734234</v>
      </c>
      <c r="E8" s="19">
        <f>'NVP-Indonesia'!E84*'NVP-Indonesia'!$B$227</f>
        <v>69809.533855255402</v>
      </c>
      <c r="F8" s="19">
        <f>'NVP-Indonesia'!F84*'NVP-Indonesia'!$B$227</f>
        <v>68409.934858778739</v>
      </c>
      <c r="G8" s="19">
        <f>'NVP-Indonesia'!G84*'NVP-Indonesia'!$B$227</f>
        <v>66961.263462682458</v>
      </c>
      <c r="H8" s="19">
        <f>'NVP-Indonesia'!H84*'NVP-Indonesia'!$B$227</f>
        <v>65688.590988848038</v>
      </c>
      <c r="I8" s="19">
        <f>'NVP-Indonesia'!I84*'NVP-Indonesia'!$B$227</f>
        <v>64517.34958945735</v>
      </c>
      <c r="J8" s="19">
        <f>'NVP-Indonesia'!J84*'NVP-Indonesia'!$B$227</f>
        <v>63400.179330426945</v>
      </c>
      <c r="K8" s="19">
        <f>'NVP-Indonesia'!K84*'NVP-Indonesia'!$B$227</f>
        <v>62335.702089311781</v>
      </c>
      <c r="L8" s="19">
        <f>'NVP-Indonesia'!L84*'NVP-Indonesia'!$B$227</f>
        <v>61320.902111991272</v>
      </c>
      <c r="M8" s="19">
        <f>'NVP-Indonesia'!M84*'NVP-Indonesia'!$B$227</f>
        <v>60354.962651247748</v>
      </c>
      <c r="N8" s="19">
        <f>'NVP-Indonesia'!N84*'NVP-Indonesia'!$B$227</f>
        <v>59429.961213713737</v>
      </c>
      <c r="O8" s="19">
        <f>'NVP-Indonesia'!O84*'NVP-Indonesia'!$B$227</f>
        <v>58554.597021466703</v>
      </c>
      <c r="P8" s="19">
        <f>'NVP-Indonesia'!P84*'NVP-Indonesia'!$B$227</f>
        <v>57695.455616576139</v>
      </c>
      <c r="Q8" s="19">
        <f>'NVP-Indonesia'!Q84*'NVP-Indonesia'!$B$227</f>
        <v>56871.695240837034</v>
      </c>
      <c r="R8" s="19">
        <f>'NVP-Indonesia'!R84*'NVP-Indonesia'!$B$227</f>
        <v>56087.08293073588</v>
      </c>
      <c r="S8" s="19">
        <f>'NVP-Indonesia'!S84*'NVP-Indonesia'!$B$227</f>
        <v>55338.779539456686</v>
      </c>
      <c r="T8" s="19">
        <f>'NVP-Indonesia'!T84*'NVP-Indonesia'!$B$227</f>
        <v>54625.250327093483</v>
      </c>
      <c r="U8" s="19">
        <f>'NVP-Indonesia'!U84*'NVP-Indonesia'!$B$227</f>
        <v>53945.591765150188</v>
      </c>
      <c r="V8" s="19">
        <f>'NVP-Indonesia'!V84*'NVP-Indonesia'!$B$227</f>
        <v>53295.908110883996</v>
      </c>
      <c r="W8" s="19">
        <f>'NVP-Indonesia'!W84*'NVP-Indonesia'!$B$227</f>
        <v>52677.524503691566</v>
      </c>
      <c r="X8" s="19">
        <f>'NVP-Indonesia'!X84*'NVP-Indonesia'!$B$227</f>
        <v>52087.714041744104</v>
      </c>
      <c r="Y8" s="19">
        <f>'NVP-Indonesia'!Y84*'NVP-Indonesia'!$B$227</f>
        <v>51525.206714115855</v>
      </c>
      <c r="Z8" s="19">
        <f>'NVP-Indonesia'!Z84*'NVP-Indonesia'!$B$227</f>
        <v>50989.268803851817</v>
      </c>
      <c r="AA8" s="19">
        <f>'NVP-Indonesia'!AA84*'NVP-Indonesia'!$B$227</f>
        <v>50478.408726450849</v>
      </c>
      <c r="AB8" s="19">
        <f>'NVP-Indonesia'!AB84*'NVP-Indonesia'!$B$227</f>
        <v>49991.165758988041</v>
      </c>
      <c r="AC8" s="19">
        <f>'NVP-Indonesia'!AC84*'NVP-Indonesia'!$B$227</f>
        <v>49527.029814640227</v>
      </c>
      <c r="AD8" s="19">
        <f>'NVP-Indonesia'!AD84*'NVP-Indonesia'!$B$227</f>
        <v>49084.332244303841</v>
      </c>
      <c r="AE8" s="19">
        <f>'NVP-Indonesia'!AE84*'NVP-Indonesia'!$B$227</f>
        <v>48662.77671581394</v>
      </c>
      <c r="AF8" s="19">
        <f>'NVP-Indonesia'!AF84*'NVP-Indonesia'!$B$227</f>
        <v>48241.627223568714</v>
      </c>
      <c r="AG8" s="19">
        <f>'NVP-Indonesia'!AG84*'NVP-Indonesia'!$B$227</f>
        <v>45018.045719476533</v>
      </c>
      <c r="AH8" s="19">
        <f>'NVP-Indonesia'!AH84*'NVP-Indonesia'!$B$227</f>
        <v>44185.187730671976</v>
      </c>
      <c r="AI8" s="19">
        <f>'NVP-Indonesia'!AI84*'NVP-Indonesia'!$B$227</f>
        <v>43352.329741867426</v>
      </c>
      <c r="AJ8" s="19">
        <f>'NVP-Indonesia'!AJ84*'NVP-Indonesia'!$B$227</f>
        <v>42519.471753062877</v>
      </c>
      <c r="AK8" s="19">
        <f>'NVP-Indonesia'!AK84*'NVP-Indonesia'!$B$227</f>
        <v>41686.613764258327</v>
      </c>
      <c r="AL8" s="19">
        <f>'NVP-Indonesia'!AL84*'NVP-Indonesia'!$B$227</f>
        <v>40853.755775453414</v>
      </c>
      <c r="AM8" s="19">
        <f>'NVP-Indonesia'!AM84*'NVP-Indonesia'!$B$227</f>
        <v>40020.897786648864</v>
      </c>
      <c r="AN8" s="19">
        <f>'NVP-Indonesia'!AN84*'NVP-Indonesia'!$B$227</f>
        <v>39188.039797844314</v>
      </c>
      <c r="AO8" s="19">
        <f>'NVP-Indonesia'!AO84*'NVP-Indonesia'!$B$227</f>
        <v>38355.181809039757</v>
      </c>
      <c r="AP8" s="19">
        <f>'NVP-Indonesia'!AP84*'NVP-Indonesia'!$B$227</f>
        <v>37522.323820235208</v>
      </c>
      <c r="AQ8" s="19">
        <f>'NVP-Indonesia'!AQ84*'NVP-Indonesia'!$B$227</f>
        <v>36689.465831430658</v>
      </c>
      <c r="AR8" s="19">
        <f>'NVP-Indonesia'!AR84*'NVP-Indonesia'!$B$227</f>
        <v>35856.607842626108</v>
      </c>
      <c r="AS8" s="19">
        <f>'NVP-Indonesia'!AS84*'NVP-Indonesia'!$B$227</f>
        <v>35023.749853821559</v>
      </c>
      <c r="AT8" s="19">
        <f>'NVP-Indonesia'!AT84*'NVP-Indonesia'!$B$227</f>
        <v>34190.891865017009</v>
      </c>
      <c r="AU8" s="19">
        <f>'NVP-Indonesia'!AU84*'NVP-Indonesia'!$B$227</f>
        <v>33358.033876212452</v>
      </c>
      <c r="AV8" s="19">
        <f>'NVP-Indonesia'!AV84*'NVP-Indonesia'!$B$227</f>
        <v>32525.175887407902</v>
      </c>
      <c r="AW8" s="19">
        <f>'NVP-Indonesia'!AW84*'NVP-Indonesia'!$B$227</f>
        <v>31692.317898603353</v>
      </c>
      <c r="AX8" s="19">
        <f>'NVP-Indonesia'!AX84*'NVP-Indonesia'!$B$227</f>
        <v>30859.459909798803</v>
      </c>
      <c r="AY8" s="19">
        <f>'NVP-Indonesia'!AY84*'NVP-Indonesia'!$B$227</f>
        <v>30026.60192099425</v>
      </c>
      <c r="AZ8" s="19">
        <f>'NVP-Indonesia'!AZ84*'NVP-Indonesia'!$B$227</f>
        <v>29193.7439321897</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97D"/>
  </sheetPr>
  <dimension ref="A1:AZ1000"/>
  <sheetViews>
    <sheetView workbookViewId="0">
      <selection activeCell="E14" sqref="E14"/>
    </sheetView>
  </sheetViews>
  <sheetFormatPr baseColWidth="10" defaultColWidth="14.5" defaultRowHeight="15" customHeight="1" x14ac:dyDescent="0.2"/>
  <cols>
    <col min="1" max="1" width="24.5" customWidth="1"/>
    <col min="2"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35">
        <f>'Indonesia - HDV '!D34</f>
        <v>371621.6216216216</v>
      </c>
      <c r="C2" s="19">
        <f>0</f>
        <v>0</v>
      </c>
      <c r="D2" s="19">
        <f>C2+C2*'NVP-Indonesia'!C202</f>
        <v>0</v>
      </c>
      <c r="E2" s="19">
        <f>D2+D2*'NVP-Indonesia'!D202</f>
        <v>0</v>
      </c>
      <c r="F2" s="19">
        <f>E2+E2*'NVP-Indonesia'!E202</f>
        <v>0</v>
      </c>
      <c r="G2" s="19">
        <f>F2+F2*'NVP-Indonesia'!F202</f>
        <v>0</v>
      </c>
      <c r="H2" s="19">
        <f>G2+G2*'NVP-Indonesia'!G202</f>
        <v>0</v>
      </c>
      <c r="I2" s="19">
        <f>H2+H2*'NVP-Indonesia'!H202</f>
        <v>0</v>
      </c>
      <c r="J2" s="19">
        <f>I2+I2*'NVP-Indonesia'!I202</f>
        <v>0</v>
      </c>
      <c r="K2" s="19">
        <f>J2+J2*'NVP-Indonesia'!J202</f>
        <v>0</v>
      </c>
      <c r="L2" s="19">
        <f>K2+K2*'NVP-Indonesia'!K202</f>
        <v>0</v>
      </c>
      <c r="M2" s="19">
        <f>L2+L2*'NVP-Indonesia'!L202</f>
        <v>0</v>
      </c>
      <c r="N2" s="19">
        <f>M2+M2*'NVP-Indonesia'!M202</f>
        <v>0</v>
      </c>
      <c r="O2" s="19">
        <f>N2+N2*'NVP-Indonesia'!N202</f>
        <v>0</v>
      </c>
      <c r="P2" s="19">
        <f>O2+O2*'NVP-Indonesia'!O202</f>
        <v>0</v>
      </c>
      <c r="Q2" s="19">
        <f>P2+P2*'NVP-Indonesia'!P202</f>
        <v>0</v>
      </c>
      <c r="R2" s="19">
        <f>Q2+Q2*'NVP-Indonesia'!Q202</f>
        <v>0</v>
      </c>
      <c r="S2" s="19">
        <f>R2+R2*'NVP-Indonesia'!R202</f>
        <v>0</v>
      </c>
      <c r="T2" s="19">
        <f>S2+S2*'NVP-Indonesia'!S202</f>
        <v>0</v>
      </c>
      <c r="U2" s="19">
        <f>T2+T2*'NVP-Indonesia'!T202</f>
        <v>0</v>
      </c>
      <c r="V2" s="19">
        <f>U2+U2*'NVP-Indonesia'!U202</f>
        <v>0</v>
      </c>
      <c r="W2" s="19">
        <f>V2+V2*'NVP-Indonesia'!V202</f>
        <v>0</v>
      </c>
      <c r="X2" s="19">
        <f>W2+W2*'NVP-Indonesia'!W202</f>
        <v>0</v>
      </c>
      <c r="Y2" s="19">
        <f>X2+X2*'NVP-Indonesia'!X202</f>
        <v>0</v>
      </c>
      <c r="Z2" s="19">
        <f>Y2+Y2*'NVP-Indonesia'!Y202</f>
        <v>0</v>
      </c>
      <c r="AA2" s="19">
        <f>Z2+Z2*'NVP-Indonesia'!Z202</f>
        <v>0</v>
      </c>
      <c r="AB2" s="19">
        <f>AA2+AA2*'NVP-Indonesia'!AA202</f>
        <v>0</v>
      </c>
      <c r="AC2" s="19">
        <f>AB2+AB2*'NVP-Indonesia'!AB202</f>
        <v>0</v>
      </c>
      <c r="AD2" s="19">
        <f>AC2+AC2*'NVP-Indonesia'!AC202</f>
        <v>0</v>
      </c>
      <c r="AE2" s="19">
        <f>AD2+AD2*'NVP-Indonesia'!AD202</f>
        <v>0</v>
      </c>
      <c r="AF2" s="19">
        <f>AE2+AE2*'NVP-Indonesia'!AE202</f>
        <v>0</v>
      </c>
      <c r="AG2" s="19">
        <f>AF2+AF2*'NVP-Indonesia'!AF202</f>
        <v>0</v>
      </c>
      <c r="AH2" s="19">
        <f>AG2+AG2*'NVP-Indonesia'!AG202</f>
        <v>0</v>
      </c>
      <c r="AI2" s="19">
        <f>AH2+AH2*'NVP-Indonesia'!AH202</f>
        <v>0</v>
      </c>
      <c r="AJ2" s="19">
        <f>AI2+AI2*'NVP-Indonesia'!AI202</f>
        <v>0</v>
      </c>
      <c r="AK2" s="19">
        <f>AJ2+AJ2*'NVP-Indonesia'!AJ202</f>
        <v>0</v>
      </c>
      <c r="AL2" s="19">
        <f>AK2+AK2*'NVP-Indonesia'!AK202</f>
        <v>0</v>
      </c>
      <c r="AM2" s="19">
        <f>AL2+AL2*'NVP-Indonesia'!AL202</f>
        <v>0</v>
      </c>
      <c r="AN2" s="19">
        <f>AM2+AM2*'NVP-Indonesia'!AM202</f>
        <v>0</v>
      </c>
      <c r="AO2" s="19">
        <f>AN2+AN2*'NVP-Indonesia'!AN202</f>
        <v>0</v>
      </c>
      <c r="AP2" s="19">
        <f>AO2+AO2*'NVP-Indonesia'!AO202</f>
        <v>0</v>
      </c>
      <c r="AQ2" s="19">
        <f>AP2+AP2*'NVP-Indonesia'!AP202</f>
        <v>0</v>
      </c>
      <c r="AR2" s="19">
        <f>AQ2+AQ2*'NVP-Indonesia'!AQ202</f>
        <v>0</v>
      </c>
      <c r="AS2" s="19">
        <f>AR2+AR2*'NVP-Indonesia'!AR202</f>
        <v>0</v>
      </c>
      <c r="AT2" s="19">
        <f>AS2+AS2*'NVP-Indonesia'!AS202</f>
        <v>0</v>
      </c>
      <c r="AU2" s="19">
        <f>AT2+AT2*'NVP-Indonesia'!AT202</f>
        <v>0</v>
      </c>
      <c r="AV2" s="19">
        <f>AU2+AU2*'NVP-Indonesia'!AU202</f>
        <v>0</v>
      </c>
      <c r="AW2" s="19">
        <f>AV2+AV2*'NVP-Indonesia'!AV202</f>
        <v>0</v>
      </c>
      <c r="AX2" s="19">
        <f>AW2+AW2*'NVP-Indonesia'!AW202</f>
        <v>0</v>
      </c>
      <c r="AY2" s="19">
        <f>AX2+AX2*'NVP-Indonesia'!AX202</f>
        <v>0</v>
      </c>
      <c r="AZ2" s="19">
        <f>AY2+AY2*'NVP-Indonesia'!AY202</f>
        <v>0</v>
      </c>
    </row>
    <row r="3" spans="1:52" ht="14.25" customHeight="1" x14ac:dyDescent="0.2">
      <c r="A3" s="5" t="s">
        <v>51</v>
      </c>
      <c r="B3" s="35">
        <f>'Indonesia - HDV '!D35</f>
        <v>135608.10810810811</v>
      </c>
      <c r="C3" s="19">
        <f>B3+B3*'NVP-Indonesia'!B203</f>
        <v>135948.64615521903</v>
      </c>
      <c r="D3" s="19">
        <f>C3+C3*'NVP-Indonesia'!C203</f>
        <v>135948.64615521903</v>
      </c>
      <c r="E3" s="19">
        <f>D3+D3*'NVP-Indonesia'!D203</f>
        <v>135948.64615521903</v>
      </c>
      <c r="F3" s="19">
        <f>E3+E3*'NVP-Indonesia'!E203</f>
        <v>135948.64615521903</v>
      </c>
      <c r="G3" s="19">
        <f>F3+F3*'NVP-Indonesia'!F203</f>
        <v>135948.64615521903</v>
      </c>
      <c r="H3" s="19">
        <f>G3+G3*'NVP-Indonesia'!G203</f>
        <v>135948.64615521903</v>
      </c>
      <c r="I3" s="19">
        <f>H3+H3*'NVP-Indonesia'!H203</f>
        <v>135948.64615521903</v>
      </c>
      <c r="J3" s="19">
        <f>I3+I3*'NVP-Indonesia'!I203</f>
        <v>135948.64615521903</v>
      </c>
      <c r="K3" s="19">
        <f>J3+J3*'NVP-Indonesia'!J203</f>
        <v>135948.64615521903</v>
      </c>
      <c r="L3" s="19">
        <f>K3+K3*'NVP-Indonesia'!K203</f>
        <v>135948.64615521903</v>
      </c>
      <c r="M3" s="19">
        <f>L3+L3*'NVP-Indonesia'!L203</f>
        <v>135948.64615521903</v>
      </c>
      <c r="N3" s="19">
        <f>M3+M3*'NVP-Indonesia'!M203</f>
        <v>135948.64615521903</v>
      </c>
      <c r="O3" s="19">
        <f>N3+N3*'NVP-Indonesia'!N203</f>
        <v>135948.64615521903</v>
      </c>
      <c r="P3" s="19">
        <f>O3+O3*'NVP-Indonesia'!O203</f>
        <v>135948.64615521903</v>
      </c>
      <c r="Q3" s="19">
        <f>P3+P3*'NVP-Indonesia'!P203</f>
        <v>135948.64615521903</v>
      </c>
      <c r="R3" s="19">
        <f>Q3+Q3*'NVP-Indonesia'!Q203</f>
        <v>135948.64615521903</v>
      </c>
      <c r="S3" s="19">
        <f>R3+R3*'NVP-Indonesia'!R203</f>
        <v>135948.64615521903</v>
      </c>
      <c r="T3" s="19">
        <f>S3+S3*'NVP-Indonesia'!S203</f>
        <v>135948.64615521903</v>
      </c>
      <c r="U3" s="19">
        <f>T3+T3*'NVP-Indonesia'!T203</f>
        <v>135948.64615521903</v>
      </c>
      <c r="V3" s="19">
        <f>U3+U3*'NVP-Indonesia'!U203</f>
        <v>135948.64615521903</v>
      </c>
      <c r="W3" s="19">
        <f>V3+V3*'NVP-Indonesia'!V203</f>
        <v>135948.64615521903</v>
      </c>
      <c r="X3" s="19">
        <f>W3+W3*'NVP-Indonesia'!W203</f>
        <v>135948.64615521903</v>
      </c>
      <c r="Y3" s="19">
        <f>X3+X3*'NVP-Indonesia'!X203</f>
        <v>135948.64615521903</v>
      </c>
      <c r="Z3" s="19">
        <f>Y3+Y3*'NVP-Indonesia'!Y203</f>
        <v>135948.64615521903</v>
      </c>
      <c r="AA3" s="19">
        <f>Z3+Z3*'NVP-Indonesia'!Z203</f>
        <v>135948.64615521903</v>
      </c>
      <c r="AB3" s="19">
        <f>AA3+AA3*'NVP-Indonesia'!AA203</f>
        <v>135948.64615521903</v>
      </c>
      <c r="AC3" s="19">
        <f>AB3+AB3*'NVP-Indonesia'!AB203</f>
        <v>135948.64615521903</v>
      </c>
      <c r="AD3" s="19">
        <f>AC3+AC3*'NVP-Indonesia'!AC203</f>
        <v>135948.64615521903</v>
      </c>
      <c r="AE3" s="19">
        <f>AD3+AD3*'NVP-Indonesia'!AD203</f>
        <v>135948.64615521903</v>
      </c>
      <c r="AF3" s="19">
        <f>AE3+AE3*'NVP-Indonesia'!AE203</f>
        <v>135948.64615521903</v>
      </c>
      <c r="AG3" s="19">
        <f>AF3+AF3*'NVP-Indonesia'!AF203</f>
        <v>135948.64615521903</v>
      </c>
      <c r="AH3" s="19">
        <f>AG3+AG3*'NVP-Indonesia'!AG203</f>
        <v>135948.64615521903</v>
      </c>
      <c r="AI3" s="19">
        <f>AH3+AH3*'NVP-Indonesia'!AH203</f>
        <v>135948.64615521903</v>
      </c>
      <c r="AJ3" s="19">
        <f>AI3+AI3*'NVP-Indonesia'!AI203</f>
        <v>135948.64615521903</v>
      </c>
      <c r="AK3" s="19">
        <f>AJ3+AJ3*'NVP-Indonesia'!AJ203</f>
        <v>135948.64615521903</v>
      </c>
      <c r="AL3" s="19">
        <f>AK3+AK3*'NVP-Indonesia'!AK203</f>
        <v>135948.64615521903</v>
      </c>
      <c r="AM3" s="19">
        <f>AL3+AL3*'NVP-Indonesia'!AL203</f>
        <v>135948.64615521903</v>
      </c>
      <c r="AN3" s="19">
        <f>AM3+AM3*'NVP-Indonesia'!AM203</f>
        <v>135948.64615521903</v>
      </c>
      <c r="AO3" s="19">
        <f>AN3+AN3*'NVP-Indonesia'!AN203</f>
        <v>135948.64615521903</v>
      </c>
      <c r="AP3" s="19">
        <f>AO3+AO3*'NVP-Indonesia'!AO203</f>
        <v>135948.64615521903</v>
      </c>
      <c r="AQ3" s="19">
        <f>AP3+AP3*'NVP-Indonesia'!AP203</f>
        <v>135948.64615521903</v>
      </c>
      <c r="AR3" s="19">
        <f>AQ3+AQ3*'NVP-Indonesia'!AQ203</f>
        <v>135948.64615521903</v>
      </c>
      <c r="AS3" s="19">
        <f>AR3+AR3*'NVP-Indonesia'!AR203</f>
        <v>135948.64615521903</v>
      </c>
      <c r="AT3" s="19">
        <f>AS3+AS3*'NVP-Indonesia'!AS203</f>
        <v>135948.64615521903</v>
      </c>
      <c r="AU3" s="19">
        <f>AT3+AT3*'NVP-Indonesia'!AT203</f>
        <v>135948.64615521903</v>
      </c>
      <c r="AV3" s="19">
        <f>AU3+AU3*'NVP-Indonesia'!AU203</f>
        <v>135948.64615521903</v>
      </c>
      <c r="AW3" s="19">
        <f>AV3+AV3*'NVP-Indonesia'!AV203</f>
        <v>135948.64615521903</v>
      </c>
      <c r="AX3" s="19">
        <f>AW3+AW3*'NVP-Indonesia'!AW203</f>
        <v>135948.64615521903</v>
      </c>
      <c r="AY3" s="19">
        <f>AX3+AX3*'NVP-Indonesia'!AX203</f>
        <v>135948.64615521903</v>
      </c>
      <c r="AZ3" s="19">
        <f>AY3+AY3*'NVP-Indonesia'!AY203</f>
        <v>135948.64615521903</v>
      </c>
    </row>
    <row r="4" spans="1:52" ht="14.25" customHeight="1" x14ac:dyDescent="0.2">
      <c r="A4" s="5" t="s">
        <v>52</v>
      </c>
      <c r="B4" s="35">
        <f>'Indonesia - HDV '!D36</f>
        <v>84353.20067523839</v>
      </c>
      <c r="C4" s="19">
        <f>B4+B4*'NVP-Indonesia'!B204</f>
        <v>84353.20067523839</v>
      </c>
      <c r="D4" s="19">
        <f>C4+C4*'NVP-Indonesia'!C204</f>
        <v>84353.20067523839</v>
      </c>
      <c r="E4" s="19">
        <f>D4+D4*'NVP-Indonesia'!D204</f>
        <v>84353.20067523839</v>
      </c>
      <c r="F4" s="19">
        <f>E4+E4*'NVP-Indonesia'!E204</f>
        <v>84353.20067523839</v>
      </c>
      <c r="G4" s="19">
        <f>F4+F4*'NVP-Indonesia'!F204</f>
        <v>84353.20067523839</v>
      </c>
      <c r="H4" s="19">
        <f>G4+G4*'NVP-Indonesia'!G204</f>
        <v>84353.20067523839</v>
      </c>
      <c r="I4" s="19">
        <f>H4+H4*'NVP-Indonesia'!H204</f>
        <v>84353.20067523839</v>
      </c>
      <c r="J4" s="19">
        <f>I4+I4*'NVP-Indonesia'!I204</f>
        <v>84353.20067523839</v>
      </c>
      <c r="K4" s="19">
        <f>J4+J4*'NVP-Indonesia'!J204</f>
        <v>84353.20067523839</v>
      </c>
      <c r="L4" s="19">
        <f>K4+K4*'NVP-Indonesia'!K204</f>
        <v>84353.20067523839</v>
      </c>
      <c r="M4" s="19">
        <f>L4+L4*'NVP-Indonesia'!L204</f>
        <v>84353.20067523839</v>
      </c>
      <c r="N4" s="19">
        <f>M4+M4*'NVP-Indonesia'!M204</f>
        <v>84353.20067523839</v>
      </c>
      <c r="O4" s="19">
        <f>N4+N4*'NVP-Indonesia'!N204</f>
        <v>84353.20067523839</v>
      </c>
      <c r="P4" s="19">
        <f>O4+O4*'NVP-Indonesia'!O204</f>
        <v>84353.20067523839</v>
      </c>
      <c r="Q4" s="19">
        <f>P4+P4*'NVP-Indonesia'!P204</f>
        <v>84353.20067523839</v>
      </c>
      <c r="R4" s="19">
        <f>Q4+Q4*'NVP-Indonesia'!Q204</f>
        <v>84353.20067523839</v>
      </c>
      <c r="S4" s="19">
        <f>R4+R4*'NVP-Indonesia'!R204</f>
        <v>84353.20067523839</v>
      </c>
      <c r="T4" s="19">
        <f>S4+S4*'NVP-Indonesia'!S204</f>
        <v>84353.20067523839</v>
      </c>
      <c r="U4" s="19">
        <f>T4+T4*'NVP-Indonesia'!T204</f>
        <v>84353.20067523839</v>
      </c>
      <c r="V4" s="19">
        <f>U4+U4*'NVP-Indonesia'!U204</f>
        <v>84353.20067523839</v>
      </c>
      <c r="W4" s="19">
        <f>V4+V4*'NVP-Indonesia'!V204</f>
        <v>84353.20067523839</v>
      </c>
      <c r="X4" s="19">
        <f>W4+W4*'NVP-Indonesia'!W204</f>
        <v>84353.20067523839</v>
      </c>
      <c r="Y4" s="19">
        <f>X4+X4*'NVP-Indonesia'!X204</f>
        <v>84353.20067523839</v>
      </c>
      <c r="Z4" s="19">
        <f>Y4+Y4*'NVP-Indonesia'!Y204</f>
        <v>84353.20067523839</v>
      </c>
      <c r="AA4" s="19">
        <f>Z4+Z4*'NVP-Indonesia'!Z204</f>
        <v>84353.20067523839</v>
      </c>
      <c r="AB4" s="19">
        <f>AA4+AA4*'NVP-Indonesia'!AA204</f>
        <v>84353.20067523839</v>
      </c>
      <c r="AC4" s="19">
        <f>AB4+AB4*'NVP-Indonesia'!AB204</f>
        <v>84353.20067523839</v>
      </c>
      <c r="AD4" s="19">
        <f>AC4+AC4*'NVP-Indonesia'!AC204</f>
        <v>84353.20067523839</v>
      </c>
      <c r="AE4" s="19">
        <f>AD4+AD4*'NVP-Indonesia'!AD204</f>
        <v>84353.20067523839</v>
      </c>
      <c r="AF4" s="19">
        <f>AE4+AE4*'NVP-Indonesia'!AE204</f>
        <v>84353.20067523839</v>
      </c>
      <c r="AG4" s="19">
        <f>AF4+AF4*'NVP-Indonesia'!AF204</f>
        <v>84353.20067523839</v>
      </c>
      <c r="AH4" s="19">
        <f>AG4+AG4*'NVP-Indonesia'!AG204</f>
        <v>84353.20067523839</v>
      </c>
      <c r="AI4" s="19">
        <f>AH4+AH4*'NVP-Indonesia'!AH204</f>
        <v>84353.20067523839</v>
      </c>
      <c r="AJ4" s="19">
        <f>AI4+AI4*'NVP-Indonesia'!AI204</f>
        <v>84353.20067523839</v>
      </c>
      <c r="AK4" s="19">
        <f>AJ4+AJ4*'NVP-Indonesia'!AJ204</f>
        <v>84353.20067523839</v>
      </c>
      <c r="AL4" s="19">
        <f>AK4+AK4*'NVP-Indonesia'!AK204</f>
        <v>84353.20067523839</v>
      </c>
      <c r="AM4" s="19">
        <f>AL4+AL4*'NVP-Indonesia'!AL204</f>
        <v>84353.20067523839</v>
      </c>
      <c r="AN4" s="19">
        <f>AM4+AM4*'NVP-Indonesia'!AM204</f>
        <v>84353.20067523839</v>
      </c>
      <c r="AO4" s="19">
        <f>AN4+AN4*'NVP-Indonesia'!AN204</f>
        <v>84353.20067523839</v>
      </c>
      <c r="AP4" s="19">
        <f>AO4+AO4*'NVP-Indonesia'!AO204</f>
        <v>84353.20067523839</v>
      </c>
      <c r="AQ4" s="19">
        <f>AP4+AP4*'NVP-Indonesia'!AP204</f>
        <v>84353.20067523839</v>
      </c>
      <c r="AR4" s="19">
        <f>AQ4+AQ4*'NVP-Indonesia'!AQ204</f>
        <v>84353.20067523839</v>
      </c>
      <c r="AS4" s="19">
        <f>AR4+AR4*'NVP-Indonesia'!AR204</f>
        <v>84353.20067523839</v>
      </c>
      <c r="AT4" s="19">
        <f>AS4+AS4*'NVP-Indonesia'!AS204</f>
        <v>84353.20067523839</v>
      </c>
      <c r="AU4" s="19">
        <f>AT4+AT4*'NVP-Indonesia'!AT204</f>
        <v>84353.20067523839</v>
      </c>
      <c r="AV4" s="19">
        <f>AU4+AU4*'NVP-Indonesia'!AU204</f>
        <v>84353.20067523839</v>
      </c>
      <c r="AW4" s="19">
        <f>AV4+AV4*'NVP-Indonesia'!AV204</f>
        <v>84353.20067523839</v>
      </c>
      <c r="AX4" s="19">
        <f>AW4+AW4*'NVP-Indonesia'!AW204</f>
        <v>84353.20067523839</v>
      </c>
      <c r="AY4" s="19">
        <f>AX4+AX4*'NVP-Indonesia'!AX204</f>
        <v>84353.20067523839</v>
      </c>
      <c r="AZ4" s="19">
        <f>AY4+AY4*'NVP-Indonesia'!AY204</f>
        <v>84353.20067523839</v>
      </c>
    </row>
    <row r="5" spans="1:52" ht="14.25" customHeight="1" x14ac:dyDescent="0.2">
      <c r="A5" s="5" t="s">
        <v>53</v>
      </c>
      <c r="B5" s="35">
        <f>'Indonesia - HDV '!D37</f>
        <v>84353.20067523839</v>
      </c>
      <c r="C5" s="19">
        <f>B5+B5*'NVP-Indonesia'!B205</f>
        <v>84353.20067523839</v>
      </c>
      <c r="D5" s="19">
        <f>C5+C5*'NVP-Indonesia'!C205</f>
        <v>84353.20067523839</v>
      </c>
      <c r="E5" s="19">
        <f>D5+D5*'NVP-Indonesia'!D205</f>
        <v>84353.20067523839</v>
      </c>
      <c r="F5" s="19">
        <f>E5+E5*'NVP-Indonesia'!E205</f>
        <v>84353.20067523839</v>
      </c>
      <c r="G5" s="19">
        <f>F5+F5*'NVP-Indonesia'!F205</f>
        <v>84353.20067523839</v>
      </c>
      <c r="H5" s="19">
        <f>G5+G5*'NVP-Indonesia'!G205</f>
        <v>84353.20067523839</v>
      </c>
      <c r="I5" s="19">
        <f>H5+H5*'NVP-Indonesia'!H205</f>
        <v>84353.20067523839</v>
      </c>
      <c r="J5" s="19">
        <f>I5+I5*'NVP-Indonesia'!I205</f>
        <v>84353.20067523839</v>
      </c>
      <c r="K5" s="19">
        <f>J5+J5*'NVP-Indonesia'!J205</f>
        <v>84353.20067523839</v>
      </c>
      <c r="L5" s="19">
        <f>K5+K5*'NVP-Indonesia'!K205</f>
        <v>84353.20067523839</v>
      </c>
      <c r="M5" s="19">
        <f>L5+L5*'NVP-Indonesia'!L205</f>
        <v>84353.20067523839</v>
      </c>
      <c r="N5" s="19">
        <f>M5+M5*'NVP-Indonesia'!M205</f>
        <v>84353.20067523839</v>
      </c>
      <c r="O5" s="19">
        <f>N5+N5*'NVP-Indonesia'!N205</f>
        <v>84353.20067523839</v>
      </c>
      <c r="P5" s="19">
        <f>O5+O5*'NVP-Indonesia'!O205</f>
        <v>84353.20067523839</v>
      </c>
      <c r="Q5" s="19">
        <f>P5+P5*'NVP-Indonesia'!P205</f>
        <v>84353.20067523839</v>
      </c>
      <c r="R5" s="19">
        <f>Q5+Q5*'NVP-Indonesia'!Q205</f>
        <v>84353.20067523839</v>
      </c>
      <c r="S5" s="19">
        <f>R5+R5*'NVP-Indonesia'!R205</f>
        <v>84353.20067523839</v>
      </c>
      <c r="T5" s="19">
        <f>S5+S5*'NVP-Indonesia'!S205</f>
        <v>84353.20067523839</v>
      </c>
      <c r="U5" s="19">
        <f>T5+T5*'NVP-Indonesia'!T205</f>
        <v>84353.20067523839</v>
      </c>
      <c r="V5" s="19">
        <f>U5+U5*'NVP-Indonesia'!U205</f>
        <v>84353.20067523839</v>
      </c>
      <c r="W5" s="19">
        <f>V5+V5*'NVP-Indonesia'!V205</f>
        <v>84353.20067523839</v>
      </c>
      <c r="X5" s="19">
        <f>W5+W5*'NVP-Indonesia'!W205</f>
        <v>84353.20067523839</v>
      </c>
      <c r="Y5" s="19">
        <f>X5+X5*'NVP-Indonesia'!X205</f>
        <v>84353.20067523839</v>
      </c>
      <c r="Z5" s="19">
        <f>Y5+Y5*'NVP-Indonesia'!Y205</f>
        <v>84353.20067523839</v>
      </c>
      <c r="AA5" s="19">
        <f>Z5+Z5*'NVP-Indonesia'!Z205</f>
        <v>84353.20067523839</v>
      </c>
      <c r="AB5" s="19">
        <f>AA5+AA5*'NVP-Indonesia'!AA205</f>
        <v>84353.20067523839</v>
      </c>
      <c r="AC5" s="19">
        <f>AB5+AB5*'NVP-Indonesia'!AB205</f>
        <v>84353.20067523839</v>
      </c>
      <c r="AD5" s="19">
        <f>AC5+AC5*'NVP-Indonesia'!AC205</f>
        <v>84353.20067523839</v>
      </c>
      <c r="AE5" s="19">
        <f>AD5+AD5*'NVP-Indonesia'!AD205</f>
        <v>84353.20067523839</v>
      </c>
      <c r="AF5" s="19">
        <f>AE5+AE5*'NVP-Indonesia'!AE205</f>
        <v>84353.20067523839</v>
      </c>
      <c r="AG5" s="19">
        <f>AF5+AF5*'NVP-Indonesia'!AF205</f>
        <v>84353.20067523839</v>
      </c>
      <c r="AH5" s="19">
        <f>AG5+AG5*'NVP-Indonesia'!AG205</f>
        <v>84353.20067523839</v>
      </c>
      <c r="AI5" s="19">
        <f>AH5+AH5*'NVP-Indonesia'!AH205</f>
        <v>84353.20067523839</v>
      </c>
      <c r="AJ5" s="19">
        <f>AI5+AI5*'NVP-Indonesia'!AI205</f>
        <v>84353.20067523839</v>
      </c>
      <c r="AK5" s="19">
        <f>AJ5+AJ5*'NVP-Indonesia'!AJ205</f>
        <v>84353.20067523839</v>
      </c>
      <c r="AL5" s="19">
        <f>AK5+AK5*'NVP-Indonesia'!AK205</f>
        <v>84353.20067523839</v>
      </c>
      <c r="AM5" s="19">
        <f>AL5+AL5*'NVP-Indonesia'!AL205</f>
        <v>84353.20067523839</v>
      </c>
      <c r="AN5" s="19">
        <f>AM5+AM5*'NVP-Indonesia'!AM205</f>
        <v>84353.20067523839</v>
      </c>
      <c r="AO5" s="19">
        <f>AN5+AN5*'NVP-Indonesia'!AN205</f>
        <v>84353.20067523839</v>
      </c>
      <c r="AP5" s="19">
        <f>AO5+AO5*'NVP-Indonesia'!AO205</f>
        <v>84353.20067523839</v>
      </c>
      <c r="AQ5" s="19">
        <f>AP5+AP5*'NVP-Indonesia'!AP205</f>
        <v>84353.20067523839</v>
      </c>
      <c r="AR5" s="19">
        <f>AQ5+AQ5*'NVP-Indonesia'!AQ205</f>
        <v>84353.20067523839</v>
      </c>
      <c r="AS5" s="19">
        <f>AR5+AR5*'NVP-Indonesia'!AR205</f>
        <v>84353.20067523839</v>
      </c>
      <c r="AT5" s="19">
        <f>AS5+AS5*'NVP-Indonesia'!AS205</f>
        <v>84353.20067523839</v>
      </c>
      <c r="AU5" s="19">
        <f>AT5+AT5*'NVP-Indonesia'!AT205</f>
        <v>84353.20067523839</v>
      </c>
      <c r="AV5" s="19">
        <f>AU5+AU5*'NVP-Indonesia'!AU205</f>
        <v>84353.20067523839</v>
      </c>
      <c r="AW5" s="19">
        <f>AV5+AV5*'NVP-Indonesia'!AV205</f>
        <v>84353.20067523839</v>
      </c>
      <c r="AX5" s="19">
        <f>AW5+AW5*'NVP-Indonesia'!AW205</f>
        <v>84353.20067523839</v>
      </c>
      <c r="AY5" s="19">
        <f>AX5+AX5*'NVP-Indonesia'!AX205</f>
        <v>84353.20067523839</v>
      </c>
      <c r="AZ5" s="19">
        <f>AY5+AY5*'NVP-Indonesia'!AY205</f>
        <v>84353.20067523839</v>
      </c>
    </row>
    <row r="6" spans="1:52" ht="14.25" customHeight="1" x14ac:dyDescent="0.2">
      <c r="A6" s="5" t="s">
        <v>54</v>
      </c>
      <c r="B6" s="35">
        <f>'Indonesia - HDV '!D38</f>
        <v>371621.6216216216</v>
      </c>
      <c r="C6" s="19">
        <f>B6+B6*'NVP-Indonesia'!B206</f>
        <v>372148.08830118453</v>
      </c>
      <c r="D6" s="19">
        <f>C6+C6*'NVP-Indonesia'!C206</f>
        <v>372148.08830118453</v>
      </c>
      <c r="E6" s="19">
        <f>D6+D6*'NVP-Indonesia'!D206</f>
        <v>372148.08830118453</v>
      </c>
      <c r="F6" s="19">
        <f>E6+E6*'NVP-Indonesia'!E206</f>
        <v>372148.08830118453</v>
      </c>
      <c r="G6" s="19">
        <f>F6+F6*'NVP-Indonesia'!F206</f>
        <v>372148.08830118453</v>
      </c>
      <c r="H6" s="19">
        <f>G6+G6*'NVP-Indonesia'!G206</f>
        <v>372148.08830118453</v>
      </c>
      <c r="I6" s="19">
        <f>H6+H6*'NVP-Indonesia'!H206</f>
        <v>372148.08830118453</v>
      </c>
      <c r="J6" s="19">
        <f>I6+I6*'NVP-Indonesia'!I206</f>
        <v>372148.08830118453</v>
      </c>
      <c r="K6" s="19">
        <f>J6+J6*'NVP-Indonesia'!J206</f>
        <v>372148.08830118453</v>
      </c>
      <c r="L6" s="19">
        <f>K6+K6*'NVP-Indonesia'!K206</f>
        <v>372148.08830118453</v>
      </c>
      <c r="M6" s="19">
        <f>L6+L6*'NVP-Indonesia'!L206</f>
        <v>372148.08830118453</v>
      </c>
      <c r="N6" s="19">
        <f>M6+M6*'NVP-Indonesia'!M206</f>
        <v>372148.08830118453</v>
      </c>
      <c r="O6" s="19">
        <f>N6+N6*'NVP-Indonesia'!N206</f>
        <v>372148.08830118453</v>
      </c>
      <c r="P6" s="19">
        <f>O6+O6*'NVP-Indonesia'!O206</f>
        <v>372148.08830118453</v>
      </c>
      <c r="Q6" s="19">
        <f>P6+P6*'NVP-Indonesia'!P206</f>
        <v>372148.08830118453</v>
      </c>
      <c r="R6" s="19">
        <f>Q6+Q6*'NVP-Indonesia'!Q206</f>
        <v>372148.08830118453</v>
      </c>
      <c r="S6" s="19">
        <f>R6+R6*'NVP-Indonesia'!R206</f>
        <v>372148.08830118453</v>
      </c>
      <c r="T6" s="19">
        <f>S6+S6*'NVP-Indonesia'!S206</f>
        <v>372148.08830118453</v>
      </c>
      <c r="U6" s="19">
        <f>T6+T6*'NVP-Indonesia'!T206</f>
        <v>372148.08830118453</v>
      </c>
      <c r="V6" s="19">
        <f>U6+U6*'NVP-Indonesia'!U206</f>
        <v>372148.08830118453</v>
      </c>
      <c r="W6" s="19">
        <f>V6+V6*'NVP-Indonesia'!V206</f>
        <v>372148.08830118453</v>
      </c>
      <c r="X6" s="19">
        <f>W6+W6*'NVP-Indonesia'!W206</f>
        <v>372148.08830118453</v>
      </c>
      <c r="Y6" s="19">
        <f>X6+X6*'NVP-Indonesia'!X206</f>
        <v>372148.08830118453</v>
      </c>
      <c r="Z6" s="19">
        <f>Y6+Y6*'NVP-Indonesia'!Y206</f>
        <v>372148.08830118453</v>
      </c>
      <c r="AA6" s="19">
        <f>Z6+Z6*'NVP-Indonesia'!Z206</f>
        <v>372148.08830118453</v>
      </c>
      <c r="AB6" s="19">
        <f>AA6+AA6*'NVP-Indonesia'!AA206</f>
        <v>372148.08830118453</v>
      </c>
      <c r="AC6" s="19">
        <f>AB6+AB6*'NVP-Indonesia'!AB206</f>
        <v>372148.08830118453</v>
      </c>
      <c r="AD6" s="19">
        <f>AC6+AC6*'NVP-Indonesia'!AC206</f>
        <v>372148.08830118453</v>
      </c>
      <c r="AE6" s="19">
        <f>AD6+AD6*'NVP-Indonesia'!AD206</f>
        <v>372148.08830118453</v>
      </c>
      <c r="AF6" s="19">
        <f>AE6+AE6*'NVP-Indonesia'!AE206</f>
        <v>372148.08830118453</v>
      </c>
      <c r="AG6" s="19">
        <f>AF6+AF6*'NVP-Indonesia'!AF206</f>
        <v>372148.08830118453</v>
      </c>
      <c r="AH6" s="19">
        <f>AG6+AG6*'NVP-Indonesia'!AG206</f>
        <v>372148.08830118453</v>
      </c>
      <c r="AI6" s="19">
        <f>AH6+AH6*'NVP-Indonesia'!AH206</f>
        <v>372148.08830118453</v>
      </c>
      <c r="AJ6" s="19">
        <f>AI6+AI6*'NVP-Indonesia'!AI206</f>
        <v>372148.08830118453</v>
      </c>
      <c r="AK6" s="19">
        <f>AJ6+AJ6*'NVP-Indonesia'!AJ206</f>
        <v>372148.08830118453</v>
      </c>
      <c r="AL6" s="19">
        <f>AK6+AK6*'NVP-Indonesia'!AK206</f>
        <v>372148.08830118453</v>
      </c>
      <c r="AM6" s="19">
        <f>AL6+AL6*'NVP-Indonesia'!AL206</f>
        <v>372148.08830118453</v>
      </c>
      <c r="AN6" s="19">
        <f>AM6+AM6*'NVP-Indonesia'!AM206</f>
        <v>372148.08830118453</v>
      </c>
      <c r="AO6" s="19">
        <f>AN6+AN6*'NVP-Indonesia'!AN206</f>
        <v>372148.08830118453</v>
      </c>
      <c r="AP6" s="19">
        <f>AO6+AO6*'NVP-Indonesia'!AO206</f>
        <v>372148.08830118453</v>
      </c>
      <c r="AQ6" s="19">
        <f>AP6+AP6*'NVP-Indonesia'!AP206</f>
        <v>372148.08830118453</v>
      </c>
      <c r="AR6" s="19">
        <f>AQ6+AQ6*'NVP-Indonesia'!AQ206</f>
        <v>372148.08830118453</v>
      </c>
      <c r="AS6" s="19">
        <f>AR6+AR6*'NVP-Indonesia'!AR206</f>
        <v>372148.08830118453</v>
      </c>
      <c r="AT6" s="19">
        <f>AS6+AS6*'NVP-Indonesia'!AS206</f>
        <v>372148.08830118453</v>
      </c>
      <c r="AU6" s="19">
        <f>AT6+AT6*'NVP-Indonesia'!AT206</f>
        <v>372148.08830118453</v>
      </c>
      <c r="AV6" s="19">
        <f>AU6+AU6*'NVP-Indonesia'!AU206</f>
        <v>372148.08830118453</v>
      </c>
      <c r="AW6" s="19">
        <f>AV6+AV6*'NVP-Indonesia'!AV206</f>
        <v>372148.08830118453</v>
      </c>
      <c r="AX6" s="19">
        <f>AW6+AW6*'NVP-Indonesia'!AW206</f>
        <v>372148.08830118453</v>
      </c>
      <c r="AY6" s="19">
        <f>AX6+AX6*'NVP-Indonesia'!AX206</f>
        <v>372148.08830118453</v>
      </c>
      <c r="AZ6" s="19">
        <f>AY6+AY6*'NVP-Indonesia'!AY206</f>
        <v>372148.08830118453</v>
      </c>
    </row>
    <row r="7" spans="1:52" ht="14.25" customHeight="1" x14ac:dyDescent="0.2">
      <c r="A7" s="5" t="s">
        <v>55</v>
      </c>
      <c r="B7" s="35">
        <f>'Indonesia - HDV '!D39</f>
        <v>109980.65439167325</v>
      </c>
      <c r="C7" s="19">
        <f>B7+B7*'NVP-Indonesia'!B207</f>
        <v>110173.55094839855</v>
      </c>
      <c r="D7" s="19">
        <f>C7+C7*'NVP-Indonesia'!C207</f>
        <v>110173.55094839855</v>
      </c>
      <c r="E7" s="19">
        <f>D7+D7*'NVP-Indonesia'!D207</f>
        <v>110173.55094839855</v>
      </c>
      <c r="F7" s="19">
        <f>E7+E7*'NVP-Indonesia'!E207</f>
        <v>110173.55094839855</v>
      </c>
      <c r="G7" s="19">
        <f>F7+F7*'NVP-Indonesia'!F207</f>
        <v>110173.55094839855</v>
      </c>
      <c r="H7" s="19">
        <f>G7+G7*'NVP-Indonesia'!G207</f>
        <v>110173.55094839855</v>
      </c>
      <c r="I7" s="19">
        <f>H7+H7*'NVP-Indonesia'!H207</f>
        <v>110173.55094839855</v>
      </c>
      <c r="J7" s="19">
        <f>I7+I7*'NVP-Indonesia'!I207</f>
        <v>110173.55094839855</v>
      </c>
      <c r="K7" s="19">
        <f>J7+J7*'NVP-Indonesia'!J207</f>
        <v>110173.55094839855</v>
      </c>
      <c r="L7" s="19">
        <f>K7+K7*'NVP-Indonesia'!K207</f>
        <v>110173.55094839855</v>
      </c>
      <c r="M7" s="19">
        <f>L7+L7*'NVP-Indonesia'!L207</f>
        <v>110173.55094839855</v>
      </c>
      <c r="N7" s="19">
        <f>M7+M7*'NVP-Indonesia'!M207</f>
        <v>110173.55094839855</v>
      </c>
      <c r="O7" s="19">
        <f>N7+N7*'NVP-Indonesia'!N207</f>
        <v>110173.55094839855</v>
      </c>
      <c r="P7" s="19">
        <f>O7+O7*'NVP-Indonesia'!O207</f>
        <v>110173.55094839855</v>
      </c>
      <c r="Q7" s="19">
        <f>P7+P7*'NVP-Indonesia'!P207</f>
        <v>110173.55094839855</v>
      </c>
      <c r="R7" s="19">
        <f>Q7+Q7*'NVP-Indonesia'!Q207</f>
        <v>110173.55094839855</v>
      </c>
      <c r="S7" s="19">
        <f>R7+R7*'NVP-Indonesia'!R207</f>
        <v>110173.55094839855</v>
      </c>
      <c r="T7" s="19">
        <f>S7+S7*'NVP-Indonesia'!S207</f>
        <v>110173.55094839855</v>
      </c>
      <c r="U7" s="19">
        <f>T7+T7*'NVP-Indonesia'!T207</f>
        <v>110173.55094839855</v>
      </c>
      <c r="V7" s="19">
        <f>U7+U7*'NVP-Indonesia'!U207</f>
        <v>110173.55094839855</v>
      </c>
      <c r="W7" s="19">
        <f>V7+V7*'NVP-Indonesia'!V207</f>
        <v>110173.55094839855</v>
      </c>
      <c r="X7" s="19">
        <f>W7+W7*'NVP-Indonesia'!W207</f>
        <v>110173.55094839855</v>
      </c>
      <c r="Y7" s="19">
        <f>X7+X7*'NVP-Indonesia'!X207</f>
        <v>110173.55094839855</v>
      </c>
      <c r="Z7" s="19">
        <f>Y7+Y7*'NVP-Indonesia'!Y207</f>
        <v>110173.55094839855</v>
      </c>
      <c r="AA7" s="19">
        <f>Z7+Z7*'NVP-Indonesia'!Z207</f>
        <v>110173.55094839855</v>
      </c>
      <c r="AB7" s="19">
        <f>AA7+AA7*'NVP-Indonesia'!AA207</f>
        <v>110173.55094839855</v>
      </c>
      <c r="AC7" s="19">
        <f>AB7+AB7*'NVP-Indonesia'!AB207</f>
        <v>110173.55094839855</v>
      </c>
      <c r="AD7" s="19">
        <f>AC7+AC7*'NVP-Indonesia'!AC207</f>
        <v>110173.55094839855</v>
      </c>
      <c r="AE7" s="19">
        <f>AD7+AD7*'NVP-Indonesia'!AD207</f>
        <v>110173.55094839855</v>
      </c>
      <c r="AF7" s="19">
        <f>AE7+AE7*'NVP-Indonesia'!AE207</f>
        <v>110173.55094839855</v>
      </c>
      <c r="AG7" s="19">
        <f>AF7+AF7*'NVP-Indonesia'!AF207</f>
        <v>110173.55094839855</v>
      </c>
      <c r="AH7" s="19">
        <f>AG7+AG7*'NVP-Indonesia'!AG207</f>
        <v>110173.55094839855</v>
      </c>
      <c r="AI7" s="19">
        <f>AH7+AH7*'NVP-Indonesia'!AH207</f>
        <v>110173.55094839855</v>
      </c>
      <c r="AJ7" s="19">
        <f>AI7+AI7*'NVP-Indonesia'!AI207</f>
        <v>110173.55094839855</v>
      </c>
      <c r="AK7" s="19">
        <f>AJ7+AJ7*'NVP-Indonesia'!AJ207</f>
        <v>110173.55094839855</v>
      </c>
      <c r="AL7" s="19">
        <f>AK7+AK7*'NVP-Indonesia'!AK207</f>
        <v>110173.55094839855</v>
      </c>
      <c r="AM7" s="19">
        <f>AL7+AL7*'NVP-Indonesia'!AL207</f>
        <v>110173.55094839855</v>
      </c>
      <c r="AN7" s="19">
        <f>AM7+AM7*'NVP-Indonesia'!AM207</f>
        <v>110173.55094839855</v>
      </c>
      <c r="AO7" s="19">
        <f>AN7+AN7*'NVP-Indonesia'!AN207</f>
        <v>110173.55094839855</v>
      </c>
      <c r="AP7" s="19">
        <f>AO7+AO7*'NVP-Indonesia'!AO207</f>
        <v>110173.55094839855</v>
      </c>
      <c r="AQ7" s="19">
        <f>AP7+AP7*'NVP-Indonesia'!AP207</f>
        <v>110173.55094839855</v>
      </c>
      <c r="AR7" s="19">
        <f>AQ7+AQ7*'NVP-Indonesia'!AQ207</f>
        <v>110173.55094839855</v>
      </c>
      <c r="AS7" s="19">
        <f>AR7+AR7*'NVP-Indonesia'!AR207</f>
        <v>110173.55094839855</v>
      </c>
      <c r="AT7" s="19">
        <f>AS7+AS7*'NVP-Indonesia'!AS207</f>
        <v>110173.55094839855</v>
      </c>
      <c r="AU7" s="19">
        <f>AT7+AT7*'NVP-Indonesia'!AT207</f>
        <v>110173.55094839855</v>
      </c>
      <c r="AV7" s="19">
        <f>AU7+AU7*'NVP-Indonesia'!AU207</f>
        <v>110173.55094839855</v>
      </c>
      <c r="AW7" s="19">
        <f>AV7+AV7*'NVP-Indonesia'!AV207</f>
        <v>110173.55094839855</v>
      </c>
      <c r="AX7" s="19">
        <f>AW7+AW7*'NVP-Indonesia'!AW207</f>
        <v>110173.55094839855</v>
      </c>
      <c r="AY7" s="19">
        <f>AX7+AX7*'NVP-Indonesia'!AX207</f>
        <v>110173.55094839855</v>
      </c>
      <c r="AZ7" s="19">
        <f>AY7+AY7*'NVP-Indonesia'!AY207</f>
        <v>110173.55094839855</v>
      </c>
    </row>
    <row r="8" spans="1:52" ht="14.25" customHeight="1" x14ac:dyDescent="0.2">
      <c r="A8" s="5" t="s">
        <v>56</v>
      </c>
      <c r="B8" s="35">
        <f>'Indonesia - HDV '!D40</f>
        <v>1420000</v>
      </c>
      <c r="C8" s="19">
        <f>B8+B8*'NVP-Indonesia'!B208</f>
        <v>1394290.631513373</v>
      </c>
      <c r="D8" s="19">
        <f>C8+C8*'NVP-Indonesia'!C208</f>
        <v>1394290.631513373</v>
      </c>
      <c r="E8" s="19">
        <f>D8+D8*'NVP-Indonesia'!D208</f>
        <v>1394290.631513373</v>
      </c>
      <c r="F8" s="19">
        <f>E8+E8*'NVP-Indonesia'!E208</f>
        <v>1394290.631513373</v>
      </c>
      <c r="G8" s="19">
        <f>F8+F8*'NVP-Indonesia'!F208</f>
        <v>1394290.631513373</v>
      </c>
      <c r="H8" s="19">
        <f>G8+G8*'NVP-Indonesia'!G208</f>
        <v>1394290.631513373</v>
      </c>
      <c r="I8" s="19">
        <f>H8+H8*'NVP-Indonesia'!H208</f>
        <v>1394290.631513373</v>
      </c>
      <c r="J8" s="19">
        <f>I8+I8*'NVP-Indonesia'!I208</f>
        <v>1394290.631513373</v>
      </c>
      <c r="K8" s="19">
        <f>J8+J8*'NVP-Indonesia'!J208</f>
        <v>1394290.631513373</v>
      </c>
      <c r="L8" s="19">
        <f>K8+K8*'NVP-Indonesia'!K208</f>
        <v>1394290.631513373</v>
      </c>
      <c r="M8" s="19">
        <f>L8+L8*'NVP-Indonesia'!L208</f>
        <v>1394290.631513373</v>
      </c>
      <c r="N8" s="19">
        <f>M8+M8*'NVP-Indonesia'!M208</f>
        <v>1394290.631513373</v>
      </c>
      <c r="O8" s="19">
        <f>N8+N8*'NVP-Indonesia'!N208</f>
        <v>1394290.631513373</v>
      </c>
      <c r="P8" s="19">
        <f>O8+O8*'NVP-Indonesia'!O208</f>
        <v>1394290.631513373</v>
      </c>
      <c r="Q8" s="19">
        <f>P8+P8*'NVP-Indonesia'!P208</f>
        <v>1394290.631513373</v>
      </c>
      <c r="R8" s="19">
        <f>Q8+Q8*'NVP-Indonesia'!Q208</f>
        <v>1394290.631513373</v>
      </c>
      <c r="S8" s="19">
        <f>R8+R8*'NVP-Indonesia'!R208</f>
        <v>1394290.631513373</v>
      </c>
      <c r="T8" s="19">
        <f>S8+S8*'NVP-Indonesia'!S208</f>
        <v>1394290.631513373</v>
      </c>
      <c r="U8" s="19">
        <f>T8+T8*'NVP-Indonesia'!T208</f>
        <v>1394290.631513373</v>
      </c>
      <c r="V8" s="19">
        <f>U8+U8*'NVP-Indonesia'!U208</f>
        <v>1394290.631513373</v>
      </c>
      <c r="W8" s="19">
        <f>V8+V8*'NVP-Indonesia'!V208</f>
        <v>1394290.631513373</v>
      </c>
      <c r="X8" s="19">
        <f>W8+W8*'NVP-Indonesia'!W208</f>
        <v>1394290.631513373</v>
      </c>
      <c r="Y8" s="19">
        <f>X8+X8*'NVP-Indonesia'!X208</f>
        <v>1394290.631513373</v>
      </c>
      <c r="Z8" s="19">
        <f>Y8+Y8*'NVP-Indonesia'!Y208</f>
        <v>1394290.631513373</v>
      </c>
      <c r="AA8" s="19">
        <f>Z8+Z8*'NVP-Indonesia'!Z208</f>
        <v>1394290.631513373</v>
      </c>
      <c r="AB8" s="19">
        <f>AA8+AA8*'NVP-Indonesia'!AA208</f>
        <v>1394290.631513373</v>
      </c>
      <c r="AC8" s="19">
        <f>AB8+AB8*'NVP-Indonesia'!AB208</f>
        <v>1394290.631513373</v>
      </c>
      <c r="AD8" s="19">
        <f>AC8+AC8*'NVP-Indonesia'!AC208</f>
        <v>1394290.631513373</v>
      </c>
      <c r="AE8" s="19">
        <f>AD8+AD8*'NVP-Indonesia'!AD208</f>
        <v>1394290.631513373</v>
      </c>
      <c r="AF8" s="19">
        <f>AE8+AE8*'NVP-Indonesia'!AE208</f>
        <v>1394290.631513373</v>
      </c>
      <c r="AG8" s="19">
        <f>AF8+AF8*'NVP-Indonesia'!AF208</f>
        <v>1394290.631513373</v>
      </c>
      <c r="AH8" s="19">
        <f>AG8+AG8*'NVP-Indonesia'!AG208</f>
        <v>1394290.631513373</v>
      </c>
      <c r="AI8" s="19">
        <f>AH8+AH8*'NVP-Indonesia'!AH208</f>
        <v>1394290.631513373</v>
      </c>
      <c r="AJ8" s="19">
        <f>AI8+AI8*'NVP-Indonesia'!AI208</f>
        <v>1394290.631513373</v>
      </c>
      <c r="AK8" s="19">
        <f>AJ8+AJ8*'NVP-Indonesia'!AJ208</f>
        <v>1394290.631513373</v>
      </c>
      <c r="AL8" s="19">
        <f>AK8+AK8*'NVP-Indonesia'!AK208</f>
        <v>1394290.631513373</v>
      </c>
      <c r="AM8" s="19">
        <f>AL8+AL8*'NVP-Indonesia'!AL208</f>
        <v>1394290.631513373</v>
      </c>
      <c r="AN8" s="19">
        <f>AM8+AM8*'NVP-Indonesia'!AM208</f>
        <v>1394290.631513373</v>
      </c>
      <c r="AO8" s="19">
        <f>AN8+AN8*'NVP-Indonesia'!AN208</f>
        <v>1394290.631513373</v>
      </c>
      <c r="AP8" s="19">
        <f>AO8+AO8*'NVP-Indonesia'!AO208</f>
        <v>1394290.631513373</v>
      </c>
      <c r="AQ8" s="19">
        <f>AP8+AP8*'NVP-Indonesia'!AP208</f>
        <v>1394290.631513373</v>
      </c>
      <c r="AR8" s="19">
        <f>AQ8+AQ8*'NVP-Indonesia'!AQ208</f>
        <v>1394290.631513373</v>
      </c>
      <c r="AS8" s="19">
        <f>AR8+AR8*'NVP-Indonesia'!AR208</f>
        <v>1394290.631513373</v>
      </c>
      <c r="AT8" s="19">
        <f>AS8+AS8*'NVP-Indonesia'!AS208</f>
        <v>1394290.631513373</v>
      </c>
      <c r="AU8" s="19">
        <f>AT8+AT8*'NVP-Indonesia'!AT208</f>
        <v>1394290.631513373</v>
      </c>
      <c r="AV8" s="19">
        <f>AU8+AU8*'NVP-Indonesia'!AU208</f>
        <v>1394290.631513373</v>
      </c>
      <c r="AW8" s="19">
        <f>AV8+AV8*'NVP-Indonesia'!AV208</f>
        <v>1394290.631513373</v>
      </c>
      <c r="AX8" s="19">
        <f>AW8+AW8*'NVP-Indonesia'!AW208</f>
        <v>1394290.631513373</v>
      </c>
      <c r="AY8" s="19">
        <f>AX8+AX8*'NVP-Indonesia'!AX208</f>
        <v>1394290.631513373</v>
      </c>
      <c r="AZ8" s="19">
        <f>AY8+AY8*'NVP-Indonesia'!AY208</f>
        <v>1394290.631513373</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Z1000"/>
  <sheetViews>
    <sheetView workbookViewId="0">
      <selection activeCell="C3" sqref="C3:AZ3"/>
    </sheetView>
  </sheetViews>
  <sheetFormatPr baseColWidth="10" defaultColWidth="14.5" defaultRowHeight="15" customHeight="1" x14ac:dyDescent="0.2"/>
  <cols>
    <col min="1" max="1" width="24.5" customWidth="1"/>
    <col min="2" max="2" width="11.6640625" customWidth="1"/>
    <col min="3"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'Indonesia - HDV '!D34</f>
        <v>371621.6216216216</v>
      </c>
      <c r="C2" s="19">
        <v>0</v>
      </c>
      <c r="D2" s="19">
        <v>0</v>
      </c>
      <c r="E2" s="19">
        <v>0</v>
      </c>
      <c r="F2" s="19">
        <v>0</v>
      </c>
      <c r="G2" s="19">
        <v>0</v>
      </c>
      <c r="H2" s="19">
        <v>0</v>
      </c>
      <c r="I2" s="19">
        <v>0</v>
      </c>
      <c r="J2" s="19">
        <v>0</v>
      </c>
      <c r="K2" s="19">
        <v>0</v>
      </c>
      <c r="L2" s="19">
        <v>0</v>
      </c>
      <c r="M2" s="19">
        <v>0</v>
      </c>
      <c r="N2" s="19">
        <v>0</v>
      </c>
      <c r="O2" s="19">
        <v>0</v>
      </c>
      <c r="P2" s="19">
        <v>0</v>
      </c>
      <c r="Q2" s="19">
        <v>0</v>
      </c>
      <c r="R2" s="19">
        <v>0</v>
      </c>
      <c r="S2" s="19">
        <v>0</v>
      </c>
      <c r="T2" s="19">
        <v>0</v>
      </c>
      <c r="U2" s="19">
        <v>0</v>
      </c>
      <c r="V2" s="19">
        <v>0</v>
      </c>
      <c r="W2" s="19">
        <v>0</v>
      </c>
      <c r="X2" s="19">
        <v>0</v>
      </c>
      <c r="Y2" s="19">
        <v>0</v>
      </c>
      <c r="Z2" s="19">
        <v>0</v>
      </c>
      <c r="AA2" s="19">
        <v>0</v>
      </c>
      <c r="AB2" s="19">
        <v>0</v>
      </c>
      <c r="AC2" s="19">
        <v>0</v>
      </c>
      <c r="AD2" s="19">
        <v>0</v>
      </c>
      <c r="AE2" s="19">
        <v>0</v>
      </c>
      <c r="AF2" s="19">
        <v>0</v>
      </c>
      <c r="AG2" s="19">
        <v>0</v>
      </c>
      <c r="AH2" s="19">
        <v>0</v>
      </c>
      <c r="AI2" s="19">
        <v>0</v>
      </c>
      <c r="AJ2" s="19">
        <v>0</v>
      </c>
      <c r="AK2" s="19">
        <v>0</v>
      </c>
      <c r="AL2" s="19">
        <v>0</v>
      </c>
      <c r="AM2" s="19">
        <v>0</v>
      </c>
      <c r="AN2" s="19">
        <v>0</v>
      </c>
      <c r="AO2" s="19">
        <v>0</v>
      </c>
      <c r="AP2" s="19">
        <v>0</v>
      </c>
      <c r="AQ2" s="19">
        <v>0</v>
      </c>
      <c r="AR2" s="19">
        <v>0</v>
      </c>
      <c r="AS2" s="19">
        <v>0</v>
      </c>
      <c r="AT2" s="19">
        <v>0</v>
      </c>
      <c r="AU2" s="19">
        <v>0</v>
      </c>
      <c r="AV2" s="19">
        <v>0</v>
      </c>
      <c r="AW2" s="19">
        <v>0</v>
      </c>
      <c r="AX2" s="19">
        <v>0</v>
      </c>
      <c r="AY2" s="19">
        <v>0</v>
      </c>
      <c r="AZ2" s="19">
        <v>0</v>
      </c>
    </row>
    <row r="3" spans="1:52" ht="14.25" customHeight="1" x14ac:dyDescent="0.2">
      <c r="A3" s="5" t="s">
        <v>51</v>
      </c>
      <c r="B3" s="19">
        <f>'Indonesia - HDV '!D35</f>
        <v>135608.10810810811</v>
      </c>
      <c r="C3" s="19">
        <f>B3</f>
        <v>135608.10810810811</v>
      </c>
      <c r="D3" s="19">
        <f t="shared" ref="D3:AZ3" si="0">C3</f>
        <v>135608.10810810811</v>
      </c>
      <c r="E3" s="19">
        <f t="shared" si="0"/>
        <v>135608.10810810811</v>
      </c>
      <c r="F3" s="19">
        <f t="shared" si="0"/>
        <v>135608.10810810811</v>
      </c>
      <c r="G3" s="19">
        <f t="shared" si="0"/>
        <v>135608.10810810811</v>
      </c>
      <c r="H3" s="19">
        <f t="shared" si="0"/>
        <v>135608.10810810811</v>
      </c>
      <c r="I3" s="19">
        <f t="shared" si="0"/>
        <v>135608.10810810811</v>
      </c>
      <c r="J3" s="19">
        <f t="shared" si="0"/>
        <v>135608.10810810811</v>
      </c>
      <c r="K3" s="19">
        <f t="shared" si="0"/>
        <v>135608.10810810811</v>
      </c>
      <c r="L3" s="19">
        <f t="shared" si="0"/>
        <v>135608.10810810811</v>
      </c>
      <c r="M3" s="19">
        <f t="shared" si="0"/>
        <v>135608.10810810811</v>
      </c>
      <c r="N3" s="19">
        <f t="shared" si="0"/>
        <v>135608.10810810811</v>
      </c>
      <c r="O3" s="19">
        <f t="shared" si="0"/>
        <v>135608.10810810811</v>
      </c>
      <c r="P3" s="19">
        <f t="shared" si="0"/>
        <v>135608.10810810811</v>
      </c>
      <c r="Q3" s="19">
        <f t="shared" si="0"/>
        <v>135608.10810810811</v>
      </c>
      <c r="R3" s="19">
        <f t="shared" si="0"/>
        <v>135608.10810810811</v>
      </c>
      <c r="S3" s="19">
        <f t="shared" si="0"/>
        <v>135608.10810810811</v>
      </c>
      <c r="T3" s="19">
        <f t="shared" si="0"/>
        <v>135608.10810810811</v>
      </c>
      <c r="U3" s="19">
        <f t="shared" si="0"/>
        <v>135608.10810810811</v>
      </c>
      <c r="V3" s="19">
        <f t="shared" si="0"/>
        <v>135608.10810810811</v>
      </c>
      <c r="W3" s="19">
        <f t="shared" si="0"/>
        <v>135608.10810810811</v>
      </c>
      <c r="X3" s="19">
        <f t="shared" si="0"/>
        <v>135608.10810810811</v>
      </c>
      <c r="Y3" s="19">
        <f t="shared" si="0"/>
        <v>135608.10810810811</v>
      </c>
      <c r="Z3" s="19">
        <f t="shared" si="0"/>
        <v>135608.10810810811</v>
      </c>
      <c r="AA3" s="19">
        <f t="shared" si="0"/>
        <v>135608.10810810811</v>
      </c>
      <c r="AB3" s="19">
        <f t="shared" si="0"/>
        <v>135608.10810810811</v>
      </c>
      <c r="AC3" s="19">
        <f t="shared" si="0"/>
        <v>135608.10810810811</v>
      </c>
      <c r="AD3" s="19">
        <f t="shared" si="0"/>
        <v>135608.10810810811</v>
      </c>
      <c r="AE3" s="19">
        <f t="shared" si="0"/>
        <v>135608.10810810811</v>
      </c>
      <c r="AF3" s="19">
        <f t="shared" si="0"/>
        <v>135608.10810810811</v>
      </c>
      <c r="AG3" s="19">
        <f t="shared" si="0"/>
        <v>135608.10810810811</v>
      </c>
      <c r="AH3" s="19">
        <f t="shared" si="0"/>
        <v>135608.10810810811</v>
      </c>
      <c r="AI3" s="19">
        <f t="shared" si="0"/>
        <v>135608.10810810811</v>
      </c>
      <c r="AJ3" s="19">
        <f t="shared" si="0"/>
        <v>135608.10810810811</v>
      </c>
      <c r="AK3" s="19">
        <f t="shared" si="0"/>
        <v>135608.10810810811</v>
      </c>
      <c r="AL3" s="19">
        <f t="shared" si="0"/>
        <v>135608.10810810811</v>
      </c>
      <c r="AM3" s="19">
        <f t="shared" si="0"/>
        <v>135608.10810810811</v>
      </c>
      <c r="AN3" s="19">
        <f t="shared" si="0"/>
        <v>135608.10810810811</v>
      </c>
      <c r="AO3" s="19">
        <f t="shared" si="0"/>
        <v>135608.10810810811</v>
      </c>
      <c r="AP3" s="19">
        <f t="shared" si="0"/>
        <v>135608.10810810811</v>
      </c>
      <c r="AQ3" s="19">
        <f t="shared" si="0"/>
        <v>135608.10810810811</v>
      </c>
      <c r="AR3" s="19">
        <f t="shared" si="0"/>
        <v>135608.10810810811</v>
      </c>
      <c r="AS3" s="19">
        <f t="shared" si="0"/>
        <v>135608.10810810811</v>
      </c>
      <c r="AT3" s="19">
        <f t="shared" si="0"/>
        <v>135608.10810810811</v>
      </c>
      <c r="AU3" s="19">
        <f t="shared" si="0"/>
        <v>135608.10810810811</v>
      </c>
      <c r="AV3" s="19">
        <f t="shared" si="0"/>
        <v>135608.10810810811</v>
      </c>
      <c r="AW3" s="19">
        <f t="shared" si="0"/>
        <v>135608.10810810811</v>
      </c>
      <c r="AX3" s="19">
        <f t="shared" si="0"/>
        <v>135608.10810810811</v>
      </c>
      <c r="AY3" s="19">
        <f t="shared" si="0"/>
        <v>135608.10810810811</v>
      </c>
      <c r="AZ3" s="19">
        <f t="shared" si="0"/>
        <v>135608.10810810811</v>
      </c>
    </row>
    <row r="4" spans="1:52" ht="14.25" customHeight="1" x14ac:dyDescent="0.2">
      <c r="A4" s="5" t="s">
        <v>52</v>
      </c>
      <c r="B4" s="19">
        <f>'NVP-Indonesia'!B100*'NVP-Indonesia'!$B$227</f>
        <v>90895.798955608538</v>
      </c>
      <c r="C4" s="19">
        <f>'NVP-Indonesia'!C100*'NVP-Indonesia'!$B$227</f>
        <v>90895.798955608538</v>
      </c>
      <c r="D4" s="19">
        <f>'NVP-Indonesia'!D100*'NVP-Indonesia'!$B$227</f>
        <v>90895.798955608538</v>
      </c>
      <c r="E4" s="19">
        <f>'NVP-Indonesia'!E100*'NVP-Indonesia'!$B$227</f>
        <v>90895.798955608538</v>
      </c>
      <c r="F4" s="19">
        <f>'NVP-Indonesia'!F100*'NVP-Indonesia'!$B$227</f>
        <v>90895.798955608538</v>
      </c>
      <c r="G4" s="19">
        <f>'NVP-Indonesia'!G100*'NVP-Indonesia'!$B$227</f>
        <v>90895.798955608538</v>
      </c>
      <c r="H4" s="19">
        <f>'NVP-Indonesia'!H100*'NVP-Indonesia'!$B$227</f>
        <v>90895.798955608538</v>
      </c>
      <c r="I4" s="19">
        <f>'NVP-Indonesia'!I100*'NVP-Indonesia'!$B$227</f>
        <v>90895.798955608538</v>
      </c>
      <c r="J4" s="19">
        <f>'NVP-Indonesia'!J100*'NVP-Indonesia'!$B$227</f>
        <v>90895.798955608538</v>
      </c>
      <c r="K4" s="19">
        <f>'NVP-Indonesia'!K100*'NVP-Indonesia'!$B$227</f>
        <v>90895.798955608538</v>
      </c>
      <c r="L4" s="19">
        <f>'NVP-Indonesia'!L100*'NVP-Indonesia'!$B$227</f>
        <v>90895.798955608538</v>
      </c>
      <c r="M4" s="19">
        <f>'NVP-Indonesia'!M100*'NVP-Indonesia'!$B$227</f>
        <v>90895.798955608538</v>
      </c>
      <c r="N4" s="19">
        <f>'NVP-Indonesia'!N100*'NVP-Indonesia'!$B$227</f>
        <v>90895.798955608538</v>
      </c>
      <c r="O4" s="19">
        <f>'NVP-Indonesia'!O100*'NVP-Indonesia'!$B$227</f>
        <v>90895.798955608538</v>
      </c>
      <c r="P4" s="19">
        <f>'NVP-Indonesia'!P100*'NVP-Indonesia'!$B$227</f>
        <v>90895.798955608538</v>
      </c>
      <c r="Q4" s="19">
        <f>'NVP-Indonesia'!Q100*'NVP-Indonesia'!$B$227</f>
        <v>90895.798955608538</v>
      </c>
      <c r="R4" s="19">
        <f>'NVP-Indonesia'!R100*'NVP-Indonesia'!$B$227</f>
        <v>90895.798955608538</v>
      </c>
      <c r="S4" s="19">
        <f>'NVP-Indonesia'!S100*'NVP-Indonesia'!$B$227</f>
        <v>90895.798955608538</v>
      </c>
      <c r="T4" s="19">
        <f>'NVP-Indonesia'!T100*'NVP-Indonesia'!$B$227</f>
        <v>90895.798955608538</v>
      </c>
      <c r="U4" s="19">
        <f>'NVP-Indonesia'!U100*'NVP-Indonesia'!$B$227</f>
        <v>90895.798955608538</v>
      </c>
      <c r="V4" s="19">
        <f>'NVP-Indonesia'!V100*'NVP-Indonesia'!$B$227</f>
        <v>90895.798955608538</v>
      </c>
      <c r="W4" s="19">
        <f>'NVP-Indonesia'!W100*'NVP-Indonesia'!$B$227</f>
        <v>90895.798955608538</v>
      </c>
      <c r="X4" s="19">
        <f>'NVP-Indonesia'!X100*'NVP-Indonesia'!$B$227</f>
        <v>90895.798955608538</v>
      </c>
      <c r="Y4" s="19">
        <f>'NVP-Indonesia'!Y100*'NVP-Indonesia'!$B$227</f>
        <v>90895.798955608538</v>
      </c>
      <c r="Z4" s="19">
        <f>'NVP-Indonesia'!Z100*'NVP-Indonesia'!$B$227</f>
        <v>90895.798955608538</v>
      </c>
      <c r="AA4" s="19">
        <f>'NVP-Indonesia'!AA100*'NVP-Indonesia'!$B$227</f>
        <v>90895.798955608538</v>
      </c>
      <c r="AB4" s="19">
        <f>'NVP-Indonesia'!AB100*'NVP-Indonesia'!$B$227</f>
        <v>90895.798955608538</v>
      </c>
      <c r="AC4" s="19">
        <f>'NVP-Indonesia'!AC100*'NVP-Indonesia'!$B$227</f>
        <v>90895.798955608538</v>
      </c>
      <c r="AD4" s="19">
        <f>'NVP-Indonesia'!AD100*'NVP-Indonesia'!$B$227</f>
        <v>90895.798955608538</v>
      </c>
      <c r="AE4" s="19">
        <f>'NVP-Indonesia'!AE100*'NVP-Indonesia'!$B$227</f>
        <v>90895.798955608538</v>
      </c>
      <c r="AF4" s="19">
        <f>'NVP-Indonesia'!AF100*'NVP-Indonesia'!$B$227</f>
        <v>90895.798955608538</v>
      </c>
      <c r="AG4" s="19">
        <f>'NVP-Indonesia'!AG100*'NVP-Indonesia'!$B$227</f>
        <v>90895.798955608581</v>
      </c>
      <c r="AH4" s="19">
        <f>'NVP-Indonesia'!AH100*'NVP-Indonesia'!$B$227</f>
        <v>90895.798955608581</v>
      </c>
      <c r="AI4" s="19">
        <f>'NVP-Indonesia'!AI100*'NVP-Indonesia'!$B$227</f>
        <v>90895.798955608581</v>
      </c>
      <c r="AJ4" s="19">
        <f>'NVP-Indonesia'!AJ100*'NVP-Indonesia'!$B$227</f>
        <v>90895.798955608581</v>
      </c>
      <c r="AK4" s="19">
        <f>'NVP-Indonesia'!AK100*'NVP-Indonesia'!$B$227</f>
        <v>90895.798955608581</v>
      </c>
      <c r="AL4" s="19">
        <f>'NVP-Indonesia'!AL100*'NVP-Indonesia'!$B$227</f>
        <v>90895.798955608581</v>
      </c>
      <c r="AM4" s="19">
        <f>'NVP-Indonesia'!AM100*'NVP-Indonesia'!$B$227</f>
        <v>90895.798955608581</v>
      </c>
      <c r="AN4" s="19">
        <f>'NVP-Indonesia'!AN100*'NVP-Indonesia'!$B$227</f>
        <v>90895.798955608581</v>
      </c>
      <c r="AO4" s="19">
        <f>'NVP-Indonesia'!AO100*'NVP-Indonesia'!$B$227</f>
        <v>90895.798955608581</v>
      </c>
      <c r="AP4" s="19">
        <f>'NVP-Indonesia'!AP100*'NVP-Indonesia'!$B$227</f>
        <v>90895.798955608581</v>
      </c>
      <c r="AQ4" s="19">
        <f>'NVP-Indonesia'!AQ100*'NVP-Indonesia'!$B$227</f>
        <v>90895.798955608581</v>
      </c>
      <c r="AR4" s="19">
        <f>'NVP-Indonesia'!AR100*'NVP-Indonesia'!$B$227</f>
        <v>90895.798955608581</v>
      </c>
      <c r="AS4" s="19">
        <f>'NVP-Indonesia'!AS100*'NVP-Indonesia'!$B$227</f>
        <v>90895.798955608581</v>
      </c>
      <c r="AT4" s="19">
        <f>'NVP-Indonesia'!AT100*'NVP-Indonesia'!$B$227</f>
        <v>90895.798955608581</v>
      </c>
      <c r="AU4" s="19">
        <f>'NVP-Indonesia'!AU100*'NVP-Indonesia'!$B$227</f>
        <v>90895.798955608581</v>
      </c>
      <c r="AV4" s="19">
        <f>'NVP-Indonesia'!AV100*'NVP-Indonesia'!$B$227</f>
        <v>90895.798955608581</v>
      </c>
      <c r="AW4" s="19">
        <f>'NVP-Indonesia'!AW100*'NVP-Indonesia'!$B$227</f>
        <v>90895.798955608581</v>
      </c>
      <c r="AX4" s="19">
        <f>'NVP-Indonesia'!AX100*'NVP-Indonesia'!$B$227</f>
        <v>90895.798955608581</v>
      </c>
      <c r="AY4" s="19">
        <f>'NVP-Indonesia'!AY100*'NVP-Indonesia'!$B$227</f>
        <v>90895.798955608581</v>
      </c>
      <c r="AZ4" s="19">
        <f>'NVP-Indonesia'!AZ100*'NVP-Indonesia'!$B$227</f>
        <v>90895.798955608581</v>
      </c>
    </row>
    <row r="5" spans="1:52" ht="14.25" customHeight="1" x14ac:dyDescent="0.2">
      <c r="A5" s="5" t="s">
        <v>53</v>
      </c>
      <c r="B5" s="19">
        <f>'NVP-Indonesia'!B101*'NVP-Indonesia'!$B$227</f>
        <v>90895.798955608538</v>
      </c>
      <c r="C5" s="19">
        <f>'NVP-Indonesia'!C101*'NVP-Indonesia'!$B$227</f>
        <v>90895.798955608538</v>
      </c>
      <c r="D5" s="19">
        <f>'NVP-Indonesia'!D101*'NVP-Indonesia'!$B$227</f>
        <v>90895.798955608538</v>
      </c>
      <c r="E5" s="19">
        <f>'NVP-Indonesia'!E101*'NVP-Indonesia'!$B$227</f>
        <v>90895.798955608538</v>
      </c>
      <c r="F5" s="19">
        <f>'NVP-Indonesia'!F101*'NVP-Indonesia'!$B$227</f>
        <v>90895.798955608538</v>
      </c>
      <c r="G5" s="19">
        <f>'NVP-Indonesia'!G101*'NVP-Indonesia'!$B$227</f>
        <v>90895.798955608538</v>
      </c>
      <c r="H5" s="19">
        <f>'NVP-Indonesia'!H101*'NVP-Indonesia'!$B$227</f>
        <v>90895.798955608538</v>
      </c>
      <c r="I5" s="19">
        <f>'NVP-Indonesia'!I101*'NVP-Indonesia'!$B$227</f>
        <v>90895.798955608538</v>
      </c>
      <c r="J5" s="19">
        <f>'NVP-Indonesia'!J101*'NVP-Indonesia'!$B$227</f>
        <v>90895.798955608538</v>
      </c>
      <c r="K5" s="19">
        <f>'NVP-Indonesia'!K101*'NVP-Indonesia'!$B$227</f>
        <v>90895.798955608538</v>
      </c>
      <c r="L5" s="19">
        <f>'NVP-Indonesia'!L101*'NVP-Indonesia'!$B$227</f>
        <v>90895.798955608538</v>
      </c>
      <c r="M5" s="19">
        <f>'NVP-Indonesia'!M101*'NVP-Indonesia'!$B$227</f>
        <v>90895.798955608538</v>
      </c>
      <c r="N5" s="19">
        <f>'NVP-Indonesia'!N101*'NVP-Indonesia'!$B$227</f>
        <v>90895.798955608538</v>
      </c>
      <c r="O5" s="19">
        <f>'NVP-Indonesia'!O101*'NVP-Indonesia'!$B$227</f>
        <v>90895.798955608538</v>
      </c>
      <c r="P5" s="19">
        <f>'NVP-Indonesia'!P101*'NVP-Indonesia'!$B$227</f>
        <v>90895.798955608538</v>
      </c>
      <c r="Q5" s="19">
        <f>'NVP-Indonesia'!Q101*'NVP-Indonesia'!$B$227</f>
        <v>90895.798955608538</v>
      </c>
      <c r="R5" s="19">
        <f>'NVP-Indonesia'!R101*'NVP-Indonesia'!$B$227</f>
        <v>90895.798955608538</v>
      </c>
      <c r="S5" s="19">
        <f>'NVP-Indonesia'!S101*'NVP-Indonesia'!$B$227</f>
        <v>90895.798955608538</v>
      </c>
      <c r="T5" s="19">
        <f>'NVP-Indonesia'!T101*'NVP-Indonesia'!$B$227</f>
        <v>90895.798955608538</v>
      </c>
      <c r="U5" s="19">
        <f>'NVP-Indonesia'!U101*'NVP-Indonesia'!$B$227</f>
        <v>90895.798955608538</v>
      </c>
      <c r="V5" s="19">
        <f>'NVP-Indonesia'!V101*'NVP-Indonesia'!$B$227</f>
        <v>90895.798955608538</v>
      </c>
      <c r="W5" s="19">
        <f>'NVP-Indonesia'!W101*'NVP-Indonesia'!$B$227</f>
        <v>90895.798955608538</v>
      </c>
      <c r="X5" s="19">
        <f>'NVP-Indonesia'!X101*'NVP-Indonesia'!$B$227</f>
        <v>90895.798955608538</v>
      </c>
      <c r="Y5" s="19">
        <f>'NVP-Indonesia'!Y101*'NVP-Indonesia'!$B$227</f>
        <v>90895.798955608538</v>
      </c>
      <c r="Z5" s="19">
        <f>'NVP-Indonesia'!Z101*'NVP-Indonesia'!$B$227</f>
        <v>90895.798955608538</v>
      </c>
      <c r="AA5" s="19">
        <f>'NVP-Indonesia'!AA101*'NVP-Indonesia'!$B$227</f>
        <v>90895.798955608538</v>
      </c>
      <c r="AB5" s="19">
        <f>'NVP-Indonesia'!AB101*'NVP-Indonesia'!$B$227</f>
        <v>90895.798955608538</v>
      </c>
      <c r="AC5" s="19">
        <f>'NVP-Indonesia'!AC101*'NVP-Indonesia'!$B$227</f>
        <v>90895.798955608538</v>
      </c>
      <c r="AD5" s="19">
        <f>'NVP-Indonesia'!AD101*'NVP-Indonesia'!$B$227</f>
        <v>90895.798955608538</v>
      </c>
      <c r="AE5" s="19">
        <f>'NVP-Indonesia'!AE101*'NVP-Indonesia'!$B$227</f>
        <v>90895.798955608538</v>
      </c>
      <c r="AF5" s="19">
        <f>'NVP-Indonesia'!AF101*'NVP-Indonesia'!$B$227</f>
        <v>90895.798955608538</v>
      </c>
      <c r="AG5" s="19">
        <f>'NVP-Indonesia'!AG101*'NVP-Indonesia'!$B$227</f>
        <v>90895.798955608581</v>
      </c>
      <c r="AH5" s="19">
        <f>'NVP-Indonesia'!AH101*'NVP-Indonesia'!$B$227</f>
        <v>90895.798955608581</v>
      </c>
      <c r="AI5" s="19">
        <f>'NVP-Indonesia'!AI101*'NVP-Indonesia'!$B$227</f>
        <v>90895.798955608581</v>
      </c>
      <c r="AJ5" s="19">
        <f>'NVP-Indonesia'!AJ101*'NVP-Indonesia'!$B$227</f>
        <v>90895.798955608581</v>
      </c>
      <c r="AK5" s="19">
        <f>'NVP-Indonesia'!AK101*'NVP-Indonesia'!$B$227</f>
        <v>90895.798955608581</v>
      </c>
      <c r="AL5" s="19">
        <f>'NVP-Indonesia'!AL101*'NVP-Indonesia'!$B$227</f>
        <v>90895.798955608581</v>
      </c>
      <c r="AM5" s="19">
        <f>'NVP-Indonesia'!AM101*'NVP-Indonesia'!$B$227</f>
        <v>90895.798955608581</v>
      </c>
      <c r="AN5" s="19">
        <f>'NVP-Indonesia'!AN101*'NVP-Indonesia'!$B$227</f>
        <v>90895.798955608581</v>
      </c>
      <c r="AO5" s="19">
        <f>'NVP-Indonesia'!AO101*'NVP-Indonesia'!$B$227</f>
        <v>90895.798955608581</v>
      </c>
      <c r="AP5" s="19">
        <f>'NVP-Indonesia'!AP101*'NVP-Indonesia'!$B$227</f>
        <v>90895.798955608581</v>
      </c>
      <c r="AQ5" s="19">
        <f>'NVP-Indonesia'!AQ101*'NVP-Indonesia'!$B$227</f>
        <v>90895.798955608581</v>
      </c>
      <c r="AR5" s="19">
        <f>'NVP-Indonesia'!AR101*'NVP-Indonesia'!$B$227</f>
        <v>90895.798955608581</v>
      </c>
      <c r="AS5" s="19">
        <f>'NVP-Indonesia'!AS101*'NVP-Indonesia'!$B$227</f>
        <v>90895.798955608581</v>
      </c>
      <c r="AT5" s="19">
        <f>'NVP-Indonesia'!AT101*'NVP-Indonesia'!$B$227</f>
        <v>90895.798955608581</v>
      </c>
      <c r="AU5" s="19">
        <f>'NVP-Indonesia'!AU101*'NVP-Indonesia'!$B$227</f>
        <v>90895.798955608581</v>
      </c>
      <c r="AV5" s="19">
        <f>'NVP-Indonesia'!AV101*'NVP-Indonesia'!$B$227</f>
        <v>90895.798955608581</v>
      </c>
      <c r="AW5" s="19">
        <f>'NVP-Indonesia'!AW101*'NVP-Indonesia'!$B$227</f>
        <v>90895.798955608581</v>
      </c>
      <c r="AX5" s="19">
        <f>'NVP-Indonesia'!AX101*'NVP-Indonesia'!$B$227</f>
        <v>90895.798955608581</v>
      </c>
      <c r="AY5" s="19">
        <f>'NVP-Indonesia'!AY101*'NVP-Indonesia'!$B$227</f>
        <v>90895.798955608581</v>
      </c>
      <c r="AZ5" s="19">
        <f>'NVP-Indonesia'!AZ101*'NVP-Indonesia'!$B$227</f>
        <v>90895.798955608581</v>
      </c>
    </row>
    <row r="6" spans="1:52" ht="14.25" customHeight="1" x14ac:dyDescent="0.2">
      <c r="A6" s="5" t="s">
        <v>54</v>
      </c>
      <c r="B6" s="19">
        <f>'Indonesia - HDV '!D38</f>
        <v>371621.6216216216</v>
      </c>
      <c r="C6" s="19">
        <f>B6</f>
        <v>371621.6216216216</v>
      </c>
      <c r="D6" s="19">
        <f t="shared" ref="D6:AZ8" si="1">C6</f>
        <v>371621.6216216216</v>
      </c>
      <c r="E6" s="19">
        <f t="shared" si="1"/>
        <v>371621.6216216216</v>
      </c>
      <c r="F6" s="19">
        <f t="shared" si="1"/>
        <v>371621.6216216216</v>
      </c>
      <c r="G6" s="19">
        <f t="shared" si="1"/>
        <v>371621.6216216216</v>
      </c>
      <c r="H6" s="19">
        <f t="shared" si="1"/>
        <v>371621.6216216216</v>
      </c>
      <c r="I6" s="19">
        <f t="shared" si="1"/>
        <v>371621.6216216216</v>
      </c>
      <c r="J6" s="19">
        <f t="shared" si="1"/>
        <v>371621.6216216216</v>
      </c>
      <c r="K6" s="19">
        <f t="shared" si="1"/>
        <v>371621.6216216216</v>
      </c>
      <c r="L6" s="19">
        <f t="shared" si="1"/>
        <v>371621.6216216216</v>
      </c>
      <c r="M6" s="19">
        <f t="shared" si="1"/>
        <v>371621.6216216216</v>
      </c>
      <c r="N6" s="19">
        <f t="shared" si="1"/>
        <v>371621.6216216216</v>
      </c>
      <c r="O6" s="19">
        <f t="shared" si="1"/>
        <v>371621.6216216216</v>
      </c>
      <c r="P6" s="19">
        <f t="shared" si="1"/>
        <v>371621.6216216216</v>
      </c>
      <c r="Q6" s="19">
        <f t="shared" si="1"/>
        <v>371621.6216216216</v>
      </c>
      <c r="R6" s="19">
        <f t="shared" si="1"/>
        <v>371621.6216216216</v>
      </c>
      <c r="S6" s="19">
        <f t="shared" si="1"/>
        <v>371621.6216216216</v>
      </c>
      <c r="T6" s="19">
        <f t="shared" si="1"/>
        <v>371621.6216216216</v>
      </c>
      <c r="U6" s="19">
        <f t="shared" si="1"/>
        <v>371621.6216216216</v>
      </c>
      <c r="V6" s="19">
        <f t="shared" si="1"/>
        <v>371621.6216216216</v>
      </c>
      <c r="W6" s="19">
        <f t="shared" si="1"/>
        <v>371621.6216216216</v>
      </c>
      <c r="X6" s="19">
        <f t="shared" si="1"/>
        <v>371621.6216216216</v>
      </c>
      <c r="Y6" s="19">
        <f t="shared" si="1"/>
        <v>371621.6216216216</v>
      </c>
      <c r="Z6" s="19">
        <f t="shared" si="1"/>
        <v>371621.6216216216</v>
      </c>
      <c r="AA6" s="19">
        <f t="shared" si="1"/>
        <v>371621.6216216216</v>
      </c>
      <c r="AB6" s="19">
        <f t="shared" si="1"/>
        <v>371621.6216216216</v>
      </c>
      <c r="AC6" s="19">
        <f t="shared" si="1"/>
        <v>371621.6216216216</v>
      </c>
      <c r="AD6" s="19">
        <f t="shared" si="1"/>
        <v>371621.6216216216</v>
      </c>
      <c r="AE6" s="19">
        <f t="shared" si="1"/>
        <v>371621.6216216216</v>
      </c>
      <c r="AF6" s="19">
        <f t="shared" si="1"/>
        <v>371621.6216216216</v>
      </c>
      <c r="AG6" s="19">
        <f t="shared" si="1"/>
        <v>371621.6216216216</v>
      </c>
      <c r="AH6" s="19">
        <f t="shared" si="1"/>
        <v>371621.6216216216</v>
      </c>
      <c r="AI6" s="19">
        <f t="shared" si="1"/>
        <v>371621.6216216216</v>
      </c>
      <c r="AJ6" s="19">
        <f t="shared" si="1"/>
        <v>371621.6216216216</v>
      </c>
      <c r="AK6" s="19">
        <f t="shared" si="1"/>
        <v>371621.6216216216</v>
      </c>
      <c r="AL6" s="19">
        <f t="shared" si="1"/>
        <v>371621.6216216216</v>
      </c>
      <c r="AM6" s="19">
        <f t="shared" si="1"/>
        <v>371621.6216216216</v>
      </c>
      <c r="AN6" s="19">
        <f t="shared" si="1"/>
        <v>371621.6216216216</v>
      </c>
      <c r="AO6" s="19">
        <f t="shared" si="1"/>
        <v>371621.6216216216</v>
      </c>
      <c r="AP6" s="19">
        <f t="shared" si="1"/>
        <v>371621.6216216216</v>
      </c>
      <c r="AQ6" s="19">
        <f t="shared" si="1"/>
        <v>371621.6216216216</v>
      </c>
      <c r="AR6" s="19">
        <f t="shared" si="1"/>
        <v>371621.6216216216</v>
      </c>
      <c r="AS6" s="19">
        <f t="shared" si="1"/>
        <v>371621.6216216216</v>
      </c>
      <c r="AT6" s="19">
        <f t="shared" si="1"/>
        <v>371621.6216216216</v>
      </c>
      <c r="AU6" s="19">
        <f t="shared" si="1"/>
        <v>371621.6216216216</v>
      </c>
      <c r="AV6" s="19">
        <f t="shared" si="1"/>
        <v>371621.6216216216</v>
      </c>
      <c r="AW6" s="19">
        <f t="shared" si="1"/>
        <v>371621.6216216216</v>
      </c>
      <c r="AX6" s="19">
        <f t="shared" si="1"/>
        <v>371621.6216216216</v>
      </c>
      <c r="AY6" s="19">
        <f t="shared" si="1"/>
        <v>371621.6216216216</v>
      </c>
      <c r="AZ6" s="19">
        <f t="shared" si="1"/>
        <v>371621.6216216216</v>
      </c>
    </row>
    <row r="7" spans="1:52" ht="14.25" customHeight="1" x14ac:dyDescent="0.2">
      <c r="A7" s="5" t="s">
        <v>55</v>
      </c>
      <c r="B7" s="19">
        <f>'NVP-Indonesia'!B103*'NVP-Indonesia'!$B$227</f>
        <v>128903.89791956132</v>
      </c>
      <c r="C7" s="19">
        <f t="shared" ref="C7:R8" si="2">B7</f>
        <v>128903.89791956132</v>
      </c>
      <c r="D7" s="19">
        <f t="shared" si="2"/>
        <v>128903.89791956132</v>
      </c>
      <c r="E7" s="19">
        <f t="shared" si="2"/>
        <v>128903.89791956132</v>
      </c>
      <c r="F7" s="19">
        <f t="shared" si="2"/>
        <v>128903.89791956132</v>
      </c>
      <c r="G7" s="19">
        <f t="shared" si="2"/>
        <v>128903.89791956132</v>
      </c>
      <c r="H7" s="19">
        <f t="shared" si="2"/>
        <v>128903.89791956132</v>
      </c>
      <c r="I7" s="19">
        <f t="shared" si="2"/>
        <v>128903.89791956132</v>
      </c>
      <c r="J7" s="19">
        <f t="shared" si="2"/>
        <v>128903.89791956132</v>
      </c>
      <c r="K7" s="19">
        <f t="shared" si="2"/>
        <v>128903.89791956132</v>
      </c>
      <c r="L7" s="19">
        <f t="shared" si="2"/>
        <v>128903.89791956132</v>
      </c>
      <c r="M7" s="19">
        <f t="shared" si="2"/>
        <v>128903.89791956132</v>
      </c>
      <c r="N7" s="19">
        <f t="shared" si="2"/>
        <v>128903.89791956132</v>
      </c>
      <c r="O7" s="19">
        <f t="shared" si="2"/>
        <v>128903.89791956132</v>
      </c>
      <c r="P7" s="19">
        <f t="shared" si="2"/>
        <v>128903.89791956132</v>
      </c>
      <c r="Q7" s="19">
        <f t="shared" si="2"/>
        <v>128903.89791956132</v>
      </c>
      <c r="R7" s="19">
        <f t="shared" si="2"/>
        <v>128903.89791956132</v>
      </c>
      <c r="S7" s="19">
        <f t="shared" si="1"/>
        <v>128903.89791956132</v>
      </c>
      <c r="T7" s="19">
        <f t="shared" si="1"/>
        <v>128903.89791956132</v>
      </c>
      <c r="U7" s="19">
        <f t="shared" si="1"/>
        <v>128903.89791956132</v>
      </c>
      <c r="V7" s="19">
        <f t="shared" si="1"/>
        <v>128903.89791956132</v>
      </c>
      <c r="W7" s="19">
        <f t="shared" si="1"/>
        <v>128903.89791956132</v>
      </c>
      <c r="X7" s="19">
        <f t="shared" si="1"/>
        <v>128903.89791956132</v>
      </c>
      <c r="Y7" s="19">
        <f t="shared" si="1"/>
        <v>128903.89791956132</v>
      </c>
      <c r="Z7" s="19">
        <f t="shared" si="1"/>
        <v>128903.89791956132</v>
      </c>
      <c r="AA7" s="19">
        <f t="shared" si="1"/>
        <v>128903.89791956132</v>
      </c>
      <c r="AB7" s="19">
        <f t="shared" si="1"/>
        <v>128903.89791956132</v>
      </c>
      <c r="AC7" s="19">
        <f t="shared" si="1"/>
        <v>128903.89791956132</v>
      </c>
      <c r="AD7" s="19">
        <f t="shared" si="1"/>
        <v>128903.89791956132</v>
      </c>
      <c r="AE7" s="19">
        <f t="shared" si="1"/>
        <v>128903.89791956132</v>
      </c>
      <c r="AF7" s="19">
        <f t="shared" si="1"/>
        <v>128903.89791956132</v>
      </c>
      <c r="AG7" s="19">
        <f t="shared" si="1"/>
        <v>128903.89791956132</v>
      </c>
      <c r="AH7" s="19">
        <f t="shared" si="1"/>
        <v>128903.89791956132</v>
      </c>
      <c r="AI7" s="19">
        <f t="shared" si="1"/>
        <v>128903.89791956132</v>
      </c>
      <c r="AJ7" s="19">
        <f t="shared" si="1"/>
        <v>128903.89791956132</v>
      </c>
      <c r="AK7" s="19">
        <f t="shared" si="1"/>
        <v>128903.89791956132</v>
      </c>
      <c r="AL7" s="19">
        <f t="shared" si="1"/>
        <v>128903.89791956132</v>
      </c>
      <c r="AM7" s="19">
        <f t="shared" si="1"/>
        <v>128903.89791956132</v>
      </c>
      <c r="AN7" s="19">
        <f t="shared" si="1"/>
        <v>128903.89791956132</v>
      </c>
      <c r="AO7" s="19">
        <f t="shared" si="1"/>
        <v>128903.89791956132</v>
      </c>
      <c r="AP7" s="19">
        <f t="shared" si="1"/>
        <v>128903.89791956132</v>
      </c>
      <c r="AQ7" s="19">
        <f t="shared" si="1"/>
        <v>128903.89791956132</v>
      </c>
      <c r="AR7" s="19">
        <f t="shared" si="1"/>
        <v>128903.89791956132</v>
      </c>
      <c r="AS7" s="19">
        <f t="shared" si="1"/>
        <v>128903.89791956132</v>
      </c>
      <c r="AT7" s="19">
        <f t="shared" si="1"/>
        <v>128903.89791956132</v>
      </c>
      <c r="AU7" s="19">
        <f t="shared" si="1"/>
        <v>128903.89791956132</v>
      </c>
      <c r="AV7" s="19">
        <f t="shared" si="1"/>
        <v>128903.89791956132</v>
      </c>
      <c r="AW7" s="19">
        <f t="shared" si="1"/>
        <v>128903.89791956132</v>
      </c>
      <c r="AX7" s="19">
        <f t="shared" si="1"/>
        <v>128903.89791956132</v>
      </c>
      <c r="AY7" s="19">
        <f t="shared" si="1"/>
        <v>128903.89791956132</v>
      </c>
      <c r="AZ7" s="19">
        <f t="shared" si="1"/>
        <v>128903.89791956132</v>
      </c>
    </row>
    <row r="8" spans="1:52" ht="14.25" customHeight="1" x14ac:dyDescent="0.2">
      <c r="A8" s="5" t="s">
        <v>56</v>
      </c>
      <c r="B8" s="19">
        <f>'Indonesia - HDV '!D40</f>
        <v>1420000</v>
      </c>
      <c r="C8" s="19">
        <f t="shared" si="2"/>
        <v>1420000</v>
      </c>
      <c r="D8" s="19">
        <f t="shared" si="1"/>
        <v>1420000</v>
      </c>
      <c r="E8" s="19">
        <f t="shared" si="1"/>
        <v>1420000</v>
      </c>
      <c r="F8" s="19">
        <f t="shared" si="1"/>
        <v>1420000</v>
      </c>
      <c r="G8" s="19">
        <f t="shared" si="1"/>
        <v>1420000</v>
      </c>
      <c r="H8" s="19">
        <f t="shared" si="1"/>
        <v>1420000</v>
      </c>
      <c r="I8" s="19">
        <f t="shared" si="1"/>
        <v>1420000</v>
      </c>
      <c r="J8" s="19">
        <f t="shared" si="1"/>
        <v>1420000</v>
      </c>
      <c r="K8" s="19">
        <f t="shared" si="1"/>
        <v>1420000</v>
      </c>
      <c r="L8" s="19">
        <f t="shared" si="1"/>
        <v>1420000</v>
      </c>
      <c r="M8" s="19">
        <f t="shared" si="1"/>
        <v>1420000</v>
      </c>
      <c r="N8" s="19">
        <f t="shared" si="1"/>
        <v>1420000</v>
      </c>
      <c r="O8" s="19">
        <f t="shared" si="1"/>
        <v>1420000</v>
      </c>
      <c r="P8" s="19">
        <f t="shared" si="1"/>
        <v>1420000</v>
      </c>
      <c r="Q8" s="19">
        <f t="shared" si="1"/>
        <v>1420000</v>
      </c>
      <c r="R8" s="19">
        <f t="shared" si="1"/>
        <v>1420000</v>
      </c>
      <c r="S8" s="19">
        <f t="shared" si="1"/>
        <v>1420000</v>
      </c>
      <c r="T8" s="19">
        <f t="shared" si="1"/>
        <v>1420000</v>
      </c>
      <c r="U8" s="19">
        <f t="shared" si="1"/>
        <v>1420000</v>
      </c>
      <c r="V8" s="19">
        <f t="shared" si="1"/>
        <v>1420000</v>
      </c>
      <c r="W8" s="19">
        <f t="shared" si="1"/>
        <v>1420000</v>
      </c>
      <c r="X8" s="19">
        <f t="shared" si="1"/>
        <v>1420000</v>
      </c>
      <c r="Y8" s="19">
        <f t="shared" si="1"/>
        <v>1420000</v>
      </c>
      <c r="Z8" s="19">
        <f t="shared" si="1"/>
        <v>1420000</v>
      </c>
      <c r="AA8" s="19">
        <f t="shared" si="1"/>
        <v>1420000</v>
      </c>
      <c r="AB8" s="19">
        <f t="shared" si="1"/>
        <v>1420000</v>
      </c>
      <c r="AC8" s="19">
        <f t="shared" si="1"/>
        <v>1420000</v>
      </c>
      <c r="AD8" s="19">
        <f t="shared" si="1"/>
        <v>1420000</v>
      </c>
      <c r="AE8" s="19">
        <f t="shared" si="1"/>
        <v>1420000</v>
      </c>
      <c r="AF8" s="19">
        <f t="shared" si="1"/>
        <v>1420000</v>
      </c>
      <c r="AG8" s="19">
        <f t="shared" si="1"/>
        <v>1420000</v>
      </c>
      <c r="AH8" s="19">
        <f t="shared" si="1"/>
        <v>1420000</v>
      </c>
      <c r="AI8" s="19">
        <f t="shared" si="1"/>
        <v>1420000</v>
      </c>
      <c r="AJ8" s="19">
        <f t="shared" si="1"/>
        <v>1420000</v>
      </c>
      <c r="AK8" s="19">
        <f t="shared" si="1"/>
        <v>1420000</v>
      </c>
      <c r="AL8" s="19">
        <f t="shared" si="1"/>
        <v>1420000</v>
      </c>
      <c r="AM8" s="19">
        <f t="shared" si="1"/>
        <v>1420000</v>
      </c>
      <c r="AN8" s="19">
        <f t="shared" si="1"/>
        <v>1420000</v>
      </c>
      <c r="AO8" s="19">
        <f t="shared" si="1"/>
        <v>1420000</v>
      </c>
      <c r="AP8" s="19">
        <f t="shared" si="1"/>
        <v>1420000</v>
      </c>
      <c r="AQ8" s="19">
        <f t="shared" si="1"/>
        <v>1420000</v>
      </c>
      <c r="AR8" s="19">
        <f t="shared" si="1"/>
        <v>1420000</v>
      </c>
      <c r="AS8" s="19">
        <f t="shared" si="1"/>
        <v>1420000</v>
      </c>
      <c r="AT8" s="19">
        <f t="shared" si="1"/>
        <v>1420000</v>
      </c>
      <c r="AU8" s="19">
        <f t="shared" si="1"/>
        <v>1420000</v>
      </c>
      <c r="AV8" s="19">
        <f t="shared" si="1"/>
        <v>1420000</v>
      </c>
      <c r="AW8" s="19">
        <f t="shared" si="1"/>
        <v>1420000</v>
      </c>
      <c r="AX8" s="19">
        <f t="shared" si="1"/>
        <v>1420000</v>
      </c>
      <c r="AY8" s="19">
        <f t="shared" si="1"/>
        <v>1420000</v>
      </c>
      <c r="AZ8" s="19">
        <f t="shared" si="1"/>
        <v>1420000</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Z1000"/>
  <sheetViews>
    <sheetView workbookViewId="0">
      <selection activeCell="C8" sqref="C8:AZ8"/>
    </sheetView>
  </sheetViews>
  <sheetFormatPr baseColWidth="10" defaultColWidth="14.5" defaultRowHeight="15" customHeight="1" x14ac:dyDescent="0.2"/>
  <cols>
    <col min="1" max="1" width="24.5" customWidth="1"/>
    <col min="2" max="35" width="10" customWidth="1"/>
    <col min="36"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'NVP-Indonesia'!B108*'NVP-Indonesia'!$B$227</f>
        <v>93481594.916666672</v>
      </c>
      <c r="C2" s="19">
        <v>0</v>
      </c>
      <c r="D2" s="19">
        <f t="shared" ref="D2:AF2" si="0">C2</f>
        <v>0</v>
      </c>
      <c r="E2" s="19">
        <f t="shared" si="0"/>
        <v>0</v>
      </c>
      <c r="F2" s="19">
        <f t="shared" si="0"/>
        <v>0</v>
      </c>
      <c r="G2" s="19">
        <f t="shared" si="0"/>
        <v>0</v>
      </c>
      <c r="H2" s="19">
        <f t="shared" si="0"/>
        <v>0</v>
      </c>
      <c r="I2" s="19">
        <f t="shared" si="0"/>
        <v>0</v>
      </c>
      <c r="J2" s="19">
        <f t="shared" si="0"/>
        <v>0</v>
      </c>
      <c r="K2" s="19">
        <f t="shared" si="0"/>
        <v>0</v>
      </c>
      <c r="L2" s="19">
        <f t="shared" si="0"/>
        <v>0</v>
      </c>
      <c r="M2" s="19">
        <f t="shared" si="0"/>
        <v>0</v>
      </c>
      <c r="N2" s="19">
        <f t="shared" si="0"/>
        <v>0</v>
      </c>
      <c r="O2" s="19">
        <f t="shared" si="0"/>
        <v>0</v>
      </c>
      <c r="P2" s="19">
        <f t="shared" si="0"/>
        <v>0</v>
      </c>
      <c r="Q2" s="19">
        <f t="shared" si="0"/>
        <v>0</v>
      </c>
      <c r="R2" s="19">
        <f t="shared" si="0"/>
        <v>0</v>
      </c>
      <c r="S2" s="19">
        <f t="shared" si="0"/>
        <v>0</v>
      </c>
      <c r="T2" s="19">
        <f t="shared" si="0"/>
        <v>0</v>
      </c>
      <c r="U2" s="19">
        <f t="shared" si="0"/>
        <v>0</v>
      </c>
      <c r="V2" s="19">
        <f t="shared" si="0"/>
        <v>0</v>
      </c>
      <c r="W2" s="19">
        <f t="shared" si="0"/>
        <v>0</v>
      </c>
      <c r="X2" s="19">
        <f t="shared" si="0"/>
        <v>0</v>
      </c>
      <c r="Y2" s="19">
        <f t="shared" si="0"/>
        <v>0</v>
      </c>
      <c r="Z2" s="19">
        <f t="shared" si="0"/>
        <v>0</v>
      </c>
      <c r="AA2" s="19">
        <f t="shared" si="0"/>
        <v>0</v>
      </c>
      <c r="AB2" s="19">
        <f t="shared" si="0"/>
        <v>0</v>
      </c>
      <c r="AC2" s="19">
        <f t="shared" si="0"/>
        <v>0</v>
      </c>
      <c r="AD2" s="19">
        <f t="shared" si="0"/>
        <v>0</v>
      </c>
      <c r="AE2" s="19">
        <f t="shared" si="0"/>
        <v>0</v>
      </c>
      <c r="AF2" s="19">
        <f t="shared" si="0"/>
        <v>0</v>
      </c>
      <c r="AG2" s="19">
        <f t="shared" ref="AG2" si="1">AF2</f>
        <v>0</v>
      </c>
      <c r="AH2" s="19">
        <f t="shared" ref="AH2" si="2">AG2</f>
        <v>0</v>
      </c>
      <c r="AI2" s="19">
        <f t="shared" ref="AI2" si="3">AH2</f>
        <v>0</v>
      </c>
      <c r="AJ2" s="19">
        <f t="shared" ref="AJ2" si="4">AI2</f>
        <v>0</v>
      </c>
      <c r="AK2" s="19">
        <f t="shared" ref="AK2" si="5">AJ2</f>
        <v>0</v>
      </c>
      <c r="AL2" s="19">
        <f t="shared" ref="AL2" si="6">AK2</f>
        <v>0</v>
      </c>
      <c r="AM2" s="19">
        <f t="shared" ref="AM2" si="7">AL2</f>
        <v>0</v>
      </c>
      <c r="AN2" s="19">
        <f t="shared" ref="AN2" si="8">AM2</f>
        <v>0</v>
      </c>
      <c r="AO2" s="19">
        <f t="shared" ref="AO2" si="9">AN2</f>
        <v>0</v>
      </c>
      <c r="AP2" s="19">
        <f t="shared" ref="AP2" si="10">AO2</f>
        <v>0</v>
      </c>
      <c r="AQ2" s="19">
        <f t="shared" ref="AQ2" si="11">AP2</f>
        <v>0</v>
      </c>
      <c r="AR2" s="19">
        <f t="shared" ref="AR2" si="12">AQ2</f>
        <v>0</v>
      </c>
      <c r="AS2" s="19">
        <f t="shared" ref="AS2" si="13">AR2</f>
        <v>0</v>
      </c>
      <c r="AT2" s="19">
        <f t="shared" ref="AT2" si="14">AS2</f>
        <v>0</v>
      </c>
      <c r="AU2" s="19">
        <f t="shared" ref="AU2" si="15">AT2</f>
        <v>0</v>
      </c>
      <c r="AV2" s="19">
        <f t="shared" ref="AV2" si="16">AU2</f>
        <v>0</v>
      </c>
      <c r="AW2" s="19">
        <f t="shared" ref="AW2" si="17">AV2</f>
        <v>0</v>
      </c>
      <c r="AX2" s="19">
        <f t="shared" ref="AX2" si="18">AW2</f>
        <v>0</v>
      </c>
      <c r="AY2" s="19">
        <f t="shared" ref="AY2" si="19">AX2</f>
        <v>0</v>
      </c>
      <c r="AZ2" s="19">
        <f t="shared" ref="AZ2" si="20">AY2</f>
        <v>0</v>
      </c>
    </row>
    <row r="3" spans="1:52" ht="14.25" customHeight="1" x14ac:dyDescent="0.2">
      <c r="A3" s="5" t="s">
        <v>51</v>
      </c>
      <c r="B3" s="7">
        <v>999999999</v>
      </c>
      <c r="C3" s="7">
        <v>999999999</v>
      </c>
      <c r="D3" s="7">
        <v>999999999</v>
      </c>
      <c r="E3" s="7">
        <v>999999999</v>
      </c>
      <c r="F3" s="7">
        <v>999999999</v>
      </c>
      <c r="G3" s="7">
        <v>999999999</v>
      </c>
      <c r="H3" s="7">
        <v>999999999</v>
      </c>
      <c r="I3" s="7">
        <v>999999999</v>
      </c>
      <c r="J3" s="7">
        <v>999999999</v>
      </c>
      <c r="K3" s="7">
        <v>999999999</v>
      </c>
      <c r="L3" s="7">
        <v>999999999</v>
      </c>
      <c r="M3" s="7">
        <v>999999999</v>
      </c>
      <c r="N3" s="7">
        <v>999999999</v>
      </c>
      <c r="O3" s="7">
        <v>999999999</v>
      </c>
      <c r="P3" s="7">
        <v>999999999</v>
      </c>
      <c r="Q3" s="7">
        <v>999999999</v>
      </c>
      <c r="R3" s="7">
        <v>999999999</v>
      </c>
      <c r="S3" s="7">
        <v>999999999</v>
      </c>
      <c r="T3" s="7">
        <v>999999999</v>
      </c>
      <c r="U3" s="7">
        <v>999999999</v>
      </c>
      <c r="V3" s="7">
        <v>999999999</v>
      </c>
      <c r="W3" s="7">
        <v>999999999</v>
      </c>
      <c r="X3" s="7">
        <v>999999999</v>
      </c>
      <c r="Y3" s="7">
        <v>999999999</v>
      </c>
      <c r="Z3" s="7">
        <v>999999999</v>
      </c>
      <c r="AA3" s="7">
        <v>999999999</v>
      </c>
      <c r="AB3" s="7">
        <v>999999999</v>
      </c>
      <c r="AC3" s="7">
        <v>999999999</v>
      </c>
      <c r="AD3" s="7">
        <v>999999999</v>
      </c>
      <c r="AE3" s="7">
        <v>999999999</v>
      </c>
      <c r="AF3" s="7">
        <v>999999999</v>
      </c>
      <c r="AG3" s="7">
        <v>999999999</v>
      </c>
      <c r="AH3" s="7">
        <v>999999999</v>
      </c>
      <c r="AI3" s="7">
        <v>999999999</v>
      </c>
      <c r="AJ3" s="7">
        <v>999999999</v>
      </c>
      <c r="AK3" s="7">
        <v>999999999</v>
      </c>
      <c r="AL3" s="7">
        <v>999999999</v>
      </c>
      <c r="AM3" s="7">
        <v>999999999</v>
      </c>
      <c r="AN3" s="7">
        <v>999999999</v>
      </c>
      <c r="AO3" s="7">
        <v>999999999</v>
      </c>
      <c r="AP3" s="7">
        <v>999999999</v>
      </c>
      <c r="AQ3" s="7">
        <v>999999999</v>
      </c>
      <c r="AR3" s="7">
        <v>999999999</v>
      </c>
      <c r="AS3" s="7">
        <v>999999999</v>
      </c>
      <c r="AT3" s="7">
        <v>999999999</v>
      </c>
      <c r="AU3" s="7">
        <v>999999999</v>
      </c>
      <c r="AV3" s="7">
        <v>999999999</v>
      </c>
      <c r="AW3" s="7">
        <v>999999999</v>
      </c>
      <c r="AX3" s="7">
        <v>999999999</v>
      </c>
      <c r="AY3" s="7">
        <v>999999999</v>
      </c>
      <c r="AZ3" s="7">
        <v>999999999</v>
      </c>
    </row>
    <row r="4" spans="1:52" ht="14.25" customHeight="1" x14ac:dyDescent="0.2">
      <c r="A4" s="5" t="s">
        <v>52</v>
      </c>
      <c r="B4" s="7">
        <v>999999999</v>
      </c>
      <c r="C4" s="7">
        <v>999999999</v>
      </c>
      <c r="D4" s="7">
        <v>999999999</v>
      </c>
      <c r="E4" s="7">
        <v>999999999</v>
      </c>
      <c r="F4" s="7">
        <v>999999999</v>
      </c>
      <c r="G4" s="7">
        <v>999999999</v>
      </c>
      <c r="H4" s="7">
        <v>999999999</v>
      </c>
      <c r="I4" s="7">
        <v>999999999</v>
      </c>
      <c r="J4" s="7">
        <v>999999999</v>
      </c>
      <c r="K4" s="7">
        <v>999999999</v>
      </c>
      <c r="L4" s="7">
        <v>999999999</v>
      </c>
      <c r="M4" s="7">
        <v>999999999</v>
      </c>
      <c r="N4" s="7">
        <v>999999999</v>
      </c>
      <c r="O4" s="7">
        <v>999999999</v>
      </c>
      <c r="P4" s="7">
        <v>999999999</v>
      </c>
      <c r="Q4" s="7">
        <v>999999999</v>
      </c>
      <c r="R4" s="7">
        <v>999999999</v>
      </c>
      <c r="S4" s="7">
        <v>999999999</v>
      </c>
      <c r="T4" s="7">
        <v>999999999</v>
      </c>
      <c r="U4" s="7">
        <v>999999999</v>
      </c>
      <c r="V4" s="7">
        <v>999999999</v>
      </c>
      <c r="W4" s="7">
        <v>999999999</v>
      </c>
      <c r="X4" s="7">
        <v>999999999</v>
      </c>
      <c r="Y4" s="7">
        <v>999999999</v>
      </c>
      <c r="Z4" s="7">
        <v>999999999</v>
      </c>
      <c r="AA4" s="7">
        <v>999999999</v>
      </c>
      <c r="AB4" s="7">
        <v>999999999</v>
      </c>
      <c r="AC4" s="7">
        <v>999999999</v>
      </c>
      <c r="AD4" s="7">
        <v>999999999</v>
      </c>
      <c r="AE4" s="7">
        <v>999999999</v>
      </c>
      <c r="AF4" s="7">
        <v>999999999</v>
      </c>
      <c r="AG4" s="7">
        <v>999999999</v>
      </c>
      <c r="AH4" s="7">
        <v>999999999</v>
      </c>
      <c r="AI4" s="7">
        <v>999999999</v>
      </c>
      <c r="AJ4" s="7">
        <v>999999999</v>
      </c>
      <c r="AK4" s="7">
        <v>999999999</v>
      </c>
      <c r="AL4" s="7">
        <v>999999999</v>
      </c>
      <c r="AM4" s="7">
        <v>999999999</v>
      </c>
      <c r="AN4" s="7">
        <v>999999999</v>
      </c>
      <c r="AO4" s="7">
        <v>999999999</v>
      </c>
      <c r="AP4" s="7">
        <v>999999999</v>
      </c>
      <c r="AQ4" s="7">
        <v>999999999</v>
      </c>
      <c r="AR4" s="7">
        <v>999999999</v>
      </c>
      <c r="AS4" s="7">
        <v>999999999</v>
      </c>
      <c r="AT4" s="7">
        <v>999999999</v>
      </c>
      <c r="AU4" s="7">
        <v>999999999</v>
      </c>
      <c r="AV4" s="7">
        <v>999999999</v>
      </c>
      <c r="AW4" s="7">
        <v>999999999</v>
      </c>
      <c r="AX4" s="7">
        <v>999999999</v>
      </c>
      <c r="AY4" s="7">
        <v>999999999</v>
      </c>
      <c r="AZ4" s="7">
        <v>999999999</v>
      </c>
    </row>
    <row r="5" spans="1:52" ht="14.25" customHeight="1" x14ac:dyDescent="0.2">
      <c r="A5" s="5" t="s">
        <v>53</v>
      </c>
      <c r="B5" s="19">
        <f>'NVP-Indonesia'!B111*'NVP-Indonesia'!$B$227</f>
        <v>50570000</v>
      </c>
      <c r="C5" s="19">
        <f t="shared" ref="C5:AF5" si="21">$B5</f>
        <v>50570000</v>
      </c>
      <c r="D5" s="19">
        <f t="shared" si="21"/>
        <v>50570000</v>
      </c>
      <c r="E5" s="19">
        <f t="shared" si="21"/>
        <v>50570000</v>
      </c>
      <c r="F5" s="19">
        <f t="shared" si="21"/>
        <v>50570000</v>
      </c>
      <c r="G5" s="19">
        <f t="shared" si="21"/>
        <v>50570000</v>
      </c>
      <c r="H5" s="19">
        <f t="shared" si="21"/>
        <v>50570000</v>
      </c>
      <c r="I5" s="19">
        <f t="shared" si="21"/>
        <v>50570000</v>
      </c>
      <c r="J5" s="19">
        <f t="shared" si="21"/>
        <v>50570000</v>
      </c>
      <c r="K5" s="19">
        <f t="shared" si="21"/>
        <v>50570000</v>
      </c>
      <c r="L5" s="19">
        <f t="shared" si="21"/>
        <v>50570000</v>
      </c>
      <c r="M5" s="19">
        <f t="shared" si="21"/>
        <v>50570000</v>
      </c>
      <c r="N5" s="19">
        <f t="shared" si="21"/>
        <v>50570000</v>
      </c>
      <c r="O5" s="19">
        <f t="shared" si="21"/>
        <v>50570000</v>
      </c>
      <c r="P5" s="19">
        <f t="shared" si="21"/>
        <v>50570000</v>
      </c>
      <c r="Q5" s="19">
        <f t="shared" si="21"/>
        <v>50570000</v>
      </c>
      <c r="R5" s="19">
        <f t="shared" si="21"/>
        <v>50570000</v>
      </c>
      <c r="S5" s="19">
        <f t="shared" si="21"/>
        <v>50570000</v>
      </c>
      <c r="T5" s="19">
        <f t="shared" si="21"/>
        <v>50570000</v>
      </c>
      <c r="U5" s="19">
        <f t="shared" si="21"/>
        <v>50570000</v>
      </c>
      <c r="V5" s="19">
        <f t="shared" si="21"/>
        <v>50570000</v>
      </c>
      <c r="W5" s="19">
        <f t="shared" si="21"/>
        <v>50570000</v>
      </c>
      <c r="X5" s="19">
        <f t="shared" si="21"/>
        <v>50570000</v>
      </c>
      <c r="Y5" s="19">
        <f t="shared" si="21"/>
        <v>50570000</v>
      </c>
      <c r="Z5" s="19">
        <f t="shared" si="21"/>
        <v>50570000</v>
      </c>
      <c r="AA5" s="19">
        <f t="shared" si="21"/>
        <v>50570000</v>
      </c>
      <c r="AB5" s="19">
        <f t="shared" si="21"/>
        <v>50570000</v>
      </c>
      <c r="AC5" s="19">
        <f t="shared" si="21"/>
        <v>50570000</v>
      </c>
      <c r="AD5" s="19">
        <f t="shared" si="21"/>
        <v>50570000</v>
      </c>
      <c r="AE5" s="19">
        <f t="shared" si="21"/>
        <v>50570000</v>
      </c>
      <c r="AF5" s="19">
        <f t="shared" si="21"/>
        <v>50570000</v>
      </c>
      <c r="AG5" s="19">
        <f t="shared" ref="AG5:AZ5" si="22">_xlfn.FORECAST.LINEAR(AG$1,$B5:$AF5,$B$1:$AF$1)</f>
        <v>50570000</v>
      </c>
      <c r="AH5" s="19">
        <f t="shared" si="22"/>
        <v>50570000</v>
      </c>
      <c r="AI5" s="19">
        <f t="shared" si="22"/>
        <v>50570000</v>
      </c>
      <c r="AJ5" s="19">
        <f t="shared" si="22"/>
        <v>50570000</v>
      </c>
      <c r="AK5" s="19">
        <f t="shared" si="22"/>
        <v>50570000</v>
      </c>
      <c r="AL5" s="19">
        <f t="shared" si="22"/>
        <v>50570000</v>
      </c>
      <c r="AM5" s="19">
        <f t="shared" si="22"/>
        <v>50570000</v>
      </c>
      <c r="AN5" s="19">
        <f t="shared" si="22"/>
        <v>50570000</v>
      </c>
      <c r="AO5" s="19">
        <f t="shared" si="22"/>
        <v>50570000</v>
      </c>
      <c r="AP5" s="19">
        <f t="shared" si="22"/>
        <v>50570000</v>
      </c>
      <c r="AQ5" s="19">
        <f t="shared" si="22"/>
        <v>50570000</v>
      </c>
      <c r="AR5" s="19">
        <f t="shared" si="22"/>
        <v>50570000</v>
      </c>
      <c r="AS5" s="19">
        <f t="shared" si="22"/>
        <v>50570000</v>
      </c>
      <c r="AT5" s="19">
        <f t="shared" si="22"/>
        <v>50570000</v>
      </c>
      <c r="AU5" s="19">
        <f t="shared" si="22"/>
        <v>50570000</v>
      </c>
      <c r="AV5" s="19">
        <f t="shared" si="22"/>
        <v>50570000</v>
      </c>
      <c r="AW5" s="19">
        <f t="shared" si="22"/>
        <v>50570000</v>
      </c>
      <c r="AX5" s="19">
        <f t="shared" si="22"/>
        <v>50570000</v>
      </c>
      <c r="AY5" s="19">
        <f t="shared" si="22"/>
        <v>50570000</v>
      </c>
      <c r="AZ5" s="19">
        <f t="shared" si="22"/>
        <v>50570000</v>
      </c>
    </row>
    <row r="6" spans="1:52" ht="14.25" customHeight="1" x14ac:dyDescent="0.2">
      <c r="A6" s="5" t="s">
        <v>54</v>
      </c>
      <c r="B6" s="7">
        <v>999999999</v>
      </c>
      <c r="C6" s="7">
        <v>999999999</v>
      </c>
      <c r="D6" s="7">
        <v>999999999</v>
      </c>
      <c r="E6" s="7">
        <v>999999999</v>
      </c>
      <c r="F6" s="7">
        <v>999999999</v>
      </c>
      <c r="G6" s="7">
        <v>999999999</v>
      </c>
      <c r="H6" s="7">
        <v>999999999</v>
      </c>
      <c r="I6" s="7">
        <v>999999999</v>
      </c>
      <c r="J6" s="7">
        <v>999999999</v>
      </c>
      <c r="K6" s="7">
        <v>999999999</v>
      </c>
      <c r="L6" s="7">
        <v>999999999</v>
      </c>
      <c r="M6" s="7">
        <v>999999999</v>
      </c>
      <c r="N6" s="7">
        <v>999999999</v>
      </c>
      <c r="O6" s="7">
        <v>999999999</v>
      </c>
      <c r="P6" s="7">
        <v>999999999</v>
      </c>
      <c r="Q6" s="7">
        <v>999999999</v>
      </c>
      <c r="R6" s="7">
        <v>999999999</v>
      </c>
      <c r="S6" s="7">
        <v>999999999</v>
      </c>
      <c r="T6" s="7">
        <v>999999999</v>
      </c>
      <c r="U6" s="7">
        <v>999999999</v>
      </c>
      <c r="V6" s="7">
        <v>999999999</v>
      </c>
      <c r="W6" s="7">
        <v>999999999</v>
      </c>
      <c r="X6" s="7">
        <v>999999999</v>
      </c>
      <c r="Y6" s="7">
        <v>999999999</v>
      </c>
      <c r="Z6" s="7">
        <v>999999999</v>
      </c>
      <c r="AA6" s="7">
        <v>999999999</v>
      </c>
      <c r="AB6" s="7">
        <v>999999999</v>
      </c>
      <c r="AC6" s="7">
        <v>999999999</v>
      </c>
      <c r="AD6" s="7">
        <v>999999999</v>
      </c>
      <c r="AE6" s="7">
        <v>999999999</v>
      </c>
      <c r="AF6" s="7">
        <v>999999999</v>
      </c>
      <c r="AG6" s="7">
        <v>999999999</v>
      </c>
      <c r="AH6" s="7">
        <v>999999999</v>
      </c>
      <c r="AI6" s="7">
        <v>999999999</v>
      </c>
      <c r="AJ6" s="7">
        <v>999999999</v>
      </c>
      <c r="AK6" s="7">
        <v>999999999</v>
      </c>
      <c r="AL6" s="7">
        <v>999999999</v>
      </c>
      <c r="AM6" s="7">
        <v>999999999</v>
      </c>
      <c r="AN6" s="7">
        <v>999999999</v>
      </c>
      <c r="AO6" s="7">
        <v>999999999</v>
      </c>
      <c r="AP6" s="7">
        <v>999999999</v>
      </c>
      <c r="AQ6" s="7">
        <v>999999999</v>
      </c>
      <c r="AR6" s="7">
        <v>999999999</v>
      </c>
      <c r="AS6" s="7">
        <v>999999999</v>
      </c>
      <c r="AT6" s="7">
        <v>999999999</v>
      </c>
      <c r="AU6" s="7">
        <v>999999999</v>
      </c>
      <c r="AV6" s="7">
        <v>999999999</v>
      </c>
      <c r="AW6" s="7">
        <v>999999999</v>
      </c>
      <c r="AX6" s="7">
        <v>999999999</v>
      </c>
      <c r="AY6" s="7">
        <v>999999999</v>
      </c>
      <c r="AZ6" s="7">
        <v>999999999</v>
      </c>
    </row>
    <row r="7" spans="1:52" ht="14.25" customHeight="1" x14ac:dyDescent="0.2">
      <c r="A7" s="5" t="s">
        <v>55</v>
      </c>
      <c r="B7" s="7">
        <v>999999999</v>
      </c>
      <c r="C7" s="7">
        <v>999999999</v>
      </c>
      <c r="D7" s="7">
        <v>999999999</v>
      </c>
      <c r="E7" s="7">
        <v>999999999</v>
      </c>
      <c r="F7" s="7">
        <v>999999999</v>
      </c>
      <c r="G7" s="7">
        <v>999999999</v>
      </c>
      <c r="H7" s="7">
        <v>999999999</v>
      </c>
      <c r="I7" s="7">
        <v>999999999</v>
      </c>
      <c r="J7" s="7">
        <v>999999999</v>
      </c>
      <c r="K7" s="7">
        <v>999999999</v>
      </c>
      <c r="L7" s="7">
        <v>999999999</v>
      </c>
      <c r="M7" s="7">
        <v>999999999</v>
      </c>
      <c r="N7" s="7">
        <v>999999999</v>
      </c>
      <c r="O7" s="7">
        <v>999999999</v>
      </c>
      <c r="P7" s="7">
        <v>999999999</v>
      </c>
      <c r="Q7" s="7">
        <v>999999999</v>
      </c>
      <c r="R7" s="7">
        <v>999999999</v>
      </c>
      <c r="S7" s="7">
        <v>999999999</v>
      </c>
      <c r="T7" s="7">
        <v>999999999</v>
      </c>
      <c r="U7" s="7">
        <v>999999999</v>
      </c>
      <c r="V7" s="7">
        <v>999999999</v>
      </c>
      <c r="W7" s="7">
        <v>999999999</v>
      </c>
      <c r="X7" s="7">
        <v>999999999</v>
      </c>
      <c r="Y7" s="7">
        <v>999999999</v>
      </c>
      <c r="Z7" s="7">
        <v>999999999</v>
      </c>
      <c r="AA7" s="7">
        <v>999999999</v>
      </c>
      <c r="AB7" s="7">
        <v>999999999</v>
      </c>
      <c r="AC7" s="7">
        <v>999999999</v>
      </c>
      <c r="AD7" s="7">
        <v>999999999</v>
      </c>
      <c r="AE7" s="7">
        <v>999999999</v>
      </c>
      <c r="AF7" s="7">
        <v>999999999</v>
      </c>
      <c r="AG7" s="7">
        <v>999999999</v>
      </c>
      <c r="AH7" s="7">
        <v>999999999</v>
      </c>
      <c r="AI7" s="7">
        <v>999999999</v>
      </c>
      <c r="AJ7" s="7">
        <v>999999999</v>
      </c>
      <c r="AK7" s="7">
        <v>999999999</v>
      </c>
      <c r="AL7" s="7">
        <v>999999999</v>
      </c>
      <c r="AM7" s="7">
        <v>999999999</v>
      </c>
      <c r="AN7" s="7">
        <v>999999999</v>
      </c>
      <c r="AO7" s="7">
        <v>999999999</v>
      </c>
      <c r="AP7" s="7">
        <v>999999999</v>
      </c>
      <c r="AQ7" s="7">
        <v>999999999</v>
      </c>
      <c r="AR7" s="7">
        <v>999999999</v>
      </c>
      <c r="AS7" s="7">
        <v>999999999</v>
      </c>
      <c r="AT7" s="7">
        <v>999999999</v>
      </c>
      <c r="AU7" s="7">
        <v>999999999</v>
      </c>
      <c r="AV7" s="7">
        <v>999999999</v>
      </c>
      <c r="AW7" s="7">
        <v>999999999</v>
      </c>
      <c r="AX7" s="7">
        <v>999999999</v>
      </c>
      <c r="AY7" s="7">
        <v>999999999</v>
      </c>
      <c r="AZ7" s="7">
        <v>999999999</v>
      </c>
    </row>
    <row r="8" spans="1:52" ht="14.25" customHeight="1" x14ac:dyDescent="0.2">
      <c r="A8" s="5" t="s">
        <v>56</v>
      </c>
      <c r="B8" s="19">
        <f>'NVP-Indonesia'!B114*'NVP-Indonesia'!$B$227</f>
        <v>101760495.15564114</v>
      </c>
      <c r="C8" s="19">
        <f>B8</f>
        <v>101760495.15564114</v>
      </c>
      <c r="D8" s="19">
        <f t="shared" ref="D8:AZ8" si="23">C8</f>
        <v>101760495.15564114</v>
      </c>
      <c r="E8" s="19">
        <f t="shared" si="23"/>
        <v>101760495.15564114</v>
      </c>
      <c r="F8" s="19">
        <f t="shared" si="23"/>
        <v>101760495.15564114</v>
      </c>
      <c r="G8" s="19">
        <f t="shared" si="23"/>
        <v>101760495.15564114</v>
      </c>
      <c r="H8" s="19">
        <f t="shared" si="23"/>
        <v>101760495.15564114</v>
      </c>
      <c r="I8" s="19">
        <f t="shared" si="23"/>
        <v>101760495.15564114</v>
      </c>
      <c r="J8" s="19">
        <f t="shared" si="23"/>
        <v>101760495.15564114</v>
      </c>
      <c r="K8" s="19">
        <f t="shared" si="23"/>
        <v>101760495.15564114</v>
      </c>
      <c r="L8" s="19">
        <f t="shared" si="23"/>
        <v>101760495.15564114</v>
      </c>
      <c r="M8" s="19">
        <f t="shared" si="23"/>
        <v>101760495.15564114</v>
      </c>
      <c r="N8" s="19">
        <f t="shared" si="23"/>
        <v>101760495.15564114</v>
      </c>
      <c r="O8" s="19">
        <f t="shared" si="23"/>
        <v>101760495.15564114</v>
      </c>
      <c r="P8" s="19">
        <f t="shared" si="23"/>
        <v>101760495.15564114</v>
      </c>
      <c r="Q8" s="19">
        <f t="shared" si="23"/>
        <v>101760495.15564114</v>
      </c>
      <c r="R8" s="19">
        <f t="shared" si="23"/>
        <v>101760495.15564114</v>
      </c>
      <c r="S8" s="19">
        <f t="shared" si="23"/>
        <v>101760495.15564114</v>
      </c>
      <c r="T8" s="19">
        <f t="shared" si="23"/>
        <v>101760495.15564114</v>
      </c>
      <c r="U8" s="19">
        <f t="shared" si="23"/>
        <v>101760495.15564114</v>
      </c>
      <c r="V8" s="19">
        <f t="shared" si="23"/>
        <v>101760495.15564114</v>
      </c>
      <c r="W8" s="19">
        <f t="shared" si="23"/>
        <v>101760495.15564114</v>
      </c>
      <c r="X8" s="19">
        <f t="shared" si="23"/>
        <v>101760495.15564114</v>
      </c>
      <c r="Y8" s="19">
        <f t="shared" si="23"/>
        <v>101760495.15564114</v>
      </c>
      <c r="Z8" s="19">
        <f t="shared" si="23"/>
        <v>101760495.15564114</v>
      </c>
      <c r="AA8" s="19">
        <f t="shared" si="23"/>
        <v>101760495.15564114</v>
      </c>
      <c r="AB8" s="19">
        <f t="shared" si="23"/>
        <v>101760495.15564114</v>
      </c>
      <c r="AC8" s="19">
        <f t="shared" si="23"/>
        <v>101760495.15564114</v>
      </c>
      <c r="AD8" s="19">
        <f t="shared" si="23"/>
        <v>101760495.15564114</v>
      </c>
      <c r="AE8" s="19">
        <f t="shared" si="23"/>
        <v>101760495.15564114</v>
      </c>
      <c r="AF8" s="19">
        <f t="shared" si="23"/>
        <v>101760495.15564114</v>
      </c>
      <c r="AG8" s="19">
        <f t="shared" si="23"/>
        <v>101760495.15564114</v>
      </c>
      <c r="AH8" s="19">
        <f t="shared" si="23"/>
        <v>101760495.15564114</v>
      </c>
      <c r="AI8" s="19">
        <f t="shared" si="23"/>
        <v>101760495.15564114</v>
      </c>
      <c r="AJ8" s="19">
        <f t="shared" si="23"/>
        <v>101760495.15564114</v>
      </c>
      <c r="AK8" s="19">
        <f t="shared" si="23"/>
        <v>101760495.15564114</v>
      </c>
      <c r="AL8" s="19">
        <f t="shared" si="23"/>
        <v>101760495.15564114</v>
      </c>
      <c r="AM8" s="19">
        <f t="shared" si="23"/>
        <v>101760495.15564114</v>
      </c>
      <c r="AN8" s="19">
        <f t="shared" si="23"/>
        <v>101760495.15564114</v>
      </c>
      <c r="AO8" s="19">
        <f t="shared" si="23"/>
        <v>101760495.15564114</v>
      </c>
      <c r="AP8" s="19">
        <f t="shared" si="23"/>
        <v>101760495.15564114</v>
      </c>
      <c r="AQ8" s="19">
        <f t="shared" si="23"/>
        <v>101760495.15564114</v>
      </c>
      <c r="AR8" s="19">
        <f t="shared" si="23"/>
        <v>101760495.15564114</v>
      </c>
      <c r="AS8" s="19">
        <f>AR8</f>
        <v>101760495.15564114</v>
      </c>
      <c r="AT8" s="19">
        <f t="shared" si="23"/>
        <v>101760495.15564114</v>
      </c>
      <c r="AU8" s="19">
        <f t="shared" si="23"/>
        <v>101760495.15564114</v>
      </c>
      <c r="AV8" s="19">
        <f t="shared" si="23"/>
        <v>101760495.15564114</v>
      </c>
      <c r="AW8" s="19">
        <f t="shared" si="23"/>
        <v>101760495.15564114</v>
      </c>
      <c r="AX8" s="19">
        <f t="shared" si="23"/>
        <v>101760495.15564114</v>
      </c>
      <c r="AY8" s="19">
        <f t="shared" si="23"/>
        <v>101760495.15564114</v>
      </c>
      <c r="AZ8" s="19">
        <f t="shared" si="23"/>
        <v>101760495.15564114</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97D"/>
  </sheetPr>
  <dimension ref="A1:AZ1000"/>
  <sheetViews>
    <sheetView workbookViewId="0">
      <selection activeCell="AF2" sqref="AF2:AZ2"/>
    </sheetView>
  </sheetViews>
  <sheetFormatPr baseColWidth="10" defaultColWidth="14.5" defaultRowHeight="15" customHeight="1" x14ac:dyDescent="0.2"/>
  <cols>
    <col min="1" max="1" width="24.5" customWidth="1"/>
    <col min="2"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'NVP-Indonesia'!B118*'NVP-Indonesia'!$B$227</f>
        <v>3250000.0000000005</v>
      </c>
      <c r="C2" s="19">
        <v>0</v>
      </c>
      <c r="D2" s="19">
        <f t="shared" ref="D2:AF2" si="0">C2</f>
        <v>0</v>
      </c>
      <c r="E2" s="19">
        <f t="shared" si="0"/>
        <v>0</v>
      </c>
      <c r="F2" s="19">
        <f t="shared" si="0"/>
        <v>0</v>
      </c>
      <c r="G2" s="19">
        <f t="shared" si="0"/>
        <v>0</v>
      </c>
      <c r="H2" s="19">
        <f t="shared" si="0"/>
        <v>0</v>
      </c>
      <c r="I2" s="19">
        <f t="shared" si="0"/>
        <v>0</v>
      </c>
      <c r="J2" s="19">
        <f t="shared" si="0"/>
        <v>0</v>
      </c>
      <c r="K2" s="19">
        <f t="shared" si="0"/>
        <v>0</v>
      </c>
      <c r="L2" s="19">
        <f t="shared" si="0"/>
        <v>0</v>
      </c>
      <c r="M2" s="19">
        <f t="shared" si="0"/>
        <v>0</v>
      </c>
      <c r="N2" s="19">
        <f t="shared" si="0"/>
        <v>0</v>
      </c>
      <c r="O2" s="19">
        <f t="shared" si="0"/>
        <v>0</v>
      </c>
      <c r="P2" s="19">
        <f t="shared" si="0"/>
        <v>0</v>
      </c>
      <c r="Q2" s="19">
        <f t="shared" si="0"/>
        <v>0</v>
      </c>
      <c r="R2" s="19">
        <f t="shared" si="0"/>
        <v>0</v>
      </c>
      <c r="S2" s="19">
        <f t="shared" si="0"/>
        <v>0</v>
      </c>
      <c r="T2" s="19">
        <f t="shared" si="0"/>
        <v>0</v>
      </c>
      <c r="U2" s="19">
        <f t="shared" si="0"/>
        <v>0</v>
      </c>
      <c r="V2" s="19">
        <f t="shared" si="0"/>
        <v>0</v>
      </c>
      <c r="W2" s="19">
        <f t="shared" si="0"/>
        <v>0</v>
      </c>
      <c r="X2" s="19">
        <f t="shared" si="0"/>
        <v>0</v>
      </c>
      <c r="Y2" s="19">
        <f t="shared" si="0"/>
        <v>0</v>
      </c>
      <c r="Z2" s="19">
        <f t="shared" si="0"/>
        <v>0</v>
      </c>
      <c r="AA2" s="19">
        <f t="shared" si="0"/>
        <v>0</v>
      </c>
      <c r="AB2" s="19">
        <f t="shared" si="0"/>
        <v>0</v>
      </c>
      <c r="AC2" s="19">
        <f t="shared" si="0"/>
        <v>0</v>
      </c>
      <c r="AD2" s="19">
        <f t="shared" si="0"/>
        <v>0</v>
      </c>
      <c r="AE2" s="19">
        <f t="shared" si="0"/>
        <v>0</v>
      </c>
      <c r="AF2" s="19">
        <f t="shared" si="0"/>
        <v>0</v>
      </c>
      <c r="AG2" s="19">
        <f t="shared" ref="AG2" si="1">AF2</f>
        <v>0</v>
      </c>
      <c r="AH2" s="19">
        <f t="shared" ref="AH2" si="2">AG2</f>
        <v>0</v>
      </c>
      <c r="AI2" s="19">
        <f t="shared" ref="AI2" si="3">AH2</f>
        <v>0</v>
      </c>
      <c r="AJ2" s="19">
        <f t="shared" ref="AJ2" si="4">AI2</f>
        <v>0</v>
      </c>
      <c r="AK2" s="19">
        <f t="shared" ref="AK2" si="5">AJ2</f>
        <v>0</v>
      </c>
      <c r="AL2" s="19">
        <f t="shared" ref="AL2" si="6">AK2</f>
        <v>0</v>
      </c>
      <c r="AM2" s="19">
        <f t="shared" ref="AM2" si="7">AL2</f>
        <v>0</v>
      </c>
      <c r="AN2" s="19">
        <f t="shared" ref="AN2" si="8">AM2</f>
        <v>0</v>
      </c>
      <c r="AO2" s="19">
        <f t="shared" ref="AO2" si="9">AN2</f>
        <v>0</v>
      </c>
      <c r="AP2" s="19">
        <f t="shared" ref="AP2" si="10">AO2</f>
        <v>0</v>
      </c>
      <c r="AQ2" s="19">
        <f t="shared" ref="AQ2" si="11">AP2</f>
        <v>0</v>
      </c>
      <c r="AR2" s="19">
        <f t="shared" ref="AR2" si="12">AQ2</f>
        <v>0</v>
      </c>
      <c r="AS2" s="19">
        <f t="shared" ref="AS2" si="13">AR2</f>
        <v>0</v>
      </c>
      <c r="AT2" s="19">
        <f t="shared" ref="AT2" si="14">AS2</f>
        <v>0</v>
      </c>
      <c r="AU2" s="19">
        <f t="shared" ref="AU2" si="15">AT2</f>
        <v>0</v>
      </c>
      <c r="AV2" s="19">
        <f t="shared" ref="AV2" si="16">AU2</f>
        <v>0</v>
      </c>
      <c r="AW2" s="19">
        <f t="shared" ref="AW2" si="17">AV2</f>
        <v>0</v>
      </c>
      <c r="AX2" s="19">
        <f t="shared" ref="AX2" si="18">AW2</f>
        <v>0</v>
      </c>
      <c r="AY2" s="19">
        <f t="shared" ref="AY2" si="19">AX2</f>
        <v>0</v>
      </c>
      <c r="AZ2" s="19">
        <f t="shared" ref="AZ2" si="20">AY2</f>
        <v>0</v>
      </c>
    </row>
    <row r="3" spans="1:52" ht="14.25" customHeight="1" x14ac:dyDescent="0.2">
      <c r="A3" s="5" t="s">
        <v>51</v>
      </c>
      <c r="B3" s="7">
        <v>999999999</v>
      </c>
      <c r="C3" s="7">
        <v>999999999</v>
      </c>
      <c r="D3" s="7">
        <v>999999999</v>
      </c>
      <c r="E3" s="7">
        <v>999999999</v>
      </c>
      <c r="F3" s="7">
        <v>999999999</v>
      </c>
      <c r="G3" s="7">
        <v>999999999</v>
      </c>
      <c r="H3" s="7">
        <v>999999999</v>
      </c>
      <c r="I3" s="7">
        <v>999999999</v>
      </c>
      <c r="J3" s="7">
        <v>999999999</v>
      </c>
      <c r="K3" s="7">
        <v>999999999</v>
      </c>
      <c r="L3" s="7">
        <v>999999999</v>
      </c>
      <c r="M3" s="7">
        <v>999999999</v>
      </c>
      <c r="N3" s="7">
        <v>999999999</v>
      </c>
      <c r="O3" s="7">
        <v>999999999</v>
      </c>
      <c r="P3" s="7">
        <v>999999999</v>
      </c>
      <c r="Q3" s="7">
        <v>999999999</v>
      </c>
      <c r="R3" s="7">
        <v>999999999</v>
      </c>
      <c r="S3" s="7">
        <v>999999999</v>
      </c>
      <c r="T3" s="7">
        <v>999999999</v>
      </c>
      <c r="U3" s="7">
        <v>999999999</v>
      </c>
      <c r="V3" s="7">
        <v>999999999</v>
      </c>
      <c r="W3" s="7">
        <v>999999999</v>
      </c>
      <c r="X3" s="7">
        <v>999999999</v>
      </c>
      <c r="Y3" s="7">
        <v>999999999</v>
      </c>
      <c r="Z3" s="7">
        <v>999999999</v>
      </c>
      <c r="AA3" s="7">
        <v>999999999</v>
      </c>
      <c r="AB3" s="7">
        <v>999999999</v>
      </c>
      <c r="AC3" s="7">
        <v>999999999</v>
      </c>
      <c r="AD3" s="7">
        <v>999999999</v>
      </c>
      <c r="AE3" s="7">
        <v>999999999</v>
      </c>
      <c r="AF3" s="7">
        <v>999999999</v>
      </c>
      <c r="AG3" s="7">
        <v>999999999</v>
      </c>
      <c r="AH3" s="7">
        <v>999999999</v>
      </c>
      <c r="AI3" s="7">
        <v>999999999</v>
      </c>
      <c r="AJ3" s="7">
        <v>999999999</v>
      </c>
      <c r="AK3" s="7">
        <v>999999999</v>
      </c>
      <c r="AL3" s="7">
        <v>999999999</v>
      </c>
      <c r="AM3" s="7">
        <v>999999999</v>
      </c>
      <c r="AN3" s="7">
        <v>999999999</v>
      </c>
      <c r="AO3" s="7">
        <v>999999999</v>
      </c>
      <c r="AP3" s="7">
        <v>999999999</v>
      </c>
      <c r="AQ3" s="7">
        <v>999999999</v>
      </c>
      <c r="AR3" s="7">
        <v>999999999</v>
      </c>
      <c r="AS3" s="7">
        <v>999999999</v>
      </c>
      <c r="AT3" s="7">
        <v>999999999</v>
      </c>
      <c r="AU3" s="7">
        <v>999999999</v>
      </c>
      <c r="AV3" s="7">
        <v>999999999</v>
      </c>
      <c r="AW3" s="7">
        <v>999999999</v>
      </c>
      <c r="AX3" s="7">
        <v>999999999</v>
      </c>
      <c r="AY3" s="7">
        <v>999999999</v>
      </c>
      <c r="AZ3" s="7">
        <v>999999999</v>
      </c>
    </row>
    <row r="4" spans="1:52" ht="14.25" customHeight="1" x14ac:dyDescent="0.2">
      <c r="A4" s="5" t="s">
        <v>52</v>
      </c>
      <c r="B4" s="7">
        <v>999999999</v>
      </c>
      <c r="C4" s="7">
        <v>999999999</v>
      </c>
      <c r="D4" s="7">
        <v>999999999</v>
      </c>
      <c r="E4" s="7">
        <v>999999999</v>
      </c>
      <c r="F4" s="7">
        <v>999999999</v>
      </c>
      <c r="G4" s="7">
        <v>999999999</v>
      </c>
      <c r="H4" s="7">
        <v>999999999</v>
      </c>
      <c r="I4" s="7">
        <v>999999999</v>
      </c>
      <c r="J4" s="7">
        <v>999999999</v>
      </c>
      <c r="K4" s="7">
        <v>999999999</v>
      </c>
      <c r="L4" s="7">
        <v>999999999</v>
      </c>
      <c r="M4" s="7">
        <v>999999999</v>
      </c>
      <c r="N4" s="7">
        <v>999999999</v>
      </c>
      <c r="O4" s="7">
        <v>999999999</v>
      </c>
      <c r="P4" s="7">
        <v>999999999</v>
      </c>
      <c r="Q4" s="7">
        <v>999999999</v>
      </c>
      <c r="R4" s="7">
        <v>999999999</v>
      </c>
      <c r="S4" s="7">
        <v>999999999</v>
      </c>
      <c r="T4" s="7">
        <v>999999999</v>
      </c>
      <c r="U4" s="7">
        <v>999999999</v>
      </c>
      <c r="V4" s="7">
        <v>999999999</v>
      </c>
      <c r="W4" s="7">
        <v>999999999</v>
      </c>
      <c r="X4" s="7">
        <v>999999999</v>
      </c>
      <c r="Y4" s="7">
        <v>999999999</v>
      </c>
      <c r="Z4" s="7">
        <v>999999999</v>
      </c>
      <c r="AA4" s="7">
        <v>999999999</v>
      </c>
      <c r="AB4" s="7">
        <v>999999999</v>
      </c>
      <c r="AC4" s="7">
        <v>999999999</v>
      </c>
      <c r="AD4" s="7">
        <v>999999999</v>
      </c>
      <c r="AE4" s="7">
        <v>999999999</v>
      </c>
      <c r="AF4" s="7">
        <v>999999999</v>
      </c>
      <c r="AG4" s="7">
        <v>999999999</v>
      </c>
      <c r="AH4" s="7">
        <v>999999999</v>
      </c>
      <c r="AI4" s="7">
        <v>999999999</v>
      </c>
      <c r="AJ4" s="7">
        <v>999999999</v>
      </c>
      <c r="AK4" s="7">
        <v>999999999</v>
      </c>
      <c r="AL4" s="7">
        <v>999999999</v>
      </c>
      <c r="AM4" s="7">
        <v>999999999</v>
      </c>
      <c r="AN4" s="7">
        <v>999999999</v>
      </c>
      <c r="AO4" s="7">
        <v>999999999</v>
      </c>
      <c r="AP4" s="7">
        <v>999999999</v>
      </c>
      <c r="AQ4" s="7">
        <v>999999999</v>
      </c>
      <c r="AR4" s="7">
        <v>999999999</v>
      </c>
      <c r="AS4" s="7">
        <v>999999999</v>
      </c>
      <c r="AT4" s="7">
        <v>999999999</v>
      </c>
      <c r="AU4" s="7">
        <v>999999999</v>
      </c>
      <c r="AV4" s="7">
        <v>999999999</v>
      </c>
      <c r="AW4" s="7">
        <v>999999999</v>
      </c>
      <c r="AX4" s="7">
        <v>999999999</v>
      </c>
      <c r="AY4" s="7">
        <v>999999999</v>
      </c>
      <c r="AZ4" s="7">
        <v>999999999</v>
      </c>
    </row>
    <row r="5" spans="1:52" ht="14.25" customHeight="1" x14ac:dyDescent="0.2">
      <c r="A5" s="5" t="s">
        <v>53</v>
      </c>
      <c r="B5" s="19">
        <f>'NVP-Indonesia'!B121*'NVP-Indonesia'!$B$227</f>
        <v>1751206.8904821693</v>
      </c>
      <c r="C5" s="19">
        <f t="shared" ref="C5:AF5" si="21">$B5</f>
        <v>1751206.8904821693</v>
      </c>
      <c r="D5" s="19">
        <f t="shared" si="21"/>
        <v>1751206.8904821693</v>
      </c>
      <c r="E5" s="19">
        <f t="shared" si="21"/>
        <v>1751206.8904821693</v>
      </c>
      <c r="F5" s="19">
        <f t="shared" si="21"/>
        <v>1751206.8904821693</v>
      </c>
      <c r="G5" s="19">
        <f t="shared" si="21"/>
        <v>1751206.8904821693</v>
      </c>
      <c r="H5" s="19">
        <f t="shared" si="21"/>
        <v>1751206.8904821693</v>
      </c>
      <c r="I5" s="19">
        <f t="shared" si="21"/>
        <v>1751206.8904821693</v>
      </c>
      <c r="J5" s="19">
        <f t="shared" si="21"/>
        <v>1751206.8904821693</v>
      </c>
      <c r="K5" s="19">
        <f t="shared" si="21"/>
        <v>1751206.8904821693</v>
      </c>
      <c r="L5" s="19">
        <f t="shared" si="21"/>
        <v>1751206.8904821693</v>
      </c>
      <c r="M5" s="19">
        <f t="shared" si="21"/>
        <v>1751206.8904821693</v>
      </c>
      <c r="N5" s="19">
        <f t="shared" si="21"/>
        <v>1751206.8904821693</v>
      </c>
      <c r="O5" s="19">
        <f t="shared" si="21"/>
        <v>1751206.8904821693</v>
      </c>
      <c r="P5" s="19">
        <f t="shared" si="21"/>
        <v>1751206.8904821693</v>
      </c>
      <c r="Q5" s="19">
        <f t="shared" si="21"/>
        <v>1751206.8904821693</v>
      </c>
      <c r="R5" s="19">
        <f t="shared" si="21"/>
        <v>1751206.8904821693</v>
      </c>
      <c r="S5" s="19">
        <f t="shared" si="21"/>
        <v>1751206.8904821693</v>
      </c>
      <c r="T5" s="19">
        <f t="shared" si="21"/>
        <v>1751206.8904821693</v>
      </c>
      <c r="U5" s="19">
        <f t="shared" si="21"/>
        <v>1751206.8904821693</v>
      </c>
      <c r="V5" s="19">
        <f t="shared" si="21"/>
        <v>1751206.8904821693</v>
      </c>
      <c r="W5" s="19">
        <f t="shared" si="21"/>
        <v>1751206.8904821693</v>
      </c>
      <c r="X5" s="19">
        <f t="shared" si="21"/>
        <v>1751206.8904821693</v>
      </c>
      <c r="Y5" s="19">
        <f t="shared" si="21"/>
        <v>1751206.8904821693</v>
      </c>
      <c r="Z5" s="19">
        <f t="shared" si="21"/>
        <v>1751206.8904821693</v>
      </c>
      <c r="AA5" s="19">
        <f t="shared" si="21"/>
        <v>1751206.8904821693</v>
      </c>
      <c r="AB5" s="19">
        <f t="shared" si="21"/>
        <v>1751206.8904821693</v>
      </c>
      <c r="AC5" s="19">
        <f t="shared" si="21"/>
        <v>1751206.8904821693</v>
      </c>
      <c r="AD5" s="19">
        <f t="shared" si="21"/>
        <v>1751206.8904821693</v>
      </c>
      <c r="AE5" s="19">
        <f t="shared" si="21"/>
        <v>1751206.8904821693</v>
      </c>
      <c r="AF5" s="19">
        <f t="shared" si="21"/>
        <v>1751206.8904821693</v>
      </c>
      <c r="AG5" s="19">
        <f t="shared" ref="AG5:AZ5" si="22">_xlfn.FORECAST.LINEAR(AG$1,$B5:$AF5,$B$1:$AF$1)</f>
        <v>1751206.8904821703</v>
      </c>
      <c r="AH5" s="19">
        <f t="shared" si="22"/>
        <v>1751206.8904821703</v>
      </c>
      <c r="AI5" s="19">
        <f t="shared" si="22"/>
        <v>1751206.8904821703</v>
      </c>
      <c r="AJ5" s="19">
        <f t="shared" si="22"/>
        <v>1751206.8904821703</v>
      </c>
      <c r="AK5" s="19">
        <f t="shared" si="22"/>
        <v>1751206.8904821703</v>
      </c>
      <c r="AL5" s="19">
        <f t="shared" si="22"/>
        <v>1751206.8904821703</v>
      </c>
      <c r="AM5" s="19">
        <f t="shared" si="22"/>
        <v>1751206.8904821703</v>
      </c>
      <c r="AN5" s="19">
        <f t="shared" si="22"/>
        <v>1751206.8904821703</v>
      </c>
      <c r="AO5" s="19">
        <f t="shared" si="22"/>
        <v>1751206.8904821703</v>
      </c>
      <c r="AP5" s="19">
        <f t="shared" si="22"/>
        <v>1751206.8904821703</v>
      </c>
      <c r="AQ5" s="19">
        <f t="shared" si="22"/>
        <v>1751206.8904821703</v>
      </c>
      <c r="AR5" s="19">
        <f t="shared" si="22"/>
        <v>1751206.8904821703</v>
      </c>
      <c r="AS5" s="19">
        <f t="shared" si="22"/>
        <v>1751206.8904821703</v>
      </c>
      <c r="AT5" s="19">
        <f t="shared" si="22"/>
        <v>1751206.8904821703</v>
      </c>
      <c r="AU5" s="19">
        <f t="shared" si="22"/>
        <v>1751206.8904821703</v>
      </c>
      <c r="AV5" s="19">
        <f t="shared" si="22"/>
        <v>1751206.8904821703</v>
      </c>
      <c r="AW5" s="19">
        <f t="shared" si="22"/>
        <v>1751206.8904821703</v>
      </c>
      <c r="AX5" s="19">
        <f t="shared" si="22"/>
        <v>1751206.8904821703</v>
      </c>
      <c r="AY5" s="19">
        <f t="shared" si="22"/>
        <v>1751206.8904821703</v>
      </c>
      <c r="AZ5" s="19">
        <f t="shared" si="22"/>
        <v>1751206.8904821703</v>
      </c>
    </row>
    <row r="6" spans="1:52" ht="14.25" customHeight="1" x14ac:dyDescent="0.2">
      <c r="A6" s="5" t="s">
        <v>54</v>
      </c>
      <c r="B6" s="7">
        <v>999999999</v>
      </c>
      <c r="C6" s="7">
        <v>999999999</v>
      </c>
      <c r="D6" s="7">
        <v>999999999</v>
      </c>
      <c r="E6" s="7">
        <v>999999999</v>
      </c>
      <c r="F6" s="7">
        <v>999999999</v>
      </c>
      <c r="G6" s="7">
        <v>999999999</v>
      </c>
      <c r="H6" s="7">
        <v>999999999</v>
      </c>
      <c r="I6" s="7">
        <v>999999999</v>
      </c>
      <c r="J6" s="7">
        <v>999999999</v>
      </c>
      <c r="K6" s="7">
        <v>999999999</v>
      </c>
      <c r="L6" s="7">
        <v>999999999</v>
      </c>
      <c r="M6" s="7">
        <v>999999999</v>
      </c>
      <c r="N6" s="7">
        <v>999999999</v>
      </c>
      <c r="O6" s="7">
        <v>999999999</v>
      </c>
      <c r="P6" s="7">
        <v>999999999</v>
      </c>
      <c r="Q6" s="7">
        <v>999999999</v>
      </c>
      <c r="R6" s="7">
        <v>999999999</v>
      </c>
      <c r="S6" s="7">
        <v>999999999</v>
      </c>
      <c r="T6" s="7">
        <v>999999999</v>
      </c>
      <c r="U6" s="7">
        <v>999999999</v>
      </c>
      <c r="V6" s="7">
        <v>999999999</v>
      </c>
      <c r="W6" s="7">
        <v>999999999</v>
      </c>
      <c r="X6" s="7">
        <v>999999999</v>
      </c>
      <c r="Y6" s="7">
        <v>999999999</v>
      </c>
      <c r="Z6" s="7">
        <v>999999999</v>
      </c>
      <c r="AA6" s="7">
        <v>999999999</v>
      </c>
      <c r="AB6" s="7">
        <v>999999999</v>
      </c>
      <c r="AC6" s="7">
        <v>999999999</v>
      </c>
      <c r="AD6" s="7">
        <v>999999999</v>
      </c>
      <c r="AE6" s="7">
        <v>999999999</v>
      </c>
      <c r="AF6" s="7">
        <v>999999999</v>
      </c>
      <c r="AG6" s="7">
        <v>999999999</v>
      </c>
      <c r="AH6" s="7">
        <v>999999999</v>
      </c>
      <c r="AI6" s="7">
        <v>999999999</v>
      </c>
      <c r="AJ6" s="7">
        <v>999999999</v>
      </c>
      <c r="AK6" s="7">
        <v>999999999</v>
      </c>
      <c r="AL6" s="7">
        <v>999999999</v>
      </c>
      <c r="AM6" s="7">
        <v>999999999</v>
      </c>
      <c r="AN6" s="7">
        <v>999999999</v>
      </c>
      <c r="AO6" s="7">
        <v>999999999</v>
      </c>
      <c r="AP6" s="7">
        <v>999999999</v>
      </c>
      <c r="AQ6" s="7">
        <v>999999999</v>
      </c>
      <c r="AR6" s="7">
        <v>999999999</v>
      </c>
      <c r="AS6" s="7">
        <v>999999999</v>
      </c>
      <c r="AT6" s="7">
        <v>999999999</v>
      </c>
      <c r="AU6" s="7">
        <v>999999999</v>
      </c>
      <c r="AV6" s="7">
        <v>999999999</v>
      </c>
      <c r="AW6" s="7">
        <v>999999999</v>
      </c>
      <c r="AX6" s="7">
        <v>999999999</v>
      </c>
      <c r="AY6" s="7">
        <v>999999999</v>
      </c>
      <c r="AZ6" s="7">
        <v>999999999</v>
      </c>
    </row>
    <row r="7" spans="1:52" ht="14.25" customHeight="1" x14ac:dyDescent="0.2">
      <c r="A7" s="5" t="s">
        <v>55</v>
      </c>
      <c r="B7" s="7">
        <v>999999999</v>
      </c>
      <c r="C7" s="7">
        <v>999999999</v>
      </c>
      <c r="D7" s="7">
        <v>999999999</v>
      </c>
      <c r="E7" s="7">
        <v>999999999</v>
      </c>
      <c r="F7" s="7">
        <v>999999999</v>
      </c>
      <c r="G7" s="7">
        <v>999999999</v>
      </c>
      <c r="H7" s="7">
        <v>999999999</v>
      </c>
      <c r="I7" s="7">
        <v>999999999</v>
      </c>
      <c r="J7" s="7">
        <v>999999999</v>
      </c>
      <c r="K7" s="7">
        <v>999999999</v>
      </c>
      <c r="L7" s="7">
        <v>999999999</v>
      </c>
      <c r="M7" s="7">
        <v>999999999</v>
      </c>
      <c r="N7" s="7">
        <v>999999999</v>
      </c>
      <c r="O7" s="7">
        <v>999999999</v>
      </c>
      <c r="P7" s="7">
        <v>999999999</v>
      </c>
      <c r="Q7" s="7">
        <v>999999999</v>
      </c>
      <c r="R7" s="7">
        <v>999999999</v>
      </c>
      <c r="S7" s="7">
        <v>999999999</v>
      </c>
      <c r="T7" s="7">
        <v>999999999</v>
      </c>
      <c r="U7" s="7">
        <v>999999999</v>
      </c>
      <c r="V7" s="7">
        <v>999999999</v>
      </c>
      <c r="W7" s="7">
        <v>999999999</v>
      </c>
      <c r="X7" s="7">
        <v>999999999</v>
      </c>
      <c r="Y7" s="7">
        <v>999999999</v>
      </c>
      <c r="Z7" s="7">
        <v>999999999</v>
      </c>
      <c r="AA7" s="7">
        <v>999999999</v>
      </c>
      <c r="AB7" s="7">
        <v>999999999</v>
      </c>
      <c r="AC7" s="7">
        <v>999999999</v>
      </c>
      <c r="AD7" s="7">
        <v>999999999</v>
      </c>
      <c r="AE7" s="7">
        <v>999999999</v>
      </c>
      <c r="AF7" s="7">
        <v>999999999</v>
      </c>
      <c r="AG7" s="7">
        <v>999999999</v>
      </c>
      <c r="AH7" s="7">
        <v>999999999</v>
      </c>
      <c r="AI7" s="7">
        <v>999999999</v>
      </c>
      <c r="AJ7" s="7">
        <v>999999999</v>
      </c>
      <c r="AK7" s="7">
        <v>999999999</v>
      </c>
      <c r="AL7" s="7">
        <v>999999999</v>
      </c>
      <c r="AM7" s="7">
        <v>999999999</v>
      </c>
      <c r="AN7" s="7">
        <v>999999999</v>
      </c>
      <c r="AO7" s="7">
        <v>999999999</v>
      </c>
      <c r="AP7" s="7">
        <v>999999999</v>
      </c>
      <c r="AQ7" s="7">
        <v>999999999</v>
      </c>
      <c r="AR7" s="7">
        <v>999999999</v>
      </c>
      <c r="AS7" s="7">
        <v>999999999</v>
      </c>
      <c r="AT7" s="7">
        <v>999999999</v>
      </c>
      <c r="AU7" s="7">
        <v>999999999</v>
      </c>
      <c r="AV7" s="7">
        <v>999999999</v>
      </c>
      <c r="AW7" s="7">
        <v>999999999</v>
      </c>
      <c r="AX7" s="7">
        <v>999999999</v>
      </c>
      <c r="AY7" s="7">
        <v>999999999</v>
      </c>
      <c r="AZ7" s="7">
        <v>999999999</v>
      </c>
    </row>
    <row r="8" spans="1:52" ht="14.25" customHeight="1" x14ac:dyDescent="0.2">
      <c r="A8" s="5" t="s">
        <v>56</v>
      </c>
      <c r="B8" s="19">
        <f>'NVP-Indonesia'!B124*'NVP-Indonesia'!$B$227</f>
        <v>2311593.0954364636</v>
      </c>
      <c r="C8" s="19">
        <f>$B$8*'BNVP-HDVs-frgt'!C8/'BNVP-HDVs-frgt'!$B$8</f>
        <v>2311593.0954364636</v>
      </c>
      <c r="D8" s="19">
        <f>$B$8*'BNVP-HDVs-frgt'!D8/'BNVP-HDVs-frgt'!$B$8</f>
        <v>2311593.0954364636</v>
      </c>
      <c r="E8" s="19">
        <f>$B$8*'BNVP-HDVs-frgt'!E8/'BNVP-HDVs-frgt'!$B$8</f>
        <v>2311593.0954364636</v>
      </c>
      <c r="F8" s="19">
        <f>$B$8*'BNVP-HDVs-frgt'!F8/'BNVP-HDVs-frgt'!$B$8</f>
        <v>2311593.0954364636</v>
      </c>
      <c r="G8" s="19">
        <f>$B$8*'BNVP-HDVs-frgt'!G8/'BNVP-HDVs-frgt'!$B$8</f>
        <v>2311593.0954364636</v>
      </c>
      <c r="H8" s="19">
        <f>$B$8*'BNVP-HDVs-frgt'!H8/'BNVP-HDVs-frgt'!$B$8</f>
        <v>2311593.0954364636</v>
      </c>
      <c r="I8" s="19">
        <f>$B$8*'BNVP-HDVs-frgt'!I8/'BNVP-HDVs-frgt'!$B$8</f>
        <v>2311593.0954364636</v>
      </c>
      <c r="J8" s="19">
        <f>$B$8*'BNVP-HDVs-frgt'!J8/'BNVP-HDVs-frgt'!$B$8</f>
        <v>2311593.0954364636</v>
      </c>
      <c r="K8" s="19">
        <f>$B$8*'BNVP-HDVs-frgt'!K8/'BNVP-HDVs-frgt'!$B$8</f>
        <v>2311593.0954364636</v>
      </c>
      <c r="L8" s="19">
        <f>$B$8*'BNVP-HDVs-frgt'!L8/'BNVP-HDVs-frgt'!$B$8</f>
        <v>2311593.0954364636</v>
      </c>
      <c r="M8" s="19">
        <f>$B$8*'BNVP-HDVs-frgt'!M8/'BNVP-HDVs-frgt'!$B$8</f>
        <v>2311593.0954364636</v>
      </c>
      <c r="N8" s="19">
        <f>$B$8*'BNVP-HDVs-frgt'!N8/'BNVP-HDVs-frgt'!$B$8</f>
        <v>2311593.0954364636</v>
      </c>
      <c r="O8" s="19">
        <f>$B$8*'BNVP-HDVs-frgt'!O8/'BNVP-HDVs-frgt'!$B$8</f>
        <v>2311593.0954364636</v>
      </c>
      <c r="P8" s="19">
        <f>$B$8*'BNVP-HDVs-frgt'!P8/'BNVP-HDVs-frgt'!$B$8</f>
        <v>2311593.0954364636</v>
      </c>
      <c r="Q8" s="19">
        <f>$B$8*'BNVP-HDVs-frgt'!Q8/'BNVP-HDVs-frgt'!$B$8</f>
        <v>2311593.0954364636</v>
      </c>
      <c r="R8" s="19">
        <f>$B$8*'BNVP-HDVs-frgt'!R8/'BNVP-HDVs-frgt'!$B$8</f>
        <v>2311593.0954364636</v>
      </c>
      <c r="S8" s="19">
        <f>$B$8*'BNVP-HDVs-frgt'!S8/'BNVP-HDVs-frgt'!$B$8</f>
        <v>2311593.0954364636</v>
      </c>
      <c r="T8" s="19">
        <f>$B$8*'BNVP-HDVs-frgt'!T8/'BNVP-HDVs-frgt'!$B$8</f>
        <v>2311593.0954364636</v>
      </c>
      <c r="U8" s="19">
        <f>$B$8*'BNVP-HDVs-frgt'!U8/'BNVP-HDVs-frgt'!$B$8</f>
        <v>2311593.0954364636</v>
      </c>
      <c r="V8" s="19">
        <f>$B$8*'BNVP-HDVs-frgt'!V8/'BNVP-HDVs-frgt'!$B$8</f>
        <v>2311593.0954364636</v>
      </c>
      <c r="W8" s="19">
        <f>$B$8*'BNVP-HDVs-frgt'!W8/'BNVP-HDVs-frgt'!$B$8</f>
        <v>2311593.0954364636</v>
      </c>
      <c r="X8" s="19">
        <f>$B$8*'BNVP-HDVs-frgt'!X8/'BNVP-HDVs-frgt'!$B$8</f>
        <v>2311593.0954364636</v>
      </c>
      <c r="Y8" s="19">
        <f>$B$8*'BNVP-HDVs-frgt'!Y8/'BNVP-HDVs-frgt'!$B$8</f>
        <v>2311593.0954364636</v>
      </c>
      <c r="Z8" s="19">
        <f>$B$8*'BNVP-HDVs-frgt'!Z8/'BNVP-HDVs-frgt'!$B$8</f>
        <v>2311593.0954364636</v>
      </c>
      <c r="AA8" s="19">
        <f>$B$8*'BNVP-HDVs-frgt'!AA8/'BNVP-HDVs-frgt'!$B$8</f>
        <v>2311593.0954364636</v>
      </c>
      <c r="AB8" s="19">
        <f>$B$8*'BNVP-HDVs-frgt'!AB8/'BNVP-HDVs-frgt'!$B$8</f>
        <v>2311593.0954364636</v>
      </c>
      <c r="AC8" s="19">
        <f>$B$8*'BNVP-HDVs-frgt'!AC8/'BNVP-HDVs-frgt'!$B$8</f>
        <v>2311593.0954364636</v>
      </c>
      <c r="AD8" s="19">
        <f>$B$8*'BNVP-HDVs-frgt'!AD8/'BNVP-HDVs-frgt'!$B$8</f>
        <v>2311593.0954364636</v>
      </c>
      <c r="AE8" s="19">
        <f>$B$8*'BNVP-HDVs-frgt'!AE8/'BNVP-HDVs-frgt'!$B$8</f>
        <v>2311593.0954364636</v>
      </c>
      <c r="AF8" s="19">
        <f>$B$8*'BNVP-HDVs-frgt'!AF8/'BNVP-HDVs-frgt'!$B$8</f>
        <v>2311593.0954364636</v>
      </c>
      <c r="AG8" s="19">
        <f t="shared" ref="AG8:AZ8" si="23">_xlfn.FORECAST.LINEAR(AG$1,$B8:$AF8,$B$1:$AF$1)</f>
        <v>2311593.0954364631</v>
      </c>
      <c r="AH8" s="19">
        <f t="shared" si="23"/>
        <v>2311593.0954364631</v>
      </c>
      <c r="AI8" s="19">
        <f t="shared" si="23"/>
        <v>2311593.0954364631</v>
      </c>
      <c r="AJ8" s="19">
        <f t="shared" si="23"/>
        <v>2311593.0954364631</v>
      </c>
      <c r="AK8" s="19">
        <f t="shared" si="23"/>
        <v>2311593.0954364631</v>
      </c>
      <c r="AL8" s="19">
        <f t="shared" si="23"/>
        <v>2311593.0954364631</v>
      </c>
      <c r="AM8" s="19">
        <f t="shared" si="23"/>
        <v>2311593.0954364631</v>
      </c>
      <c r="AN8" s="19">
        <f t="shared" si="23"/>
        <v>2311593.0954364631</v>
      </c>
      <c r="AO8" s="19">
        <f t="shared" si="23"/>
        <v>2311593.0954364631</v>
      </c>
      <c r="AP8" s="19">
        <f t="shared" si="23"/>
        <v>2311593.0954364631</v>
      </c>
      <c r="AQ8" s="19">
        <f t="shared" si="23"/>
        <v>2311593.0954364631</v>
      </c>
      <c r="AR8" s="19">
        <f t="shared" si="23"/>
        <v>2311593.0954364631</v>
      </c>
      <c r="AS8" s="19">
        <f t="shared" si="23"/>
        <v>2311593.0954364631</v>
      </c>
      <c r="AT8" s="19">
        <f t="shared" si="23"/>
        <v>2311593.0954364631</v>
      </c>
      <c r="AU8" s="19">
        <f t="shared" si="23"/>
        <v>2311593.0954364631</v>
      </c>
      <c r="AV8" s="19">
        <f t="shared" si="23"/>
        <v>2311593.0954364631</v>
      </c>
      <c r="AW8" s="19">
        <f t="shared" si="23"/>
        <v>2311593.0954364631</v>
      </c>
      <c r="AX8" s="19">
        <f t="shared" si="23"/>
        <v>2311593.0954364631</v>
      </c>
      <c r="AY8" s="19">
        <f t="shared" si="23"/>
        <v>2311593.0954364631</v>
      </c>
      <c r="AZ8" s="19">
        <f t="shared" si="23"/>
        <v>2311593.0954364631</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97D"/>
  </sheetPr>
  <dimension ref="A1:AZ1000"/>
  <sheetViews>
    <sheetView tabSelected="1" workbookViewId="0">
      <selection activeCell="C8" sqref="C8:AZ8"/>
    </sheetView>
  </sheetViews>
  <sheetFormatPr baseColWidth="10" defaultColWidth="14.5" defaultRowHeight="15" customHeight="1" x14ac:dyDescent="0.2"/>
  <cols>
    <col min="1" max="1" width="24.5" customWidth="1"/>
    <col min="2" max="35" width="10.1640625" customWidth="1"/>
    <col min="36"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'NVP-Indonesia'!B128*'NVP-Indonesia'!$B$227</f>
        <v>93481594.916666672</v>
      </c>
      <c r="C2" s="19">
        <v>0</v>
      </c>
      <c r="D2" s="19">
        <f t="shared" ref="D2:AF2" si="0">C2</f>
        <v>0</v>
      </c>
      <c r="E2" s="19">
        <f t="shared" si="0"/>
        <v>0</v>
      </c>
      <c r="F2" s="19">
        <f t="shared" si="0"/>
        <v>0</v>
      </c>
      <c r="G2" s="19">
        <f t="shared" si="0"/>
        <v>0</v>
      </c>
      <c r="H2" s="19">
        <f t="shared" si="0"/>
        <v>0</v>
      </c>
      <c r="I2" s="19">
        <f t="shared" si="0"/>
        <v>0</v>
      </c>
      <c r="J2" s="19">
        <f t="shared" si="0"/>
        <v>0</v>
      </c>
      <c r="K2" s="19">
        <f t="shared" si="0"/>
        <v>0</v>
      </c>
      <c r="L2" s="19">
        <f t="shared" si="0"/>
        <v>0</v>
      </c>
      <c r="M2" s="19">
        <f t="shared" si="0"/>
        <v>0</v>
      </c>
      <c r="N2" s="19">
        <f t="shared" si="0"/>
        <v>0</v>
      </c>
      <c r="O2" s="19">
        <f t="shared" si="0"/>
        <v>0</v>
      </c>
      <c r="P2" s="19">
        <f t="shared" si="0"/>
        <v>0</v>
      </c>
      <c r="Q2" s="19">
        <f t="shared" si="0"/>
        <v>0</v>
      </c>
      <c r="R2" s="19">
        <f t="shared" si="0"/>
        <v>0</v>
      </c>
      <c r="S2" s="19">
        <f t="shared" si="0"/>
        <v>0</v>
      </c>
      <c r="T2" s="19">
        <f t="shared" si="0"/>
        <v>0</v>
      </c>
      <c r="U2" s="19">
        <f t="shared" si="0"/>
        <v>0</v>
      </c>
      <c r="V2" s="19">
        <f t="shared" si="0"/>
        <v>0</v>
      </c>
      <c r="W2" s="19">
        <f t="shared" si="0"/>
        <v>0</v>
      </c>
      <c r="X2" s="19">
        <f t="shared" si="0"/>
        <v>0</v>
      </c>
      <c r="Y2" s="19">
        <f t="shared" si="0"/>
        <v>0</v>
      </c>
      <c r="Z2" s="19">
        <f t="shared" si="0"/>
        <v>0</v>
      </c>
      <c r="AA2" s="19">
        <f t="shared" si="0"/>
        <v>0</v>
      </c>
      <c r="AB2" s="19">
        <f t="shared" si="0"/>
        <v>0</v>
      </c>
      <c r="AC2" s="19">
        <f t="shared" si="0"/>
        <v>0</v>
      </c>
      <c r="AD2" s="19">
        <f t="shared" si="0"/>
        <v>0</v>
      </c>
      <c r="AE2" s="19">
        <f t="shared" si="0"/>
        <v>0</v>
      </c>
      <c r="AF2" s="19">
        <f t="shared" si="0"/>
        <v>0</v>
      </c>
      <c r="AG2" s="19">
        <f t="shared" ref="AG2" si="1">AF2</f>
        <v>0</v>
      </c>
      <c r="AH2" s="19">
        <f t="shared" ref="AH2" si="2">AG2</f>
        <v>0</v>
      </c>
      <c r="AI2" s="19">
        <f t="shared" ref="AI2" si="3">AH2</f>
        <v>0</v>
      </c>
      <c r="AJ2" s="19">
        <f t="shared" ref="AJ2" si="4">AI2</f>
        <v>0</v>
      </c>
      <c r="AK2" s="19">
        <f t="shared" ref="AK2" si="5">AJ2</f>
        <v>0</v>
      </c>
      <c r="AL2" s="19">
        <f t="shared" ref="AL2" si="6">AK2</f>
        <v>0</v>
      </c>
      <c r="AM2" s="19">
        <f t="shared" ref="AM2" si="7">AL2</f>
        <v>0</v>
      </c>
      <c r="AN2" s="19">
        <f t="shared" ref="AN2" si="8">AM2</f>
        <v>0</v>
      </c>
      <c r="AO2" s="19">
        <f t="shared" ref="AO2" si="9">AN2</f>
        <v>0</v>
      </c>
      <c r="AP2" s="19">
        <f t="shared" ref="AP2" si="10">AO2</f>
        <v>0</v>
      </c>
      <c r="AQ2" s="19">
        <f t="shared" ref="AQ2" si="11">AP2</f>
        <v>0</v>
      </c>
      <c r="AR2" s="19">
        <f t="shared" ref="AR2" si="12">AQ2</f>
        <v>0</v>
      </c>
      <c r="AS2" s="19">
        <f t="shared" ref="AS2" si="13">AR2</f>
        <v>0</v>
      </c>
      <c r="AT2" s="19">
        <f t="shared" ref="AT2" si="14">AS2</f>
        <v>0</v>
      </c>
      <c r="AU2" s="19">
        <f t="shared" ref="AU2" si="15">AT2</f>
        <v>0</v>
      </c>
      <c r="AV2" s="19">
        <f t="shared" ref="AV2" si="16">AU2</f>
        <v>0</v>
      </c>
      <c r="AW2" s="19">
        <f t="shared" ref="AW2" si="17">AV2</f>
        <v>0</v>
      </c>
      <c r="AX2" s="19">
        <f t="shared" ref="AX2" si="18">AW2</f>
        <v>0</v>
      </c>
      <c r="AY2" s="19">
        <f t="shared" ref="AY2" si="19">AX2</f>
        <v>0</v>
      </c>
      <c r="AZ2" s="19">
        <f t="shared" ref="AZ2" si="20">AY2</f>
        <v>0</v>
      </c>
    </row>
    <row r="3" spans="1:52" ht="14.25" customHeight="1" x14ac:dyDescent="0.2">
      <c r="A3" s="5" t="s">
        <v>51</v>
      </c>
      <c r="B3" s="7">
        <v>999999999</v>
      </c>
      <c r="C3" s="7">
        <v>999999999</v>
      </c>
      <c r="D3" s="7">
        <v>999999999</v>
      </c>
      <c r="E3" s="7">
        <v>999999999</v>
      </c>
      <c r="F3" s="7">
        <v>999999999</v>
      </c>
      <c r="G3" s="7">
        <v>999999999</v>
      </c>
      <c r="H3" s="7">
        <v>999999999</v>
      </c>
      <c r="I3" s="7">
        <v>999999999</v>
      </c>
      <c r="J3" s="7">
        <v>999999999</v>
      </c>
      <c r="K3" s="7">
        <v>999999999</v>
      </c>
      <c r="L3" s="7">
        <v>999999999</v>
      </c>
      <c r="M3" s="7">
        <v>999999999</v>
      </c>
      <c r="N3" s="7">
        <v>999999999</v>
      </c>
      <c r="O3" s="7">
        <v>999999999</v>
      </c>
      <c r="P3" s="7">
        <v>999999999</v>
      </c>
      <c r="Q3" s="7">
        <v>999999999</v>
      </c>
      <c r="R3" s="7">
        <v>999999999</v>
      </c>
      <c r="S3" s="7">
        <v>999999999</v>
      </c>
      <c r="T3" s="7">
        <v>999999999</v>
      </c>
      <c r="U3" s="7">
        <v>999999999</v>
      </c>
      <c r="V3" s="7">
        <v>999999999</v>
      </c>
      <c r="W3" s="7">
        <v>999999999</v>
      </c>
      <c r="X3" s="7">
        <v>999999999</v>
      </c>
      <c r="Y3" s="7">
        <v>999999999</v>
      </c>
      <c r="Z3" s="7">
        <v>999999999</v>
      </c>
      <c r="AA3" s="7">
        <v>999999999</v>
      </c>
      <c r="AB3" s="7">
        <v>999999999</v>
      </c>
      <c r="AC3" s="7">
        <v>999999999</v>
      </c>
      <c r="AD3" s="7">
        <v>999999999</v>
      </c>
      <c r="AE3" s="7">
        <v>999999999</v>
      </c>
      <c r="AF3" s="7">
        <v>999999999</v>
      </c>
      <c r="AG3" s="7">
        <v>999999999</v>
      </c>
      <c r="AH3" s="7">
        <v>999999999</v>
      </c>
      <c r="AI3" s="7">
        <v>999999999</v>
      </c>
      <c r="AJ3" s="7">
        <v>999999999</v>
      </c>
      <c r="AK3" s="7">
        <v>999999999</v>
      </c>
      <c r="AL3" s="7">
        <v>999999999</v>
      </c>
      <c r="AM3" s="7">
        <v>999999999</v>
      </c>
      <c r="AN3" s="7">
        <v>999999999</v>
      </c>
      <c r="AO3" s="7">
        <v>999999999</v>
      </c>
      <c r="AP3" s="7">
        <v>999999999</v>
      </c>
      <c r="AQ3" s="7">
        <v>999999999</v>
      </c>
      <c r="AR3" s="7">
        <v>999999999</v>
      </c>
      <c r="AS3" s="7">
        <v>999999999</v>
      </c>
      <c r="AT3" s="7">
        <v>999999999</v>
      </c>
      <c r="AU3" s="7">
        <v>999999999</v>
      </c>
      <c r="AV3" s="7">
        <v>999999999</v>
      </c>
      <c r="AW3" s="7">
        <v>999999999</v>
      </c>
      <c r="AX3" s="7">
        <v>999999999</v>
      </c>
      <c r="AY3" s="7">
        <v>999999999</v>
      </c>
      <c r="AZ3" s="7">
        <v>999999999</v>
      </c>
    </row>
    <row r="4" spans="1:52" ht="14.25" customHeight="1" x14ac:dyDescent="0.2">
      <c r="A4" s="5" t="s">
        <v>52</v>
      </c>
      <c r="B4" s="7">
        <v>999999999</v>
      </c>
      <c r="C4" s="7">
        <v>999999999</v>
      </c>
      <c r="D4" s="7">
        <v>999999999</v>
      </c>
      <c r="E4" s="7">
        <v>999999999</v>
      </c>
      <c r="F4" s="7">
        <v>999999999</v>
      </c>
      <c r="G4" s="7">
        <v>999999999</v>
      </c>
      <c r="H4" s="7">
        <v>999999999</v>
      </c>
      <c r="I4" s="7">
        <v>999999999</v>
      </c>
      <c r="J4" s="7">
        <v>999999999</v>
      </c>
      <c r="K4" s="7">
        <v>999999999</v>
      </c>
      <c r="L4" s="7">
        <v>999999999</v>
      </c>
      <c r="M4" s="7">
        <v>999999999</v>
      </c>
      <c r="N4" s="7">
        <v>999999999</v>
      </c>
      <c r="O4" s="7">
        <v>999999999</v>
      </c>
      <c r="P4" s="7">
        <v>999999999</v>
      </c>
      <c r="Q4" s="7">
        <v>999999999</v>
      </c>
      <c r="R4" s="7">
        <v>999999999</v>
      </c>
      <c r="S4" s="7">
        <v>999999999</v>
      </c>
      <c r="T4" s="7">
        <v>999999999</v>
      </c>
      <c r="U4" s="7">
        <v>999999999</v>
      </c>
      <c r="V4" s="7">
        <v>999999999</v>
      </c>
      <c r="W4" s="7">
        <v>999999999</v>
      </c>
      <c r="X4" s="7">
        <v>999999999</v>
      </c>
      <c r="Y4" s="7">
        <v>999999999</v>
      </c>
      <c r="Z4" s="7">
        <v>999999999</v>
      </c>
      <c r="AA4" s="7">
        <v>999999999</v>
      </c>
      <c r="AB4" s="7">
        <v>999999999</v>
      </c>
      <c r="AC4" s="7">
        <v>999999999</v>
      </c>
      <c r="AD4" s="7">
        <v>999999999</v>
      </c>
      <c r="AE4" s="7">
        <v>999999999</v>
      </c>
      <c r="AF4" s="7">
        <v>999999999</v>
      </c>
      <c r="AG4" s="7">
        <v>999999999</v>
      </c>
      <c r="AH4" s="7">
        <v>999999999</v>
      </c>
      <c r="AI4" s="7">
        <v>999999999</v>
      </c>
      <c r="AJ4" s="7">
        <v>999999999</v>
      </c>
      <c r="AK4" s="7">
        <v>999999999</v>
      </c>
      <c r="AL4" s="7">
        <v>999999999</v>
      </c>
      <c r="AM4" s="7">
        <v>999999999</v>
      </c>
      <c r="AN4" s="7">
        <v>999999999</v>
      </c>
      <c r="AO4" s="7">
        <v>999999999</v>
      </c>
      <c r="AP4" s="7">
        <v>999999999</v>
      </c>
      <c r="AQ4" s="7">
        <v>999999999</v>
      </c>
      <c r="AR4" s="7">
        <v>999999999</v>
      </c>
      <c r="AS4" s="7">
        <v>999999999</v>
      </c>
      <c r="AT4" s="7">
        <v>999999999</v>
      </c>
      <c r="AU4" s="7">
        <v>999999999</v>
      </c>
      <c r="AV4" s="7">
        <v>999999999</v>
      </c>
      <c r="AW4" s="7">
        <v>999999999</v>
      </c>
      <c r="AX4" s="7">
        <v>999999999</v>
      </c>
      <c r="AY4" s="7">
        <v>999999999</v>
      </c>
      <c r="AZ4" s="7">
        <v>999999999</v>
      </c>
    </row>
    <row r="5" spans="1:52" ht="14.25" customHeight="1" x14ac:dyDescent="0.2">
      <c r="A5" s="19" t="s">
        <v>53</v>
      </c>
      <c r="B5" s="19">
        <f>'NVP-Indonesia'!B131*'NVP-Indonesia'!$B$227</f>
        <v>50570000</v>
      </c>
      <c r="C5" s="19">
        <f t="shared" ref="C5:AF5" si="21">$B5</f>
        <v>50570000</v>
      </c>
      <c r="D5" s="19">
        <f t="shared" si="21"/>
        <v>50570000</v>
      </c>
      <c r="E5" s="19">
        <f t="shared" si="21"/>
        <v>50570000</v>
      </c>
      <c r="F5" s="19">
        <f t="shared" si="21"/>
        <v>50570000</v>
      </c>
      <c r="G5" s="19">
        <f t="shared" si="21"/>
        <v>50570000</v>
      </c>
      <c r="H5" s="19">
        <f t="shared" si="21"/>
        <v>50570000</v>
      </c>
      <c r="I5" s="19">
        <f t="shared" si="21"/>
        <v>50570000</v>
      </c>
      <c r="J5" s="19">
        <f t="shared" si="21"/>
        <v>50570000</v>
      </c>
      <c r="K5" s="19">
        <f t="shared" si="21"/>
        <v>50570000</v>
      </c>
      <c r="L5" s="19">
        <f t="shared" si="21"/>
        <v>50570000</v>
      </c>
      <c r="M5" s="19">
        <f t="shared" si="21"/>
        <v>50570000</v>
      </c>
      <c r="N5" s="19">
        <f t="shared" si="21"/>
        <v>50570000</v>
      </c>
      <c r="O5" s="19">
        <f t="shared" si="21"/>
        <v>50570000</v>
      </c>
      <c r="P5" s="19">
        <f t="shared" si="21"/>
        <v>50570000</v>
      </c>
      <c r="Q5" s="19">
        <f t="shared" si="21"/>
        <v>50570000</v>
      </c>
      <c r="R5" s="19">
        <f t="shared" si="21"/>
        <v>50570000</v>
      </c>
      <c r="S5" s="19">
        <f t="shared" si="21"/>
        <v>50570000</v>
      </c>
      <c r="T5" s="19">
        <f t="shared" si="21"/>
        <v>50570000</v>
      </c>
      <c r="U5" s="19">
        <f t="shared" si="21"/>
        <v>50570000</v>
      </c>
      <c r="V5" s="19">
        <f t="shared" si="21"/>
        <v>50570000</v>
      </c>
      <c r="W5" s="19">
        <f t="shared" si="21"/>
        <v>50570000</v>
      </c>
      <c r="X5" s="19">
        <f t="shared" si="21"/>
        <v>50570000</v>
      </c>
      <c r="Y5" s="19">
        <f t="shared" si="21"/>
        <v>50570000</v>
      </c>
      <c r="Z5" s="19">
        <f t="shared" si="21"/>
        <v>50570000</v>
      </c>
      <c r="AA5" s="19">
        <f t="shared" si="21"/>
        <v>50570000</v>
      </c>
      <c r="AB5" s="19">
        <f t="shared" si="21"/>
        <v>50570000</v>
      </c>
      <c r="AC5" s="19">
        <f t="shared" si="21"/>
        <v>50570000</v>
      </c>
      <c r="AD5" s="19">
        <f t="shared" si="21"/>
        <v>50570000</v>
      </c>
      <c r="AE5" s="19">
        <f t="shared" si="21"/>
        <v>50570000</v>
      </c>
      <c r="AF5" s="19">
        <f t="shared" si="21"/>
        <v>50570000</v>
      </c>
      <c r="AG5" s="19">
        <f t="shared" ref="AG5:AZ5" si="22">_xlfn.FORECAST.LINEAR(AG$1,$B5:$AF5,$B$1:$AF$1)</f>
        <v>50570000</v>
      </c>
      <c r="AH5" s="19">
        <f t="shared" si="22"/>
        <v>50570000</v>
      </c>
      <c r="AI5" s="19">
        <f t="shared" si="22"/>
        <v>50570000</v>
      </c>
      <c r="AJ5" s="19">
        <f t="shared" si="22"/>
        <v>50570000</v>
      </c>
      <c r="AK5" s="19">
        <f t="shared" si="22"/>
        <v>50570000</v>
      </c>
      <c r="AL5" s="19">
        <f t="shared" si="22"/>
        <v>50570000</v>
      </c>
      <c r="AM5" s="19">
        <f t="shared" si="22"/>
        <v>50570000</v>
      </c>
      <c r="AN5" s="19">
        <f t="shared" si="22"/>
        <v>50570000</v>
      </c>
      <c r="AO5" s="19">
        <f t="shared" si="22"/>
        <v>50570000</v>
      </c>
      <c r="AP5" s="19">
        <f t="shared" si="22"/>
        <v>50570000</v>
      </c>
      <c r="AQ5" s="19">
        <f t="shared" si="22"/>
        <v>50570000</v>
      </c>
      <c r="AR5" s="19">
        <f t="shared" si="22"/>
        <v>50570000</v>
      </c>
      <c r="AS5" s="19">
        <f t="shared" si="22"/>
        <v>50570000</v>
      </c>
      <c r="AT5" s="19">
        <f t="shared" si="22"/>
        <v>50570000</v>
      </c>
      <c r="AU5" s="19">
        <f t="shared" si="22"/>
        <v>50570000</v>
      </c>
      <c r="AV5" s="19">
        <f t="shared" si="22"/>
        <v>50570000</v>
      </c>
      <c r="AW5" s="19">
        <f t="shared" si="22"/>
        <v>50570000</v>
      </c>
      <c r="AX5" s="19">
        <f t="shared" si="22"/>
        <v>50570000</v>
      </c>
      <c r="AY5" s="19">
        <f t="shared" si="22"/>
        <v>50570000</v>
      </c>
      <c r="AZ5" s="19">
        <f t="shared" si="22"/>
        <v>50570000</v>
      </c>
    </row>
    <row r="6" spans="1:52" ht="14.25" customHeight="1" x14ac:dyDescent="0.2">
      <c r="A6" s="5" t="s">
        <v>54</v>
      </c>
      <c r="B6" s="7">
        <v>999999999</v>
      </c>
      <c r="C6" s="7">
        <v>999999999</v>
      </c>
      <c r="D6" s="7">
        <v>999999999</v>
      </c>
      <c r="E6" s="7">
        <v>999999999</v>
      </c>
      <c r="F6" s="7">
        <v>999999999</v>
      </c>
      <c r="G6" s="7">
        <v>999999999</v>
      </c>
      <c r="H6" s="7">
        <v>999999999</v>
      </c>
      <c r="I6" s="7">
        <v>999999999</v>
      </c>
      <c r="J6" s="7">
        <v>999999999</v>
      </c>
      <c r="K6" s="7">
        <v>999999999</v>
      </c>
      <c r="L6" s="7">
        <v>999999999</v>
      </c>
      <c r="M6" s="7">
        <v>999999999</v>
      </c>
      <c r="N6" s="7">
        <v>999999999</v>
      </c>
      <c r="O6" s="7">
        <v>999999999</v>
      </c>
      <c r="P6" s="7">
        <v>999999999</v>
      </c>
      <c r="Q6" s="7">
        <v>999999999</v>
      </c>
      <c r="R6" s="7">
        <v>999999999</v>
      </c>
      <c r="S6" s="7">
        <v>999999999</v>
      </c>
      <c r="T6" s="7">
        <v>999999999</v>
      </c>
      <c r="U6" s="7">
        <v>999999999</v>
      </c>
      <c r="V6" s="7">
        <v>999999999</v>
      </c>
      <c r="W6" s="7">
        <v>999999999</v>
      </c>
      <c r="X6" s="7">
        <v>999999999</v>
      </c>
      <c r="Y6" s="7">
        <v>999999999</v>
      </c>
      <c r="Z6" s="7">
        <v>999999999</v>
      </c>
      <c r="AA6" s="7">
        <v>999999999</v>
      </c>
      <c r="AB6" s="7">
        <v>999999999</v>
      </c>
      <c r="AC6" s="7">
        <v>999999999</v>
      </c>
      <c r="AD6" s="7">
        <v>999999999</v>
      </c>
      <c r="AE6" s="7">
        <v>999999999</v>
      </c>
      <c r="AF6" s="7">
        <v>999999999</v>
      </c>
      <c r="AG6" s="7">
        <v>999999999</v>
      </c>
      <c r="AH6" s="7">
        <v>999999999</v>
      </c>
      <c r="AI6" s="7">
        <v>999999999</v>
      </c>
      <c r="AJ6" s="7">
        <v>999999999</v>
      </c>
      <c r="AK6" s="7">
        <v>999999999</v>
      </c>
      <c r="AL6" s="7">
        <v>999999999</v>
      </c>
      <c r="AM6" s="7">
        <v>999999999</v>
      </c>
      <c r="AN6" s="7">
        <v>999999999</v>
      </c>
      <c r="AO6" s="7">
        <v>999999999</v>
      </c>
      <c r="AP6" s="7">
        <v>999999999</v>
      </c>
      <c r="AQ6" s="7">
        <v>999999999</v>
      </c>
      <c r="AR6" s="7">
        <v>999999999</v>
      </c>
      <c r="AS6" s="7">
        <v>999999999</v>
      </c>
      <c r="AT6" s="7">
        <v>999999999</v>
      </c>
      <c r="AU6" s="7">
        <v>999999999</v>
      </c>
      <c r="AV6" s="7">
        <v>999999999</v>
      </c>
      <c r="AW6" s="7">
        <v>999999999</v>
      </c>
      <c r="AX6" s="7">
        <v>999999999</v>
      </c>
      <c r="AY6" s="7">
        <v>999999999</v>
      </c>
      <c r="AZ6" s="7">
        <v>999999999</v>
      </c>
    </row>
    <row r="7" spans="1:52" ht="14.25" customHeight="1" x14ac:dyDescent="0.2">
      <c r="A7" s="5" t="s">
        <v>55</v>
      </c>
      <c r="B7" s="7">
        <v>999999999</v>
      </c>
      <c r="C7" s="7">
        <v>999999999</v>
      </c>
      <c r="D7" s="7">
        <v>999999999</v>
      </c>
      <c r="E7" s="7">
        <v>999999999</v>
      </c>
      <c r="F7" s="7">
        <v>999999999</v>
      </c>
      <c r="G7" s="7">
        <v>999999999</v>
      </c>
      <c r="H7" s="7">
        <v>999999999</v>
      </c>
      <c r="I7" s="7">
        <v>999999999</v>
      </c>
      <c r="J7" s="7">
        <v>999999999</v>
      </c>
      <c r="K7" s="7">
        <v>999999999</v>
      </c>
      <c r="L7" s="7">
        <v>999999999</v>
      </c>
      <c r="M7" s="7">
        <v>999999999</v>
      </c>
      <c r="N7" s="7">
        <v>999999999</v>
      </c>
      <c r="O7" s="7">
        <v>999999999</v>
      </c>
      <c r="P7" s="7">
        <v>999999999</v>
      </c>
      <c r="Q7" s="7">
        <v>999999999</v>
      </c>
      <c r="R7" s="7">
        <v>999999999</v>
      </c>
      <c r="S7" s="7">
        <v>999999999</v>
      </c>
      <c r="T7" s="7">
        <v>999999999</v>
      </c>
      <c r="U7" s="7">
        <v>999999999</v>
      </c>
      <c r="V7" s="7">
        <v>999999999</v>
      </c>
      <c r="W7" s="7">
        <v>999999999</v>
      </c>
      <c r="X7" s="7">
        <v>999999999</v>
      </c>
      <c r="Y7" s="7">
        <v>999999999</v>
      </c>
      <c r="Z7" s="7">
        <v>999999999</v>
      </c>
      <c r="AA7" s="7">
        <v>999999999</v>
      </c>
      <c r="AB7" s="7">
        <v>999999999</v>
      </c>
      <c r="AC7" s="7">
        <v>999999999</v>
      </c>
      <c r="AD7" s="7">
        <v>999999999</v>
      </c>
      <c r="AE7" s="7">
        <v>999999999</v>
      </c>
      <c r="AF7" s="7">
        <v>999999999</v>
      </c>
      <c r="AG7" s="7">
        <v>999999999</v>
      </c>
      <c r="AH7" s="7">
        <v>999999999</v>
      </c>
      <c r="AI7" s="7">
        <v>999999999</v>
      </c>
      <c r="AJ7" s="7">
        <v>999999999</v>
      </c>
      <c r="AK7" s="7">
        <v>999999999</v>
      </c>
      <c r="AL7" s="7">
        <v>999999999</v>
      </c>
      <c r="AM7" s="7">
        <v>999999999</v>
      </c>
      <c r="AN7" s="7">
        <v>999999999</v>
      </c>
      <c r="AO7" s="7">
        <v>999999999</v>
      </c>
      <c r="AP7" s="7">
        <v>999999999</v>
      </c>
      <c r="AQ7" s="7">
        <v>999999999</v>
      </c>
      <c r="AR7" s="7">
        <v>999999999</v>
      </c>
      <c r="AS7" s="7">
        <v>999999999</v>
      </c>
      <c r="AT7" s="7">
        <v>999999999</v>
      </c>
      <c r="AU7" s="7">
        <v>999999999</v>
      </c>
      <c r="AV7" s="7">
        <v>999999999</v>
      </c>
      <c r="AW7" s="7">
        <v>999999999</v>
      </c>
      <c r="AX7" s="7">
        <v>999999999</v>
      </c>
      <c r="AY7" s="7">
        <v>999999999</v>
      </c>
      <c r="AZ7" s="7">
        <v>999999999</v>
      </c>
    </row>
    <row r="8" spans="1:52" ht="14.25" customHeight="1" x14ac:dyDescent="0.2">
      <c r="A8" s="5" t="s">
        <v>56</v>
      </c>
      <c r="B8" s="19">
        <f>'NVP-Indonesia'!B134*'NVP-Indonesia'!$B$227</f>
        <v>101760495.15564114</v>
      </c>
      <c r="C8" s="19">
        <f>B8</f>
        <v>101760495.15564114</v>
      </c>
      <c r="D8" s="19">
        <f t="shared" ref="D8:AZ8" si="23">C8</f>
        <v>101760495.15564114</v>
      </c>
      <c r="E8" s="19">
        <f t="shared" si="23"/>
        <v>101760495.15564114</v>
      </c>
      <c r="F8" s="19">
        <f t="shared" si="23"/>
        <v>101760495.15564114</v>
      </c>
      <c r="G8" s="19">
        <f t="shared" si="23"/>
        <v>101760495.15564114</v>
      </c>
      <c r="H8" s="19">
        <f t="shared" si="23"/>
        <v>101760495.15564114</v>
      </c>
      <c r="I8" s="19">
        <f t="shared" si="23"/>
        <v>101760495.15564114</v>
      </c>
      <c r="J8" s="19">
        <f t="shared" si="23"/>
        <v>101760495.15564114</v>
      </c>
      <c r="K8" s="19">
        <f t="shared" si="23"/>
        <v>101760495.15564114</v>
      </c>
      <c r="L8" s="19">
        <f t="shared" si="23"/>
        <v>101760495.15564114</v>
      </c>
      <c r="M8" s="19">
        <f t="shared" si="23"/>
        <v>101760495.15564114</v>
      </c>
      <c r="N8" s="19">
        <f t="shared" si="23"/>
        <v>101760495.15564114</v>
      </c>
      <c r="O8" s="19">
        <f t="shared" si="23"/>
        <v>101760495.15564114</v>
      </c>
      <c r="P8" s="19">
        <f t="shared" si="23"/>
        <v>101760495.15564114</v>
      </c>
      <c r="Q8" s="19">
        <f t="shared" si="23"/>
        <v>101760495.15564114</v>
      </c>
      <c r="R8" s="19">
        <f t="shared" si="23"/>
        <v>101760495.15564114</v>
      </c>
      <c r="S8" s="19">
        <f t="shared" si="23"/>
        <v>101760495.15564114</v>
      </c>
      <c r="T8" s="19">
        <f t="shared" si="23"/>
        <v>101760495.15564114</v>
      </c>
      <c r="U8" s="19">
        <f t="shared" si="23"/>
        <v>101760495.15564114</v>
      </c>
      <c r="V8" s="19">
        <f t="shared" si="23"/>
        <v>101760495.15564114</v>
      </c>
      <c r="W8" s="19">
        <f t="shared" si="23"/>
        <v>101760495.15564114</v>
      </c>
      <c r="X8" s="19">
        <f t="shared" si="23"/>
        <v>101760495.15564114</v>
      </c>
      <c r="Y8" s="19">
        <f t="shared" si="23"/>
        <v>101760495.15564114</v>
      </c>
      <c r="Z8" s="19">
        <f t="shared" si="23"/>
        <v>101760495.15564114</v>
      </c>
      <c r="AA8" s="19">
        <f t="shared" si="23"/>
        <v>101760495.15564114</v>
      </c>
      <c r="AB8" s="19">
        <f t="shared" si="23"/>
        <v>101760495.15564114</v>
      </c>
      <c r="AC8" s="19">
        <f t="shared" si="23"/>
        <v>101760495.15564114</v>
      </c>
      <c r="AD8" s="19">
        <f t="shared" si="23"/>
        <v>101760495.15564114</v>
      </c>
      <c r="AE8" s="19">
        <f t="shared" si="23"/>
        <v>101760495.15564114</v>
      </c>
      <c r="AF8" s="19">
        <f t="shared" si="23"/>
        <v>101760495.15564114</v>
      </c>
      <c r="AG8" s="19">
        <f t="shared" si="23"/>
        <v>101760495.15564114</v>
      </c>
      <c r="AH8" s="19">
        <f t="shared" si="23"/>
        <v>101760495.15564114</v>
      </c>
      <c r="AI8" s="19">
        <f t="shared" si="23"/>
        <v>101760495.15564114</v>
      </c>
      <c r="AJ8" s="19">
        <f t="shared" si="23"/>
        <v>101760495.15564114</v>
      </c>
      <c r="AK8" s="19">
        <f t="shared" si="23"/>
        <v>101760495.15564114</v>
      </c>
      <c r="AL8" s="19">
        <f t="shared" si="23"/>
        <v>101760495.15564114</v>
      </c>
      <c r="AM8" s="19">
        <f t="shared" si="23"/>
        <v>101760495.15564114</v>
      </c>
      <c r="AN8" s="19">
        <f t="shared" si="23"/>
        <v>101760495.15564114</v>
      </c>
      <c r="AO8" s="19">
        <f t="shared" si="23"/>
        <v>101760495.15564114</v>
      </c>
      <c r="AP8" s="19">
        <f t="shared" si="23"/>
        <v>101760495.15564114</v>
      </c>
      <c r="AQ8" s="19">
        <f t="shared" si="23"/>
        <v>101760495.15564114</v>
      </c>
      <c r="AR8" s="19">
        <f t="shared" si="23"/>
        <v>101760495.15564114</v>
      </c>
      <c r="AS8" s="19">
        <f t="shared" si="23"/>
        <v>101760495.15564114</v>
      </c>
      <c r="AT8" s="19">
        <f t="shared" si="23"/>
        <v>101760495.15564114</v>
      </c>
      <c r="AU8" s="19">
        <f t="shared" si="23"/>
        <v>101760495.15564114</v>
      </c>
      <c r="AV8" s="19">
        <f t="shared" si="23"/>
        <v>101760495.15564114</v>
      </c>
      <c r="AW8" s="19">
        <f t="shared" si="23"/>
        <v>101760495.15564114</v>
      </c>
      <c r="AX8" s="19">
        <f t="shared" si="23"/>
        <v>101760495.15564114</v>
      </c>
      <c r="AY8" s="19">
        <f t="shared" si="23"/>
        <v>101760495.15564114</v>
      </c>
      <c r="AZ8" s="19">
        <f t="shared" si="23"/>
        <v>101760495.15564114</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97D"/>
  </sheetPr>
  <dimension ref="A1:AZ1000"/>
  <sheetViews>
    <sheetView workbookViewId="0">
      <selection activeCell="C3" sqref="C3"/>
    </sheetView>
  </sheetViews>
  <sheetFormatPr baseColWidth="10" defaultColWidth="14.5" defaultRowHeight="15" customHeight="1" x14ac:dyDescent="0.2"/>
  <cols>
    <col min="1" max="1" width="24.5" customWidth="1"/>
    <col min="2"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'NVP-Indonesia'!B138*'NVP-Indonesia'!$B$227</f>
        <v>3900000</v>
      </c>
      <c r="C2" s="19">
        <v>0</v>
      </c>
      <c r="D2" s="19">
        <f t="shared" ref="D2:AF2" si="0">C2</f>
        <v>0</v>
      </c>
      <c r="E2" s="19">
        <f t="shared" si="0"/>
        <v>0</v>
      </c>
      <c r="F2" s="19">
        <f t="shared" si="0"/>
        <v>0</v>
      </c>
      <c r="G2" s="19">
        <f t="shared" si="0"/>
        <v>0</v>
      </c>
      <c r="H2" s="19">
        <f t="shared" si="0"/>
        <v>0</v>
      </c>
      <c r="I2" s="19">
        <f t="shared" si="0"/>
        <v>0</v>
      </c>
      <c r="J2" s="19">
        <f t="shared" si="0"/>
        <v>0</v>
      </c>
      <c r="K2" s="19">
        <f t="shared" si="0"/>
        <v>0</v>
      </c>
      <c r="L2" s="19">
        <f t="shared" si="0"/>
        <v>0</v>
      </c>
      <c r="M2" s="19">
        <f t="shared" si="0"/>
        <v>0</v>
      </c>
      <c r="N2" s="19">
        <f t="shared" si="0"/>
        <v>0</v>
      </c>
      <c r="O2" s="19">
        <f t="shared" si="0"/>
        <v>0</v>
      </c>
      <c r="P2" s="19">
        <f t="shared" si="0"/>
        <v>0</v>
      </c>
      <c r="Q2" s="19">
        <f t="shared" si="0"/>
        <v>0</v>
      </c>
      <c r="R2" s="19">
        <f t="shared" si="0"/>
        <v>0</v>
      </c>
      <c r="S2" s="19">
        <f t="shared" si="0"/>
        <v>0</v>
      </c>
      <c r="T2" s="19">
        <f t="shared" si="0"/>
        <v>0</v>
      </c>
      <c r="U2" s="19">
        <f t="shared" si="0"/>
        <v>0</v>
      </c>
      <c r="V2" s="19">
        <f t="shared" si="0"/>
        <v>0</v>
      </c>
      <c r="W2" s="19">
        <f t="shared" si="0"/>
        <v>0</v>
      </c>
      <c r="X2" s="19">
        <f t="shared" si="0"/>
        <v>0</v>
      </c>
      <c r="Y2" s="19">
        <f t="shared" si="0"/>
        <v>0</v>
      </c>
      <c r="Z2" s="19">
        <f t="shared" si="0"/>
        <v>0</v>
      </c>
      <c r="AA2" s="19">
        <f t="shared" si="0"/>
        <v>0</v>
      </c>
      <c r="AB2" s="19">
        <f t="shared" si="0"/>
        <v>0</v>
      </c>
      <c r="AC2" s="19">
        <f t="shared" si="0"/>
        <v>0</v>
      </c>
      <c r="AD2" s="19">
        <f t="shared" si="0"/>
        <v>0</v>
      </c>
      <c r="AE2" s="19">
        <f t="shared" si="0"/>
        <v>0</v>
      </c>
      <c r="AF2" s="19">
        <f t="shared" si="0"/>
        <v>0</v>
      </c>
      <c r="AG2" s="19">
        <f t="shared" ref="AG2:AZ2" si="1">_xlfn.FORECAST.LINEAR(AG$1,$B2:$AF2,$B$1:$AF$1)</f>
        <v>-251612.90322580934</v>
      </c>
      <c r="AH2" s="19">
        <f t="shared" si="1"/>
        <v>-275201.61290322244</v>
      </c>
      <c r="AI2" s="19">
        <f t="shared" si="1"/>
        <v>-298790.322580643</v>
      </c>
      <c r="AJ2" s="19">
        <f t="shared" si="1"/>
        <v>-322379.03225806355</v>
      </c>
      <c r="AK2" s="19">
        <f t="shared" si="1"/>
        <v>-345967.74193548411</v>
      </c>
      <c r="AL2" s="19">
        <f t="shared" si="1"/>
        <v>-369556.45161290467</v>
      </c>
      <c r="AM2" s="19">
        <f t="shared" si="1"/>
        <v>-393145.16129032522</v>
      </c>
      <c r="AN2" s="19">
        <f t="shared" si="1"/>
        <v>-416733.87096773833</v>
      </c>
      <c r="AO2" s="19">
        <f t="shared" si="1"/>
        <v>-440322.58064515889</v>
      </c>
      <c r="AP2" s="19">
        <f t="shared" si="1"/>
        <v>-463911.29032257944</v>
      </c>
      <c r="AQ2" s="19">
        <f t="shared" si="1"/>
        <v>-487500</v>
      </c>
      <c r="AR2" s="19">
        <f t="shared" si="1"/>
        <v>-511088.70967742056</v>
      </c>
      <c r="AS2" s="19">
        <f t="shared" si="1"/>
        <v>-534677.41935484111</v>
      </c>
      <c r="AT2" s="19">
        <f t="shared" si="1"/>
        <v>-558266.12903225422</v>
      </c>
      <c r="AU2" s="19">
        <f t="shared" si="1"/>
        <v>-581854.83870967478</v>
      </c>
      <c r="AV2" s="19">
        <f t="shared" si="1"/>
        <v>-605443.54838709533</v>
      </c>
      <c r="AW2" s="19">
        <f t="shared" si="1"/>
        <v>-629032.25806451589</v>
      </c>
      <c r="AX2" s="19">
        <f t="shared" si="1"/>
        <v>-652620.96774193645</v>
      </c>
      <c r="AY2" s="19">
        <f t="shared" si="1"/>
        <v>-676209.677419357</v>
      </c>
      <c r="AZ2" s="19">
        <f t="shared" si="1"/>
        <v>-699798.38709677011</v>
      </c>
    </row>
    <row r="3" spans="1:52" ht="14.25" customHeight="1" x14ac:dyDescent="0.2">
      <c r="A3" s="5" t="s">
        <v>51</v>
      </c>
      <c r="B3" s="7">
        <v>999999999</v>
      </c>
      <c r="C3" s="7">
        <v>999999999</v>
      </c>
      <c r="D3" s="7">
        <v>999999999</v>
      </c>
      <c r="E3" s="7">
        <v>999999999</v>
      </c>
      <c r="F3" s="7">
        <v>999999999</v>
      </c>
      <c r="G3" s="7">
        <v>999999999</v>
      </c>
      <c r="H3" s="7">
        <v>999999999</v>
      </c>
      <c r="I3" s="7">
        <v>999999999</v>
      </c>
      <c r="J3" s="7">
        <v>999999999</v>
      </c>
      <c r="K3" s="7">
        <v>999999999</v>
      </c>
      <c r="L3" s="7">
        <v>999999999</v>
      </c>
      <c r="M3" s="7">
        <v>999999999</v>
      </c>
      <c r="N3" s="7">
        <v>999999999</v>
      </c>
      <c r="O3" s="7">
        <v>999999999</v>
      </c>
      <c r="P3" s="7">
        <v>999999999</v>
      </c>
      <c r="Q3" s="7">
        <v>999999999</v>
      </c>
      <c r="R3" s="7">
        <v>999999999</v>
      </c>
      <c r="S3" s="7">
        <v>999999999</v>
      </c>
      <c r="T3" s="7">
        <v>999999999</v>
      </c>
      <c r="U3" s="7">
        <v>999999999</v>
      </c>
      <c r="V3" s="7">
        <v>999999999</v>
      </c>
      <c r="W3" s="7">
        <v>999999999</v>
      </c>
      <c r="X3" s="7">
        <v>999999999</v>
      </c>
      <c r="Y3" s="7">
        <v>999999999</v>
      </c>
      <c r="Z3" s="7">
        <v>999999999</v>
      </c>
      <c r="AA3" s="7">
        <v>999999999</v>
      </c>
      <c r="AB3" s="7">
        <v>999999999</v>
      </c>
      <c r="AC3" s="7">
        <v>999999999</v>
      </c>
      <c r="AD3" s="7">
        <v>999999999</v>
      </c>
      <c r="AE3" s="7">
        <v>999999999</v>
      </c>
      <c r="AF3" s="7">
        <v>999999999</v>
      </c>
      <c r="AG3" s="7">
        <v>999999999</v>
      </c>
      <c r="AH3" s="7">
        <v>999999999</v>
      </c>
      <c r="AI3" s="7">
        <v>999999999</v>
      </c>
      <c r="AJ3" s="7">
        <v>999999999</v>
      </c>
      <c r="AK3" s="7">
        <v>999999999</v>
      </c>
      <c r="AL3" s="7">
        <v>999999999</v>
      </c>
      <c r="AM3" s="7">
        <v>999999999</v>
      </c>
      <c r="AN3" s="7">
        <v>999999999</v>
      </c>
      <c r="AO3" s="7">
        <v>999999999</v>
      </c>
      <c r="AP3" s="7">
        <v>999999999</v>
      </c>
      <c r="AQ3" s="7">
        <v>999999999</v>
      </c>
      <c r="AR3" s="7">
        <v>999999999</v>
      </c>
      <c r="AS3" s="7">
        <v>999999999</v>
      </c>
      <c r="AT3" s="7">
        <v>999999999</v>
      </c>
      <c r="AU3" s="7">
        <v>999999999</v>
      </c>
      <c r="AV3" s="7">
        <v>999999999</v>
      </c>
      <c r="AW3" s="7">
        <v>999999999</v>
      </c>
      <c r="AX3" s="7">
        <v>999999999</v>
      </c>
      <c r="AY3" s="7">
        <v>999999999</v>
      </c>
      <c r="AZ3" s="7">
        <v>999999999</v>
      </c>
    </row>
    <row r="4" spans="1:52" ht="14.25" customHeight="1" x14ac:dyDescent="0.2">
      <c r="A4" s="5" t="s">
        <v>52</v>
      </c>
      <c r="B4" s="7">
        <v>999999999</v>
      </c>
      <c r="C4" s="7">
        <v>999999999</v>
      </c>
      <c r="D4" s="7">
        <v>999999999</v>
      </c>
      <c r="E4" s="7">
        <v>999999999</v>
      </c>
      <c r="F4" s="7">
        <v>999999999</v>
      </c>
      <c r="G4" s="7">
        <v>999999999</v>
      </c>
      <c r="H4" s="7">
        <v>999999999</v>
      </c>
      <c r="I4" s="7">
        <v>999999999</v>
      </c>
      <c r="J4" s="7">
        <v>999999999</v>
      </c>
      <c r="K4" s="7">
        <v>999999999</v>
      </c>
      <c r="L4" s="7">
        <v>999999999</v>
      </c>
      <c r="M4" s="7">
        <v>999999999</v>
      </c>
      <c r="N4" s="7">
        <v>999999999</v>
      </c>
      <c r="O4" s="7">
        <v>999999999</v>
      </c>
      <c r="P4" s="7">
        <v>999999999</v>
      </c>
      <c r="Q4" s="7">
        <v>999999999</v>
      </c>
      <c r="R4" s="7">
        <v>999999999</v>
      </c>
      <c r="S4" s="7">
        <v>999999999</v>
      </c>
      <c r="T4" s="7">
        <v>999999999</v>
      </c>
      <c r="U4" s="7">
        <v>999999999</v>
      </c>
      <c r="V4" s="7">
        <v>999999999</v>
      </c>
      <c r="W4" s="7">
        <v>999999999</v>
      </c>
      <c r="X4" s="7">
        <v>999999999</v>
      </c>
      <c r="Y4" s="7">
        <v>999999999</v>
      </c>
      <c r="Z4" s="7">
        <v>999999999</v>
      </c>
      <c r="AA4" s="7">
        <v>999999999</v>
      </c>
      <c r="AB4" s="7">
        <v>999999999</v>
      </c>
      <c r="AC4" s="7">
        <v>999999999</v>
      </c>
      <c r="AD4" s="7">
        <v>999999999</v>
      </c>
      <c r="AE4" s="7">
        <v>999999999</v>
      </c>
      <c r="AF4" s="7">
        <v>999999999</v>
      </c>
      <c r="AG4" s="7">
        <v>999999999</v>
      </c>
      <c r="AH4" s="7">
        <v>999999999</v>
      </c>
      <c r="AI4" s="7">
        <v>999999999</v>
      </c>
      <c r="AJ4" s="7">
        <v>999999999</v>
      </c>
      <c r="AK4" s="7">
        <v>999999999</v>
      </c>
      <c r="AL4" s="7">
        <v>999999999</v>
      </c>
      <c r="AM4" s="7">
        <v>999999999</v>
      </c>
      <c r="AN4" s="7">
        <v>999999999</v>
      </c>
      <c r="AO4" s="7">
        <v>999999999</v>
      </c>
      <c r="AP4" s="7">
        <v>999999999</v>
      </c>
      <c r="AQ4" s="7">
        <v>999999999</v>
      </c>
      <c r="AR4" s="7">
        <v>999999999</v>
      </c>
      <c r="AS4" s="7">
        <v>999999999</v>
      </c>
      <c r="AT4" s="7">
        <v>999999999</v>
      </c>
      <c r="AU4" s="7">
        <v>999999999</v>
      </c>
      <c r="AV4" s="7">
        <v>999999999</v>
      </c>
      <c r="AW4" s="7">
        <v>999999999</v>
      </c>
      <c r="AX4" s="7">
        <v>999999999</v>
      </c>
      <c r="AY4" s="7">
        <v>999999999</v>
      </c>
      <c r="AZ4" s="7">
        <v>999999999</v>
      </c>
    </row>
    <row r="5" spans="1:52" ht="14.25" customHeight="1" x14ac:dyDescent="0.2">
      <c r="A5" s="5" t="s">
        <v>53</v>
      </c>
      <c r="B5" s="19">
        <f>'NVP-Indonesia'!B141*'NVP-Indonesia'!$B$227</f>
        <v>2101448.2685786034</v>
      </c>
      <c r="C5" s="19">
        <f t="shared" ref="C5:AF5" si="2">$B5</f>
        <v>2101448.2685786034</v>
      </c>
      <c r="D5" s="19">
        <f t="shared" si="2"/>
        <v>2101448.2685786034</v>
      </c>
      <c r="E5" s="19">
        <f t="shared" si="2"/>
        <v>2101448.2685786034</v>
      </c>
      <c r="F5" s="19">
        <f t="shared" si="2"/>
        <v>2101448.2685786034</v>
      </c>
      <c r="G5" s="19">
        <f t="shared" si="2"/>
        <v>2101448.2685786034</v>
      </c>
      <c r="H5" s="19">
        <f t="shared" si="2"/>
        <v>2101448.2685786034</v>
      </c>
      <c r="I5" s="19">
        <f t="shared" si="2"/>
        <v>2101448.2685786034</v>
      </c>
      <c r="J5" s="19">
        <f t="shared" si="2"/>
        <v>2101448.2685786034</v>
      </c>
      <c r="K5" s="19">
        <f t="shared" si="2"/>
        <v>2101448.2685786034</v>
      </c>
      <c r="L5" s="19">
        <f t="shared" si="2"/>
        <v>2101448.2685786034</v>
      </c>
      <c r="M5" s="19">
        <f t="shared" si="2"/>
        <v>2101448.2685786034</v>
      </c>
      <c r="N5" s="19">
        <f t="shared" si="2"/>
        <v>2101448.2685786034</v>
      </c>
      <c r="O5" s="19">
        <f t="shared" si="2"/>
        <v>2101448.2685786034</v>
      </c>
      <c r="P5" s="19">
        <f t="shared" si="2"/>
        <v>2101448.2685786034</v>
      </c>
      <c r="Q5" s="19">
        <f t="shared" si="2"/>
        <v>2101448.2685786034</v>
      </c>
      <c r="R5" s="19">
        <f t="shared" si="2"/>
        <v>2101448.2685786034</v>
      </c>
      <c r="S5" s="19">
        <f t="shared" si="2"/>
        <v>2101448.2685786034</v>
      </c>
      <c r="T5" s="19">
        <f t="shared" si="2"/>
        <v>2101448.2685786034</v>
      </c>
      <c r="U5" s="19">
        <f t="shared" si="2"/>
        <v>2101448.2685786034</v>
      </c>
      <c r="V5" s="19">
        <f t="shared" si="2"/>
        <v>2101448.2685786034</v>
      </c>
      <c r="W5" s="19">
        <f t="shared" si="2"/>
        <v>2101448.2685786034</v>
      </c>
      <c r="X5" s="19">
        <f t="shared" si="2"/>
        <v>2101448.2685786034</v>
      </c>
      <c r="Y5" s="19">
        <f t="shared" si="2"/>
        <v>2101448.2685786034</v>
      </c>
      <c r="Z5" s="19">
        <f t="shared" si="2"/>
        <v>2101448.2685786034</v>
      </c>
      <c r="AA5" s="19">
        <f t="shared" si="2"/>
        <v>2101448.2685786034</v>
      </c>
      <c r="AB5" s="19">
        <f t="shared" si="2"/>
        <v>2101448.2685786034</v>
      </c>
      <c r="AC5" s="19">
        <f t="shared" si="2"/>
        <v>2101448.2685786034</v>
      </c>
      <c r="AD5" s="19">
        <f t="shared" si="2"/>
        <v>2101448.2685786034</v>
      </c>
      <c r="AE5" s="19">
        <f t="shared" si="2"/>
        <v>2101448.2685786034</v>
      </c>
      <c r="AF5" s="19">
        <f t="shared" si="2"/>
        <v>2101448.2685786034</v>
      </c>
      <c r="AG5" s="19">
        <f t="shared" ref="AG5:AZ5" si="3">_xlfn.FORECAST.LINEAR(AG$1,$B5:$AF5,$B$1:$AF$1)</f>
        <v>2101448.2685786034</v>
      </c>
      <c r="AH5" s="19">
        <f t="shared" si="3"/>
        <v>2101448.2685786034</v>
      </c>
      <c r="AI5" s="19">
        <f t="shared" si="3"/>
        <v>2101448.2685786034</v>
      </c>
      <c r="AJ5" s="19">
        <f t="shared" si="3"/>
        <v>2101448.2685786034</v>
      </c>
      <c r="AK5" s="19">
        <f t="shared" si="3"/>
        <v>2101448.2685786034</v>
      </c>
      <c r="AL5" s="19">
        <f t="shared" si="3"/>
        <v>2101448.2685786034</v>
      </c>
      <c r="AM5" s="19">
        <f t="shared" si="3"/>
        <v>2101448.2685786034</v>
      </c>
      <c r="AN5" s="19">
        <f t="shared" si="3"/>
        <v>2101448.2685786034</v>
      </c>
      <c r="AO5" s="19">
        <f t="shared" si="3"/>
        <v>2101448.2685786034</v>
      </c>
      <c r="AP5" s="19">
        <f t="shared" si="3"/>
        <v>2101448.2685786034</v>
      </c>
      <c r="AQ5" s="19">
        <f t="shared" si="3"/>
        <v>2101448.2685786034</v>
      </c>
      <c r="AR5" s="19">
        <f t="shared" si="3"/>
        <v>2101448.2685786034</v>
      </c>
      <c r="AS5" s="19">
        <f t="shared" si="3"/>
        <v>2101448.2685786034</v>
      </c>
      <c r="AT5" s="19">
        <f t="shared" si="3"/>
        <v>2101448.2685786034</v>
      </c>
      <c r="AU5" s="19">
        <f t="shared" si="3"/>
        <v>2101448.2685786034</v>
      </c>
      <c r="AV5" s="19">
        <f t="shared" si="3"/>
        <v>2101448.2685786034</v>
      </c>
      <c r="AW5" s="19">
        <f t="shared" si="3"/>
        <v>2101448.2685786034</v>
      </c>
      <c r="AX5" s="19">
        <f t="shared" si="3"/>
        <v>2101448.2685786034</v>
      </c>
      <c r="AY5" s="19">
        <f t="shared" si="3"/>
        <v>2101448.2685786034</v>
      </c>
      <c r="AZ5" s="19">
        <f t="shared" si="3"/>
        <v>2101448.2685786034</v>
      </c>
    </row>
    <row r="6" spans="1:52" ht="14.25" customHeight="1" x14ac:dyDescent="0.2">
      <c r="A6" s="5" t="s">
        <v>54</v>
      </c>
      <c r="B6" s="7">
        <v>999999999</v>
      </c>
      <c r="C6" s="7">
        <v>999999999</v>
      </c>
      <c r="D6" s="7">
        <v>999999999</v>
      </c>
      <c r="E6" s="7">
        <v>999999999</v>
      </c>
      <c r="F6" s="7">
        <v>999999999</v>
      </c>
      <c r="G6" s="7">
        <v>999999999</v>
      </c>
      <c r="H6" s="7">
        <v>999999999</v>
      </c>
      <c r="I6" s="7">
        <v>999999999</v>
      </c>
      <c r="J6" s="7">
        <v>999999999</v>
      </c>
      <c r="K6" s="7">
        <v>999999999</v>
      </c>
      <c r="L6" s="7">
        <v>999999999</v>
      </c>
      <c r="M6" s="7">
        <v>999999999</v>
      </c>
      <c r="N6" s="7">
        <v>999999999</v>
      </c>
      <c r="O6" s="7">
        <v>999999999</v>
      </c>
      <c r="P6" s="7">
        <v>999999999</v>
      </c>
      <c r="Q6" s="7">
        <v>999999999</v>
      </c>
      <c r="R6" s="7">
        <v>999999999</v>
      </c>
      <c r="S6" s="7">
        <v>999999999</v>
      </c>
      <c r="T6" s="7">
        <v>999999999</v>
      </c>
      <c r="U6" s="7">
        <v>999999999</v>
      </c>
      <c r="V6" s="7">
        <v>999999999</v>
      </c>
      <c r="W6" s="7">
        <v>999999999</v>
      </c>
      <c r="X6" s="7">
        <v>999999999</v>
      </c>
      <c r="Y6" s="7">
        <v>999999999</v>
      </c>
      <c r="Z6" s="7">
        <v>999999999</v>
      </c>
      <c r="AA6" s="7">
        <v>999999999</v>
      </c>
      <c r="AB6" s="7">
        <v>999999999</v>
      </c>
      <c r="AC6" s="7">
        <v>999999999</v>
      </c>
      <c r="AD6" s="7">
        <v>999999999</v>
      </c>
      <c r="AE6" s="7">
        <v>999999999</v>
      </c>
      <c r="AF6" s="7">
        <v>999999999</v>
      </c>
      <c r="AG6" s="7">
        <v>999999999</v>
      </c>
      <c r="AH6" s="7">
        <v>999999999</v>
      </c>
      <c r="AI6" s="7">
        <v>999999999</v>
      </c>
      <c r="AJ6" s="7">
        <v>999999999</v>
      </c>
      <c r="AK6" s="7">
        <v>999999999</v>
      </c>
      <c r="AL6" s="7">
        <v>999999999</v>
      </c>
      <c r="AM6" s="7">
        <v>999999999</v>
      </c>
      <c r="AN6" s="7">
        <v>999999999</v>
      </c>
      <c r="AO6" s="7">
        <v>999999999</v>
      </c>
      <c r="AP6" s="7">
        <v>999999999</v>
      </c>
      <c r="AQ6" s="7">
        <v>999999999</v>
      </c>
      <c r="AR6" s="7">
        <v>999999999</v>
      </c>
      <c r="AS6" s="7">
        <v>999999999</v>
      </c>
      <c r="AT6" s="7">
        <v>999999999</v>
      </c>
      <c r="AU6" s="7">
        <v>999999999</v>
      </c>
      <c r="AV6" s="7">
        <v>999999999</v>
      </c>
      <c r="AW6" s="7">
        <v>999999999</v>
      </c>
      <c r="AX6" s="7">
        <v>999999999</v>
      </c>
      <c r="AY6" s="7">
        <v>999999999</v>
      </c>
      <c r="AZ6" s="7">
        <v>999999999</v>
      </c>
    </row>
    <row r="7" spans="1:52" ht="14.25" customHeight="1" x14ac:dyDescent="0.2">
      <c r="A7" s="5" t="s">
        <v>55</v>
      </c>
      <c r="B7" s="7">
        <v>999999999</v>
      </c>
      <c r="C7" s="7">
        <v>999999999</v>
      </c>
      <c r="D7" s="7">
        <v>999999999</v>
      </c>
      <c r="E7" s="7">
        <v>999999999</v>
      </c>
      <c r="F7" s="7">
        <v>999999999</v>
      </c>
      <c r="G7" s="7">
        <v>999999999</v>
      </c>
      <c r="H7" s="7">
        <v>999999999</v>
      </c>
      <c r="I7" s="7">
        <v>999999999</v>
      </c>
      <c r="J7" s="7">
        <v>999999999</v>
      </c>
      <c r="K7" s="7">
        <v>999999999</v>
      </c>
      <c r="L7" s="7">
        <v>999999999</v>
      </c>
      <c r="M7" s="7">
        <v>999999999</v>
      </c>
      <c r="N7" s="7">
        <v>999999999</v>
      </c>
      <c r="O7" s="7">
        <v>999999999</v>
      </c>
      <c r="P7" s="7">
        <v>999999999</v>
      </c>
      <c r="Q7" s="7">
        <v>999999999</v>
      </c>
      <c r="R7" s="7">
        <v>999999999</v>
      </c>
      <c r="S7" s="7">
        <v>999999999</v>
      </c>
      <c r="T7" s="7">
        <v>999999999</v>
      </c>
      <c r="U7" s="7">
        <v>999999999</v>
      </c>
      <c r="V7" s="7">
        <v>999999999</v>
      </c>
      <c r="W7" s="7">
        <v>999999999</v>
      </c>
      <c r="X7" s="7">
        <v>999999999</v>
      </c>
      <c r="Y7" s="7">
        <v>999999999</v>
      </c>
      <c r="Z7" s="7">
        <v>999999999</v>
      </c>
      <c r="AA7" s="7">
        <v>999999999</v>
      </c>
      <c r="AB7" s="7">
        <v>999999999</v>
      </c>
      <c r="AC7" s="7">
        <v>999999999</v>
      </c>
      <c r="AD7" s="7">
        <v>999999999</v>
      </c>
      <c r="AE7" s="7">
        <v>999999999</v>
      </c>
      <c r="AF7" s="7">
        <v>999999999</v>
      </c>
      <c r="AG7" s="7">
        <v>999999999</v>
      </c>
      <c r="AH7" s="7">
        <v>999999999</v>
      </c>
      <c r="AI7" s="7">
        <v>999999999</v>
      </c>
      <c r="AJ7" s="7">
        <v>999999999</v>
      </c>
      <c r="AK7" s="7">
        <v>999999999</v>
      </c>
      <c r="AL7" s="7">
        <v>999999999</v>
      </c>
      <c r="AM7" s="7">
        <v>999999999</v>
      </c>
      <c r="AN7" s="7">
        <v>999999999</v>
      </c>
      <c r="AO7" s="7">
        <v>999999999</v>
      </c>
      <c r="AP7" s="7">
        <v>999999999</v>
      </c>
      <c r="AQ7" s="7">
        <v>999999999</v>
      </c>
      <c r="AR7" s="7">
        <v>999999999</v>
      </c>
      <c r="AS7" s="7">
        <v>999999999</v>
      </c>
      <c r="AT7" s="7">
        <v>999999999</v>
      </c>
      <c r="AU7" s="7">
        <v>999999999</v>
      </c>
      <c r="AV7" s="7">
        <v>999999999</v>
      </c>
      <c r="AW7" s="7">
        <v>999999999</v>
      </c>
      <c r="AX7" s="7">
        <v>999999999</v>
      </c>
      <c r="AY7" s="7">
        <v>999999999</v>
      </c>
      <c r="AZ7" s="7">
        <v>999999999</v>
      </c>
    </row>
    <row r="8" spans="1:52" ht="14.25" customHeight="1" x14ac:dyDescent="0.2">
      <c r="A8" s="5" t="s">
        <v>56</v>
      </c>
      <c r="B8" s="19">
        <f>'NVP-Indonesia'!B144*'NVP-Indonesia'!$B$227</f>
        <v>6514489.6325936709</v>
      </c>
      <c r="C8" s="19">
        <f>$B$8*('BNVP-HDVs-frgt'!C8/'BNVP-HDVs-frgt'!$B$8)</f>
        <v>6514489.6325936709</v>
      </c>
      <c r="D8" s="19">
        <f>$B$8*('BNVP-HDVs-frgt'!D8/'BNVP-HDVs-frgt'!$B$8)</f>
        <v>6514489.6325936709</v>
      </c>
      <c r="E8" s="19">
        <f>$B$8*('BNVP-HDVs-frgt'!E8/'BNVP-HDVs-frgt'!$B$8)</f>
        <v>6514489.6325936709</v>
      </c>
      <c r="F8" s="19">
        <f>$B$8*('BNVP-HDVs-frgt'!F8/'BNVP-HDVs-frgt'!$B$8)</f>
        <v>6514489.6325936709</v>
      </c>
      <c r="G8" s="19">
        <f>$B$8*('BNVP-HDVs-frgt'!G8/'BNVP-HDVs-frgt'!$B$8)</f>
        <v>6514489.6325936709</v>
      </c>
      <c r="H8" s="19">
        <f>$B$8*('BNVP-HDVs-frgt'!H8/'BNVP-HDVs-frgt'!$B$8)</f>
        <v>6514489.6325936709</v>
      </c>
      <c r="I8" s="19">
        <f>$B$8*('BNVP-HDVs-frgt'!I8/'BNVP-HDVs-frgt'!$B$8)</f>
        <v>6514489.6325936709</v>
      </c>
      <c r="J8" s="19">
        <f>$B$8*('BNVP-HDVs-frgt'!J8/'BNVP-HDVs-frgt'!$B$8)</f>
        <v>6514489.6325936709</v>
      </c>
      <c r="K8" s="19">
        <f>$B$8*('BNVP-HDVs-frgt'!K8/'BNVP-HDVs-frgt'!$B$8)</f>
        <v>6514489.6325936709</v>
      </c>
      <c r="L8" s="19">
        <f>$B$8*('BNVP-HDVs-frgt'!L8/'BNVP-HDVs-frgt'!$B$8)</f>
        <v>6514489.6325936709</v>
      </c>
      <c r="M8" s="19">
        <f>$B$8*('BNVP-HDVs-frgt'!M8/'BNVP-HDVs-frgt'!$B$8)</f>
        <v>6514489.6325936709</v>
      </c>
      <c r="N8" s="19">
        <f>$B$8*('BNVP-HDVs-frgt'!N8/'BNVP-HDVs-frgt'!$B$8)</f>
        <v>6514489.6325936709</v>
      </c>
      <c r="O8" s="19">
        <f>$B$8*('BNVP-HDVs-frgt'!O8/'BNVP-HDVs-frgt'!$B$8)</f>
        <v>6514489.6325936709</v>
      </c>
      <c r="P8" s="19">
        <f>$B$8*('BNVP-HDVs-frgt'!P8/'BNVP-HDVs-frgt'!$B$8)</f>
        <v>6514489.6325936709</v>
      </c>
      <c r="Q8" s="19">
        <f>$B$8*('BNVP-HDVs-frgt'!Q8/'BNVP-HDVs-frgt'!$B$8)</f>
        <v>6514489.6325936709</v>
      </c>
      <c r="R8" s="19">
        <f>$B$8*('BNVP-HDVs-frgt'!R8/'BNVP-HDVs-frgt'!$B$8)</f>
        <v>6514489.6325936709</v>
      </c>
      <c r="S8" s="19">
        <f>$B$8*('BNVP-HDVs-frgt'!S8/'BNVP-HDVs-frgt'!$B$8)</f>
        <v>6514489.6325936709</v>
      </c>
      <c r="T8" s="19">
        <f>$B$8*('BNVP-HDVs-frgt'!T8/'BNVP-HDVs-frgt'!$B$8)</f>
        <v>6514489.6325936709</v>
      </c>
      <c r="U8" s="19">
        <f>$B$8*('BNVP-HDVs-frgt'!U8/'BNVP-HDVs-frgt'!$B$8)</f>
        <v>6514489.6325936709</v>
      </c>
      <c r="V8" s="19">
        <f>$B$8*('BNVP-HDVs-frgt'!V8/'BNVP-HDVs-frgt'!$B$8)</f>
        <v>6514489.6325936709</v>
      </c>
      <c r="W8" s="19">
        <f>$B$8*('BNVP-HDVs-frgt'!W8/'BNVP-HDVs-frgt'!$B$8)</f>
        <v>6514489.6325936709</v>
      </c>
      <c r="X8" s="19">
        <f>$B$8*('BNVP-HDVs-frgt'!X8/'BNVP-HDVs-frgt'!$B$8)</f>
        <v>6514489.6325936709</v>
      </c>
      <c r="Y8" s="19">
        <f>$B$8*('BNVP-HDVs-frgt'!Y8/'BNVP-HDVs-frgt'!$B$8)</f>
        <v>6514489.6325936709</v>
      </c>
      <c r="Z8" s="19">
        <f>$B$8*('BNVP-HDVs-frgt'!Z8/'BNVP-HDVs-frgt'!$B$8)</f>
        <v>6514489.6325936709</v>
      </c>
      <c r="AA8" s="19">
        <f>$B$8*('BNVP-HDVs-frgt'!AA8/'BNVP-HDVs-frgt'!$B$8)</f>
        <v>6514489.6325936709</v>
      </c>
      <c r="AB8" s="19">
        <f>$B$8*('BNVP-HDVs-frgt'!AB8/'BNVP-HDVs-frgt'!$B$8)</f>
        <v>6514489.6325936709</v>
      </c>
      <c r="AC8" s="19">
        <f>$B$8*('BNVP-HDVs-frgt'!AC8/'BNVP-HDVs-frgt'!$B$8)</f>
        <v>6514489.6325936709</v>
      </c>
      <c r="AD8" s="19">
        <f>$B$8*('BNVP-HDVs-frgt'!AD8/'BNVP-HDVs-frgt'!$B$8)</f>
        <v>6514489.6325936709</v>
      </c>
      <c r="AE8" s="19">
        <f>$B$8*('BNVP-HDVs-frgt'!AE8/'BNVP-HDVs-frgt'!$B$8)</f>
        <v>6514489.6325936709</v>
      </c>
      <c r="AF8" s="19">
        <f>$B$8*('BNVP-HDVs-frgt'!AF8/'BNVP-HDVs-frgt'!$B$8)</f>
        <v>6514489.6325936709</v>
      </c>
      <c r="AG8" s="19">
        <f t="shared" ref="AG8:AZ8" si="4">_xlfn.FORECAST.LINEAR(AG$1,$B8:$AF8,$B$1:$AF$1)</f>
        <v>6514489.632593669</v>
      </c>
      <c r="AH8" s="19">
        <f t="shared" si="4"/>
        <v>6514489.632593669</v>
      </c>
      <c r="AI8" s="19">
        <f t="shared" si="4"/>
        <v>6514489.632593669</v>
      </c>
      <c r="AJ8" s="19">
        <f t="shared" si="4"/>
        <v>6514489.632593669</v>
      </c>
      <c r="AK8" s="19">
        <f t="shared" si="4"/>
        <v>6514489.632593669</v>
      </c>
      <c r="AL8" s="19">
        <f t="shared" si="4"/>
        <v>6514489.632593669</v>
      </c>
      <c r="AM8" s="19">
        <f t="shared" si="4"/>
        <v>6514489.632593669</v>
      </c>
      <c r="AN8" s="19">
        <f t="shared" si="4"/>
        <v>6514489.632593669</v>
      </c>
      <c r="AO8" s="19">
        <f t="shared" si="4"/>
        <v>6514489.632593669</v>
      </c>
      <c r="AP8" s="19">
        <f t="shared" si="4"/>
        <v>6514489.632593669</v>
      </c>
      <c r="AQ8" s="19">
        <f t="shared" si="4"/>
        <v>6514489.632593669</v>
      </c>
      <c r="AR8" s="19">
        <f t="shared" si="4"/>
        <v>6514489.632593669</v>
      </c>
      <c r="AS8" s="19">
        <f t="shared" si="4"/>
        <v>6514489.632593669</v>
      </c>
      <c r="AT8" s="19">
        <f t="shared" si="4"/>
        <v>6514489.632593669</v>
      </c>
      <c r="AU8" s="19">
        <f t="shared" si="4"/>
        <v>6514489.632593669</v>
      </c>
      <c r="AV8" s="19">
        <f t="shared" si="4"/>
        <v>6514489.632593669</v>
      </c>
      <c r="AW8" s="19">
        <f t="shared" si="4"/>
        <v>6514489.632593669</v>
      </c>
      <c r="AX8" s="19">
        <f t="shared" si="4"/>
        <v>6514489.632593669</v>
      </c>
      <c r="AY8" s="19">
        <f t="shared" si="4"/>
        <v>6514489.632593669</v>
      </c>
      <c r="AZ8" s="19">
        <f t="shared" si="4"/>
        <v>6514489.632593669</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97D"/>
  </sheetPr>
  <dimension ref="A1:AZ1000"/>
  <sheetViews>
    <sheetView workbookViewId="0">
      <selection activeCell="C3" sqref="C3"/>
    </sheetView>
  </sheetViews>
  <sheetFormatPr baseColWidth="10" defaultColWidth="14.5" defaultRowHeight="15" customHeight="1" x14ac:dyDescent="0.2"/>
  <cols>
    <col min="1" max="1" width="24.5" customWidth="1"/>
    <col min="2"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'NVP-Indonesia'!B148*'NVP-Indonesia'!$B$227</f>
        <v>43256.264999999999</v>
      </c>
      <c r="C2" s="19">
        <v>0</v>
      </c>
      <c r="D2" s="19">
        <f t="shared" ref="D2:AF2" si="0">C2</f>
        <v>0</v>
      </c>
      <c r="E2" s="19">
        <f t="shared" si="0"/>
        <v>0</v>
      </c>
      <c r="F2" s="19">
        <f t="shared" si="0"/>
        <v>0</v>
      </c>
      <c r="G2" s="19">
        <f t="shared" si="0"/>
        <v>0</v>
      </c>
      <c r="H2" s="19">
        <f t="shared" si="0"/>
        <v>0</v>
      </c>
      <c r="I2" s="19">
        <f t="shared" si="0"/>
        <v>0</v>
      </c>
      <c r="J2" s="19">
        <f t="shared" si="0"/>
        <v>0</v>
      </c>
      <c r="K2" s="19">
        <f t="shared" si="0"/>
        <v>0</v>
      </c>
      <c r="L2" s="19">
        <f t="shared" si="0"/>
        <v>0</v>
      </c>
      <c r="M2" s="19">
        <f t="shared" si="0"/>
        <v>0</v>
      </c>
      <c r="N2" s="19">
        <f t="shared" si="0"/>
        <v>0</v>
      </c>
      <c r="O2" s="19">
        <f t="shared" si="0"/>
        <v>0</v>
      </c>
      <c r="P2" s="19">
        <f t="shared" si="0"/>
        <v>0</v>
      </c>
      <c r="Q2" s="19">
        <f t="shared" si="0"/>
        <v>0</v>
      </c>
      <c r="R2" s="19">
        <f t="shared" si="0"/>
        <v>0</v>
      </c>
      <c r="S2" s="19">
        <f t="shared" si="0"/>
        <v>0</v>
      </c>
      <c r="T2" s="19">
        <f t="shared" si="0"/>
        <v>0</v>
      </c>
      <c r="U2" s="19">
        <f t="shared" si="0"/>
        <v>0</v>
      </c>
      <c r="V2" s="19">
        <f t="shared" si="0"/>
        <v>0</v>
      </c>
      <c r="W2" s="19">
        <f t="shared" si="0"/>
        <v>0</v>
      </c>
      <c r="X2" s="19">
        <f t="shared" si="0"/>
        <v>0</v>
      </c>
      <c r="Y2" s="19">
        <f t="shared" si="0"/>
        <v>0</v>
      </c>
      <c r="Z2" s="19">
        <f t="shared" si="0"/>
        <v>0</v>
      </c>
      <c r="AA2" s="19">
        <f t="shared" si="0"/>
        <v>0</v>
      </c>
      <c r="AB2" s="19">
        <f t="shared" si="0"/>
        <v>0</v>
      </c>
      <c r="AC2" s="19">
        <f t="shared" si="0"/>
        <v>0</v>
      </c>
      <c r="AD2" s="19">
        <f t="shared" si="0"/>
        <v>0</v>
      </c>
      <c r="AE2" s="19">
        <f t="shared" si="0"/>
        <v>0</v>
      </c>
      <c r="AF2" s="19">
        <f t="shared" si="0"/>
        <v>0</v>
      </c>
      <c r="AG2" s="19">
        <f t="shared" ref="AG2:AZ2" si="1">_xlfn.FORECAST.LINEAR(AG$1,$B2:$AF2,$B$1:$AF$1)</f>
        <v>-2790.7267741934629</v>
      </c>
      <c r="AH2" s="19">
        <f t="shared" si="1"/>
        <v>-3052.3574092742056</v>
      </c>
      <c r="AI2" s="19">
        <f t="shared" si="1"/>
        <v>-3313.9880443548318</v>
      </c>
      <c r="AJ2" s="19">
        <f t="shared" si="1"/>
        <v>-3575.618679435458</v>
      </c>
      <c r="AK2" s="19">
        <f t="shared" si="1"/>
        <v>-3837.2493145160843</v>
      </c>
      <c r="AL2" s="19">
        <f t="shared" si="1"/>
        <v>-4098.8799495967105</v>
      </c>
      <c r="AM2" s="19">
        <f t="shared" si="1"/>
        <v>-4360.5105846773367</v>
      </c>
      <c r="AN2" s="19">
        <f t="shared" si="1"/>
        <v>-4622.1412197580794</v>
      </c>
      <c r="AO2" s="19">
        <f t="shared" si="1"/>
        <v>-4883.7718548387056</v>
      </c>
      <c r="AP2" s="19">
        <f t="shared" si="1"/>
        <v>-5145.4024899193319</v>
      </c>
      <c r="AQ2" s="19">
        <f t="shared" si="1"/>
        <v>-5407.0331249999581</v>
      </c>
      <c r="AR2" s="19">
        <f t="shared" si="1"/>
        <v>-5668.6637600805843</v>
      </c>
      <c r="AS2" s="19">
        <f t="shared" si="1"/>
        <v>-5930.2943951612106</v>
      </c>
      <c r="AT2" s="19">
        <f t="shared" si="1"/>
        <v>-6191.9250302419532</v>
      </c>
      <c r="AU2" s="19">
        <f t="shared" si="1"/>
        <v>-6453.5556653225794</v>
      </c>
      <c r="AV2" s="19">
        <f t="shared" si="1"/>
        <v>-6715.1863004032057</v>
      </c>
      <c r="AW2" s="19">
        <f t="shared" si="1"/>
        <v>-6976.8169354838319</v>
      </c>
      <c r="AX2" s="19">
        <f t="shared" si="1"/>
        <v>-7238.4475705644581</v>
      </c>
      <c r="AY2" s="19">
        <f t="shared" si="1"/>
        <v>-7500.0782056450844</v>
      </c>
      <c r="AZ2" s="19">
        <f t="shared" si="1"/>
        <v>-7761.708840725827</v>
      </c>
    </row>
    <row r="3" spans="1:52" ht="14.25" customHeight="1" x14ac:dyDescent="0.2">
      <c r="A3" s="5" t="s">
        <v>51</v>
      </c>
      <c r="B3" s="7">
        <v>999999999</v>
      </c>
      <c r="C3" s="7">
        <v>999999999</v>
      </c>
      <c r="D3" s="7">
        <v>999999999</v>
      </c>
      <c r="E3" s="7">
        <v>999999999</v>
      </c>
      <c r="F3" s="7">
        <v>999999999</v>
      </c>
      <c r="G3" s="7">
        <v>999999999</v>
      </c>
      <c r="H3" s="7">
        <v>999999999</v>
      </c>
      <c r="I3" s="7">
        <v>999999999</v>
      </c>
      <c r="J3" s="7">
        <v>999999999</v>
      </c>
      <c r="K3" s="7">
        <v>999999999</v>
      </c>
      <c r="L3" s="7">
        <v>999999999</v>
      </c>
      <c r="M3" s="7">
        <v>999999999</v>
      </c>
      <c r="N3" s="7">
        <v>999999999</v>
      </c>
      <c r="O3" s="7">
        <v>999999999</v>
      </c>
      <c r="P3" s="7">
        <v>999999999</v>
      </c>
      <c r="Q3" s="7">
        <v>999999999</v>
      </c>
      <c r="R3" s="7">
        <v>999999999</v>
      </c>
      <c r="S3" s="7">
        <v>999999999</v>
      </c>
      <c r="T3" s="7">
        <v>999999999</v>
      </c>
      <c r="U3" s="7">
        <v>999999999</v>
      </c>
      <c r="V3" s="7">
        <v>999999999</v>
      </c>
      <c r="W3" s="7">
        <v>999999999</v>
      </c>
      <c r="X3" s="7">
        <v>999999999</v>
      </c>
      <c r="Y3" s="7">
        <v>999999999</v>
      </c>
      <c r="Z3" s="7">
        <v>999999999</v>
      </c>
      <c r="AA3" s="7">
        <v>999999999</v>
      </c>
      <c r="AB3" s="7">
        <v>999999999</v>
      </c>
      <c r="AC3" s="7">
        <v>999999999</v>
      </c>
      <c r="AD3" s="7">
        <v>999999999</v>
      </c>
      <c r="AE3" s="7">
        <v>999999999</v>
      </c>
      <c r="AF3" s="7">
        <v>999999999</v>
      </c>
      <c r="AG3" s="7">
        <v>999999999</v>
      </c>
      <c r="AH3" s="7">
        <v>999999999</v>
      </c>
      <c r="AI3" s="7">
        <v>999999999</v>
      </c>
      <c r="AJ3" s="7">
        <v>999999999</v>
      </c>
      <c r="AK3" s="7">
        <v>999999999</v>
      </c>
      <c r="AL3" s="7">
        <v>999999999</v>
      </c>
      <c r="AM3" s="7">
        <v>999999999</v>
      </c>
      <c r="AN3" s="7">
        <v>999999999</v>
      </c>
      <c r="AO3" s="7">
        <v>999999999</v>
      </c>
      <c r="AP3" s="7">
        <v>999999999</v>
      </c>
      <c r="AQ3" s="7">
        <v>999999999</v>
      </c>
      <c r="AR3" s="7">
        <v>999999999</v>
      </c>
      <c r="AS3" s="7">
        <v>999999999</v>
      </c>
      <c r="AT3" s="7">
        <v>999999999</v>
      </c>
      <c r="AU3" s="7">
        <v>999999999</v>
      </c>
      <c r="AV3" s="7">
        <v>999999999</v>
      </c>
      <c r="AW3" s="7">
        <v>999999999</v>
      </c>
      <c r="AX3" s="7">
        <v>999999999</v>
      </c>
      <c r="AY3" s="7">
        <v>999999999</v>
      </c>
      <c r="AZ3" s="7">
        <v>999999999</v>
      </c>
    </row>
    <row r="4" spans="1:52" ht="14.25" customHeight="1" x14ac:dyDescent="0.2">
      <c r="A4" s="5" t="s">
        <v>52</v>
      </c>
      <c r="B4" s="19">
        <f>'NVP-Indonesia'!B150*'NVP-Indonesia'!$B$227</f>
        <v>23400</v>
      </c>
      <c r="C4" s="19">
        <f t="shared" ref="C4:AF4" si="2">C$5</f>
        <v>23400</v>
      </c>
      <c r="D4" s="19">
        <f t="shared" si="2"/>
        <v>23400</v>
      </c>
      <c r="E4" s="19">
        <f t="shared" si="2"/>
        <v>23400</v>
      </c>
      <c r="F4" s="19">
        <f t="shared" si="2"/>
        <v>23400</v>
      </c>
      <c r="G4" s="19">
        <f t="shared" si="2"/>
        <v>23400</v>
      </c>
      <c r="H4" s="19">
        <f t="shared" si="2"/>
        <v>23400</v>
      </c>
      <c r="I4" s="19">
        <f t="shared" si="2"/>
        <v>23400</v>
      </c>
      <c r="J4" s="19">
        <f t="shared" si="2"/>
        <v>23400</v>
      </c>
      <c r="K4" s="19">
        <f t="shared" si="2"/>
        <v>23400</v>
      </c>
      <c r="L4" s="19">
        <f t="shared" si="2"/>
        <v>23400</v>
      </c>
      <c r="M4" s="19">
        <f t="shared" si="2"/>
        <v>23400</v>
      </c>
      <c r="N4" s="19">
        <f t="shared" si="2"/>
        <v>23400</v>
      </c>
      <c r="O4" s="19">
        <f t="shared" si="2"/>
        <v>23400</v>
      </c>
      <c r="P4" s="19">
        <f t="shared" si="2"/>
        <v>23400</v>
      </c>
      <c r="Q4" s="19">
        <f t="shared" si="2"/>
        <v>23400</v>
      </c>
      <c r="R4" s="19">
        <f t="shared" si="2"/>
        <v>23400</v>
      </c>
      <c r="S4" s="19">
        <f t="shared" si="2"/>
        <v>23400</v>
      </c>
      <c r="T4" s="19">
        <f t="shared" si="2"/>
        <v>23400</v>
      </c>
      <c r="U4" s="19">
        <f t="shared" si="2"/>
        <v>23400</v>
      </c>
      <c r="V4" s="19">
        <f t="shared" si="2"/>
        <v>23400</v>
      </c>
      <c r="W4" s="19">
        <f t="shared" si="2"/>
        <v>23400</v>
      </c>
      <c r="X4" s="19">
        <f t="shared" si="2"/>
        <v>23400</v>
      </c>
      <c r="Y4" s="19">
        <f t="shared" si="2"/>
        <v>23400</v>
      </c>
      <c r="Z4" s="19">
        <f t="shared" si="2"/>
        <v>23400</v>
      </c>
      <c r="AA4" s="19">
        <f t="shared" si="2"/>
        <v>23400</v>
      </c>
      <c r="AB4" s="19">
        <f t="shared" si="2"/>
        <v>23400</v>
      </c>
      <c r="AC4" s="19">
        <f t="shared" si="2"/>
        <v>23400</v>
      </c>
      <c r="AD4" s="19">
        <f t="shared" si="2"/>
        <v>23400</v>
      </c>
      <c r="AE4" s="19">
        <f t="shared" si="2"/>
        <v>23400</v>
      </c>
      <c r="AF4" s="19">
        <f t="shared" si="2"/>
        <v>23400</v>
      </c>
      <c r="AG4" s="19">
        <f t="shared" ref="AG4:AZ4" si="3">_xlfn.FORECAST.LINEAR(AG$1,$B4:$AF4,$B$1:$AF$1)</f>
        <v>23400</v>
      </c>
      <c r="AH4" s="19">
        <f t="shared" si="3"/>
        <v>23400</v>
      </c>
      <c r="AI4" s="19">
        <f t="shared" si="3"/>
        <v>23400</v>
      </c>
      <c r="AJ4" s="19">
        <f t="shared" si="3"/>
        <v>23400</v>
      </c>
      <c r="AK4" s="19">
        <f t="shared" si="3"/>
        <v>23400</v>
      </c>
      <c r="AL4" s="19">
        <f t="shared" si="3"/>
        <v>23400</v>
      </c>
      <c r="AM4" s="19">
        <f t="shared" si="3"/>
        <v>23400</v>
      </c>
      <c r="AN4" s="19">
        <f t="shared" si="3"/>
        <v>23400</v>
      </c>
      <c r="AO4" s="19">
        <f t="shared" si="3"/>
        <v>23400</v>
      </c>
      <c r="AP4" s="19">
        <f t="shared" si="3"/>
        <v>23400</v>
      </c>
      <c r="AQ4" s="19">
        <f t="shared" si="3"/>
        <v>23400</v>
      </c>
      <c r="AR4" s="19">
        <f t="shared" si="3"/>
        <v>23400</v>
      </c>
      <c r="AS4" s="19">
        <f t="shared" si="3"/>
        <v>23400</v>
      </c>
      <c r="AT4" s="19">
        <f t="shared" si="3"/>
        <v>23400</v>
      </c>
      <c r="AU4" s="19">
        <f t="shared" si="3"/>
        <v>23400</v>
      </c>
      <c r="AV4" s="19">
        <f t="shared" si="3"/>
        <v>23400</v>
      </c>
      <c r="AW4" s="19">
        <f t="shared" si="3"/>
        <v>23400</v>
      </c>
      <c r="AX4" s="19">
        <f t="shared" si="3"/>
        <v>23400</v>
      </c>
      <c r="AY4" s="19">
        <f t="shared" si="3"/>
        <v>23400</v>
      </c>
      <c r="AZ4" s="19">
        <f t="shared" si="3"/>
        <v>23400</v>
      </c>
    </row>
    <row r="5" spans="1:52" ht="14.25" customHeight="1" x14ac:dyDescent="0.2">
      <c r="A5" s="5" t="s">
        <v>53</v>
      </c>
      <c r="B5" s="19">
        <f>'NVP-Indonesia'!B151*'NVP-Indonesia'!$B$227</f>
        <v>23400</v>
      </c>
      <c r="C5" s="19">
        <f t="shared" ref="C5:AF5" si="4">$B5</f>
        <v>23400</v>
      </c>
      <c r="D5" s="19">
        <f t="shared" si="4"/>
        <v>23400</v>
      </c>
      <c r="E5" s="19">
        <f t="shared" si="4"/>
        <v>23400</v>
      </c>
      <c r="F5" s="19">
        <f t="shared" si="4"/>
        <v>23400</v>
      </c>
      <c r="G5" s="19">
        <f t="shared" si="4"/>
        <v>23400</v>
      </c>
      <c r="H5" s="19">
        <f t="shared" si="4"/>
        <v>23400</v>
      </c>
      <c r="I5" s="19">
        <f t="shared" si="4"/>
        <v>23400</v>
      </c>
      <c r="J5" s="19">
        <f t="shared" si="4"/>
        <v>23400</v>
      </c>
      <c r="K5" s="19">
        <f t="shared" si="4"/>
        <v>23400</v>
      </c>
      <c r="L5" s="19">
        <f t="shared" si="4"/>
        <v>23400</v>
      </c>
      <c r="M5" s="19">
        <f t="shared" si="4"/>
        <v>23400</v>
      </c>
      <c r="N5" s="19">
        <f t="shared" si="4"/>
        <v>23400</v>
      </c>
      <c r="O5" s="19">
        <f t="shared" si="4"/>
        <v>23400</v>
      </c>
      <c r="P5" s="19">
        <f t="shared" si="4"/>
        <v>23400</v>
      </c>
      <c r="Q5" s="19">
        <f t="shared" si="4"/>
        <v>23400</v>
      </c>
      <c r="R5" s="19">
        <f t="shared" si="4"/>
        <v>23400</v>
      </c>
      <c r="S5" s="19">
        <f t="shared" si="4"/>
        <v>23400</v>
      </c>
      <c r="T5" s="19">
        <f t="shared" si="4"/>
        <v>23400</v>
      </c>
      <c r="U5" s="19">
        <f t="shared" si="4"/>
        <v>23400</v>
      </c>
      <c r="V5" s="19">
        <f t="shared" si="4"/>
        <v>23400</v>
      </c>
      <c r="W5" s="19">
        <f t="shared" si="4"/>
        <v>23400</v>
      </c>
      <c r="X5" s="19">
        <f t="shared" si="4"/>
        <v>23400</v>
      </c>
      <c r="Y5" s="19">
        <f t="shared" si="4"/>
        <v>23400</v>
      </c>
      <c r="Z5" s="19">
        <f t="shared" si="4"/>
        <v>23400</v>
      </c>
      <c r="AA5" s="19">
        <f t="shared" si="4"/>
        <v>23400</v>
      </c>
      <c r="AB5" s="19">
        <f t="shared" si="4"/>
        <v>23400</v>
      </c>
      <c r="AC5" s="19">
        <f t="shared" si="4"/>
        <v>23400</v>
      </c>
      <c r="AD5" s="19">
        <f t="shared" si="4"/>
        <v>23400</v>
      </c>
      <c r="AE5" s="19">
        <f t="shared" si="4"/>
        <v>23400</v>
      </c>
      <c r="AF5" s="19">
        <f t="shared" si="4"/>
        <v>23400</v>
      </c>
      <c r="AG5" s="19">
        <f t="shared" ref="AG5:AZ5" si="5">_xlfn.FORECAST.LINEAR(AG$1,$B5:$AF5,$B$1:$AF$1)</f>
        <v>23400</v>
      </c>
      <c r="AH5" s="19">
        <f t="shared" si="5"/>
        <v>23400</v>
      </c>
      <c r="AI5" s="19">
        <f t="shared" si="5"/>
        <v>23400</v>
      </c>
      <c r="AJ5" s="19">
        <f t="shared" si="5"/>
        <v>23400</v>
      </c>
      <c r="AK5" s="19">
        <f t="shared" si="5"/>
        <v>23400</v>
      </c>
      <c r="AL5" s="19">
        <f t="shared" si="5"/>
        <v>23400</v>
      </c>
      <c r="AM5" s="19">
        <f t="shared" si="5"/>
        <v>23400</v>
      </c>
      <c r="AN5" s="19">
        <f t="shared" si="5"/>
        <v>23400</v>
      </c>
      <c r="AO5" s="19">
        <f t="shared" si="5"/>
        <v>23400</v>
      </c>
      <c r="AP5" s="19">
        <f t="shared" si="5"/>
        <v>23400</v>
      </c>
      <c r="AQ5" s="19">
        <f t="shared" si="5"/>
        <v>23400</v>
      </c>
      <c r="AR5" s="19">
        <f t="shared" si="5"/>
        <v>23400</v>
      </c>
      <c r="AS5" s="19">
        <f t="shared" si="5"/>
        <v>23400</v>
      </c>
      <c r="AT5" s="19">
        <f t="shared" si="5"/>
        <v>23400</v>
      </c>
      <c r="AU5" s="19">
        <f t="shared" si="5"/>
        <v>23400</v>
      </c>
      <c r="AV5" s="19">
        <f t="shared" si="5"/>
        <v>23400</v>
      </c>
      <c r="AW5" s="19">
        <f t="shared" si="5"/>
        <v>23400</v>
      </c>
      <c r="AX5" s="19">
        <f t="shared" si="5"/>
        <v>23400</v>
      </c>
      <c r="AY5" s="19">
        <f t="shared" si="5"/>
        <v>23400</v>
      </c>
      <c r="AZ5" s="19">
        <f t="shared" si="5"/>
        <v>23400</v>
      </c>
    </row>
    <row r="6" spans="1:52" ht="14.25" customHeight="1" x14ac:dyDescent="0.2">
      <c r="A6" s="5" t="s">
        <v>54</v>
      </c>
      <c r="B6" s="7">
        <v>999999999</v>
      </c>
      <c r="C6" s="7">
        <v>999999999</v>
      </c>
      <c r="D6" s="7">
        <v>999999999</v>
      </c>
      <c r="E6" s="7">
        <v>999999999</v>
      </c>
      <c r="F6" s="7">
        <v>999999999</v>
      </c>
      <c r="G6" s="7">
        <v>999999999</v>
      </c>
      <c r="H6" s="7">
        <v>999999999</v>
      </c>
      <c r="I6" s="7">
        <v>999999999</v>
      </c>
      <c r="J6" s="7">
        <v>999999999</v>
      </c>
      <c r="K6" s="7">
        <v>999999999</v>
      </c>
      <c r="L6" s="7">
        <v>999999999</v>
      </c>
      <c r="M6" s="7">
        <v>999999999</v>
      </c>
      <c r="N6" s="7">
        <v>999999999</v>
      </c>
      <c r="O6" s="7">
        <v>999999999</v>
      </c>
      <c r="P6" s="7">
        <v>999999999</v>
      </c>
      <c r="Q6" s="7">
        <v>999999999</v>
      </c>
      <c r="R6" s="7">
        <v>999999999</v>
      </c>
      <c r="S6" s="7">
        <v>999999999</v>
      </c>
      <c r="T6" s="7">
        <v>999999999</v>
      </c>
      <c r="U6" s="7">
        <v>999999999</v>
      </c>
      <c r="V6" s="7">
        <v>999999999</v>
      </c>
      <c r="W6" s="7">
        <v>999999999</v>
      </c>
      <c r="X6" s="7">
        <v>999999999</v>
      </c>
      <c r="Y6" s="7">
        <v>999999999</v>
      </c>
      <c r="Z6" s="7">
        <v>999999999</v>
      </c>
      <c r="AA6" s="7">
        <v>999999999</v>
      </c>
      <c r="AB6" s="7">
        <v>999999999</v>
      </c>
      <c r="AC6" s="7">
        <v>999999999</v>
      </c>
      <c r="AD6" s="7">
        <v>999999999</v>
      </c>
      <c r="AE6" s="7">
        <v>999999999</v>
      </c>
      <c r="AF6" s="7">
        <v>999999999</v>
      </c>
      <c r="AG6" s="7">
        <v>999999999</v>
      </c>
      <c r="AH6" s="7">
        <v>999999999</v>
      </c>
      <c r="AI6" s="7">
        <v>999999999</v>
      </c>
      <c r="AJ6" s="7">
        <v>999999999</v>
      </c>
      <c r="AK6" s="7">
        <v>999999999</v>
      </c>
      <c r="AL6" s="7">
        <v>999999999</v>
      </c>
      <c r="AM6" s="7">
        <v>999999999</v>
      </c>
      <c r="AN6" s="7">
        <v>999999999</v>
      </c>
      <c r="AO6" s="7">
        <v>999999999</v>
      </c>
      <c r="AP6" s="7">
        <v>999999999</v>
      </c>
      <c r="AQ6" s="7">
        <v>999999999</v>
      </c>
      <c r="AR6" s="7">
        <v>999999999</v>
      </c>
      <c r="AS6" s="7">
        <v>999999999</v>
      </c>
      <c r="AT6" s="7">
        <v>999999999</v>
      </c>
      <c r="AU6" s="7">
        <v>999999999</v>
      </c>
      <c r="AV6" s="7">
        <v>999999999</v>
      </c>
      <c r="AW6" s="7">
        <v>999999999</v>
      </c>
      <c r="AX6" s="7">
        <v>999999999</v>
      </c>
      <c r="AY6" s="7">
        <v>999999999</v>
      </c>
      <c r="AZ6" s="7">
        <v>999999999</v>
      </c>
    </row>
    <row r="7" spans="1:52" ht="14.25" customHeight="1" x14ac:dyDescent="0.2">
      <c r="A7" s="5" t="s">
        <v>55</v>
      </c>
      <c r="B7" s="7">
        <v>999999999</v>
      </c>
      <c r="C7" s="7">
        <v>999999999</v>
      </c>
      <c r="D7" s="7">
        <v>999999999</v>
      </c>
      <c r="E7" s="7">
        <v>999999999</v>
      </c>
      <c r="F7" s="7">
        <v>999999999</v>
      </c>
      <c r="G7" s="7">
        <v>999999999</v>
      </c>
      <c r="H7" s="7">
        <v>999999999</v>
      </c>
      <c r="I7" s="7">
        <v>999999999</v>
      </c>
      <c r="J7" s="7">
        <v>999999999</v>
      </c>
      <c r="K7" s="7">
        <v>999999999</v>
      </c>
      <c r="L7" s="7">
        <v>999999999</v>
      </c>
      <c r="M7" s="7">
        <v>999999999</v>
      </c>
      <c r="N7" s="7">
        <v>999999999</v>
      </c>
      <c r="O7" s="7">
        <v>999999999</v>
      </c>
      <c r="P7" s="7">
        <v>999999999</v>
      </c>
      <c r="Q7" s="7">
        <v>999999999</v>
      </c>
      <c r="R7" s="7">
        <v>999999999</v>
      </c>
      <c r="S7" s="7">
        <v>999999999</v>
      </c>
      <c r="T7" s="7">
        <v>999999999</v>
      </c>
      <c r="U7" s="7">
        <v>999999999</v>
      </c>
      <c r="V7" s="7">
        <v>999999999</v>
      </c>
      <c r="W7" s="7">
        <v>999999999</v>
      </c>
      <c r="X7" s="7">
        <v>999999999</v>
      </c>
      <c r="Y7" s="7">
        <v>999999999</v>
      </c>
      <c r="Z7" s="7">
        <v>999999999</v>
      </c>
      <c r="AA7" s="7">
        <v>999999999</v>
      </c>
      <c r="AB7" s="7">
        <v>999999999</v>
      </c>
      <c r="AC7" s="7">
        <v>999999999</v>
      </c>
      <c r="AD7" s="7">
        <v>999999999</v>
      </c>
      <c r="AE7" s="7">
        <v>999999999</v>
      </c>
      <c r="AF7" s="7">
        <v>999999999</v>
      </c>
      <c r="AG7" s="7">
        <v>999999999</v>
      </c>
      <c r="AH7" s="7">
        <v>999999999</v>
      </c>
      <c r="AI7" s="7">
        <v>999999999</v>
      </c>
      <c r="AJ7" s="7">
        <v>999999999</v>
      </c>
      <c r="AK7" s="7">
        <v>999999999</v>
      </c>
      <c r="AL7" s="7">
        <v>999999999</v>
      </c>
      <c r="AM7" s="7">
        <v>999999999</v>
      </c>
      <c r="AN7" s="7">
        <v>999999999</v>
      </c>
      <c r="AO7" s="7">
        <v>999999999</v>
      </c>
      <c r="AP7" s="7">
        <v>999999999</v>
      </c>
      <c r="AQ7" s="7">
        <v>999999999</v>
      </c>
      <c r="AR7" s="7">
        <v>999999999</v>
      </c>
      <c r="AS7" s="7">
        <v>999999999</v>
      </c>
      <c r="AT7" s="7">
        <v>999999999</v>
      </c>
      <c r="AU7" s="7">
        <v>999999999</v>
      </c>
      <c r="AV7" s="7">
        <v>999999999</v>
      </c>
      <c r="AW7" s="7">
        <v>999999999</v>
      </c>
      <c r="AX7" s="7">
        <v>999999999</v>
      </c>
      <c r="AY7" s="7">
        <v>999999999</v>
      </c>
      <c r="AZ7" s="7">
        <v>999999999</v>
      </c>
    </row>
    <row r="8" spans="1:52" ht="14.25" customHeight="1" x14ac:dyDescent="0.2">
      <c r="A8" s="5" t="s">
        <v>56</v>
      </c>
      <c r="B8" s="19">
        <f>'NVP-Indonesia'!B154*'NVP-Indonesia'!$B$227</f>
        <v>47087.118581016461</v>
      </c>
      <c r="C8" s="19">
        <f>C$5*('BNVP-HDVs-psgr'!C$8/'BNVP-HDVs-psgr'!C$5)</f>
        <v>386783.19869598385</v>
      </c>
      <c r="D8" s="19">
        <f>D$5*('BNVP-HDVs-psgr'!D$8/'BNVP-HDVs-psgr'!D$5)</f>
        <v>386783.19869598385</v>
      </c>
      <c r="E8" s="19">
        <f>E$5*('BNVP-HDVs-psgr'!E$8/'BNVP-HDVs-psgr'!E$5)</f>
        <v>386783.19869598385</v>
      </c>
      <c r="F8" s="19">
        <f>F$5*('BNVP-HDVs-psgr'!F$8/'BNVP-HDVs-psgr'!F$5)</f>
        <v>386783.19869598385</v>
      </c>
      <c r="G8" s="19">
        <f>G$5*('BNVP-HDVs-psgr'!G$8/'BNVP-HDVs-psgr'!G$5)</f>
        <v>386783.19869598385</v>
      </c>
      <c r="H8" s="19">
        <f>H$5*('BNVP-HDVs-psgr'!H$8/'BNVP-HDVs-psgr'!H$5)</f>
        <v>386783.19869598385</v>
      </c>
      <c r="I8" s="19">
        <f>I$5*('BNVP-HDVs-psgr'!I$8/'BNVP-HDVs-psgr'!I$5)</f>
        <v>386783.19869598385</v>
      </c>
      <c r="J8" s="19">
        <f>J$5*('BNVP-HDVs-psgr'!J$8/'BNVP-HDVs-psgr'!J$5)</f>
        <v>386783.19869598385</v>
      </c>
      <c r="K8" s="19">
        <f>K$5*('BNVP-HDVs-psgr'!K$8/'BNVP-HDVs-psgr'!K$5)</f>
        <v>386783.19869598385</v>
      </c>
      <c r="L8" s="19">
        <f>L$5*('BNVP-HDVs-psgr'!L$8/'BNVP-HDVs-psgr'!L$5)</f>
        <v>386783.19869598385</v>
      </c>
      <c r="M8" s="19">
        <f>M$5*('BNVP-HDVs-psgr'!M$8/'BNVP-HDVs-psgr'!M$5)</f>
        <v>386783.19869598385</v>
      </c>
      <c r="N8" s="19">
        <f>N$5*('BNVP-HDVs-psgr'!N$8/'BNVP-HDVs-psgr'!N$5)</f>
        <v>386783.19869598385</v>
      </c>
      <c r="O8" s="19">
        <f>O$5*('BNVP-HDVs-psgr'!O$8/'BNVP-HDVs-psgr'!O$5)</f>
        <v>386783.19869598385</v>
      </c>
      <c r="P8" s="19">
        <f>P$5*('BNVP-HDVs-psgr'!P$8/'BNVP-HDVs-psgr'!P$5)</f>
        <v>386783.19869598385</v>
      </c>
      <c r="Q8" s="19">
        <f>Q$5*('BNVP-HDVs-psgr'!Q$8/'BNVP-HDVs-psgr'!Q$5)</f>
        <v>386783.19869598385</v>
      </c>
      <c r="R8" s="19">
        <f>R$5*('BNVP-HDVs-psgr'!R$8/'BNVP-HDVs-psgr'!R$5)</f>
        <v>386783.19869598385</v>
      </c>
      <c r="S8" s="19">
        <f>S$5*('BNVP-HDVs-psgr'!S$8/'BNVP-HDVs-psgr'!S$5)</f>
        <v>386783.19869598385</v>
      </c>
      <c r="T8" s="19">
        <f>T$5*('BNVP-HDVs-psgr'!T$8/'BNVP-HDVs-psgr'!T$5)</f>
        <v>386783.19869598385</v>
      </c>
      <c r="U8" s="19">
        <f>U$5*('BNVP-HDVs-psgr'!U$8/'BNVP-HDVs-psgr'!U$5)</f>
        <v>386783.19869598385</v>
      </c>
      <c r="V8" s="19">
        <f>V$5*('BNVP-HDVs-psgr'!V$8/'BNVP-HDVs-psgr'!V$5)</f>
        <v>386783.19869598385</v>
      </c>
      <c r="W8" s="19">
        <f>W$5*('BNVP-HDVs-psgr'!W$8/'BNVP-HDVs-psgr'!W$5)</f>
        <v>386783.19869598385</v>
      </c>
      <c r="X8" s="19">
        <f>X$5*('BNVP-HDVs-psgr'!X$8/'BNVP-HDVs-psgr'!X$5)</f>
        <v>386783.19869598385</v>
      </c>
      <c r="Y8" s="19">
        <f>Y$5*('BNVP-HDVs-psgr'!Y$8/'BNVP-HDVs-psgr'!Y$5)</f>
        <v>386783.19869598385</v>
      </c>
      <c r="Z8" s="19">
        <f>Z$5*('BNVP-HDVs-psgr'!Z$8/'BNVP-HDVs-psgr'!Z$5)</f>
        <v>386783.19869598385</v>
      </c>
      <c r="AA8" s="19">
        <f>AA$5*('BNVP-HDVs-psgr'!AA$8/'BNVP-HDVs-psgr'!AA$5)</f>
        <v>386783.19869598385</v>
      </c>
      <c r="AB8" s="19">
        <f>AB$5*('BNVP-HDVs-psgr'!AB$8/'BNVP-HDVs-psgr'!AB$5)</f>
        <v>386783.19869598385</v>
      </c>
      <c r="AC8" s="19">
        <f>AC$5*('BNVP-HDVs-psgr'!AC$8/'BNVP-HDVs-psgr'!AC$5)</f>
        <v>386783.19869598385</v>
      </c>
      <c r="AD8" s="19">
        <f>AD$5*('BNVP-HDVs-psgr'!AD$8/'BNVP-HDVs-psgr'!AD$5)</f>
        <v>386783.19869598385</v>
      </c>
      <c r="AE8" s="19">
        <f>AE$5*('BNVP-HDVs-psgr'!AE$8/'BNVP-HDVs-psgr'!AE$5)</f>
        <v>386783.19869598385</v>
      </c>
      <c r="AF8" s="19">
        <f>AF$5*('BNVP-HDVs-psgr'!AF$8/'BNVP-HDVs-psgr'!AF$5)</f>
        <v>386783.19869598385</v>
      </c>
      <c r="AG8" s="19">
        <f t="shared" ref="AG8:AZ8" si="6">_xlfn.FORECAST.LINEAR(AG$1,$B8:$AF8,$B$1:$AF$1)</f>
        <v>408699.07483243337</v>
      </c>
      <c r="AH8" s="19">
        <f t="shared" si="6"/>
        <v>410753.68822022574</v>
      </c>
      <c r="AI8" s="19">
        <f t="shared" si="6"/>
        <v>412808.30160801811</v>
      </c>
      <c r="AJ8" s="19">
        <f t="shared" si="6"/>
        <v>414862.91499581048</v>
      </c>
      <c r="AK8" s="19">
        <f t="shared" si="6"/>
        <v>416917.52838360192</v>
      </c>
      <c r="AL8" s="19">
        <f t="shared" si="6"/>
        <v>418972.14177139429</v>
      </c>
      <c r="AM8" s="19">
        <f t="shared" si="6"/>
        <v>421026.75515918666</v>
      </c>
      <c r="AN8" s="19">
        <f t="shared" si="6"/>
        <v>423081.36854697904</v>
      </c>
      <c r="AO8" s="19">
        <f t="shared" si="6"/>
        <v>425135.98193477048</v>
      </c>
      <c r="AP8" s="19">
        <f t="shared" si="6"/>
        <v>427190.59532256285</v>
      </c>
      <c r="AQ8" s="19">
        <f t="shared" si="6"/>
        <v>429245.20871035522</v>
      </c>
      <c r="AR8" s="19">
        <f t="shared" si="6"/>
        <v>431299.82209814759</v>
      </c>
      <c r="AS8" s="19">
        <f t="shared" si="6"/>
        <v>433354.43548593903</v>
      </c>
      <c r="AT8" s="19">
        <f t="shared" si="6"/>
        <v>435409.0488737314</v>
      </c>
      <c r="AU8" s="19">
        <f t="shared" si="6"/>
        <v>437463.66226152377</v>
      </c>
      <c r="AV8" s="19">
        <f t="shared" si="6"/>
        <v>439518.27564931614</v>
      </c>
      <c r="AW8" s="19">
        <f t="shared" si="6"/>
        <v>441572.88903710758</v>
      </c>
      <c r="AX8" s="19">
        <f t="shared" si="6"/>
        <v>443627.50242489995</v>
      </c>
      <c r="AY8" s="19">
        <f t="shared" si="6"/>
        <v>445682.11581269233</v>
      </c>
      <c r="AZ8" s="19">
        <f t="shared" si="6"/>
        <v>447736.7292004847</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97D"/>
  </sheetPr>
  <dimension ref="A1:AZ1000"/>
  <sheetViews>
    <sheetView workbookViewId="0">
      <selection activeCell="C3" sqref="C3"/>
    </sheetView>
  </sheetViews>
  <sheetFormatPr baseColWidth="10" defaultColWidth="14.5" defaultRowHeight="15" customHeight="1" x14ac:dyDescent="0.2"/>
  <cols>
    <col min="1" max="1" width="24.5" customWidth="1"/>
    <col min="2"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'NVP-Indonesia'!B158*'NVP-Indonesia'!$B$227</f>
        <v>14418755</v>
      </c>
      <c r="C2" s="19">
        <v>0</v>
      </c>
      <c r="D2" s="19">
        <f t="shared" ref="D2:AF2" si="0">C2</f>
        <v>0</v>
      </c>
      <c r="E2" s="19">
        <f t="shared" si="0"/>
        <v>0</v>
      </c>
      <c r="F2" s="19">
        <f t="shared" si="0"/>
        <v>0</v>
      </c>
      <c r="G2" s="19">
        <f t="shared" si="0"/>
        <v>0</v>
      </c>
      <c r="H2" s="19">
        <f t="shared" si="0"/>
        <v>0</v>
      </c>
      <c r="I2" s="19">
        <f t="shared" si="0"/>
        <v>0</v>
      </c>
      <c r="J2" s="19">
        <f t="shared" si="0"/>
        <v>0</v>
      </c>
      <c r="K2" s="19">
        <f t="shared" si="0"/>
        <v>0</v>
      </c>
      <c r="L2" s="19">
        <f t="shared" si="0"/>
        <v>0</v>
      </c>
      <c r="M2" s="19">
        <f t="shared" si="0"/>
        <v>0</v>
      </c>
      <c r="N2" s="19">
        <f t="shared" si="0"/>
        <v>0</v>
      </c>
      <c r="O2" s="19">
        <f t="shared" si="0"/>
        <v>0</v>
      </c>
      <c r="P2" s="19">
        <f t="shared" si="0"/>
        <v>0</v>
      </c>
      <c r="Q2" s="19">
        <f t="shared" si="0"/>
        <v>0</v>
      </c>
      <c r="R2" s="19">
        <f t="shared" si="0"/>
        <v>0</v>
      </c>
      <c r="S2" s="19">
        <f t="shared" si="0"/>
        <v>0</v>
      </c>
      <c r="T2" s="19">
        <f t="shared" si="0"/>
        <v>0</v>
      </c>
      <c r="U2" s="19">
        <f t="shared" si="0"/>
        <v>0</v>
      </c>
      <c r="V2" s="19">
        <f t="shared" si="0"/>
        <v>0</v>
      </c>
      <c r="W2" s="19">
        <f t="shared" si="0"/>
        <v>0</v>
      </c>
      <c r="X2" s="19">
        <f t="shared" si="0"/>
        <v>0</v>
      </c>
      <c r="Y2" s="19">
        <f t="shared" si="0"/>
        <v>0</v>
      </c>
      <c r="Z2" s="19">
        <f t="shared" si="0"/>
        <v>0</v>
      </c>
      <c r="AA2" s="19">
        <f t="shared" si="0"/>
        <v>0</v>
      </c>
      <c r="AB2" s="19">
        <f t="shared" si="0"/>
        <v>0</v>
      </c>
      <c r="AC2" s="19">
        <f t="shared" si="0"/>
        <v>0</v>
      </c>
      <c r="AD2" s="19">
        <f t="shared" si="0"/>
        <v>0</v>
      </c>
      <c r="AE2" s="19">
        <f t="shared" si="0"/>
        <v>0</v>
      </c>
      <c r="AF2" s="19">
        <f t="shared" si="0"/>
        <v>0</v>
      </c>
      <c r="AG2" s="19">
        <f t="shared" ref="AG2:AZ2" si="1">_xlfn.FORECAST.LINEAR(AG$1,$B2:$AF2,$B$1:$AF$1)</f>
        <v>-930242.25806450844</v>
      </c>
      <c r="AH2" s="19">
        <f t="shared" si="1"/>
        <v>-1017452.4697580636</v>
      </c>
      <c r="AI2" s="19">
        <f t="shared" si="1"/>
        <v>-1104662.6814516187</v>
      </c>
      <c r="AJ2" s="19">
        <f t="shared" si="1"/>
        <v>-1191872.8931451738</v>
      </c>
      <c r="AK2" s="19">
        <f t="shared" si="1"/>
        <v>-1279083.1048386991</v>
      </c>
      <c r="AL2" s="19">
        <f t="shared" si="1"/>
        <v>-1366293.3165322542</v>
      </c>
      <c r="AM2" s="19">
        <f t="shared" si="1"/>
        <v>-1453503.5282258093</v>
      </c>
      <c r="AN2" s="19">
        <f t="shared" si="1"/>
        <v>-1540713.7399193645</v>
      </c>
      <c r="AO2" s="19">
        <f t="shared" si="1"/>
        <v>-1627923.9516129196</v>
      </c>
      <c r="AP2" s="19">
        <f t="shared" si="1"/>
        <v>-1715134.1633064449</v>
      </c>
      <c r="AQ2" s="19">
        <f t="shared" si="1"/>
        <v>-1802344.375</v>
      </c>
      <c r="AR2" s="19">
        <f t="shared" si="1"/>
        <v>-1889554.5866935551</v>
      </c>
      <c r="AS2" s="19">
        <f t="shared" si="1"/>
        <v>-1976764.7983871102</v>
      </c>
      <c r="AT2" s="19">
        <f t="shared" si="1"/>
        <v>-2063975.0100806355</v>
      </c>
      <c r="AU2" s="19">
        <f t="shared" si="1"/>
        <v>-2151185.2217741907</v>
      </c>
      <c r="AV2" s="19">
        <f t="shared" si="1"/>
        <v>-2238395.4334677458</v>
      </c>
      <c r="AW2" s="19">
        <f t="shared" si="1"/>
        <v>-2325605.6451613009</v>
      </c>
      <c r="AX2" s="19">
        <f t="shared" si="1"/>
        <v>-2412815.8568548262</v>
      </c>
      <c r="AY2" s="19">
        <f t="shared" si="1"/>
        <v>-2500026.0685483813</v>
      </c>
      <c r="AZ2" s="19">
        <f t="shared" si="1"/>
        <v>-2587236.2802419364</v>
      </c>
    </row>
    <row r="3" spans="1:52" ht="14.25" customHeight="1" x14ac:dyDescent="0.2">
      <c r="A3" s="5" t="s">
        <v>51</v>
      </c>
      <c r="B3" s="7">
        <v>999999999</v>
      </c>
      <c r="C3" s="7">
        <v>999999999</v>
      </c>
      <c r="D3" s="7">
        <v>999999999</v>
      </c>
      <c r="E3" s="7">
        <v>999999999</v>
      </c>
      <c r="F3" s="7">
        <v>999999999</v>
      </c>
      <c r="G3" s="7">
        <v>999999999</v>
      </c>
      <c r="H3" s="7">
        <v>999999999</v>
      </c>
      <c r="I3" s="7">
        <v>999999999</v>
      </c>
      <c r="J3" s="7">
        <v>999999999</v>
      </c>
      <c r="K3" s="7">
        <v>999999999</v>
      </c>
      <c r="L3" s="7">
        <v>999999999</v>
      </c>
      <c r="M3" s="7">
        <v>999999999</v>
      </c>
      <c r="N3" s="7">
        <v>999999999</v>
      </c>
      <c r="O3" s="7">
        <v>999999999</v>
      </c>
      <c r="P3" s="7">
        <v>999999999</v>
      </c>
      <c r="Q3" s="7">
        <v>999999999</v>
      </c>
      <c r="R3" s="7">
        <v>999999999</v>
      </c>
      <c r="S3" s="7">
        <v>999999999</v>
      </c>
      <c r="T3" s="7">
        <v>999999999</v>
      </c>
      <c r="U3" s="7">
        <v>999999999</v>
      </c>
      <c r="V3" s="7">
        <v>999999999</v>
      </c>
      <c r="W3" s="7">
        <v>999999999</v>
      </c>
      <c r="X3" s="7">
        <v>999999999</v>
      </c>
      <c r="Y3" s="7">
        <v>999999999</v>
      </c>
      <c r="Z3" s="7">
        <v>999999999</v>
      </c>
      <c r="AA3" s="7">
        <v>999999999</v>
      </c>
      <c r="AB3" s="7">
        <v>999999999</v>
      </c>
      <c r="AC3" s="7">
        <v>999999999</v>
      </c>
      <c r="AD3" s="7">
        <v>999999999</v>
      </c>
      <c r="AE3" s="7">
        <v>999999999</v>
      </c>
      <c r="AF3" s="7">
        <v>999999999</v>
      </c>
      <c r="AG3" s="7">
        <v>999999999</v>
      </c>
      <c r="AH3" s="7">
        <v>999999999</v>
      </c>
      <c r="AI3" s="7">
        <v>999999999</v>
      </c>
      <c r="AJ3" s="7">
        <v>999999999</v>
      </c>
      <c r="AK3" s="7">
        <v>999999999</v>
      </c>
      <c r="AL3" s="7">
        <v>999999999</v>
      </c>
      <c r="AM3" s="7">
        <v>999999999</v>
      </c>
      <c r="AN3" s="7">
        <v>999999999</v>
      </c>
      <c r="AO3" s="7">
        <v>999999999</v>
      </c>
      <c r="AP3" s="7">
        <v>999999999</v>
      </c>
      <c r="AQ3" s="7">
        <v>999999999</v>
      </c>
      <c r="AR3" s="7">
        <v>999999999</v>
      </c>
      <c r="AS3" s="7">
        <v>999999999</v>
      </c>
      <c r="AT3" s="7">
        <v>999999999</v>
      </c>
      <c r="AU3" s="7">
        <v>999999999</v>
      </c>
      <c r="AV3" s="7">
        <v>999999999</v>
      </c>
      <c r="AW3" s="7">
        <v>999999999</v>
      </c>
      <c r="AX3" s="7">
        <v>999999999</v>
      </c>
      <c r="AY3" s="7">
        <v>999999999</v>
      </c>
      <c r="AZ3" s="7">
        <v>999999999</v>
      </c>
    </row>
    <row r="4" spans="1:52" ht="14.25" customHeight="1" x14ac:dyDescent="0.2">
      <c r="A4" s="5" t="s">
        <v>52</v>
      </c>
      <c r="B4" s="7">
        <v>999999999</v>
      </c>
      <c r="C4" s="7">
        <v>999999999</v>
      </c>
      <c r="D4" s="7">
        <v>999999999</v>
      </c>
      <c r="E4" s="7">
        <v>999999999</v>
      </c>
      <c r="F4" s="7">
        <v>999999999</v>
      </c>
      <c r="G4" s="7">
        <v>999999999</v>
      </c>
      <c r="H4" s="7">
        <v>999999999</v>
      </c>
      <c r="I4" s="7">
        <v>999999999</v>
      </c>
      <c r="J4" s="7">
        <v>999999999</v>
      </c>
      <c r="K4" s="7">
        <v>999999999</v>
      </c>
      <c r="L4" s="7">
        <v>999999999</v>
      </c>
      <c r="M4" s="7">
        <v>999999999</v>
      </c>
      <c r="N4" s="7">
        <v>999999999</v>
      </c>
      <c r="O4" s="7">
        <v>999999999</v>
      </c>
      <c r="P4" s="7">
        <v>999999999</v>
      </c>
      <c r="Q4" s="7">
        <v>999999999</v>
      </c>
      <c r="R4" s="7">
        <v>999999999</v>
      </c>
      <c r="S4" s="7">
        <v>999999999</v>
      </c>
      <c r="T4" s="7">
        <v>999999999</v>
      </c>
      <c r="U4" s="7">
        <v>999999999</v>
      </c>
      <c r="V4" s="7">
        <v>999999999</v>
      </c>
      <c r="W4" s="7">
        <v>999999999</v>
      </c>
      <c r="X4" s="7">
        <v>999999999</v>
      </c>
      <c r="Y4" s="7">
        <v>999999999</v>
      </c>
      <c r="Z4" s="7">
        <v>999999999</v>
      </c>
      <c r="AA4" s="7">
        <v>999999999</v>
      </c>
      <c r="AB4" s="7">
        <v>999999999</v>
      </c>
      <c r="AC4" s="7">
        <v>999999999</v>
      </c>
      <c r="AD4" s="7">
        <v>999999999</v>
      </c>
      <c r="AE4" s="7">
        <v>999999999</v>
      </c>
      <c r="AF4" s="7">
        <v>999999999</v>
      </c>
      <c r="AG4" s="7">
        <v>999999999</v>
      </c>
      <c r="AH4" s="7">
        <v>999999999</v>
      </c>
      <c r="AI4" s="7">
        <v>999999999</v>
      </c>
      <c r="AJ4" s="7">
        <v>999999999</v>
      </c>
      <c r="AK4" s="7">
        <v>999999999</v>
      </c>
      <c r="AL4" s="7">
        <v>999999999</v>
      </c>
      <c r="AM4" s="7">
        <v>999999999</v>
      </c>
      <c r="AN4" s="7">
        <v>999999999</v>
      </c>
      <c r="AO4" s="7">
        <v>999999999</v>
      </c>
      <c r="AP4" s="7">
        <v>999999999</v>
      </c>
      <c r="AQ4" s="7">
        <v>999999999</v>
      </c>
      <c r="AR4" s="7">
        <v>999999999</v>
      </c>
      <c r="AS4" s="7">
        <v>999999999</v>
      </c>
      <c r="AT4" s="7">
        <v>999999999</v>
      </c>
      <c r="AU4" s="7">
        <v>999999999</v>
      </c>
      <c r="AV4" s="7">
        <v>999999999</v>
      </c>
      <c r="AW4" s="7">
        <v>999999999</v>
      </c>
      <c r="AX4" s="7">
        <v>999999999</v>
      </c>
      <c r="AY4" s="7">
        <v>999999999</v>
      </c>
      <c r="AZ4" s="7">
        <v>999999999</v>
      </c>
    </row>
    <row r="5" spans="1:52" ht="14.25" customHeight="1" x14ac:dyDescent="0.2">
      <c r="A5" s="5" t="s">
        <v>53</v>
      </c>
      <c r="B5" s="19">
        <f>'NVP-Indonesia'!B161*'NVP-Indonesia'!$B$227</f>
        <v>7800000</v>
      </c>
      <c r="C5" s="19">
        <f t="shared" ref="C5:AF5" si="2">$B5</f>
        <v>7800000</v>
      </c>
      <c r="D5" s="19">
        <f t="shared" si="2"/>
        <v>7800000</v>
      </c>
      <c r="E5" s="19">
        <f t="shared" si="2"/>
        <v>7800000</v>
      </c>
      <c r="F5" s="19">
        <f t="shared" si="2"/>
        <v>7800000</v>
      </c>
      <c r="G5" s="19">
        <f t="shared" si="2"/>
        <v>7800000</v>
      </c>
      <c r="H5" s="19">
        <f t="shared" si="2"/>
        <v>7800000</v>
      </c>
      <c r="I5" s="19">
        <f t="shared" si="2"/>
        <v>7800000</v>
      </c>
      <c r="J5" s="19">
        <f t="shared" si="2"/>
        <v>7800000</v>
      </c>
      <c r="K5" s="19">
        <f t="shared" si="2"/>
        <v>7800000</v>
      </c>
      <c r="L5" s="19">
        <f t="shared" si="2"/>
        <v>7800000</v>
      </c>
      <c r="M5" s="19">
        <f t="shared" si="2"/>
        <v>7800000</v>
      </c>
      <c r="N5" s="19">
        <f t="shared" si="2"/>
        <v>7800000</v>
      </c>
      <c r="O5" s="19">
        <f t="shared" si="2"/>
        <v>7800000</v>
      </c>
      <c r="P5" s="19">
        <f t="shared" si="2"/>
        <v>7800000</v>
      </c>
      <c r="Q5" s="19">
        <f t="shared" si="2"/>
        <v>7800000</v>
      </c>
      <c r="R5" s="19">
        <f t="shared" si="2"/>
        <v>7800000</v>
      </c>
      <c r="S5" s="19">
        <f t="shared" si="2"/>
        <v>7800000</v>
      </c>
      <c r="T5" s="19">
        <f t="shared" si="2"/>
        <v>7800000</v>
      </c>
      <c r="U5" s="19">
        <f t="shared" si="2"/>
        <v>7800000</v>
      </c>
      <c r="V5" s="19">
        <f t="shared" si="2"/>
        <v>7800000</v>
      </c>
      <c r="W5" s="19">
        <f t="shared" si="2"/>
        <v>7800000</v>
      </c>
      <c r="X5" s="19">
        <f t="shared" si="2"/>
        <v>7800000</v>
      </c>
      <c r="Y5" s="19">
        <f t="shared" si="2"/>
        <v>7800000</v>
      </c>
      <c r="Z5" s="19">
        <f t="shared" si="2"/>
        <v>7800000</v>
      </c>
      <c r="AA5" s="19">
        <f t="shared" si="2"/>
        <v>7800000</v>
      </c>
      <c r="AB5" s="19">
        <f t="shared" si="2"/>
        <v>7800000</v>
      </c>
      <c r="AC5" s="19">
        <f t="shared" si="2"/>
        <v>7800000</v>
      </c>
      <c r="AD5" s="19">
        <f t="shared" si="2"/>
        <v>7800000</v>
      </c>
      <c r="AE5" s="19">
        <f t="shared" si="2"/>
        <v>7800000</v>
      </c>
      <c r="AF5" s="19">
        <f t="shared" si="2"/>
        <v>7800000</v>
      </c>
      <c r="AG5" s="19">
        <f t="shared" ref="AG5:AZ5" si="3">_xlfn.FORECAST.LINEAR(AG$1,$B5:$AF5,$B$1:$AF$1)</f>
        <v>7800000</v>
      </c>
      <c r="AH5" s="19">
        <f t="shared" si="3"/>
        <v>7800000</v>
      </c>
      <c r="AI5" s="19">
        <f t="shared" si="3"/>
        <v>7800000</v>
      </c>
      <c r="AJ5" s="19">
        <f t="shared" si="3"/>
        <v>7800000</v>
      </c>
      <c r="AK5" s="19">
        <f t="shared" si="3"/>
        <v>7800000</v>
      </c>
      <c r="AL5" s="19">
        <f t="shared" si="3"/>
        <v>7800000</v>
      </c>
      <c r="AM5" s="19">
        <f t="shared" si="3"/>
        <v>7800000</v>
      </c>
      <c r="AN5" s="19">
        <f t="shared" si="3"/>
        <v>7800000</v>
      </c>
      <c r="AO5" s="19">
        <f t="shared" si="3"/>
        <v>7800000</v>
      </c>
      <c r="AP5" s="19">
        <f t="shared" si="3"/>
        <v>7800000</v>
      </c>
      <c r="AQ5" s="19">
        <f t="shared" si="3"/>
        <v>7800000</v>
      </c>
      <c r="AR5" s="19">
        <f t="shared" si="3"/>
        <v>7800000</v>
      </c>
      <c r="AS5" s="19">
        <f t="shared" si="3"/>
        <v>7800000</v>
      </c>
      <c r="AT5" s="19">
        <f t="shared" si="3"/>
        <v>7800000</v>
      </c>
      <c r="AU5" s="19">
        <f t="shared" si="3"/>
        <v>7800000</v>
      </c>
      <c r="AV5" s="19">
        <f t="shared" si="3"/>
        <v>7800000</v>
      </c>
      <c r="AW5" s="19">
        <f t="shared" si="3"/>
        <v>7800000</v>
      </c>
      <c r="AX5" s="19">
        <f t="shared" si="3"/>
        <v>7800000</v>
      </c>
      <c r="AY5" s="19">
        <f t="shared" si="3"/>
        <v>7800000</v>
      </c>
      <c r="AZ5" s="19">
        <f t="shared" si="3"/>
        <v>7800000</v>
      </c>
    </row>
    <row r="6" spans="1:52" ht="14.25" customHeight="1" x14ac:dyDescent="0.2">
      <c r="A6" s="5" t="s">
        <v>54</v>
      </c>
      <c r="B6" s="7">
        <v>999999999</v>
      </c>
      <c r="C6" s="7">
        <v>999999999</v>
      </c>
      <c r="D6" s="7">
        <v>999999999</v>
      </c>
      <c r="E6" s="7">
        <v>999999999</v>
      </c>
      <c r="F6" s="7">
        <v>999999999</v>
      </c>
      <c r="G6" s="7">
        <v>999999999</v>
      </c>
      <c r="H6" s="7">
        <v>999999999</v>
      </c>
      <c r="I6" s="7">
        <v>999999999</v>
      </c>
      <c r="J6" s="7">
        <v>999999999</v>
      </c>
      <c r="K6" s="7">
        <v>999999999</v>
      </c>
      <c r="L6" s="7">
        <v>999999999</v>
      </c>
      <c r="M6" s="7">
        <v>999999999</v>
      </c>
      <c r="N6" s="7">
        <v>999999999</v>
      </c>
      <c r="O6" s="7">
        <v>999999999</v>
      </c>
      <c r="P6" s="7">
        <v>999999999</v>
      </c>
      <c r="Q6" s="7">
        <v>999999999</v>
      </c>
      <c r="R6" s="7">
        <v>999999999</v>
      </c>
      <c r="S6" s="7">
        <v>999999999</v>
      </c>
      <c r="T6" s="7">
        <v>999999999</v>
      </c>
      <c r="U6" s="7">
        <v>999999999</v>
      </c>
      <c r="V6" s="7">
        <v>999999999</v>
      </c>
      <c r="W6" s="7">
        <v>999999999</v>
      </c>
      <c r="X6" s="7">
        <v>999999999</v>
      </c>
      <c r="Y6" s="7">
        <v>999999999</v>
      </c>
      <c r="Z6" s="7">
        <v>999999999</v>
      </c>
      <c r="AA6" s="7">
        <v>999999999</v>
      </c>
      <c r="AB6" s="7">
        <v>999999999</v>
      </c>
      <c r="AC6" s="7">
        <v>999999999</v>
      </c>
      <c r="AD6" s="7">
        <v>999999999</v>
      </c>
      <c r="AE6" s="7">
        <v>999999999</v>
      </c>
      <c r="AF6" s="7">
        <v>999999999</v>
      </c>
      <c r="AG6" s="7">
        <v>999999999</v>
      </c>
      <c r="AH6" s="7">
        <v>999999999</v>
      </c>
      <c r="AI6" s="7">
        <v>999999999</v>
      </c>
      <c r="AJ6" s="7">
        <v>999999999</v>
      </c>
      <c r="AK6" s="7">
        <v>999999999</v>
      </c>
      <c r="AL6" s="7">
        <v>999999999</v>
      </c>
      <c r="AM6" s="7">
        <v>999999999</v>
      </c>
      <c r="AN6" s="7">
        <v>999999999</v>
      </c>
      <c r="AO6" s="7">
        <v>999999999</v>
      </c>
      <c r="AP6" s="7">
        <v>999999999</v>
      </c>
      <c r="AQ6" s="7">
        <v>999999999</v>
      </c>
      <c r="AR6" s="7">
        <v>999999999</v>
      </c>
      <c r="AS6" s="7">
        <v>999999999</v>
      </c>
      <c r="AT6" s="7">
        <v>999999999</v>
      </c>
      <c r="AU6" s="7">
        <v>999999999</v>
      </c>
      <c r="AV6" s="7">
        <v>999999999</v>
      </c>
      <c r="AW6" s="7">
        <v>999999999</v>
      </c>
      <c r="AX6" s="7">
        <v>999999999</v>
      </c>
      <c r="AY6" s="7">
        <v>999999999</v>
      </c>
      <c r="AZ6" s="7">
        <v>999999999</v>
      </c>
    </row>
    <row r="7" spans="1:52" ht="14.25" customHeight="1" x14ac:dyDescent="0.2">
      <c r="A7" s="5" t="s">
        <v>55</v>
      </c>
      <c r="B7" s="7">
        <v>999999999</v>
      </c>
      <c r="C7" s="7">
        <v>999999999</v>
      </c>
      <c r="D7" s="7">
        <v>999999999</v>
      </c>
      <c r="E7" s="7">
        <v>999999999</v>
      </c>
      <c r="F7" s="7">
        <v>999999999</v>
      </c>
      <c r="G7" s="7">
        <v>999999999</v>
      </c>
      <c r="H7" s="7">
        <v>999999999</v>
      </c>
      <c r="I7" s="7">
        <v>999999999</v>
      </c>
      <c r="J7" s="7">
        <v>999999999</v>
      </c>
      <c r="K7" s="7">
        <v>999999999</v>
      </c>
      <c r="L7" s="7">
        <v>999999999</v>
      </c>
      <c r="M7" s="7">
        <v>999999999</v>
      </c>
      <c r="N7" s="7">
        <v>999999999</v>
      </c>
      <c r="O7" s="7">
        <v>999999999</v>
      </c>
      <c r="P7" s="7">
        <v>999999999</v>
      </c>
      <c r="Q7" s="7">
        <v>999999999</v>
      </c>
      <c r="R7" s="7">
        <v>999999999</v>
      </c>
      <c r="S7" s="7">
        <v>999999999</v>
      </c>
      <c r="T7" s="7">
        <v>999999999</v>
      </c>
      <c r="U7" s="7">
        <v>999999999</v>
      </c>
      <c r="V7" s="7">
        <v>999999999</v>
      </c>
      <c r="W7" s="7">
        <v>999999999</v>
      </c>
      <c r="X7" s="7">
        <v>999999999</v>
      </c>
      <c r="Y7" s="7">
        <v>999999999</v>
      </c>
      <c r="Z7" s="7">
        <v>999999999</v>
      </c>
      <c r="AA7" s="7">
        <v>999999999</v>
      </c>
      <c r="AB7" s="7">
        <v>999999999</v>
      </c>
      <c r="AC7" s="7">
        <v>999999999</v>
      </c>
      <c r="AD7" s="7">
        <v>999999999</v>
      </c>
      <c r="AE7" s="7">
        <v>999999999</v>
      </c>
      <c r="AF7" s="7">
        <v>999999999</v>
      </c>
      <c r="AG7" s="7">
        <v>999999999</v>
      </c>
      <c r="AH7" s="7">
        <v>999999999</v>
      </c>
      <c r="AI7" s="7">
        <v>999999999</v>
      </c>
      <c r="AJ7" s="7">
        <v>999999999</v>
      </c>
      <c r="AK7" s="7">
        <v>999999999</v>
      </c>
      <c r="AL7" s="7">
        <v>999999999</v>
      </c>
      <c r="AM7" s="7">
        <v>999999999</v>
      </c>
      <c r="AN7" s="7">
        <v>999999999</v>
      </c>
      <c r="AO7" s="7">
        <v>999999999</v>
      </c>
      <c r="AP7" s="7">
        <v>999999999</v>
      </c>
      <c r="AQ7" s="7">
        <v>999999999</v>
      </c>
      <c r="AR7" s="7">
        <v>999999999</v>
      </c>
      <c r="AS7" s="7">
        <v>999999999</v>
      </c>
      <c r="AT7" s="7">
        <v>999999999</v>
      </c>
      <c r="AU7" s="7">
        <v>999999999</v>
      </c>
      <c r="AV7" s="7">
        <v>999999999</v>
      </c>
      <c r="AW7" s="7">
        <v>999999999</v>
      </c>
      <c r="AX7" s="7">
        <v>999999999</v>
      </c>
      <c r="AY7" s="7">
        <v>999999999</v>
      </c>
      <c r="AZ7" s="7">
        <v>999999999</v>
      </c>
    </row>
    <row r="8" spans="1:52" ht="14.25" customHeight="1" x14ac:dyDescent="0.2">
      <c r="A8" s="5" t="s">
        <v>56</v>
      </c>
      <c r="B8" s="19">
        <f>'NVP-Indonesia'!B164*'NVP-Indonesia'!$B$227</f>
        <v>15695706.193672154</v>
      </c>
      <c r="C8" s="19">
        <f>C$5*('BNVP-HDVs-psgr'!C$8/'BNVP-HDVs-psgr'!C$5)</f>
        <v>128927732.89866129</v>
      </c>
      <c r="D8" s="19">
        <f>D$5*('BNVP-HDVs-psgr'!D$8/'BNVP-HDVs-psgr'!D$5)</f>
        <v>128927732.89866129</v>
      </c>
      <c r="E8" s="19">
        <f>E$5*('BNVP-HDVs-psgr'!E$8/'BNVP-HDVs-psgr'!E$5)</f>
        <v>128927732.89866129</v>
      </c>
      <c r="F8" s="19">
        <f>F$5*('BNVP-HDVs-psgr'!F$8/'BNVP-HDVs-psgr'!F$5)</f>
        <v>128927732.89866129</v>
      </c>
      <c r="G8" s="19">
        <f>G$5*('BNVP-HDVs-psgr'!G$8/'BNVP-HDVs-psgr'!G$5)</f>
        <v>128927732.89866129</v>
      </c>
      <c r="H8" s="19">
        <f>H$5*('BNVP-HDVs-psgr'!H$8/'BNVP-HDVs-psgr'!H$5)</f>
        <v>128927732.89866129</v>
      </c>
      <c r="I8" s="19">
        <f>I$5*('BNVP-HDVs-psgr'!I$8/'BNVP-HDVs-psgr'!I$5)</f>
        <v>128927732.89866129</v>
      </c>
      <c r="J8" s="19">
        <f>J$5*('BNVP-HDVs-psgr'!J$8/'BNVP-HDVs-psgr'!J$5)</f>
        <v>128927732.89866129</v>
      </c>
      <c r="K8" s="19">
        <f>K$5*('BNVP-HDVs-psgr'!K$8/'BNVP-HDVs-psgr'!K$5)</f>
        <v>128927732.89866129</v>
      </c>
      <c r="L8" s="19">
        <f>L$5*('BNVP-HDVs-psgr'!L$8/'BNVP-HDVs-psgr'!L$5)</f>
        <v>128927732.89866129</v>
      </c>
      <c r="M8" s="19">
        <f>M$5*('BNVP-HDVs-psgr'!M$8/'BNVP-HDVs-psgr'!M$5)</f>
        <v>128927732.89866129</v>
      </c>
      <c r="N8" s="19">
        <f>N$5*('BNVP-HDVs-psgr'!N$8/'BNVP-HDVs-psgr'!N$5)</f>
        <v>128927732.89866129</v>
      </c>
      <c r="O8" s="19">
        <f>O$5*('BNVP-HDVs-psgr'!O$8/'BNVP-HDVs-psgr'!O$5)</f>
        <v>128927732.89866129</v>
      </c>
      <c r="P8" s="19">
        <f>P$5*('BNVP-HDVs-psgr'!P$8/'BNVP-HDVs-psgr'!P$5)</f>
        <v>128927732.89866129</v>
      </c>
      <c r="Q8" s="19">
        <f>Q$5*('BNVP-HDVs-psgr'!Q$8/'BNVP-HDVs-psgr'!Q$5)</f>
        <v>128927732.89866129</v>
      </c>
      <c r="R8" s="19">
        <f>R$5*('BNVP-HDVs-psgr'!R$8/'BNVP-HDVs-psgr'!R$5)</f>
        <v>128927732.89866129</v>
      </c>
      <c r="S8" s="19">
        <f>S$5*('BNVP-HDVs-psgr'!S$8/'BNVP-HDVs-psgr'!S$5)</f>
        <v>128927732.89866129</v>
      </c>
      <c r="T8" s="19">
        <f>T$5*('BNVP-HDVs-psgr'!T$8/'BNVP-HDVs-psgr'!T$5)</f>
        <v>128927732.89866129</v>
      </c>
      <c r="U8" s="19">
        <f>U$5*('BNVP-HDVs-psgr'!U$8/'BNVP-HDVs-psgr'!U$5)</f>
        <v>128927732.89866129</v>
      </c>
      <c r="V8" s="19">
        <f>V$5*('BNVP-HDVs-psgr'!V$8/'BNVP-HDVs-psgr'!V$5)</f>
        <v>128927732.89866129</v>
      </c>
      <c r="W8" s="19">
        <f>W$5*('BNVP-HDVs-psgr'!W$8/'BNVP-HDVs-psgr'!W$5)</f>
        <v>128927732.89866129</v>
      </c>
      <c r="X8" s="19">
        <f>X$5*('BNVP-HDVs-psgr'!X$8/'BNVP-HDVs-psgr'!X$5)</f>
        <v>128927732.89866129</v>
      </c>
      <c r="Y8" s="19">
        <f>Y$5*('BNVP-HDVs-psgr'!Y$8/'BNVP-HDVs-psgr'!Y$5)</f>
        <v>128927732.89866129</v>
      </c>
      <c r="Z8" s="19">
        <f>Z$5*('BNVP-HDVs-psgr'!Z$8/'BNVP-HDVs-psgr'!Z$5)</f>
        <v>128927732.89866129</v>
      </c>
      <c r="AA8" s="19">
        <f>AA$5*('BNVP-HDVs-psgr'!AA$8/'BNVP-HDVs-psgr'!AA$5)</f>
        <v>128927732.89866129</v>
      </c>
      <c r="AB8" s="19">
        <f>AB$5*('BNVP-HDVs-psgr'!AB$8/'BNVP-HDVs-psgr'!AB$5)</f>
        <v>128927732.89866129</v>
      </c>
      <c r="AC8" s="19">
        <f>AC$5*('BNVP-HDVs-psgr'!AC$8/'BNVP-HDVs-psgr'!AC$5)</f>
        <v>128927732.89866129</v>
      </c>
      <c r="AD8" s="19">
        <f>AD$5*('BNVP-HDVs-psgr'!AD$8/'BNVP-HDVs-psgr'!AD$5)</f>
        <v>128927732.89866129</v>
      </c>
      <c r="AE8" s="19">
        <f>AE$5*('BNVP-HDVs-psgr'!AE$8/'BNVP-HDVs-psgr'!AE$5)</f>
        <v>128927732.89866129</v>
      </c>
      <c r="AF8" s="19">
        <f>AF$5*('BNVP-HDVs-psgr'!AF$8/'BNVP-HDVs-psgr'!AF$5)</f>
        <v>128927732.89866129</v>
      </c>
      <c r="AG8" s="19">
        <f t="shared" ref="AG8:AZ8" si="4">_xlfn.FORECAST.LINEAR(AG$1,$B8:$AF8,$B$1:$AF$1)</f>
        <v>136233024.94414425</v>
      </c>
      <c r="AH8" s="19">
        <f t="shared" si="4"/>
        <v>136917896.07340837</v>
      </c>
      <c r="AI8" s="19">
        <f t="shared" si="4"/>
        <v>137602767.20267248</v>
      </c>
      <c r="AJ8" s="19">
        <f t="shared" si="4"/>
        <v>138287638.33193636</v>
      </c>
      <c r="AK8" s="19">
        <f t="shared" si="4"/>
        <v>138972509.46120048</v>
      </c>
      <c r="AL8" s="19">
        <f t="shared" si="4"/>
        <v>139657380.59046459</v>
      </c>
      <c r="AM8" s="19">
        <f t="shared" si="4"/>
        <v>140342251.71972847</v>
      </c>
      <c r="AN8" s="19">
        <f t="shared" si="4"/>
        <v>141027122.84899259</v>
      </c>
      <c r="AO8" s="19">
        <f t="shared" si="4"/>
        <v>141711993.9782567</v>
      </c>
      <c r="AP8" s="19">
        <f t="shared" si="4"/>
        <v>142396865.10752082</v>
      </c>
      <c r="AQ8" s="19">
        <f t="shared" si="4"/>
        <v>143081736.2367847</v>
      </c>
      <c r="AR8" s="19">
        <f t="shared" si="4"/>
        <v>143766607.36604881</v>
      </c>
      <c r="AS8" s="19">
        <f t="shared" si="4"/>
        <v>144451478.49531293</v>
      </c>
      <c r="AT8" s="19">
        <f t="shared" si="4"/>
        <v>145136349.62457681</v>
      </c>
      <c r="AU8" s="19">
        <f t="shared" si="4"/>
        <v>145821220.75384092</v>
      </c>
      <c r="AV8" s="19">
        <f t="shared" si="4"/>
        <v>146506091.88310504</v>
      </c>
      <c r="AW8" s="19">
        <f t="shared" si="4"/>
        <v>147190963.01236892</v>
      </c>
      <c r="AX8" s="19">
        <f t="shared" si="4"/>
        <v>147875834.14163303</v>
      </c>
      <c r="AY8" s="19">
        <f t="shared" si="4"/>
        <v>148560705.27089715</v>
      </c>
      <c r="AZ8" s="19">
        <f t="shared" si="4"/>
        <v>149245576.40016127</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97D"/>
  </sheetPr>
  <dimension ref="A1:AZ1000"/>
  <sheetViews>
    <sheetView workbookViewId="0">
      <selection activeCell="H21" sqref="H21"/>
    </sheetView>
  </sheetViews>
  <sheetFormatPr baseColWidth="10" defaultColWidth="14.5" defaultRowHeight="15" customHeight="1" x14ac:dyDescent="0.2"/>
  <cols>
    <col min="1" max="1" width="24.5" customWidth="1"/>
    <col min="2"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19">
        <f>'NVP-Indonesia'!B18</f>
        <v>1957.5015405116153</v>
      </c>
      <c r="C2" s="19">
        <f>'NVP-Indonesia'!C18</f>
        <v>1844.913141775942</v>
      </c>
      <c r="D2" s="19">
        <f>'NVP-Indonesia'!D18</f>
        <v>1732.3247430402687</v>
      </c>
      <c r="E2" s="19">
        <f>'NVP-Indonesia'!E18</f>
        <v>1619.7363443045954</v>
      </c>
      <c r="F2" s="19">
        <f>'NVP-Indonesia'!F18</f>
        <v>1507.1479455689221</v>
      </c>
      <c r="G2" s="19">
        <f>'NVP-Indonesia'!G18</f>
        <v>1394.5595468332488</v>
      </c>
      <c r="H2" s="19">
        <f>'NVP-Indonesia'!H18</f>
        <v>1281.9711480975755</v>
      </c>
      <c r="I2" s="19">
        <f>'NVP-Indonesia'!I18</f>
        <v>1169.3827493619021</v>
      </c>
      <c r="J2" s="19">
        <f>'NVP-Indonesia'!J18</f>
        <v>1056.7943506262288</v>
      </c>
      <c r="K2" s="19">
        <f>'NVP-Indonesia'!K18</f>
        <v>944.20595189055553</v>
      </c>
      <c r="L2" s="19">
        <f>'NVP-Indonesia'!L18</f>
        <v>831.61755315488188</v>
      </c>
      <c r="M2" s="19">
        <f>'NVP-Indonesia'!M18</f>
        <v>782.80596525595217</v>
      </c>
      <c r="N2" s="19">
        <f>'NVP-Indonesia'!N18</f>
        <v>733.99437735702247</v>
      </c>
      <c r="O2" s="19">
        <f>'NVP-Indonesia'!O18</f>
        <v>685.18278945809277</v>
      </c>
      <c r="P2" s="19">
        <f>'NVP-Indonesia'!P18</f>
        <v>636.37120155916307</v>
      </c>
      <c r="Q2" s="19">
        <f>'NVP-Indonesia'!Q18</f>
        <v>587.55961366023337</v>
      </c>
      <c r="R2" s="19">
        <f>'NVP-Indonesia'!R18</f>
        <v>538.74802576130367</v>
      </c>
      <c r="S2" s="19">
        <f>'NVP-Indonesia'!S18</f>
        <v>489.93643786237402</v>
      </c>
      <c r="T2" s="19">
        <f>'NVP-Indonesia'!T18</f>
        <v>441.12484996344438</v>
      </c>
      <c r="U2" s="19">
        <f>'NVP-Indonesia'!U18</f>
        <v>392.31326206451473</v>
      </c>
      <c r="V2" s="19">
        <f>'NVP-Indonesia'!V18</f>
        <v>343.50167416558526</v>
      </c>
      <c r="W2" s="19">
        <f>'NVP-Indonesia'!W18</f>
        <v>295.41143978240331</v>
      </c>
      <c r="X2" s="19">
        <f>'NVP-Indonesia'!X18</f>
        <v>254.05383821286685</v>
      </c>
      <c r="Y2" s="19">
        <f>'NVP-Indonesia'!Y18</f>
        <v>218.48630086306548</v>
      </c>
      <c r="Z2" s="19">
        <f>'NVP-Indonesia'!Z18</f>
        <v>187.89821874223631</v>
      </c>
      <c r="AA2" s="19">
        <f>'NVP-Indonesia'!AA18</f>
        <v>161.59246811832321</v>
      </c>
      <c r="AB2" s="19">
        <f>'NVP-Indonesia'!AB18</f>
        <v>136.91796555027602</v>
      </c>
      <c r="AC2" s="19">
        <f>'NVP-Indonesia'!AC18</f>
        <v>136.91796555027602</v>
      </c>
      <c r="AD2" s="19">
        <f>'NVP-Indonesia'!AD18</f>
        <v>136.91796555027602</v>
      </c>
      <c r="AE2" s="19">
        <f>'NVP-Indonesia'!AE18</f>
        <v>136.91796555027602</v>
      </c>
      <c r="AF2" s="19">
        <f>'NVP-Indonesia'!AF18</f>
        <v>136.91796555027602</v>
      </c>
      <c r="AG2" s="19">
        <f>'NVP-Indonesia'!AG18</f>
        <v>136.91796555027602</v>
      </c>
      <c r="AH2" s="19">
        <f>'NVP-Indonesia'!AH18</f>
        <v>136.91796555027602</v>
      </c>
      <c r="AI2" s="19">
        <f>'NVP-Indonesia'!AI18</f>
        <v>136.91796555027602</v>
      </c>
      <c r="AJ2" s="19">
        <f>'NVP-Indonesia'!AJ18</f>
        <v>136.91796555027602</v>
      </c>
      <c r="AK2" s="19">
        <f>'NVP-Indonesia'!AK18</f>
        <v>136.91796555027602</v>
      </c>
      <c r="AL2" s="19">
        <f>'NVP-Indonesia'!AL18</f>
        <v>136.91796555027602</v>
      </c>
      <c r="AM2" s="19">
        <f>'NVP-Indonesia'!AM18</f>
        <v>136.91796555027602</v>
      </c>
      <c r="AN2" s="19">
        <f>'NVP-Indonesia'!AN18</f>
        <v>136.91796555027602</v>
      </c>
      <c r="AO2" s="19">
        <f>'NVP-Indonesia'!AO18</f>
        <v>136.91796555027602</v>
      </c>
      <c r="AP2" s="19">
        <f>'NVP-Indonesia'!AP18</f>
        <v>136.91796555027602</v>
      </c>
      <c r="AQ2" s="19">
        <f>'NVP-Indonesia'!AQ18</f>
        <v>136.91796555027602</v>
      </c>
      <c r="AR2" s="19">
        <f>'NVP-Indonesia'!AR18</f>
        <v>136.91796555027602</v>
      </c>
      <c r="AS2" s="19">
        <f>'NVP-Indonesia'!AS18</f>
        <v>136.91796555027602</v>
      </c>
      <c r="AT2" s="19">
        <f>'NVP-Indonesia'!AT18</f>
        <v>136.91796555027602</v>
      </c>
      <c r="AU2" s="19">
        <f>'NVP-Indonesia'!AU18</f>
        <v>136.91796555027602</v>
      </c>
      <c r="AV2" s="19">
        <f>'NVP-Indonesia'!AV18</f>
        <v>136.91796555027602</v>
      </c>
      <c r="AW2" s="19">
        <f>'NVP-Indonesia'!AW18</f>
        <v>136.91796555027602</v>
      </c>
      <c r="AX2" s="19">
        <f>'NVP-Indonesia'!AX18</f>
        <v>136.91796555027602</v>
      </c>
      <c r="AY2" s="19">
        <f>'NVP-Indonesia'!AY18</f>
        <v>136.91796555027602</v>
      </c>
      <c r="AZ2" s="19">
        <f>'NVP-Indonesia'!AZ18</f>
        <v>136.91796555027602</v>
      </c>
    </row>
    <row r="3" spans="1:52" ht="14.25" customHeight="1" x14ac:dyDescent="0.2">
      <c r="A3" s="5" t="s">
        <v>51</v>
      </c>
      <c r="B3" s="7">
        <v>999999999</v>
      </c>
      <c r="C3" s="7">
        <v>999999999</v>
      </c>
      <c r="D3" s="7">
        <v>999999999</v>
      </c>
      <c r="E3" s="7">
        <v>999999999</v>
      </c>
      <c r="F3" s="7">
        <v>999999999</v>
      </c>
      <c r="G3" s="7">
        <v>999999999</v>
      </c>
      <c r="H3" s="7">
        <v>999999999</v>
      </c>
      <c r="I3" s="7">
        <v>999999999</v>
      </c>
      <c r="J3" s="7">
        <v>999999999</v>
      </c>
      <c r="K3" s="7">
        <v>999999999</v>
      </c>
      <c r="L3" s="7">
        <v>999999999</v>
      </c>
      <c r="M3" s="7">
        <v>999999999</v>
      </c>
      <c r="N3" s="7">
        <v>999999999</v>
      </c>
      <c r="O3" s="7">
        <v>999999999</v>
      </c>
      <c r="P3" s="7">
        <v>999999999</v>
      </c>
      <c r="Q3" s="7">
        <v>999999999</v>
      </c>
      <c r="R3" s="7">
        <v>999999999</v>
      </c>
      <c r="S3" s="7">
        <v>999999999</v>
      </c>
      <c r="T3" s="7">
        <v>999999999</v>
      </c>
      <c r="U3" s="7">
        <v>999999999</v>
      </c>
      <c r="V3" s="7">
        <v>999999999</v>
      </c>
      <c r="W3" s="7">
        <v>999999999</v>
      </c>
      <c r="X3" s="7">
        <v>999999999</v>
      </c>
      <c r="Y3" s="7">
        <v>999999999</v>
      </c>
      <c r="Z3" s="7">
        <v>999999999</v>
      </c>
      <c r="AA3" s="7">
        <v>999999999</v>
      </c>
      <c r="AB3" s="7">
        <v>999999999</v>
      </c>
      <c r="AC3" s="7">
        <v>999999999</v>
      </c>
      <c r="AD3" s="7">
        <v>999999999</v>
      </c>
      <c r="AE3" s="7">
        <v>999999999</v>
      </c>
      <c r="AF3" s="7">
        <v>999999999</v>
      </c>
      <c r="AG3" s="7">
        <v>999999999</v>
      </c>
      <c r="AH3" s="7">
        <v>999999999</v>
      </c>
      <c r="AI3" s="7">
        <v>999999999</v>
      </c>
      <c r="AJ3" s="7">
        <v>999999999</v>
      </c>
      <c r="AK3" s="7">
        <v>999999999</v>
      </c>
      <c r="AL3" s="7">
        <v>999999999</v>
      </c>
      <c r="AM3" s="7">
        <v>999999999</v>
      </c>
      <c r="AN3" s="7">
        <v>999999999</v>
      </c>
      <c r="AO3" s="7">
        <v>999999999</v>
      </c>
      <c r="AP3" s="7">
        <v>999999999</v>
      </c>
      <c r="AQ3" s="7">
        <v>999999999</v>
      </c>
      <c r="AR3" s="7">
        <v>999999999</v>
      </c>
      <c r="AS3" s="7">
        <v>999999999</v>
      </c>
      <c r="AT3" s="7">
        <v>999999999</v>
      </c>
      <c r="AU3" s="7">
        <v>999999999</v>
      </c>
      <c r="AV3" s="7">
        <v>999999999</v>
      </c>
      <c r="AW3" s="7">
        <v>999999999</v>
      </c>
      <c r="AX3" s="7">
        <v>999999999</v>
      </c>
      <c r="AY3" s="7">
        <v>999999999</v>
      </c>
      <c r="AZ3" s="7">
        <v>999999999</v>
      </c>
    </row>
    <row r="4" spans="1:52" ht="14.25" customHeight="1" x14ac:dyDescent="0.2">
      <c r="A4" s="5" t="s">
        <v>52</v>
      </c>
      <c r="B4" s="19">
        <f>'NVP-Indonesia'!B20</f>
        <v>539.84723111863377</v>
      </c>
      <c r="C4" s="19">
        <f>'NVP-Indonesia'!C20</f>
        <v>543.89482584588495</v>
      </c>
      <c r="D4" s="19">
        <f>'NVP-Indonesia'!D20</f>
        <v>547.94242057313613</v>
      </c>
      <c r="E4" s="19">
        <f>'NVP-Indonesia'!E20</f>
        <v>551.99001530038731</v>
      </c>
      <c r="F4" s="19">
        <f>'NVP-Indonesia'!F20</f>
        <v>556.03761002763849</v>
      </c>
      <c r="G4" s="19">
        <f>'NVP-Indonesia'!G20</f>
        <v>560.08520475488967</v>
      </c>
      <c r="H4" s="19">
        <f>'NVP-Indonesia'!H20</f>
        <v>564.13279948214085</v>
      </c>
      <c r="I4" s="19">
        <f>'NVP-Indonesia'!I20</f>
        <v>568.18039420939203</v>
      </c>
      <c r="J4" s="19">
        <f>'NVP-Indonesia'!J20</f>
        <v>572.22798893664321</v>
      </c>
      <c r="K4" s="19">
        <f>'NVP-Indonesia'!K20</f>
        <v>576.27558366389439</v>
      </c>
      <c r="L4" s="19">
        <f>'NVP-Indonesia'!L20</f>
        <v>580.32317839114523</v>
      </c>
      <c r="M4" s="19">
        <f>'NVP-Indonesia'!M20</f>
        <v>580.32317839114523</v>
      </c>
      <c r="N4" s="19">
        <f>'NVP-Indonesia'!N20</f>
        <v>580.32317839114523</v>
      </c>
      <c r="O4" s="19">
        <f>'NVP-Indonesia'!O20</f>
        <v>580.32317839114523</v>
      </c>
      <c r="P4" s="19">
        <f>'NVP-Indonesia'!P20</f>
        <v>580.32317839114523</v>
      </c>
      <c r="Q4" s="19">
        <f>'NVP-Indonesia'!Q20</f>
        <v>580.32317839114523</v>
      </c>
      <c r="R4" s="19">
        <f>'NVP-Indonesia'!R20</f>
        <v>580.32317839114523</v>
      </c>
      <c r="S4" s="19">
        <f>'NVP-Indonesia'!S20</f>
        <v>580.32317839114523</v>
      </c>
      <c r="T4" s="19">
        <f>'NVP-Indonesia'!T20</f>
        <v>580.32317839114523</v>
      </c>
      <c r="U4" s="19">
        <f>'NVP-Indonesia'!U20</f>
        <v>580.32317839114523</v>
      </c>
      <c r="V4" s="19">
        <f>'NVP-Indonesia'!V20</f>
        <v>491.71022555831485</v>
      </c>
      <c r="W4" s="19">
        <f>'NVP-Indonesia'!W20</f>
        <v>580.32317839114523</v>
      </c>
      <c r="X4" s="19">
        <f>'NVP-Indonesia'!X20</f>
        <v>580.32317839114523</v>
      </c>
      <c r="Y4" s="19">
        <f>'NVP-Indonesia'!Y20</f>
        <v>580.32317839114523</v>
      </c>
      <c r="Z4" s="19">
        <f>'NVP-Indonesia'!Z20</f>
        <v>580.32317839114523</v>
      </c>
      <c r="AA4" s="19">
        <f>'NVP-Indonesia'!AA20</f>
        <v>580.32317839114523</v>
      </c>
      <c r="AB4" s="19">
        <f>'NVP-Indonesia'!AB20</f>
        <v>580.32317839114523</v>
      </c>
      <c r="AC4" s="19">
        <f>'NVP-Indonesia'!AC20</f>
        <v>580.32317839114523</v>
      </c>
      <c r="AD4" s="19">
        <f>'NVP-Indonesia'!AD20</f>
        <v>580.32317839114523</v>
      </c>
      <c r="AE4" s="19">
        <f>'NVP-Indonesia'!AE20</f>
        <v>580.32317839114523</v>
      </c>
      <c r="AF4" s="19">
        <f>'NVP-Indonesia'!AF20</f>
        <v>580.32317839114523</v>
      </c>
      <c r="AG4" s="19">
        <f>'NVP-Indonesia'!AG20</f>
        <v>580.32317839114523</v>
      </c>
      <c r="AH4" s="19">
        <f>'NVP-Indonesia'!AH20</f>
        <v>580.32317839114523</v>
      </c>
      <c r="AI4" s="19">
        <f>'NVP-Indonesia'!AI20</f>
        <v>580.32317839114523</v>
      </c>
      <c r="AJ4" s="19">
        <f>'NVP-Indonesia'!AJ20</f>
        <v>580.32317839114523</v>
      </c>
      <c r="AK4" s="19">
        <f>'NVP-Indonesia'!AK20</f>
        <v>580.32317839114523</v>
      </c>
      <c r="AL4" s="19">
        <f>'NVP-Indonesia'!AL20</f>
        <v>580.32317839114523</v>
      </c>
      <c r="AM4" s="19">
        <f>'NVP-Indonesia'!AM20</f>
        <v>580.32317839114523</v>
      </c>
      <c r="AN4" s="19">
        <f>'NVP-Indonesia'!AN20</f>
        <v>580.32317839114523</v>
      </c>
      <c r="AO4" s="19">
        <f>'NVP-Indonesia'!AO20</f>
        <v>580.32317839114523</v>
      </c>
      <c r="AP4" s="19">
        <f>'NVP-Indonesia'!AP20</f>
        <v>580.32317839114523</v>
      </c>
      <c r="AQ4" s="19">
        <f>'NVP-Indonesia'!AQ20</f>
        <v>580.32317839114523</v>
      </c>
      <c r="AR4" s="19">
        <f>'NVP-Indonesia'!AR20</f>
        <v>580.32317839114523</v>
      </c>
      <c r="AS4" s="19">
        <f>'NVP-Indonesia'!AS20</f>
        <v>580.32317839114523</v>
      </c>
      <c r="AT4" s="19">
        <f>'NVP-Indonesia'!AT20</f>
        <v>580.32317839114523</v>
      </c>
      <c r="AU4" s="19">
        <f>'NVP-Indonesia'!AU20</f>
        <v>580.32317839114523</v>
      </c>
      <c r="AV4" s="19">
        <f>'NVP-Indonesia'!AV20</f>
        <v>580.32317839114523</v>
      </c>
      <c r="AW4" s="19">
        <f>'NVP-Indonesia'!AW20</f>
        <v>580.32317839114523</v>
      </c>
      <c r="AX4" s="19">
        <f>'NVP-Indonesia'!AX20</f>
        <v>580.32317839114523</v>
      </c>
      <c r="AY4" s="19">
        <f>'NVP-Indonesia'!AY20</f>
        <v>580.32317839114523</v>
      </c>
      <c r="AZ4" s="19">
        <f>'NVP-Indonesia'!AZ20</f>
        <v>580.32317839114523</v>
      </c>
    </row>
    <row r="5" spans="1:52" ht="14.25" customHeight="1" x14ac:dyDescent="0.2">
      <c r="A5" s="5" t="s">
        <v>53</v>
      </c>
      <c r="B5" s="7">
        <v>999999999</v>
      </c>
      <c r="C5" s="7">
        <v>999999999</v>
      </c>
      <c r="D5" s="7">
        <v>999999999</v>
      </c>
      <c r="E5" s="7">
        <v>999999999</v>
      </c>
      <c r="F5" s="7">
        <v>999999999</v>
      </c>
      <c r="G5" s="7">
        <v>999999999</v>
      </c>
      <c r="H5" s="7">
        <v>999999999</v>
      </c>
      <c r="I5" s="7">
        <v>999999999</v>
      </c>
      <c r="J5" s="7">
        <v>999999999</v>
      </c>
      <c r="K5" s="7">
        <v>999999999</v>
      </c>
      <c r="L5" s="7">
        <v>999999999</v>
      </c>
      <c r="M5" s="7">
        <v>999999999</v>
      </c>
      <c r="N5" s="7">
        <v>999999999</v>
      </c>
      <c r="O5" s="7">
        <v>999999999</v>
      </c>
      <c r="P5" s="7">
        <v>999999999</v>
      </c>
      <c r="Q5" s="7">
        <v>999999999</v>
      </c>
      <c r="R5" s="7">
        <v>999999999</v>
      </c>
      <c r="S5" s="7">
        <v>999999999</v>
      </c>
      <c r="T5" s="7">
        <v>999999999</v>
      </c>
      <c r="U5" s="7">
        <v>999999999</v>
      </c>
      <c r="V5" s="7">
        <v>999999999</v>
      </c>
      <c r="W5" s="7">
        <v>999999999</v>
      </c>
      <c r="X5" s="7">
        <v>999999999</v>
      </c>
      <c r="Y5" s="7">
        <v>999999999</v>
      </c>
      <c r="Z5" s="7">
        <v>999999999</v>
      </c>
      <c r="AA5" s="7">
        <v>999999999</v>
      </c>
      <c r="AB5" s="7">
        <v>999999999</v>
      </c>
      <c r="AC5" s="7">
        <v>999999999</v>
      </c>
      <c r="AD5" s="7">
        <v>999999999</v>
      </c>
      <c r="AE5" s="7">
        <v>999999999</v>
      </c>
      <c r="AF5" s="7">
        <v>999999999</v>
      </c>
      <c r="AG5" s="7">
        <v>999999999</v>
      </c>
      <c r="AH5" s="7">
        <v>999999999</v>
      </c>
      <c r="AI5" s="7">
        <v>999999999</v>
      </c>
      <c r="AJ5" s="7">
        <v>999999999</v>
      </c>
      <c r="AK5" s="7">
        <v>999999999</v>
      </c>
      <c r="AL5" s="7">
        <v>999999999</v>
      </c>
      <c r="AM5" s="7">
        <v>999999999</v>
      </c>
      <c r="AN5" s="7">
        <v>999999999</v>
      </c>
      <c r="AO5" s="7">
        <v>999999999</v>
      </c>
      <c r="AP5" s="7">
        <v>999999999</v>
      </c>
      <c r="AQ5" s="7">
        <v>999999999</v>
      </c>
      <c r="AR5" s="7">
        <v>999999999</v>
      </c>
      <c r="AS5" s="7">
        <v>999999999</v>
      </c>
      <c r="AT5" s="7">
        <v>999999999</v>
      </c>
      <c r="AU5" s="7">
        <v>999999999</v>
      </c>
      <c r="AV5" s="7">
        <v>999999999</v>
      </c>
      <c r="AW5" s="7">
        <v>999999999</v>
      </c>
      <c r="AX5" s="7">
        <v>999999999</v>
      </c>
      <c r="AY5" s="7">
        <v>999999999</v>
      </c>
      <c r="AZ5" s="7">
        <v>999999999</v>
      </c>
    </row>
    <row r="6" spans="1:52" ht="14.25" customHeight="1" x14ac:dyDescent="0.2">
      <c r="A6" s="5" t="s">
        <v>54</v>
      </c>
      <c r="B6" s="7">
        <v>999999999</v>
      </c>
      <c r="C6" s="7">
        <v>999999999</v>
      </c>
      <c r="D6" s="7">
        <v>999999999</v>
      </c>
      <c r="E6" s="7">
        <v>999999999</v>
      </c>
      <c r="F6" s="7">
        <v>999999999</v>
      </c>
      <c r="G6" s="7">
        <v>999999999</v>
      </c>
      <c r="H6" s="7">
        <v>999999999</v>
      </c>
      <c r="I6" s="7">
        <v>999999999</v>
      </c>
      <c r="J6" s="7">
        <v>999999999</v>
      </c>
      <c r="K6" s="7">
        <v>999999999</v>
      </c>
      <c r="L6" s="7">
        <v>999999999</v>
      </c>
      <c r="M6" s="7">
        <v>999999999</v>
      </c>
      <c r="N6" s="7">
        <v>999999999</v>
      </c>
      <c r="O6" s="7">
        <v>999999999</v>
      </c>
      <c r="P6" s="7">
        <v>999999999</v>
      </c>
      <c r="Q6" s="7">
        <v>999999999</v>
      </c>
      <c r="R6" s="7">
        <v>999999999</v>
      </c>
      <c r="S6" s="7">
        <v>999999999</v>
      </c>
      <c r="T6" s="7">
        <v>999999999</v>
      </c>
      <c r="U6" s="7">
        <v>999999999</v>
      </c>
      <c r="V6" s="7">
        <v>999999999</v>
      </c>
      <c r="W6" s="7">
        <v>999999999</v>
      </c>
      <c r="X6" s="7">
        <v>999999999</v>
      </c>
      <c r="Y6" s="7">
        <v>999999999</v>
      </c>
      <c r="Z6" s="7">
        <v>999999999</v>
      </c>
      <c r="AA6" s="7">
        <v>999999999</v>
      </c>
      <c r="AB6" s="7">
        <v>999999999</v>
      </c>
      <c r="AC6" s="7">
        <v>999999999</v>
      </c>
      <c r="AD6" s="7">
        <v>999999999</v>
      </c>
      <c r="AE6" s="7">
        <v>999999999</v>
      </c>
      <c r="AF6" s="7">
        <v>999999999</v>
      </c>
      <c r="AG6" s="7">
        <v>999999999</v>
      </c>
      <c r="AH6" s="7">
        <v>999999999</v>
      </c>
      <c r="AI6" s="7">
        <v>999999999</v>
      </c>
      <c r="AJ6" s="7">
        <v>999999999</v>
      </c>
      <c r="AK6" s="7">
        <v>999999999</v>
      </c>
      <c r="AL6" s="7">
        <v>999999999</v>
      </c>
      <c r="AM6" s="7">
        <v>999999999</v>
      </c>
      <c r="AN6" s="7">
        <v>999999999</v>
      </c>
      <c r="AO6" s="7">
        <v>999999999</v>
      </c>
      <c r="AP6" s="7">
        <v>999999999</v>
      </c>
      <c r="AQ6" s="7">
        <v>999999999</v>
      </c>
      <c r="AR6" s="7">
        <v>999999999</v>
      </c>
      <c r="AS6" s="7">
        <v>999999999</v>
      </c>
      <c r="AT6" s="7">
        <v>999999999</v>
      </c>
      <c r="AU6" s="7">
        <v>999999999</v>
      </c>
      <c r="AV6" s="7">
        <v>999999999</v>
      </c>
      <c r="AW6" s="7">
        <v>999999999</v>
      </c>
      <c r="AX6" s="7">
        <v>999999999</v>
      </c>
      <c r="AY6" s="7">
        <v>999999999</v>
      </c>
      <c r="AZ6" s="7">
        <v>999999999</v>
      </c>
    </row>
    <row r="7" spans="1:52" ht="14.25" customHeight="1" x14ac:dyDescent="0.2">
      <c r="A7" s="5" t="s">
        <v>55</v>
      </c>
      <c r="B7" s="7">
        <v>999999999</v>
      </c>
      <c r="C7" s="7">
        <v>999999999</v>
      </c>
      <c r="D7" s="7">
        <v>999999999</v>
      </c>
      <c r="E7" s="7">
        <v>999999999</v>
      </c>
      <c r="F7" s="7">
        <v>999999999</v>
      </c>
      <c r="G7" s="7">
        <v>999999999</v>
      </c>
      <c r="H7" s="7">
        <v>999999999</v>
      </c>
      <c r="I7" s="7">
        <v>999999999</v>
      </c>
      <c r="J7" s="7">
        <v>999999999</v>
      </c>
      <c r="K7" s="7">
        <v>999999999</v>
      </c>
      <c r="L7" s="7">
        <v>999999999</v>
      </c>
      <c r="M7" s="7">
        <v>999999999</v>
      </c>
      <c r="N7" s="7">
        <v>999999999</v>
      </c>
      <c r="O7" s="7">
        <v>999999999</v>
      </c>
      <c r="P7" s="7">
        <v>999999999</v>
      </c>
      <c r="Q7" s="7">
        <v>999999999</v>
      </c>
      <c r="R7" s="7">
        <v>999999999</v>
      </c>
      <c r="S7" s="7">
        <v>999999999</v>
      </c>
      <c r="T7" s="7">
        <v>999999999</v>
      </c>
      <c r="U7" s="7">
        <v>999999999</v>
      </c>
      <c r="V7" s="7">
        <v>999999999</v>
      </c>
      <c r="W7" s="7">
        <v>999999999</v>
      </c>
      <c r="X7" s="7">
        <v>999999999</v>
      </c>
      <c r="Y7" s="7">
        <v>999999999</v>
      </c>
      <c r="Z7" s="7">
        <v>999999999</v>
      </c>
      <c r="AA7" s="7">
        <v>999999999</v>
      </c>
      <c r="AB7" s="7">
        <v>999999999</v>
      </c>
      <c r="AC7" s="7">
        <v>999999999</v>
      </c>
      <c r="AD7" s="7">
        <v>999999999</v>
      </c>
      <c r="AE7" s="7">
        <v>999999999</v>
      </c>
      <c r="AF7" s="7">
        <v>999999999</v>
      </c>
      <c r="AG7" s="7">
        <v>999999999</v>
      </c>
      <c r="AH7" s="7">
        <v>999999999</v>
      </c>
      <c r="AI7" s="7">
        <v>999999999</v>
      </c>
      <c r="AJ7" s="7">
        <v>999999999</v>
      </c>
      <c r="AK7" s="7">
        <v>999999999</v>
      </c>
      <c r="AL7" s="7">
        <v>999999999</v>
      </c>
      <c r="AM7" s="7">
        <v>999999999</v>
      </c>
      <c r="AN7" s="7">
        <v>999999999</v>
      </c>
      <c r="AO7" s="7">
        <v>999999999</v>
      </c>
      <c r="AP7" s="7">
        <v>999999999</v>
      </c>
      <c r="AQ7" s="7">
        <v>999999999</v>
      </c>
      <c r="AR7" s="7">
        <v>999999999</v>
      </c>
      <c r="AS7" s="7">
        <v>999999999</v>
      </c>
      <c r="AT7" s="7">
        <v>999999999</v>
      </c>
      <c r="AU7" s="7">
        <v>999999999</v>
      </c>
      <c r="AV7" s="7">
        <v>999999999</v>
      </c>
      <c r="AW7" s="7">
        <v>999999999</v>
      </c>
      <c r="AX7" s="7">
        <v>999999999</v>
      </c>
      <c r="AY7" s="7">
        <v>999999999</v>
      </c>
      <c r="AZ7" s="7">
        <v>999999999</v>
      </c>
    </row>
    <row r="8" spans="1:52" ht="14.25" customHeight="1" x14ac:dyDescent="0.2">
      <c r="A8" s="5" t="s">
        <v>56</v>
      </c>
      <c r="B8" s="7">
        <v>999999999</v>
      </c>
      <c r="C8" s="7">
        <v>999999999</v>
      </c>
      <c r="D8" s="7">
        <v>999999999</v>
      </c>
      <c r="E8" s="7">
        <v>999999999</v>
      </c>
      <c r="F8" s="7">
        <v>999999999</v>
      </c>
      <c r="G8" s="7">
        <v>999999999</v>
      </c>
      <c r="H8" s="7">
        <v>999999999</v>
      </c>
      <c r="I8" s="7">
        <v>999999999</v>
      </c>
      <c r="J8" s="7">
        <v>999999999</v>
      </c>
      <c r="K8" s="7">
        <v>999999999</v>
      </c>
      <c r="L8" s="7">
        <v>999999999</v>
      </c>
      <c r="M8" s="7">
        <v>999999999</v>
      </c>
      <c r="N8" s="7">
        <v>999999999</v>
      </c>
      <c r="O8" s="7">
        <v>999999999</v>
      </c>
      <c r="P8" s="7">
        <v>999999999</v>
      </c>
      <c r="Q8" s="7">
        <v>999999999</v>
      </c>
      <c r="R8" s="7">
        <v>999999999</v>
      </c>
      <c r="S8" s="7">
        <v>999999999</v>
      </c>
      <c r="T8" s="7">
        <v>999999999</v>
      </c>
      <c r="U8" s="7">
        <v>999999999</v>
      </c>
      <c r="V8" s="7">
        <v>999999999</v>
      </c>
      <c r="W8" s="7">
        <v>999999999</v>
      </c>
      <c r="X8" s="7">
        <v>999999999</v>
      </c>
      <c r="Y8" s="7">
        <v>999999999</v>
      </c>
      <c r="Z8" s="7">
        <v>999999999</v>
      </c>
      <c r="AA8" s="7">
        <v>999999999</v>
      </c>
      <c r="AB8" s="7">
        <v>999999999</v>
      </c>
      <c r="AC8" s="7">
        <v>999999999</v>
      </c>
      <c r="AD8" s="7">
        <v>999999999</v>
      </c>
      <c r="AE8" s="7">
        <v>999999999</v>
      </c>
      <c r="AF8" s="7">
        <v>999999999</v>
      </c>
      <c r="AG8" s="7">
        <v>999999999</v>
      </c>
      <c r="AH8" s="7">
        <v>999999999</v>
      </c>
      <c r="AI8" s="7">
        <v>999999999</v>
      </c>
      <c r="AJ8" s="7">
        <v>999999999</v>
      </c>
      <c r="AK8" s="7">
        <v>999999999</v>
      </c>
      <c r="AL8" s="7">
        <v>999999999</v>
      </c>
      <c r="AM8" s="7">
        <v>999999999</v>
      </c>
      <c r="AN8" s="7">
        <v>999999999</v>
      </c>
      <c r="AO8" s="7">
        <v>999999999</v>
      </c>
      <c r="AP8" s="7">
        <v>999999999</v>
      </c>
      <c r="AQ8" s="7">
        <v>999999999</v>
      </c>
      <c r="AR8" s="7">
        <v>999999999</v>
      </c>
      <c r="AS8" s="7">
        <v>999999999</v>
      </c>
      <c r="AT8" s="7">
        <v>999999999</v>
      </c>
      <c r="AU8" s="7">
        <v>999999999</v>
      </c>
      <c r="AV8" s="7">
        <v>999999999</v>
      </c>
      <c r="AW8" s="7">
        <v>999999999</v>
      </c>
      <c r="AX8" s="7">
        <v>999999999</v>
      </c>
      <c r="AY8" s="7">
        <v>999999999</v>
      </c>
      <c r="AZ8" s="7">
        <v>999999999</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97D"/>
  </sheetPr>
  <dimension ref="A1:AZ1000"/>
  <sheetViews>
    <sheetView workbookViewId="0">
      <selection activeCell="G15" sqref="G15"/>
    </sheetView>
  </sheetViews>
  <sheetFormatPr baseColWidth="10" defaultColWidth="14.5" defaultRowHeight="15" customHeight="1" x14ac:dyDescent="0.2"/>
  <cols>
    <col min="1" max="1" width="24.5" customWidth="1"/>
    <col min="2" max="36" width="8.83203125" customWidth="1"/>
  </cols>
  <sheetData>
    <row r="1" spans="1:52" ht="14.25" customHeight="1" x14ac:dyDescent="0.2">
      <c r="A1" s="1" t="s">
        <v>49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v>2051</v>
      </c>
      <c r="AH1" s="1">
        <v>2052</v>
      </c>
      <c r="AI1" s="1">
        <v>2053</v>
      </c>
      <c r="AJ1" s="1">
        <v>2054</v>
      </c>
      <c r="AK1" s="1">
        <v>2055</v>
      </c>
      <c r="AL1" s="1">
        <v>2056</v>
      </c>
      <c r="AM1" s="1">
        <v>2057</v>
      </c>
      <c r="AN1" s="1">
        <v>2058</v>
      </c>
      <c r="AO1" s="1">
        <v>2059</v>
      </c>
      <c r="AP1" s="1">
        <v>2060</v>
      </c>
      <c r="AQ1" s="1">
        <v>2061</v>
      </c>
      <c r="AR1" s="1">
        <v>2062</v>
      </c>
      <c r="AS1" s="1">
        <v>2063</v>
      </c>
      <c r="AT1" s="1">
        <v>2064</v>
      </c>
      <c r="AU1" s="1">
        <v>2065</v>
      </c>
      <c r="AV1" s="1">
        <v>2066</v>
      </c>
      <c r="AW1" s="1">
        <v>2067</v>
      </c>
      <c r="AX1" s="1">
        <v>2068</v>
      </c>
      <c r="AY1" s="1">
        <v>2069</v>
      </c>
      <c r="AZ1" s="1">
        <v>2070</v>
      </c>
    </row>
    <row r="2" spans="1:52" ht="14.25" customHeight="1" x14ac:dyDescent="0.2">
      <c r="A2" s="5" t="s">
        <v>50</v>
      </c>
      <c r="B2" s="8">
        <v>0</v>
      </c>
      <c r="C2" s="8">
        <f>'NVP-Indonesia'!C178*'NVP-Indonesia'!$B$227</f>
        <v>0</v>
      </c>
      <c r="D2" s="8">
        <f>'NVP-Indonesia'!D178*'NVP-Indonesia'!$B$227</f>
        <v>0</v>
      </c>
      <c r="E2" s="8">
        <f>'NVP-Indonesia'!E178*'NVP-Indonesia'!$B$227</f>
        <v>0</v>
      </c>
      <c r="F2" s="8">
        <f>'NVP-Indonesia'!F178*'NVP-Indonesia'!$B$227</f>
        <v>0</v>
      </c>
      <c r="G2" s="8">
        <f>'NVP-Indonesia'!G178*'NVP-Indonesia'!$B$227</f>
        <v>0</v>
      </c>
      <c r="H2" s="8">
        <f>'NVP-Indonesia'!H178*'NVP-Indonesia'!$B$227</f>
        <v>0</v>
      </c>
      <c r="I2" s="8">
        <f>'NVP-Indonesia'!I178*'NVP-Indonesia'!$B$227</f>
        <v>0</v>
      </c>
      <c r="J2" s="8">
        <f>'NVP-Indonesia'!J178*'NVP-Indonesia'!$B$227</f>
        <v>0</v>
      </c>
      <c r="K2" s="8">
        <f>'NVP-Indonesia'!K178*'NVP-Indonesia'!$B$227</f>
        <v>0</v>
      </c>
      <c r="L2" s="8">
        <f>'NVP-Indonesia'!L178*'NVP-Indonesia'!$B$227</f>
        <v>0</v>
      </c>
      <c r="M2" s="8">
        <f>'NVP-Indonesia'!M178*'NVP-Indonesia'!$B$227</f>
        <v>0</v>
      </c>
      <c r="N2" s="8">
        <f>'NVP-Indonesia'!N178*'NVP-Indonesia'!$B$227</f>
        <v>0</v>
      </c>
      <c r="O2" s="8">
        <f>'NVP-Indonesia'!O178*'NVP-Indonesia'!$B$227</f>
        <v>0</v>
      </c>
      <c r="P2" s="8">
        <f>'NVP-Indonesia'!P178*'NVP-Indonesia'!$B$227</f>
        <v>0</v>
      </c>
      <c r="Q2" s="8">
        <f>'NVP-Indonesia'!Q178*'NVP-Indonesia'!$B$227</f>
        <v>0</v>
      </c>
      <c r="R2" s="8">
        <f>'NVP-Indonesia'!R178*'NVP-Indonesia'!$B$227</f>
        <v>0</v>
      </c>
      <c r="S2" s="8">
        <f>'NVP-Indonesia'!S178*'NVP-Indonesia'!$B$227</f>
        <v>0</v>
      </c>
      <c r="T2" s="8">
        <f>'NVP-Indonesia'!T178*'NVP-Indonesia'!$B$227</f>
        <v>0</v>
      </c>
      <c r="U2" s="8">
        <f>'NVP-Indonesia'!U178*'NVP-Indonesia'!$B$227</f>
        <v>0</v>
      </c>
      <c r="V2" s="8">
        <f>'NVP-Indonesia'!V178*'NVP-Indonesia'!$B$227</f>
        <v>0</v>
      </c>
      <c r="W2" s="8">
        <f>'NVP-Indonesia'!W178*'NVP-Indonesia'!$B$227</f>
        <v>0</v>
      </c>
      <c r="X2" s="8">
        <f>'NVP-Indonesia'!X178*'NVP-Indonesia'!$B$227</f>
        <v>0</v>
      </c>
      <c r="Y2" s="8">
        <f>'NVP-Indonesia'!Y178*'NVP-Indonesia'!$B$227</f>
        <v>0</v>
      </c>
      <c r="Z2" s="8">
        <f>'NVP-Indonesia'!Z178*'NVP-Indonesia'!$B$227</f>
        <v>0</v>
      </c>
      <c r="AA2" s="8">
        <f>'NVP-Indonesia'!AA178*'NVP-Indonesia'!$B$227</f>
        <v>0</v>
      </c>
      <c r="AB2" s="8">
        <f>'NVP-Indonesia'!AB178*'NVP-Indonesia'!$B$227</f>
        <v>0</v>
      </c>
      <c r="AC2" s="8">
        <f>'NVP-Indonesia'!AC178*'NVP-Indonesia'!$B$227</f>
        <v>0</v>
      </c>
      <c r="AD2" s="8">
        <f>'NVP-Indonesia'!AD178*'NVP-Indonesia'!$B$227</f>
        <v>0</v>
      </c>
      <c r="AE2" s="8">
        <f>'NVP-Indonesia'!AE178*'NVP-Indonesia'!$B$227</f>
        <v>0</v>
      </c>
      <c r="AF2" s="8">
        <f>'NVP-Indonesia'!AF178*'NVP-Indonesia'!$B$227</f>
        <v>0</v>
      </c>
      <c r="AG2" s="8">
        <f>'NVP-Indonesia'!AG178*'NVP-Indonesia'!$B$227</f>
        <v>0</v>
      </c>
      <c r="AH2" s="8">
        <f>'NVP-Indonesia'!AH178*'NVP-Indonesia'!$B$227</f>
        <v>0</v>
      </c>
      <c r="AI2" s="8">
        <f>'NVP-Indonesia'!AI178*'NVP-Indonesia'!$B$227</f>
        <v>0</v>
      </c>
      <c r="AJ2" s="8">
        <f>'NVP-Indonesia'!AJ178*'NVP-Indonesia'!$B$227</f>
        <v>0</v>
      </c>
      <c r="AK2" s="8">
        <f>'NVP-Indonesia'!AK178*'NVP-Indonesia'!$B$227</f>
        <v>0</v>
      </c>
      <c r="AL2" s="8">
        <f>'NVP-Indonesia'!AL178*'NVP-Indonesia'!$B$227</f>
        <v>0</v>
      </c>
      <c r="AM2" s="8">
        <f>'NVP-Indonesia'!AM178*'NVP-Indonesia'!$B$227</f>
        <v>0</v>
      </c>
      <c r="AN2" s="8">
        <f>'NVP-Indonesia'!AN178*'NVP-Indonesia'!$B$227</f>
        <v>0</v>
      </c>
      <c r="AO2" s="8">
        <f>'NVP-Indonesia'!AO178*'NVP-Indonesia'!$B$227</f>
        <v>0</v>
      </c>
      <c r="AP2" s="8">
        <f>'NVP-Indonesia'!AP178*'NVP-Indonesia'!$B$227</f>
        <v>0</v>
      </c>
      <c r="AQ2" s="8">
        <f>'NVP-Indonesia'!AQ178*'NVP-Indonesia'!$B$227</f>
        <v>0</v>
      </c>
      <c r="AR2" s="8">
        <f>'NVP-Indonesia'!AR178*'NVP-Indonesia'!$B$227</f>
        <v>0</v>
      </c>
      <c r="AS2" s="8">
        <f>'NVP-Indonesia'!AS178*'NVP-Indonesia'!$B$227</f>
        <v>0</v>
      </c>
      <c r="AT2" s="8">
        <f>'NVP-Indonesia'!AT178*'NVP-Indonesia'!$B$227</f>
        <v>0</v>
      </c>
      <c r="AU2" s="8">
        <f>'NVP-Indonesia'!AU178*'NVP-Indonesia'!$B$227</f>
        <v>0</v>
      </c>
      <c r="AV2" s="8">
        <f>'NVP-Indonesia'!AV178*'NVP-Indonesia'!$B$227</f>
        <v>0</v>
      </c>
      <c r="AW2" s="8">
        <f>'NVP-Indonesia'!AW178*'NVP-Indonesia'!$B$227</f>
        <v>0</v>
      </c>
      <c r="AX2" s="8">
        <f>'NVP-Indonesia'!AX178*'NVP-Indonesia'!$B$227</f>
        <v>0</v>
      </c>
      <c r="AY2" s="8">
        <f>'NVP-Indonesia'!AY178*'NVP-Indonesia'!$B$227</f>
        <v>0</v>
      </c>
      <c r="AZ2" s="8">
        <f>'NVP-Indonesia'!AZ178*'NVP-Indonesia'!$B$227</f>
        <v>0</v>
      </c>
    </row>
    <row r="3" spans="1:52" ht="14.25" customHeight="1" x14ac:dyDescent="0.2">
      <c r="A3" s="5" t="s">
        <v>51</v>
      </c>
      <c r="B3" s="8">
        <v>0</v>
      </c>
      <c r="C3" s="8">
        <v>0</v>
      </c>
      <c r="D3" s="8">
        <v>0</v>
      </c>
      <c r="E3" s="8">
        <v>0</v>
      </c>
      <c r="F3" s="8">
        <v>0</v>
      </c>
      <c r="G3" s="8">
        <v>0</v>
      </c>
      <c r="H3" s="8">
        <v>0</v>
      </c>
      <c r="I3" s="8">
        <v>0</v>
      </c>
      <c r="J3" s="8">
        <v>0</v>
      </c>
      <c r="K3" s="8">
        <v>0</v>
      </c>
      <c r="L3" s="8">
        <v>0</v>
      </c>
      <c r="M3" s="8">
        <v>0</v>
      </c>
      <c r="N3" s="8">
        <v>0</v>
      </c>
      <c r="O3" s="8">
        <v>0</v>
      </c>
      <c r="P3" s="8">
        <v>0</v>
      </c>
      <c r="Q3" s="8">
        <v>0</v>
      </c>
      <c r="R3" s="8">
        <v>0</v>
      </c>
      <c r="S3" s="8">
        <v>0</v>
      </c>
      <c r="T3" s="8">
        <v>0</v>
      </c>
      <c r="U3" s="8">
        <v>0</v>
      </c>
      <c r="V3" s="8">
        <v>0</v>
      </c>
      <c r="W3" s="8">
        <v>0</v>
      </c>
      <c r="X3" s="8">
        <v>0</v>
      </c>
      <c r="Y3" s="8">
        <v>0</v>
      </c>
      <c r="Z3" s="8">
        <v>0</v>
      </c>
      <c r="AA3" s="8">
        <v>0</v>
      </c>
      <c r="AB3" s="8">
        <v>0</v>
      </c>
      <c r="AC3" s="8">
        <v>0</v>
      </c>
      <c r="AD3" s="8">
        <v>0</v>
      </c>
      <c r="AE3" s="8">
        <v>0</v>
      </c>
      <c r="AF3" s="8">
        <v>0</v>
      </c>
      <c r="AG3" s="8">
        <v>0</v>
      </c>
      <c r="AH3" s="8">
        <v>0</v>
      </c>
      <c r="AI3" s="8">
        <v>0</v>
      </c>
      <c r="AJ3" s="8">
        <v>0</v>
      </c>
      <c r="AK3" s="8">
        <v>0</v>
      </c>
      <c r="AL3" s="8">
        <v>0</v>
      </c>
      <c r="AM3" s="8">
        <v>0</v>
      </c>
      <c r="AN3" s="8">
        <v>0</v>
      </c>
      <c r="AO3" s="8">
        <v>0</v>
      </c>
      <c r="AP3" s="8">
        <v>0</v>
      </c>
      <c r="AQ3" s="8">
        <v>0</v>
      </c>
      <c r="AR3" s="8">
        <v>0</v>
      </c>
      <c r="AS3" s="8">
        <v>0</v>
      </c>
      <c r="AT3" s="8">
        <v>0</v>
      </c>
      <c r="AU3" s="8">
        <v>0</v>
      </c>
      <c r="AV3" s="8">
        <v>0</v>
      </c>
      <c r="AW3" s="8">
        <v>0</v>
      </c>
      <c r="AX3" s="8">
        <v>0</v>
      </c>
      <c r="AY3" s="8">
        <v>0</v>
      </c>
      <c r="AZ3" s="8">
        <v>0</v>
      </c>
    </row>
    <row r="4" spans="1:52" ht="14.25" customHeight="1" x14ac:dyDescent="0.2">
      <c r="A4" s="5" t="s">
        <v>52</v>
      </c>
      <c r="B4" s="8">
        <v>0</v>
      </c>
      <c r="C4" s="8">
        <v>0</v>
      </c>
      <c r="D4" s="8">
        <v>0</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row>
    <row r="5" spans="1:52" ht="14.25" customHeight="1" x14ac:dyDescent="0.2">
      <c r="A5" s="5" t="s">
        <v>53</v>
      </c>
      <c r="B5" s="8">
        <v>0</v>
      </c>
      <c r="C5" s="8">
        <v>0</v>
      </c>
      <c r="D5" s="8">
        <v>0</v>
      </c>
      <c r="E5" s="8">
        <v>0</v>
      </c>
      <c r="F5" s="8">
        <v>0</v>
      </c>
      <c r="G5" s="8">
        <v>0</v>
      </c>
      <c r="H5" s="8">
        <v>0</v>
      </c>
      <c r="I5" s="8">
        <v>0</v>
      </c>
      <c r="J5" s="8">
        <v>0</v>
      </c>
      <c r="K5" s="8">
        <v>0</v>
      </c>
      <c r="L5" s="8">
        <v>0</v>
      </c>
      <c r="M5" s="8">
        <v>0</v>
      </c>
      <c r="N5" s="8">
        <v>0</v>
      </c>
      <c r="O5" s="8">
        <v>0</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c r="AK5" s="8">
        <v>0</v>
      </c>
      <c r="AL5" s="8">
        <v>0</v>
      </c>
      <c r="AM5" s="8">
        <v>0</v>
      </c>
      <c r="AN5" s="8">
        <v>0</v>
      </c>
      <c r="AO5" s="8">
        <v>0</v>
      </c>
      <c r="AP5" s="8">
        <v>0</v>
      </c>
      <c r="AQ5" s="8">
        <v>0</v>
      </c>
      <c r="AR5" s="8">
        <v>0</v>
      </c>
      <c r="AS5" s="8">
        <v>0</v>
      </c>
      <c r="AT5" s="8">
        <v>0</v>
      </c>
      <c r="AU5" s="8">
        <v>0</v>
      </c>
      <c r="AV5" s="8">
        <v>0</v>
      </c>
      <c r="AW5" s="8">
        <v>0</v>
      </c>
      <c r="AX5" s="8">
        <v>0</v>
      </c>
      <c r="AY5" s="8">
        <v>0</v>
      </c>
      <c r="AZ5" s="8">
        <v>0</v>
      </c>
    </row>
    <row r="6" spans="1:52" ht="14.25" customHeight="1" x14ac:dyDescent="0.2">
      <c r="A6" s="5" t="s">
        <v>54</v>
      </c>
      <c r="B6" s="8">
        <v>0</v>
      </c>
      <c r="C6" s="8">
        <v>0</v>
      </c>
      <c r="D6" s="8">
        <v>0</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row>
    <row r="7" spans="1:52" ht="14.25" customHeight="1" x14ac:dyDescent="0.2">
      <c r="A7" s="5" t="s">
        <v>55</v>
      </c>
      <c r="B7" s="8">
        <v>0</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row>
    <row r="8" spans="1:52" ht="14.25" customHeight="1" x14ac:dyDescent="0.2">
      <c r="A8" s="5" t="s">
        <v>56</v>
      </c>
      <c r="B8" s="8">
        <v>0</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0</v>
      </c>
      <c r="AF8" s="8">
        <v>0</v>
      </c>
      <c r="AG8" s="8">
        <v>0</v>
      </c>
      <c r="AH8" s="8">
        <v>0</v>
      </c>
      <c r="AI8" s="8">
        <v>0</v>
      </c>
      <c r="AJ8" s="8">
        <v>0</v>
      </c>
      <c r="AK8" s="8">
        <v>0</v>
      </c>
      <c r="AL8" s="8">
        <v>0</v>
      </c>
      <c r="AM8" s="8">
        <v>0</v>
      </c>
      <c r="AN8" s="8">
        <v>0</v>
      </c>
      <c r="AO8" s="8">
        <v>0</v>
      </c>
      <c r="AP8" s="8">
        <v>0</v>
      </c>
      <c r="AQ8" s="8">
        <v>0</v>
      </c>
      <c r="AR8" s="8">
        <v>0</v>
      </c>
      <c r="AS8" s="8">
        <v>0</v>
      </c>
      <c r="AT8" s="8">
        <v>0</v>
      </c>
      <c r="AU8" s="8">
        <v>0</v>
      </c>
      <c r="AV8" s="8">
        <v>0</v>
      </c>
      <c r="AW8" s="8">
        <v>0</v>
      </c>
      <c r="AX8" s="8">
        <v>0</v>
      </c>
      <c r="AY8" s="8">
        <v>0</v>
      </c>
      <c r="AZ8" s="8">
        <v>0</v>
      </c>
    </row>
    <row r="9" spans="1:52" ht="14.25" customHeight="1" x14ac:dyDescent="0.2"/>
    <row r="10" spans="1:52" ht="14.25" customHeight="1" x14ac:dyDescent="0.2"/>
    <row r="11" spans="1:52" ht="14.25" customHeight="1" x14ac:dyDescent="0.2"/>
    <row r="12" spans="1:52" ht="14.25" customHeight="1" x14ac:dyDescent="0.2"/>
    <row r="13" spans="1:52" ht="14.25" customHeight="1" x14ac:dyDescent="0.2"/>
    <row r="14" spans="1:52" ht="14.25" customHeight="1" x14ac:dyDescent="0.2"/>
    <row r="15" spans="1:52" ht="14.25" customHeight="1" x14ac:dyDescent="0.2"/>
    <row r="16" spans="1:5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About</vt:lpstr>
      <vt:lpstr>NVP-Indonesia</vt:lpstr>
      <vt:lpstr>Indonesia - Motorcycles</vt:lpstr>
      <vt:lpstr>Indonesia - HDV </vt:lpstr>
      <vt:lpstr>Number of Vehicles</vt:lpstr>
      <vt:lpstr>BNVP-LDVs-psgr</vt:lpstr>
      <vt:lpstr>BNVP-LDVs-frgt</vt:lpstr>
      <vt:lpstr>BNVP-HDVs-psgr</vt:lpstr>
      <vt:lpstr>BNVP-HDVs-frgt</vt:lpstr>
      <vt:lpstr>BNVP-aircraft-psgr</vt:lpstr>
      <vt:lpstr>BNVP-rail-psgr</vt:lpstr>
      <vt:lpstr>BNVP-aircraft-frgt</vt:lpstr>
      <vt:lpstr>BNVP-rail-frgt</vt:lpstr>
      <vt:lpstr>BNVP-ships-psgr</vt:lpstr>
      <vt:lpstr>BNVP-ships-frgt</vt:lpstr>
      <vt:lpstr>BNVP-motorbikes-psgr</vt:lpstr>
      <vt:lpstr>BNVP-motorbikes-frgt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2017-07-01T03:43:09Z</dcterms:created>
  <dcterms:modified xsi:type="dcterms:W3CDTF">2025-05-20T18:35:29Z</dcterms:modified>
</cp:coreProperties>
</file>