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land/BLAPE/"/>
    </mc:Choice>
  </mc:AlternateContent>
  <xr:revisionPtr revIDLastSave="0" documentId="13_ncr:1_{C54440B6-3C19-984A-89B4-6C13699EAB59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UNFCCC" sheetId="5" r:id="rId2"/>
    <sheet name="Share of Pollutants" sheetId="4" r:id="rId3"/>
    <sheet name="GWF-Smoothing " sheetId="11" r:id="rId4"/>
    <sheet name="Global Watch Data" sheetId="8" r:id="rId5"/>
    <sheet name="BLAP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30kEgygm9Ug6YpWMjb1cVZnDsLql6XCI1/oB84BG7Y="/>
    </ext>
  </extLst>
</workbook>
</file>

<file path=xl/calcChain.xml><?xml version="1.0" encoding="utf-8"?>
<calcChain xmlns="http://schemas.openxmlformats.org/spreadsheetml/2006/main">
  <c r="C11" i="7" l="1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P80" i="11"/>
  <c r="AQ80" i="11"/>
  <c r="AR80" i="11"/>
  <c r="AS80" i="11"/>
  <c r="AT80" i="11"/>
  <c r="AU80" i="11"/>
  <c r="AV80" i="11"/>
  <c r="AW80" i="11"/>
  <c r="AX80" i="11"/>
  <c r="AY80" i="11"/>
  <c r="AZ80" i="11"/>
  <c r="B80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J81" i="11"/>
  <c r="AK81" i="11"/>
  <c r="AL81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Z81" i="11"/>
  <c r="F21" i="11" l="1"/>
  <c r="G21" i="11" s="1"/>
  <c r="E21" i="11"/>
  <c r="E4" i="8" s="1"/>
  <c r="C21" i="11"/>
  <c r="D21" i="11"/>
  <c r="B21" i="11"/>
  <c r="B81" i="11" s="1"/>
  <c r="B2" i="8" s="1"/>
  <c r="B4" i="8" s="1"/>
  <c r="C4" i="8"/>
  <c r="D4" i="8"/>
  <c r="F4" i="8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17" i="11"/>
  <c r="G17" i="11"/>
  <c r="L17" i="11"/>
  <c r="X17" i="11"/>
  <c r="A17" i="11"/>
  <c r="A16" i="11"/>
  <c r="X2" i="11"/>
  <c r="Q13" i="11"/>
  <c r="Q17" i="11" s="1"/>
  <c r="U13" i="11"/>
  <c r="U17" i="11" s="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C11" i="11"/>
  <c r="C9" i="11"/>
  <c r="C16" i="11" s="1"/>
  <c r="D9" i="11"/>
  <c r="D16" i="11" s="1"/>
  <c r="E9" i="11"/>
  <c r="E16" i="11" s="1"/>
  <c r="F9" i="11"/>
  <c r="F16" i="11" s="1"/>
  <c r="G9" i="11"/>
  <c r="G16" i="11" s="1"/>
  <c r="H9" i="11"/>
  <c r="H16" i="11" s="1"/>
  <c r="I9" i="11"/>
  <c r="I16" i="11" s="1"/>
  <c r="J9" i="11"/>
  <c r="J16" i="11" s="1"/>
  <c r="K9" i="11"/>
  <c r="K16" i="11" s="1"/>
  <c r="L9" i="11"/>
  <c r="L16" i="11" s="1"/>
  <c r="M9" i="11"/>
  <c r="M16" i="11" s="1"/>
  <c r="N9" i="11"/>
  <c r="N16" i="11" s="1"/>
  <c r="O9" i="11"/>
  <c r="O16" i="11" s="1"/>
  <c r="P9" i="11"/>
  <c r="P16" i="11" s="1"/>
  <c r="Q9" i="11"/>
  <c r="Q16" i="11" s="1"/>
  <c r="R9" i="11"/>
  <c r="R16" i="11" s="1"/>
  <c r="S9" i="11"/>
  <c r="S16" i="11" s="1"/>
  <c r="T9" i="11"/>
  <c r="T16" i="11" s="1"/>
  <c r="U9" i="11"/>
  <c r="U16" i="11" s="1"/>
  <c r="V9" i="11"/>
  <c r="W9" i="11"/>
  <c r="W16" i="11" s="1"/>
  <c r="X9" i="11"/>
  <c r="X16" i="11" s="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B10" i="11"/>
  <c r="B9" i="11"/>
  <c r="B16" i="11" s="1"/>
  <c r="AI6" i="11"/>
  <c r="AJ6" i="11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C13" i="7"/>
  <c r="B12" i="4"/>
  <c r="G4" i="8" l="1"/>
  <c r="H21" i="11"/>
  <c r="Q18" i="11"/>
  <c r="V16" i="11"/>
  <c r="Y2" i="11"/>
  <c r="C13" i="11"/>
  <c r="C17" i="11" s="1"/>
  <c r="C18" i="11" s="1"/>
  <c r="I13" i="11"/>
  <c r="I17" i="11" s="1"/>
  <c r="I18" i="11" s="1"/>
  <c r="K13" i="11"/>
  <c r="K17" i="11" s="1"/>
  <c r="N13" i="11"/>
  <c r="N17" i="11" s="1"/>
  <c r="N18" i="11" s="1"/>
  <c r="W13" i="11"/>
  <c r="W17" i="11" s="1"/>
  <c r="V13" i="11"/>
  <c r="V17" i="11" s="1"/>
  <c r="V18" i="11" s="1"/>
  <c r="T13" i="11"/>
  <c r="T17" i="11" s="1"/>
  <c r="H13" i="11"/>
  <c r="H17" i="11" s="1"/>
  <c r="H18" i="11" s="1"/>
  <c r="D13" i="11"/>
  <c r="D17" i="11" s="1"/>
  <c r="D18" i="11" s="1"/>
  <c r="R13" i="11"/>
  <c r="R17" i="11" s="1"/>
  <c r="R18" i="11" s="1"/>
  <c r="J13" i="11"/>
  <c r="J17" i="11" s="1"/>
  <c r="S13" i="11"/>
  <c r="S17" i="11" s="1"/>
  <c r="M13" i="11"/>
  <c r="M17" i="11" s="1"/>
  <c r="M18" i="11" s="1"/>
  <c r="F13" i="11"/>
  <c r="F17" i="11" s="1"/>
  <c r="P13" i="11"/>
  <c r="P17" i="11" s="1"/>
  <c r="E13" i="11"/>
  <c r="E17" i="11" s="1"/>
  <c r="O13" i="11"/>
  <c r="O17" i="11" s="1"/>
  <c r="O18" i="11" s="1"/>
  <c r="AK6" i="11"/>
  <c r="D5" i="5"/>
  <c r="C5" i="5"/>
  <c r="H4" i="8" l="1"/>
  <c r="I21" i="11"/>
  <c r="S18" i="11"/>
  <c r="J18" i="11"/>
  <c r="K18" i="11"/>
  <c r="E18" i="11"/>
  <c r="P18" i="11"/>
  <c r="F18" i="11"/>
  <c r="G18" i="11"/>
  <c r="L18" i="11"/>
  <c r="T18" i="11"/>
  <c r="W18" i="11"/>
  <c r="X18" i="11"/>
  <c r="U18" i="11"/>
  <c r="Z2" i="11"/>
  <c r="AA2" i="11" s="1"/>
  <c r="AB2" i="11" s="1"/>
  <c r="AL6" i="11"/>
  <c r="F10" i="5"/>
  <c r="F13" i="5" s="1"/>
  <c r="B2" i="4"/>
  <c r="B11" i="4"/>
  <c r="F12" i="5"/>
  <c r="I4" i="8" l="1"/>
  <c r="J21" i="11"/>
  <c r="AC2" i="11"/>
  <c r="AM6" i="11"/>
  <c r="B18" i="4"/>
  <c r="F11" i="5"/>
  <c r="J4" i="8" l="1"/>
  <c r="K21" i="11"/>
  <c r="AD2" i="11"/>
  <c r="AN6" i="11"/>
  <c r="B19" i="4"/>
  <c r="B21" i="4"/>
  <c r="B20" i="4"/>
  <c r="K4" i="8" l="1"/>
  <c r="L21" i="11"/>
  <c r="AE2" i="11"/>
  <c r="AF2" i="11" s="1"/>
  <c r="AO6" i="11"/>
  <c r="AP6" i="11"/>
  <c r="D6" i="8"/>
  <c r="D12" i="8" s="1"/>
  <c r="D16" i="8" s="1"/>
  <c r="E6" i="8"/>
  <c r="E12" i="8" s="1"/>
  <c r="E16" i="8" s="1"/>
  <c r="I6" i="8"/>
  <c r="I12" i="8" s="1"/>
  <c r="I16" i="8" s="1"/>
  <c r="B6" i="8"/>
  <c r="B12" i="8" s="1"/>
  <c r="B16" i="8" s="1"/>
  <c r="B11" i="7" s="1"/>
  <c r="G6" i="8"/>
  <c r="G12" i="8" s="1"/>
  <c r="G16" i="8" s="1"/>
  <c r="J6" i="8"/>
  <c r="J12" i="8" s="1"/>
  <c r="J16" i="8" s="1"/>
  <c r="H6" i="8"/>
  <c r="H12" i="8" s="1"/>
  <c r="H16" i="8" s="1"/>
  <c r="C6" i="8"/>
  <c r="C12" i="8" s="1"/>
  <c r="C16" i="8" s="1"/>
  <c r="K6" i="8"/>
  <c r="K12" i="8" s="1"/>
  <c r="K16" i="8" s="1"/>
  <c r="F6" i="8"/>
  <c r="F12" i="8" s="1"/>
  <c r="F16" i="8" s="1"/>
  <c r="G7" i="8"/>
  <c r="G13" i="8" s="1"/>
  <c r="G17" i="8" s="1"/>
  <c r="H7" i="8"/>
  <c r="H13" i="8" s="1"/>
  <c r="H17" i="8" s="1"/>
  <c r="B7" i="8"/>
  <c r="B13" i="8" s="1"/>
  <c r="B17" i="8" s="1"/>
  <c r="B12" i="7" s="1"/>
  <c r="C7" i="8"/>
  <c r="C13" i="8" s="1"/>
  <c r="C17" i="8" s="1"/>
  <c r="E7" i="8"/>
  <c r="E13" i="8" s="1"/>
  <c r="E17" i="8" s="1"/>
  <c r="I7" i="8"/>
  <c r="I13" i="8" s="1"/>
  <c r="I17" i="8" s="1"/>
  <c r="J7" i="8"/>
  <c r="J13" i="8" s="1"/>
  <c r="J17" i="8" s="1"/>
  <c r="K7" i="8"/>
  <c r="K13" i="8" s="1"/>
  <c r="K17" i="8" s="1"/>
  <c r="D7" i="8"/>
  <c r="D13" i="8" s="1"/>
  <c r="D17" i="8" s="1"/>
  <c r="F7" i="8"/>
  <c r="F13" i="8" s="1"/>
  <c r="F17" i="8" s="1"/>
  <c r="I5" i="8"/>
  <c r="I11" i="8" s="1"/>
  <c r="I15" i="8" s="1"/>
  <c r="J5" i="8"/>
  <c r="J11" i="8" s="1"/>
  <c r="J15" i="8" s="1"/>
  <c r="C5" i="8"/>
  <c r="C11" i="8" s="1"/>
  <c r="C15" i="8" s="1"/>
  <c r="B5" i="8"/>
  <c r="B11" i="8" s="1"/>
  <c r="B15" i="8" s="1"/>
  <c r="B2" i="7" s="1"/>
  <c r="G5" i="8"/>
  <c r="G11" i="8" s="1"/>
  <c r="G15" i="8" s="1"/>
  <c r="K5" i="8"/>
  <c r="K11" i="8" s="1"/>
  <c r="K15" i="8" s="1"/>
  <c r="D5" i="8"/>
  <c r="D11" i="8" s="1"/>
  <c r="D15" i="8" s="1"/>
  <c r="E5" i="8"/>
  <c r="E11" i="8" s="1"/>
  <c r="E15" i="8" s="1"/>
  <c r="F5" i="8"/>
  <c r="F11" i="8" s="1"/>
  <c r="F15" i="8" s="1"/>
  <c r="H5" i="8"/>
  <c r="H11" i="8" s="1"/>
  <c r="H15" i="8" s="1"/>
  <c r="M21" i="11" l="1"/>
  <c r="L4" i="8"/>
  <c r="AG2" i="11"/>
  <c r="AH2" i="11" s="1"/>
  <c r="AQ6" i="11"/>
  <c r="M4" i="8" l="1"/>
  <c r="N21" i="11"/>
  <c r="L5" i="8"/>
  <c r="L11" i="8" s="1"/>
  <c r="L15" i="8" s="1"/>
  <c r="L6" i="8"/>
  <c r="L12" i="8" s="1"/>
  <c r="L16" i="8" s="1"/>
  <c r="L7" i="8"/>
  <c r="L13" i="8" s="1"/>
  <c r="L17" i="8" s="1"/>
  <c r="AI2" i="11"/>
  <c r="AR6" i="11"/>
  <c r="M6" i="8" l="1"/>
  <c r="M12" i="8" s="1"/>
  <c r="M16" i="8" s="1"/>
  <c r="M7" i="8"/>
  <c r="M13" i="8" s="1"/>
  <c r="M17" i="8" s="1"/>
  <c r="M5" i="8"/>
  <c r="M11" i="8" s="1"/>
  <c r="M15" i="8" s="1"/>
  <c r="O21" i="11"/>
  <c r="N4" i="8"/>
  <c r="AJ2" i="11"/>
  <c r="AS6" i="11"/>
  <c r="N7" i="8" l="1"/>
  <c r="N13" i="8" s="1"/>
  <c r="N17" i="8" s="1"/>
  <c r="N6" i="8"/>
  <c r="N12" i="8" s="1"/>
  <c r="N16" i="8" s="1"/>
  <c r="N5" i="8"/>
  <c r="N11" i="8" s="1"/>
  <c r="N15" i="8" s="1"/>
  <c r="O4" i="8"/>
  <c r="P21" i="11"/>
  <c r="AK2" i="11"/>
  <c r="AT6" i="11"/>
  <c r="P4" i="8" l="1"/>
  <c r="Q21" i="11"/>
  <c r="O5" i="8"/>
  <c r="O11" i="8" s="1"/>
  <c r="O15" i="8" s="1"/>
  <c r="O7" i="8"/>
  <c r="O13" i="8" s="1"/>
  <c r="O17" i="8" s="1"/>
  <c r="O6" i="8"/>
  <c r="O12" i="8" s="1"/>
  <c r="O16" i="8" s="1"/>
  <c r="AL2" i="11"/>
  <c r="AM2" i="11" s="1"/>
  <c r="AN2" i="11" s="1"/>
  <c r="AU6" i="11"/>
  <c r="Q4" i="8" l="1"/>
  <c r="R21" i="11"/>
  <c r="P6" i="8"/>
  <c r="P12" i="8" s="1"/>
  <c r="P16" i="8" s="1"/>
  <c r="P5" i="8"/>
  <c r="P11" i="8" s="1"/>
  <c r="P15" i="8" s="1"/>
  <c r="P7" i="8"/>
  <c r="P13" i="8" s="1"/>
  <c r="P17" i="8" s="1"/>
  <c r="AO2" i="11"/>
  <c r="AV6" i="11"/>
  <c r="R4" i="8" l="1"/>
  <c r="S21" i="11"/>
  <c r="Q6" i="8"/>
  <c r="Q12" i="8" s="1"/>
  <c r="Q16" i="8" s="1"/>
  <c r="Q7" i="8"/>
  <c r="Q13" i="8" s="1"/>
  <c r="Q17" i="8" s="1"/>
  <c r="Q5" i="8"/>
  <c r="Q11" i="8" s="1"/>
  <c r="Q15" i="8" s="1"/>
  <c r="AP2" i="11"/>
  <c r="AW6" i="11"/>
  <c r="AX6" i="11" s="1"/>
  <c r="S4" i="8" l="1"/>
  <c r="T21" i="11"/>
  <c r="R7" i="8"/>
  <c r="R13" i="8" s="1"/>
  <c r="R17" i="8" s="1"/>
  <c r="R5" i="8"/>
  <c r="R11" i="8" s="1"/>
  <c r="R15" i="8" s="1"/>
  <c r="R6" i="8"/>
  <c r="R12" i="8" s="1"/>
  <c r="R16" i="8" s="1"/>
  <c r="AQ2" i="11"/>
  <c r="AR2" i="11" s="1"/>
  <c r="AY6" i="11"/>
  <c r="T4" i="8" l="1"/>
  <c r="U21" i="11"/>
  <c r="S7" i="8"/>
  <c r="S13" i="8" s="1"/>
  <c r="S17" i="8" s="1"/>
  <c r="S5" i="8"/>
  <c r="S11" i="8" s="1"/>
  <c r="S15" i="8" s="1"/>
  <c r="S6" i="8"/>
  <c r="S12" i="8" s="1"/>
  <c r="S16" i="8" s="1"/>
  <c r="AS2" i="11"/>
  <c r="AT2" i="11"/>
  <c r="AZ6" i="11"/>
  <c r="V21" i="11" l="1"/>
  <c r="U4" i="8"/>
  <c r="T5" i="8"/>
  <c r="T11" i="8" s="1"/>
  <c r="T15" i="8" s="1"/>
  <c r="T7" i="8"/>
  <c r="T13" i="8" s="1"/>
  <c r="T17" i="8" s="1"/>
  <c r="T6" i="8"/>
  <c r="T12" i="8" s="1"/>
  <c r="T16" i="8" s="1"/>
  <c r="AU2" i="11"/>
  <c r="BA6" i="11"/>
  <c r="BB6" i="11" s="1"/>
  <c r="U7" i="8" l="1"/>
  <c r="U13" i="8" s="1"/>
  <c r="U17" i="8" s="1"/>
  <c r="U5" i="8"/>
  <c r="U11" i="8" s="1"/>
  <c r="U15" i="8" s="1"/>
  <c r="U6" i="8"/>
  <c r="U12" i="8" s="1"/>
  <c r="U16" i="8" s="1"/>
  <c r="W21" i="11"/>
  <c r="V4" i="8"/>
  <c r="AV2" i="11"/>
  <c r="BC6" i="11"/>
  <c r="V6" i="8" l="1"/>
  <c r="V12" i="8" s="1"/>
  <c r="V16" i="8" s="1"/>
  <c r="V7" i="8"/>
  <c r="V13" i="8" s="1"/>
  <c r="V17" i="8" s="1"/>
  <c r="V5" i="8"/>
  <c r="V11" i="8" s="1"/>
  <c r="V15" i="8" s="1"/>
  <c r="W4" i="8"/>
  <c r="X21" i="11"/>
  <c r="AW2" i="11"/>
  <c r="BD6" i="11"/>
  <c r="W7" i="8" l="1"/>
  <c r="W13" i="8" s="1"/>
  <c r="W17" i="8" s="1"/>
  <c r="W5" i="8"/>
  <c r="W11" i="8" s="1"/>
  <c r="W15" i="8" s="1"/>
  <c r="W6" i="8"/>
  <c r="W12" i="8" s="1"/>
  <c r="W16" i="8" s="1"/>
  <c r="X4" i="8"/>
  <c r="Y21" i="11"/>
  <c r="AX2" i="11"/>
  <c r="BE6" i="11"/>
  <c r="Z21" i="11" l="1"/>
  <c r="Y4" i="8"/>
  <c r="X5" i="8"/>
  <c r="X11" i="8" s="1"/>
  <c r="X15" i="8" s="1"/>
  <c r="X7" i="8"/>
  <c r="X13" i="8" s="1"/>
  <c r="X17" i="8" s="1"/>
  <c r="X6" i="8"/>
  <c r="X12" i="8" s="1"/>
  <c r="X16" i="8" s="1"/>
  <c r="AY2" i="11"/>
  <c r="BF6" i="11"/>
  <c r="Y6" i="8" l="1"/>
  <c r="Y12" i="8" s="1"/>
  <c r="Y16" i="8" s="1"/>
  <c r="Y7" i="8"/>
  <c r="Y13" i="8" s="1"/>
  <c r="Y17" i="8" s="1"/>
  <c r="Y5" i="8"/>
  <c r="Y11" i="8" s="1"/>
  <c r="Y15" i="8" s="1"/>
  <c r="Z4" i="8"/>
  <c r="AA21" i="11"/>
  <c r="AZ2" i="11"/>
  <c r="BG6" i="11"/>
  <c r="BH6" i="11" s="1"/>
  <c r="Z5" i="8" l="1"/>
  <c r="Z11" i="8" s="1"/>
  <c r="Z15" i="8" s="1"/>
  <c r="Z7" i="8"/>
  <c r="Z13" i="8" s="1"/>
  <c r="Z17" i="8" s="1"/>
  <c r="Z6" i="8"/>
  <c r="Z12" i="8" s="1"/>
  <c r="Z16" i="8" s="1"/>
  <c r="AA4" i="8"/>
  <c r="AB21" i="11"/>
  <c r="BA2" i="11"/>
  <c r="BB2" i="11" s="1"/>
  <c r="BI6" i="11"/>
  <c r="BJ6" i="11" s="1"/>
  <c r="BK6" i="11" s="1"/>
  <c r="AA5" i="8" l="1"/>
  <c r="AA11" i="8" s="1"/>
  <c r="AA15" i="8" s="1"/>
  <c r="AA6" i="8"/>
  <c r="AA12" i="8" s="1"/>
  <c r="AA16" i="8" s="1"/>
  <c r="AA7" i="8"/>
  <c r="AA13" i="8" s="1"/>
  <c r="AA17" i="8" s="1"/>
  <c r="AC21" i="11"/>
  <c r="AB4" i="8"/>
  <c r="BC2" i="11"/>
  <c r="BD2" i="11" s="1"/>
  <c r="BE2" i="11" s="1"/>
  <c r="BL6" i="11"/>
  <c r="AB6" i="8" l="1"/>
  <c r="AB12" i="8" s="1"/>
  <c r="AB16" i="8" s="1"/>
  <c r="AB5" i="8"/>
  <c r="AB11" i="8" s="1"/>
  <c r="AB15" i="8" s="1"/>
  <c r="AB7" i="8"/>
  <c r="AB13" i="8" s="1"/>
  <c r="AB17" i="8" s="1"/>
  <c r="AD21" i="11"/>
  <c r="AC4" i="8"/>
  <c r="BF2" i="11"/>
  <c r="BM6" i="11"/>
  <c r="AC7" i="8" l="1"/>
  <c r="AC13" i="8" s="1"/>
  <c r="AC17" i="8" s="1"/>
  <c r="AC5" i="8"/>
  <c r="AC11" i="8" s="1"/>
  <c r="AC15" i="8" s="1"/>
  <c r="AC6" i="8"/>
  <c r="AC12" i="8" s="1"/>
  <c r="AC16" i="8" s="1"/>
  <c r="AE21" i="11"/>
  <c r="AD4" i="8"/>
  <c r="BG2" i="11"/>
  <c r="BN6" i="11"/>
  <c r="AE4" i="8" l="1"/>
  <c r="AF21" i="11"/>
  <c r="AD5" i="8"/>
  <c r="AD11" i="8" s="1"/>
  <c r="AD15" i="8" s="1"/>
  <c r="AD6" i="8"/>
  <c r="AD12" i="8" s="1"/>
  <c r="AD16" i="8" s="1"/>
  <c r="AD7" i="8"/>
  <c r="AD13" i="8" s="1"/>
  <c r="AD17" i="8" s="1"/>
  <c r="BH2" i="11"/>
  <c r="BO6" i="11"/>
  <c r="AF4" i="8" l="1"/>
  <c r="AG21" i="11"/>
  <c r="AE5" i="8"/>
  <c r="AE11" i="8" s="1"/>
  <c r="AE15" i="8" s="1"/>
  <c r="AE7" i="8"/>
  <c r="AE13" i="8" s="1"/>
  <c r="AE17" i="8" s="1"/>
  <c r="AE6" i="8"/>
  <c r="AE12" i="8" s="1"/>
  <c r="AE16" i="8" s="1"/>
  <c r="BI2" i="11"/>
  <c r="BP6" i="11"/>
  <c r="AH21" i="11" l="1"/>
  <c r="AG4" i="8"/>
  <c r="AF7" i="8"/>
  <c r="AF13" i="8" s="1"/>
  <c r="AF17" i="8" s="1"/>
  <c r="AF6" i="8"/>
  <c r="AF12" i="8" s="1"/>
  <c r="AF16" i="8" s="1"/>
  <c r="AF5" i="8"/>
  <c r="AF11" i="8" s="1"/>
  <c r="AF15" i="8" s="1"/>
  <c r="BJ2" i="11"/>
  <c r="BQ6" i="11"/>
  <c r="AH4" i="8" l="1"/>
  <c r="AI21" i="11"/>
  <c r="AG7" i="8"/>
  <c r="AG13" i="8" s="1"/>
  <c r="AG17" i="8" s="1"/>
  <c r="AG6" i="8"/>
  <c r="AG12" i="8" s="1"/>
  <c r="AG16" i="8" s="1"/>
  <c r="AG5" i="8"/>
  <c r="AG11" i="8" s="1"/>
  <c r="AG15" i="8" s="1"/>
  <c r="BK2" i="11"/>
  <c r="BL2" i="11" s="1"/>
  <c r="BR6" i="11"/>
  <c r="AI4" i="8" l="1"/>
  <c r="AJ21" i="11"/>
  <c r="AH5" i="8"/>
  <c r="AH11" i="8" s="1"/>
  <c r="AH15" i="8" s="1"/>
  <c r="AH7" i="8"/>
  <c r="AH13" i="8" s="1"/>
  <c r="AH17" i="8" s="1"/>
  <c r="AH6" i="8"/>
  <c r="AH12" i="8" s="1"/>
  <c r="AH16" i="8" s="1"/>
  <c r="BM2" i="11"/>
  <c r="BN2" i="11"/>
  <c r="BO2" i="11" s="1"/>
  <c r="BS6" i="11"/>
  <c r="AK21" i="11" l="1"/>
  <c r="AJ4" i="8"/>
  <c r="AI5" i="8"/>
  <c r="AI11" i="8" s="1"/>
  <c r="AI15" i="8" s="1"/>
  <c r="AI6" i="8"/>
  <c r="AI12" i="8" s="1"/>
  <c r="AI16" i="8" s="1"/>
  <c r="AI7" i="8"/>
  <c r="AI13" i="8" s="1"/>
  <c r="AI17" i="8" s="1"/>
  <c r="BP2" i="11"/>
  <c r="BQ2" i="11" s="1"/>
  <c r="BR2" i="11" s="1"/>
  <c r="BS2" i="11" s="1"/>
  <c r="BT6" i="11"/>
  <c r="BU6" i="11" s="1"/>
  <c r="BV6" i="11" s="1"/>
  <c r="AJ6" i="8" l="1"/>
  <c r="AJ12" i="8" s="1"/>
  <c r="AJ16" i="8" s="1"/>
  <c r="AJ5" i="8"/>
  <c r="AJ11" i="8" s="1"/>
  <c r="AJ15" i="8" s="1"/>
  <c r="AJ7" i="8"/>
  <c r="AJ13" i="8" s="1"/>
  <c r="AJ17" i="8" s="1"/>
  <c r="AL21" i="11"/>
  <c r="AK4" i="8"/>
  <c r="BW6" i="11"/>
  <c r="BX6" i="11" s="1"/>
  <c r="AM21" i="11" l="1"/>
  <c r="AL4" i="8"/>
  <c r="AK6" i="8"/>
  <c r="AK12" i="8" s="1"/>
  <c r="AK16" i="8" s="1"/>
  <c r="AK5" i="8"/>
  <c r="AK11" i="8" s="1"/>
  <c r="AK15" i="8" s="1"/>
  <c r="AK7" i="8"/>
  <c r="AK13" i="8" s="1"/>
  <c r="AK17" i="8" s="1"/>
  <c r="BY6" i="11"/>
  <c r="BZ6" i="11" s="1"/>
  <c r="CA6" i="11" s="1"/>
  <c r="AL5" i="8" l="1"/>
  <c r="AL11" i="8" s="1"/>
  <c r="AL15" i="8" s="1"/>
  <c r="AL6" i="8"/>
  <c r="AL12" i="8" s="1"/>
  <c r="AL16" i="8" s="1"/>
  <c r="AL7" i="8"/>
  <c r="AL13" i="8" s="1"/>
  <c r="AL17" i="8" s="1"/>
  <c r="AM4" i="8"/>
  <c r="AN21" i="11"/>
  <c r="CB6" i="11"/>
  <c r="AM5" i="8" l="1"/>
  <c r="AM11" i="8" s="1"/>
  <c r="AM15" i="8" s="1"/>
  <c r="AM6" i="8"/>
  <c r="AM12" i="8" s="1"/>
  <c r="AM16" i="8" s="1"/>
  <c r="AM7" i="8"/>
  <c r="AM13" i="8" s="1"/>
  <c r="AM17" i="8" s="1"/>
  <c r="AN4" i="8"/>
  <c r="AO21" i="11"/>
  <c r="CC6" i="11"/>
  <c r="AN6" i="8" l="1"/>
  <c r="AN12" i="8" s="1"/>
  <c r="AN16" i="8" s="1"/>
  <c r="AN5" i="8"/>
  <c r="AN11" i="8" s="1"/>
  <c r="AN15" i="8" s="1"/>
  <c r="AN7" i="8"/>
  <c r="AN13" i="8" s="1"/>
  <c r="AN17" i="8" s="1"/>
  <c r="AP21" i="11"/>
  <c r="AO4" i="8"/>
  <c r="CD6" i="11"/>
  <c r="AO5" i="8" l="1"/>
  <c r="AO11" i="8" s="1"/>
  <c r="AO15" i="8" s="1"/>
  <c r="AO7" i="8"/>
  <c r="AO13" i="8" s="1"/>
  <c r="AO17" i="8" s="1"/>
  <c r="AO6" i="8"/>
  <c r="AO12" i="8" s="1"/>
  <c r="AO16" i="8" s="1"/>
  <c r="AP4" i="8"/>
  <c r="AQ21" i="11"/>
  <c r="AQ4" i="8" l="1"/>
  <c r="AR21" i="11"/>
  <c r="AP7" i="8"/>
  <c r="AP13" i="8" s="1"/>
  <c r="AP17" i="8" s="1"/>
  <c r="AP6" i="8"/>
  <c r="AP12" i="8" s="1"/>
  <c r="AP16" i="8" s="1"/>
  <c r="AP5" i="8"/>
  <c r="AP11" i="8" s="1"/>
  <c r="AP15" i="8" s="1"/>
  <c r="AS21" i="11" l="1"/>
  <c r="AR4" i="8"/>
  <c r="AQ6" i="8"/>
  <c r="AQ12" i="8" s="1"/>
  <c r="AQ16" i="8" s="1"/>
  <c r="AQ5" i="8"/>
  <c r="AQ11" i="8" s="1"/>
  <c r="AQ15" i="8" s="1"/>
  <c r="AQ7" i="8"/>
  <c r="AQ13" i="8" s="1"/>
  <c r="AQ17" i="8" s="1"/>
  <c r="AR7" i="8" l="1"/>
  <c r="AR13" i="8" s="1"/>
  <c r="AR17" i="8" s="1"/>
  <c r="AR6" i="8"/>
  <c r="AR12" i="8" s="1"/>
  <c r="AR16" i="8" s="1"/>
  <c r="AR5" i="8"/>
  <c r="AR11" i="8" s="1"/>
  <c r="AR15" i="8" s="1"/>
  <c r="AT21" i="11"/>
  <c r="AS4" i="8"/>
  <c r="AS7" i="8" l="1"/>
  <c r="AS13" i="8" s="1"/>
  <c r="AS17" i="8" s="1"/>
  <c r="AS6" i="8"/>
  <c r="AS12" i="8" s="1"/>
  <c r="AS16" i="8" s="1"/>
  <c r="AS5" i="8"/>
  <c r="AS11" i="8" s="1"/>
  <c r="AS15" i="8" s="1"/>
  <c r="AU21" i="11"/>
  <c r="AT4" i="8"/>
  <c r="AT5" i="8" l="1"/>
  <c r="AT11" i="8" s="1"/>
  <c r="AT15" i="8" s="1"/>
  <c r="AT6" i="8"/>
  <c r="AT12" i="8" s="1"/>
  <c r="AT16" i="8" s="1"/>
  <c r="AT7" i="8"/>
  <c r="AT13" i="8" s="1"/>
  <c r="AT17" i="8" s="1"/>
  <c r="AU4" i="8"/>
  <c r="AV21" i="11"/>
  <c r="AV4" i="8" l="1"/>
  <c r="AW21" i="11"/>
  <c r="AU6" i="8"/>
  <c r="AU12" i="8" s="1"/>
  <c r="AU16" i="8" s="1"/>
  <c r="AU7" i="8"/>
  <c r="AU13" i="8" s="1"/>
  <c r="AU17" i="8" s="1"/>
  <c r="AU5" i="8"/>
  <c r="AU11" i="8" s="1"/>
  <c r="AU15" i="8" s="1"/>
  <c r="AX21" i="11" l="1"/>
  <c r="AW4" i="8"/>
  <c r="AV5" i="8"/>
  <c r="AV11" i="8" s="1"/>
  <c r="AV15" i="8" s="1"/>
  <c r="AV6" i="8"/>
  <c r="AV12" i="8" s="1"/>
  <c r="AV16" i="8" s="1"/>
  <c r="AV7" i="8"/>
  <c r="AV13" i="8" s="1"/>
  <c r="AV17" i="8" s="1"/>
  <c r="AX4" i="8" l="1"/>
  <c r="AY21" i="11"/>
  <c r="AW7" i="8"/>
  <c r="AW13" i="8" s="1"/>
  <c r="AW17" i="8" s="1"/>
  <c r="AW5" i="8"/>
  <c r="AW11" i="8" s="1"/>
  <c r="AW15" i="8" s="1"/>
  <c r="AW6" i="8"/>
  <c r="AW12" i="8" s="1"/>
  <c r="AW16" i="8" s="1"/>
  <c r="AY4" i="8" l="1"/>
  <c r="AZ21" i="11"/>
  <c r="AZ4" i="8" s="1"/>
  <c r="AX7" i="8"/>
  <c r="AX13" i="8" s="1"/>
  <c r="AX17" i="8" s="1"/>
  <c r="AX6" i="8"/>
  <c r="AX12" i="8" s="1"/>
  <c r="AX16" i="8" s="1"/>
  <c r="AX5" i="8"/>
  <c r="AX11" i="8" s="1"/>
  <c r="AX15" i="8" s="1"/>
  <c r="AZ5" i="8" l="1"/>
  <c r="AZ11" i="8" s="1"/>
  <c r="AZ15" i="8" s="1"/>
  <c r="AZ6" i="8"/>
  <c r="AZ12" i="8" s="1"/>
  <c r="AZ16" i="8" s="1"/>
  <c r="AZ7" i="8"/>
  <c r="AZ13" i="8" s="1"/>
  <c r="AZ17" i="8" s="1"/>
  <c r="AY7" i="8"/>
  <c r="AY13" i="8" s="1"/>
  <c r="AY17" i="8" s="1"/>
  <c r="AY6" i="8"/>
  <c r="AY12" i="8" s="1"/>
  <c r="AY16" i="8" s="1"/>
  <c r="AY5" i="8"/>
  <c r="AY11" i="8" s="1"/>
  <c r="AY15" i="8" s="1"/>
</calcChain>
</file>

<file path=xl/sharedStrings.xml><?xml version="1.0" encoding="utf-8"?>
<sst xmlns="http://schemas.openxmlformats.org/spreadsheetml/2006/main" count="129" uniqueCount="91">
  <si>
    <t>BLAPE BAU LULUCF Anthropogenic Pollutant Emissions</t>
  </si>
  <si>
    <t>Source:</t>
  </si>
  <si>
    <t>UNFCCC</t>
  </si>
  <si>
    <t>Third Biennial Update Report</t>
  </si>
  <si>
    <t>https://www.climatewatchdata.org/ghg-emissions?breakBy=gas&amp;gases=ch4%2Cco2%2Cf-gas%2Cn2o&amp;regions=IDN&amp;source=Climate%20Watch</t>
  </si>
  <si>
    <t>Year</t>
  </si>
  <si>
    <t>CO2</t>
  </si>
  <si>
    <t>CH4</t>
  </si>
  <si>
    <t>N2O</t>
  </si>
  <si>
    <t>CF4</t>
  </si>
  <si>
    <t>CO</t>
  </si>
  <si>
    <t>NOx</t>
  </si>
  <si>
    <t>SOx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</si>
  <si>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</si>
  <si>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</si>
  <si>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</si>
  <si>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</si>
  <si>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</si>
  <si>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</si>
  <si>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</si>
  <si>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</si>
  <si>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</si>
  <si>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</si>
  <si>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</si>
  <si>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F gases (g CO2e)</t>
  </si>
  <si>
    <t>N20</t>
  </si>
  <si>
    <t>Non CO2 Biomass Burning GL &amp; GL</t>
  </si>
  <si>
    <t>HFCs</t>
  </si>
  <si>
    <t>PFCs</t>
  </si>
  <si>
    <t>SF6</t>
  </si>
  <si>
    <t>Other halogenated gases with CO2 equivalent conversion factors</t>
  </si>
  <si>
    <t>Other halogenated gases without CO2 equivalent conversion factors</t>
  </si>
  <si>
    <t>Nox</t>
  </si>
  <si>
    <t>NMVOCs</t>
  </si>
  <si>
    <t>SO2</t>
  </si>
  <si>
    <t>CO2e (g)</t>
  </si>
  <si>
    <t>total</t>
  </si>
  <si>
    <t>AFOLU</t>
  </si>
  <si>
    <t>Sector</t>
  </si>
  <si>
    <t>Global Warming Potential (g CO2e/g pollutant)</t>
  </si>
  <si>
    <t>one hundred years</t>
  </si>
  <si>
    <t>VOC</t>
  </si>
  <si>
    <t>PM10</t>
  </si>
  <si>
    <t>PM25</t>
  </si>
  <si>
    <t>BC</t>
  </si>
  <si>
    <t>OC</t>
  </si>
  <si>
    <t>F gases</t>
  </si>
  <si>
    <t>agriculture sector</t>
  </si>
  <si>
    <t>forestry sector</t>
  </si>
  <si>
    <t>Total</t>
  </si>
  <si>
    <t>Share of CO2 (g)</t>
  </si>
  <si>
    <t>Share of CH4 (g)</t>
  </si>
  <si>
    <t>Share of N2O (g)</t>
  </si>
  <si>
    <t>Global Warming Potential</t>
  </si>
  <si>
    <t>CO2e</t>
  </si>
  <si>
    <t>https://niwa.co.nz/atmosphere/what-are-global-warming-potentialtm-and-co2-equivalent-emissionstm</t>
  </si>
  <si>
    <t>Global Warming Potentials</t>
  </si>
  <si>
    <t>Global Forest Watch</t>
  </si>
  <si>
    <t>https://www.globalforestwatch.org/dashboards/country/IDN/?category=climate</t>
  </si>
  <si>
    <t>https://www.edf.org/sites/default/files/content/emission_equivalency_tool_documentation_methodology_23062022.pdf</t>
  </si>
  <si>
    <t xml:space="preserve">agriculture and forestry 01T03 </t>
  </si>
  <si>
    <t>Global Watch FOLU Emissions (Mg CO2e)</t>
  </si>
  <si>
    <t>t to g CO2e</t>
  </si>
  <si>
    <t>CO2 (by t CO2e)</t>
  </si>
  <si>
    <t>CH4 (t Co2e)</t>
  </si>
  <si>
    <t>N2O(t CO2e)</t>
  </si>
  <si>
    <t>CO2 (by g CO2e)</t>
  </si>
  <si>
    <t>CH4 (g Co2e)</t>
  </si>
  <si>
    <t>N2O(g CO2e)</t>
  </si>
  <si>
    <t>CO2 (g pollutant)</t>
  </si>
  <si>
    <t>CH4 (g pollutant)</t>
  </si>
  <si>
    <t>N2O (g pollutant)</t>
  </si>
  <si>
    <t>Net Emissions</t>
  </si>
  <si>
    <t>Smoothing</t>
  </si>
  <si>
    <t>Climate Watch FOLU Emissions (Mt CO2e)</t>
  </si>
  <si>
    <t>https://unfccc.int/sites/default/files/resource/Indonesia%20NID1.pdf</t>
  </si>
  <si>
    <t>Republic of Indonesia</t>
  </si>
  <si>
    <t>National Inventory Document</t>
  </si>
  <si>
    <t>MgCO2e to MtCO2e</t>
  </si>
  <si>
    <t>Global Watch FOLU Emissions (Mt CO2e)</t>
  </si>
  <si>
    <t>Government Data (Mt CO2e)</t>
  </si>
  <si>
    <t>Growth rate</t>
  </si>
  <si>
    <t>FOLU-Emissions Projections</t>
  </si>
  <si>
    <t>Removals (Mt CO2e)</t>
  </si>
  <si>
    <t>Mt to t</t>
  </si>
  <si>
    <t>Forecasting using ARIMA (1,0,0)</t>
  </si>
  <si>
    <t>Government data (Mt CO2e)</t>
  </si>
  <si>
    <t>Average annual removal (Harris, 2021) (Mt CO2e/year)</t>
  </si>
  <si>
    <t>Average annual removal (Mg CO2e/year)</t>
  </si>
  <si>
    <t>GWF FOLU emissions</t>
  </si>
  <si>
    <t>Government FOLU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</si>
</sst>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4" fontId="3" fillId="0" borderId="0" xfId="0" applyNumberFormat="1" applyFont="1"/>
    <xf numFmtId="11" fontId="4" fillId="0" borderId="0" xfId="0" applyNumberFormat="1" applyFont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11" fontId="1" fillId="2" borderId="2" xfId="0" applyNumberFormat="1" applyFont="1" applyFill="1" applyBorder="1" applyAlignment="1">
      <alignment horizontal="left"/>
    </xf>
    <xf numFmtId="11" fontId="1" fillId="2" borderId="2" xfId="0" applyNumberFormat="1" applyFont="1" applyFill="1" applyBorder="1" applyAlignment="1">
      <alignment horizontal="left" vertical="center"/>
    </xf>
    <xf numFmtId="11" fontId="1" fillId="2" borderId="2" xfId="0" applyNumberFormat="1" applyFont="1" applyFill="1" applyBorder="1" applyAlignment="1">
      <alignment horizontal="left" vertical="center" wrapText="1"/>
    </xf>
    <xf numFmtId="11" fontId="1" fillId="2" borderId="7" xfId="0" applyNumberFormat="1" applyFont="1" applyFill="1" applyBorder="1" applyAlignment="1">
      <alignment horizontal="left"/>
    </xf>
    <xf numFmtId="11" fontId="1" fillId="2" borderId="7" xfId="0" applyNumberFormat="1" applyFont="1" applyFill="1" applyBorder="1" applyAlignment="1">
      <alignment horizontal="left" vertical="center"/>
    </xf>
    <xf numFmtId="0" fontId="0" fillId="2" borderId="9" xfId="0" applyFill="1" applyBorder="1"/>
    <xf numFmtId="11" fontId="1" fillId="2" borderId="9" xfId="0" applyNumberFormat="1" applyFont="1" applyFill="1" applyBorder="1" applyAlignment="1">
      <alignment horizontal="left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/>
    <xf numFmtId="0" fontId="8" fillId="3" borderId="0" xfId="0" applyFont="1" applyFill="1" applyAlignment="1">
      <alignment horizontal="center"/>
    </xf>
    <xf numFmtId="0" fontId="10" fillId="0" borderId="0" xfId="0" applyFont="1"/>
    <xf numFmtId="0" fontId="9" fillId="0" borderId="0" xfId="1"/>
    <xf numFmtId="0" fontId="3" fillId="2" borderId="2" xfId="0" applyFont="1" applyFill="1" applyBorder="1"/>
    <xf numFmtId="0" fontId="3" fillId="2" borderId="7" xfId="0" applyFont="1" applyFill="1" applyBorder="1"/>
    <xf numFmtId="11" fontId="0" fillId="0" borderId="0" xfId="0" applyNumberFormat="1"/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" fontId="3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1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/>
    <xf numFmtId="11" fontId="3" fillId="0" borderId="0" xfId="0" applyNumberFormat="1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10" fontId="0" fillId="0" borderId="0" xfId="0" applyNumberFormat="1"/>
    <xf numFmtId="11" fontId="11" fillId="0" borderId="0" xfId="0" applyNumberFormat="1" applyFont="1"/>
    <xf numFmtId="0" fontId="13" fillId="0" borderId="0" xfId="0" applyFont="1" applyAlignment="1">
      <alignment horizontal="right"/>
    </xf>
    <xf numFmtId="11" fontId="0" fillId="0" borderId="0" xfId="0" applyNumberFormat="1" applyAlignment="1">
      <alignment horizontal="right"/>
    </xf>
    <xf numFmtId="11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11" fontId="11" fillId="0" borderId="0" xfId="0" applyNumberFormat="1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1" fontId="0" fillId="0" borderId="0" xfId="0" applyNumberForma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left"/>
    </xf>
    <xf numFmtId="0" fontId="10" fillId="4" borderId="0" xfId="0" applyFont="1" applyFill="1"/>
    <xf numFmtId="0" fontId="0" fillId="4" borderId="0" xfId="0" applyFill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3" fontId="3" fillId="4" borderId="0" xfId="0" applyNumberFormat="1" applyFont="1" applyFill="1"/>
    <xf numFmtId="0" fontId="10" fillId="5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14" fillId="0" borderId="0" xfId="0" applyFont="1"/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'GWF-Smoothing '!$A$80</c:f>
              <c:strCache>
                <c:ptCount val="1"/>
                <c:pt idx="0">
                  <c:v>GWF FOLU emissions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'GWF-Smoothing '!$B$79:$AZ$79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'GWF-Smoothing '!$B$80:$AZ$80</c:f>
              <c:numCache>
                <c:formatCode>0.00E+00</c:formatCode>
                <c:ptCount val="51"/>
                <c:pt idx="0">
                  <c:v>-25</c:v>
                </c:pt>
                <c:pt idx="1">
                  <c:v>-76</c:v>
                </c:pt>
                <c:pt idx="2">
                  <c:v>37</c:v>
                </c:pt>
                <c:pt idx="3">
                  <c:v>204</c:v>
                </c:pt>
                <c:pt idx="4">
                  <c:v>323</c:v>
                </c:pt>
                <c:pt idx="5">
                  <c:v>363</c:v>
                </c:pt>
                <c:pt idx="6">
                  <c:v>383</c:v>
                </c:pt>
                <c:pt idx="7">
                  <c:v>393</c:v>
                </c:pt>
                <c:pt idx="8">
                  <c:v>403</c:v>
                </c:pt>
                <c:pt idx="9">
                  <c:v>403</c:v>
                </c:pt>
                <c:pt idx="10">
                  <c:v>403</c:v>
                </c:pt>
                <c:pt idx="11">
                  <c:v>403</c:v>
                </c:pt>
                <c:pt idx="12">
                  <c:v>393</c:v>
                </c:pt>
                <c:pt idx="13">
                  <c:v>393</c:v>
                </c:pt>
                <c:pt idx="14">
                  <c:v>383</c:v>
                </c:pt>
                <c:pt idx="15">
                  <c:v>367</c:v>
                </c:pt>
                <c:pt idx="16">
                  <c:v>354</c:v>
                </c:pt>
                <c:pt idx="17">
                  <c:v>341</c:v>
                </c:pt>
                <c:pt idx="18">
                  <c:v>331</c:v>
                </c:pt>
                <c:pt idx="19">
                  <c:v>307</c:v>
                </c:pt>
                <c:pt idx="20">
                  <c:v>292</c:v>
                </c:pt>
                <c:pt idx="21">
                  <c:v>287</c:v>
                </c:pt>
                <c:pt idx="22">
                  <c:v>293</c:v>
                </c:pt>
                <c:pt idx="23">
                  <c:v>303</c:v>
                </c:pt>
                <c:pt idx="24">
                  <c:v>318</c:v>
                </c:pt>
                <c:pt idx="25">
                  <c:v>335</c:v>
                </c:pt>
                <c:pt idx="26">
                  <c:v>348</c:v>
                </c:pt>
                <c:pt idx="27">
                  <c:v>354</c:v>
                </c:pt>
                <c:pt idx="28">
                  <c:v>355</c:v>
                </c:pt>
                <c:pt idx="29">
                  <c:v>355</c:v>
                </c:pt>
                <c:pt idx="30">
                  <c:v>354</c:v>
                </c:pt>
                <c:pt idx="31">
                  <c:v>352</c:v>
                </c:pt>
                <c:pt idx="32">
                  <c:v>349</c:v>
                </c:pt>
                <c:pt idx="33">
                  <c:v>347</c:v>
                </c:pt>
                <c:pt idx="34">
                  <c:v>344</c:v>
                </c:pt>
                <c:pt idx="35">
                  <c:v>342</c:v>
                </c:pt>
                <c:pt idx="36">
                  <c:v>339</c:v>
                </c:pt>
                <c:pt idx="37">
                  <c:v>337</c:v>
                </c:pt>
                <c:pt idx="38">
                  <c:v>335</c:v>
                </c:pt>
                <c:pt idx="39">
                  <c:v>333</c:v>
                </c:pt>
                <c:pt idx="40">
                  <c:v>333</c:v>
                </c:pt>
                <c:pt idx="41">
                  <c:v>332</c:v>
                </c:pt>
                <c:pt idx="42">
                  <c:v>332</c:v>
                </c:pt>
                <c:pt idx="43">
                  <c:v>333</c:v>
                </c:pt>
                <c:pt idx="44">
                  <c:v>335</c:v>
                </c:pt>
                <c:pt idx="45">
                  <c:v>337</c:v>
                </c:pt>
                <c:pt idx="46">
                  <c:v>339</c:v>
                </c:pt>
                <c:pt idx="47">
                  <c:v>341</c:v>
                </c:pt>
                <c:pt idx="48">
                  <c:v>342</c:v>
                </c:pt>
                <c:pt idx="49">
                  <c:v>342</c:v>
                </c:pt>
                <c:pt idx="50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3-E94E-9569-C144CC66EC55}"/>
            </c:ext>
          </c:extLst>
        </c:ser>
        <c:ser>
          <c:idx val="1"/>
          <c:order val="1"/>
          <c:tx>
            <c:strRef>
              <c:f>'GWF-Smoothing '!$A$81</c:f>
              <c:strCache>
                <c:ptCount val="1"/>
                <c:pt idx="0">
                  <c:v>Government FOLU emissions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'GWF-Smoothing '!$B$79:$AZ$79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'GWF-Smoothing '!$B$81:$AZ$81</c:f>
              <c:numCache>
                <c:formatCode>General</c:formatCode>
                <c:ptCount val="51"/>
                <c:pt idx="0">
                  <c:v>336</c:v>
                </c:pt>
                <c:pt idx="1">
                  <c:v>326</c:v>
                </c:pt>
                <c:pt idx="2">
                  <c:v>312.31</c:v>
                </c:pt>
                <c:pt idx="3">
                  <c:v>309.11886254096783</c:v>
                </c:pt>
                <c:pt idx="4">
                  <c:v>306.64119226869286</c:v>
                </c:pt>
                <c:pt idx="5">
                  <c:v>304.31903253928209</c:v>
                </c:pt>
                <c:pt idx="6">
                  <c:v>302.14614204012901</c:v>
                </c:pt>
                <c:pt idx="7">
                  <c:v>299.89132008460564</c:v>
                </c:pt>
                <c:pt idx="8">
                  <c:v>297.89204461737495</c:v>
                </c:pt>
                <c:pt idx="9">
                  <c:v>295.9192496199089</c:v>
                </c:pt>
                <c:pt idx="10">
                  <c:v>294.08057007183197</c:v>
                </c:pt>
                <c:pt idx="11">
                  <c:v>292.3714203729038</c:v>
                </c:pt>
                <c:pt idx="12">
                  <c:v>290.78760986167464</c:v>
                </c:pt>
                <c:pt idx="13">
                  <c:v>289.22086627405787</c:v>
                </c:pt>
                <c:pt idx="14">
                  <c:v>287.87757536245988</c:v>
                </c:pt>
                <c:pt idx="15">
                  <c:v>286.54670463709999</c:v>
                </c:pt>
                <c:pt idx="16">
                  <c:v>285.32951509527868</c:v>
                </c:pt>
                <c:pt idx="17">
                  <c:v>284.22319691901919</c:v>
                </c:pt>
                <c:pt idx="18">
                  <c:v>283.22522221073609</c:v>
                </c:pt>
                <c:pt idx="19">
                  <c:v>282.33333032833701</c:v>
                </c:pt>
                <c:pt idx="20">
                  <c:v>281.44703804617615</c:v>
                </c:pt>
                <c:pt idx="21">
                  <c:v>280.66415337845388</c:v>
                </c:pt>
                <c:pt idx="22">
                  <c:v>279.88561203759826</c:v>
                </c:pt>
                <c:pt idx="23">
                  <c:v>279.20815723667738</c:v>
                </c:pt>
                <c:pt idx="24">
                  <c:v>278.53397403534694</c:v>
                </c:pt>
                <c:pt idx="25">
                  <c:v>277.95888668358782</c:v>
                </c:pt>
                <c:pt idx="26">
                  <c:v>277.38616919728918</c:v>
                </c:pt>
                <c:pt idx="27">
                  <c:v>276.8158069576786</c:v>
                </c:pt>
                <c:pt idx="28">
                  <c:v>276.34245571459093</c:v>
                </c:pt>
                <c:pt idx="29">
                  <c:v>275.87072055632086</c:v>
                </c:pt>
                <c:pt idx="30">
                  <c:v>275.40059322067617</c:v>
                </c:pt>
                <c:pt idx="31">
                  <c:v>275.02577104548635</c:v>
                </c:pt>
                <c:pt idx="32">
                  <c:v>274.65196775490466</c:v>
                </c:pt>
                <c:pt idx="33">
                  <c:v>274.27917920009645</c:v>
                </c:pt>
                <c:pt idx="34">
                  <c:v>274.00034574106553</c:v>
                </c:pt>
                <c:pt idx="35">
                  <c:v>273.62932293031253</c:v>
                </c:pt>
                <c:pt idx="36">
                  <c:v>273.35180840401404</c:v>
                </c:pt>
                <c:pt idx="37">
                  <c:v>273.07485621718126</c:v>
                </c:pt>
                <c:pt idx="38">
                  <c:v>272.79846466230555</c:v>
                </c:pt>
                <c:pt idx="39">
                  <c:v>272.52263203878448</c:v>
                </c:pt>
                <c:pt idx="40">
                  <c:v>272.24735665288671</c:v>
                </c:pt>
                <c:pt idx="41">
                  <c:v>271.97263681771727</c:v>
                </c:pt>
                <c:pt idx="42">
                  <c:v>271.69847085318332</c:v>
                </c:pt>
                <c:pt idx="43">
                  <c:v>271.42485708595956</c:v>
                </c:pt>
                <c:pt idx="44">
                  <c:v>271.15179384945458</c:v>
                </c:pt>
                <c:pt idx="45">
                  <c:v>270.87927948377671</c:v>
                </c:pt>
                <c:pt idx="46">
                  <c:v>270.60731233570061</c:v>
                </c:pt>
                <c:pt idx="47">
                  <c:v>270.33589075863375</c:v>
                </c:pt>
                <c:pt idx="48">
                  <c:v>270.06501311258302</c:v>
                </c:pt>
                <c:pt idx="49">
                  <c:v>269.79467776412196</c:v>
                </c:pt>
                <c:pt idx="50">
                  <c:v>269.34501996784843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3-E94E-9569-C144CC66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422031"/>
        <c:axId val="1127487759"/>
      </c:lineChart>
      <c:catAx>
        <c:axId val="11274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87759"/>
        <c:crosses val="autoZero"/>
        <c:auto val="1"/>
        <c:lblAlgn val="ctr"/>
        <c:lblOffset val="100"/>
        <c:noMultiLvlLbl val="0"/>
      </c:catAx>
      <c:valAx>
        <c:axId val="11274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22</xdr:row>
      <xdr:rowOff>25400</xdr:rowOff>
    </xdr:from>
    <xdr:to>
      <xdr:col>10</xdr:col>
      <xdr:colOff>368300</xdr:colOff>
      <xdr:row>64</xdr:row>
      <xdr:rowOff>126371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260DF8-AE91-F76F-5F8A-EE8F6D6F4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800" y="4216400"/>
          <a:ext cx="7772400" cy="8101971"/>
        </a:xfrm>
        <a:prstGeom prst="rect">
          <a:avLst/>
        </a:prstGeom>
      </xdr:spPr>
    </xdr:pic>
    <xdr:clientData/>
  </xdr:twoCellAnchor>
  <xdr:twoCellAnchor editAs="oneCell">
    <xdr:from>
      <xdr:col>11</xdr:col>
      <xdr:colOff>9768</xdr:colOff>
      <xdr:row>22</xdr:row>
      <xdr:rowOff>68385</xdr:rowOff>
    </xdr:from>
    <xdr:to>
      <xdr:col>20</xdr:col>
      <xdr:colOff>308707</xdr:colOff>
      <xdr:row>49</xdr:row>
      <xdr:rowOff>48699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29233B-0ACB-F971-5103-3EEBDB3C6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922" y="4366847"/>
          <a:ext cx="7772400" cy="525569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30</xdr:col>
      <xdr:colOff>298938</xdr:colOff>
      <xdr:row>44</xdr:row>
      <xdr:rowOff>99579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A8D3CD-FE11-14BF-A90B-278689A51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0" y="4298462"/>
          <a:ext cx="7772400" cy="4398040"/>
        </a:xfrm>
        <a:prstGeom prst="rect">
          <a:avLst/>
        </a:prstGeom>
      </xdr:spPr>
    </xdr:pic>
    <xdr:clientData/>
  </xdr:twoCellAnchor>
  <xdr:twoCellAnchor>
    <xdr:from>
      <xdr:col>41</xdr:col>
      <xdr:colOff>8467</xdr:colOff>
      <xdr:row>82</xdr:row>
      <xdr:rowOff>33867</xdr:rowOff>
    </xdr:from>
    <xdr:to>
      <xdr:col>47</xdr:col>
      <xdr:colOff>800101</xdr:colOff>
      <xdr:row>100</xdr:row>
      <xdr:rowOff>122767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BF6681-0393-FE51-B1C9-5E0A204F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forestwatch.org/dashboards/country/IDN/?category=climate" TargetMode="External"/><Relationship Id="rId2" Type="http://schemas.openxmlformats.org/officeDocument/2006/relationships/hyperlink" Target="https://niwa.co.nz/atmosphere/what-are-global-warming-potentialtm-and-co2-equivalent-emissionstm" TargetMode="External"/><Relationship Id="rId1" Type="http://schemas.openxmlformats.org/officeDocument/2006/relationships/hyperlink" Target="https://www.climatewatchdata.org/ghg-emissions?breakBy=gas&amp;gases=ch4%2Cco2%2Cf-gas%2Cn2o&amp;regions=IDN&amp;source=Climate%20Watch" TargetMode="External"/><Relationship Id="rId5" Type="http://schemas.openxmlformats.org/officeDocument/2006/relationships/hyperlink" Target="https://unfccc.int/sites/default/files/resource/Indonesia%20NID1.pdf" TargetMode="External"/><Relationship Id="rId4" Type="http://schemas.openxmlformats.org/officeDocument/2006/relationships/hyperlink" Target="https://www.edf.org/sites/default/files/content/emission_equivalency_tool_documentation_methodology_23062022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3"/>
  <sheetViews>
    <sheetView workbookViewId="0">
      <selection activeCell="D27" sqref="D27"/>
    </sheetView>
  </sheetViews>
  <sheetFormatPr baseColWidth="10" defaultColWidth="14.5" defaultRowHeight="15" customHeight="1" x14ac:dyDescent="0.2"/>
  <cols>
    <col min="1" max="1" width="9.5" customWidth="1"/>
    <col min="2" max="2" width="51.5" customWidth="1"/>
    <col min="3" max="26" width="8.6640625" customWidth="1"/>
  </cols>
  <sheetData>
    <row r="1" spans="1:2" ht="14.25" customHeight="1" x14ac:dyDescent="0.2">
      <c r="A1" s="1" t="s">
        <v>0</v>
      </c>
    </row>
    <row r="2" spans="1:2" ht="14.25" customHeight="1" x14ac:dyDescent="0.2"/>
    <row r="3" spans="1:2" ht="14.25" customHeight="1" x14ac:dyDescent="0.2">
      <c r="A3" s="1" t="s">
        <v>1</v>
      </c>
      <c r="B3" s="2" t="s">
        <v>2</v>
      </c>
    </row>
    <row r="4" spans="1:2" ht="14.25" customHeight="1" x14ac:dyDescent="0.2">
      <c r="B4" s="3">
        <v>2021</v>
      </c>
    </row>
    <row r="5" spans="1:2" ht="14.25" customHeight="1" x14ac:dyDescent="0.2">
      <c r="B5" s="2" t="s">
        <v>3</v>
      </c>
    </row>
    <row r="6" spans="1:2" ht="14.25" customHeight="1" x14ac:dyDescent="0.2">
      <c r="B6" s="4" t="s">
        <v>4</v>
      </c>
    </row>
    <row r="7" spans="1:2" ht="14.25" customHeight="1" x14ac:dyDescent="0.2"/>
    <row r="8" spans="1:2" ht="14.25" customHeight="1" x14ac:dyDescent="0.2">
      <c r="A8" s="20"/>
      <c r="B8" s="2" t="s">
        <v>57</v>
      </c>
    </row>
    <row r="9" spans="1:2" ht="14.25" customHeight="1" x14ac:dyDescent="0.2">
      <c r="A9" s="2"/>
      <c r="B9" s="34">
        <v>2021</v>
      </c>
    </row>
    <row r="10" spans="1:2" ht="14.25" customHeight="1" x14ac:dyDescent="0.2">
      <c r="B10" s="21" t="s">
        <v>58</v>
      </c>
    </row>
    <row r="11" spans="1:2" ht="14.25" customHeight="1" x14ac:dyDescent="0.2">
      <c r="B11" s="21" t="s">
        <v>59</v>
      </c>
    </row>
    <row r="12" spans="1:2" ht="14.25" customHeight="1" x14ac:dyDescent="0.2">
      <c r="B12" s="21"/>
    </row>
    <row r="13" spans="1:2" ht="14.25" customHeight="1" x14ac:dyDescent="0.2">
      <c r="B13" s="2" t="s">
        <v>56</v>
      </c>
    </row>
    <row r="14" spans="1:2" ht="14.25" customHeight="1" x14ac:dyDescent="0.2">
      <c r="B14" s="21" t="s">
        <v>55</v>
      </c>
    </row>
    <row r="15" spans="1:2" ht="14.25" customHeight="1" x14ac:dyDescent="0.2"/>
    <row r="16" spans="1:2" ht="14.25" customHeight="1" x14ac:dyDescent="0.2">
      <c r="B16" s="2" t="s">
        <v>76</v>
      </c>
    </row>
    <row r="17" spans="2:2" ht="14.25" customHeight="1" x14ac:dyDescent="0.2">
      <c r="B17" s="2" t="s">
        <v>77</v>
      </c>
    </row>
    <row r="18" spans="2:2" ht="14.25" customHeight="1" x14ac:dyDescent="0.2">
      <c r="B18" s="46">
        <v>2022</v>
      </c>
    </row>
    <row r="19" spans="2:2" ht="14.25" customHeight="1" x14ac:dyDescent="0.2">
      <c r="B19" s="21" t="s">
        <v>75</v>
      </c>
    </row>
    <row r="20" spans="2:2" ht="14.25" customHeight="1" x14ac:dyDescent="0.2"/>
    <row r="21" spans="2:2" ht="14.25" customHeight="1" x14ac:dyDescent="0.2"/>
    <row r="22" spans="2:2" ht="14.25" customHeight="1" x14ac:dyDescent="0.2"/>
    <row r="23" spans="2:2" ht="14.25" customHeight="1" x14ac:dyDescent="0.2"/>
    <row r="24" spans="2:2" ht="14.25" customHeight="1" x14ac:dyDescent="0.2"/>
    <row r="25" spans="2:2" ht="14.25" customHeight="1" x14ac:dyDescent="0.2"/>
    <row r="26" spans="2:2" ht="14.25" customHeight="1" x14ac:dyDescent="0.2"/>
    <row r="27" spans="2:2" ht="14.25" customHeight="1" x14ac:dyDescent="0.2"/>
    <row r="28" spans="2:2" ht="14.25" customHeight="1" x14ac:dyDescent="0.2"/>
    <row r="29" spans="2:2" ht="14.25" customHeight="1" x14ac:dyDescent="0.2"/>
    <row r="30" spans="2:2" ht="14.25" customHeight="1" x14ac:dyDescent="0.2"/>
    <row r="31" spans="2:2" ht="14.25" customHeight="1" x14ac:dyDescent="0.2"/>
    <row r="32" spans="2: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</sheetData>
  <hyperlinks>
    <hyperlink ref="B6" r:id="rId1" xr:uid="{00000000-0004-0000-0000-000000000000}"/>
    <hyperlink ref="B14" r:id="rId2" xr:uid="{BA9E64A2-C784-144C-9086-2C15ECF48502}"/>
    <hyperlink ref="B10" r:id="rId3" xr:uid="{825427B7-CEF8-CC46-8F21-A3C87CC4EB34}"/>
    <hyperlink ref="B11" r:id="rId4" xr:uid="{95D448A2-BF8A-4943-AD37-B31B443DFEF3}"/>
    <hyperlink ref="B19" r:id="rId5" xr:uid="{E7ED5F9B-E528-A54C-8654-30D218F39ED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F182-DBC3-7547-BCE8-218E0100505E}">
  <dimension ref="A1:P21"/>
  <sheetViews>
    <sheetView zoomScale="110" zoomScaleNormal="110" workbookViewId="0">
      <selection activeCell="N9" sqref="N9"/>
    </sheetView>
  </sheetViews>
  <sheetFormatPr baseColWidth="10" defaultRowHeight="15" x14ac:dyDescent="0.2"/>
  <cols>
    <col min="1" max="1" width="28.83203125" customWidth="1"/>
    <col min="2" max="2" width="32.6640625" customWidth="1"/>
  </cols>
  <sheetData>
    <row r="1" spans="1:16" ht="136" x14ac:dyDescent="0.2">
      <c r="A1" s="55" t="s">
        <v>37</v>
      </c>
      <c r="B1" s="57" t="s">
        <v>38</v>
      </c>
      <c r="C1" s="7" t="s">
        <v>6</v>
      </c>
      <c r="D1" s="7" t="s">
        <v>7</v>
      </c>
      <c r="E1" s="7" t="s">
        <v>25</v>
      </c>
      <c r="F1" s="7" t="s">
        <v>9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10</v>
      </c>
      <c r="O1" s="7" t="s">
        <v>33</v>
      </c>
      <c r="P1" s="8" t="s">
        <v>34</v>
      </c>
    </row>
    <row r="2" spans="1:16" ht="16" thickBot="1" x14ac:dyDescent="0.25">
      <c r="A2" s="56"/>
      <c r="B2" s="58"/>
      <c r="C2" s="59" t="s">
        <v>35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7" thickBot="1" x14ac:dyDescent="0.25">
      <c r="A3" s="60" t="s">
        <v>60</v>
      </c>
      <c r="B3" s="22" t="s">
        <v>47</v>
      </c>
      <c r="C3" s="9">
        <v>160420000000000</v>
      </c>
      <c r="D3" s="9">
        <v>54965000000000</v>
      </c>
      <c r="E3" s="9">
        <v>43669000000000</v>
      </c>
      <c r="F3" s="10">
        <v>0</v>
      </c>
      <c r="G3" s="10">
        <v>2077000000000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66000000000</v>
      </c>
      <c r="N3" s="11">
        <v>2436000000000</v>
      </c>
      <c r="O3" s="11">
        <v>0</v>
      </c>
      <c r="P3" s="11">
        <v>0</v>
      </c>
    </row>
    <row r="4" spans="1:16" ht="17" thickBot="1" x14ac:dyDescent="0.25">
      <c r="A4" s="61"/>
      <c r="B4" s="23" t="s">
        <v>48</v>
      </c>
      <c r="C4" s="12">
        <v>16410290000</v>
      </c>
      <c r="D4" s="12">
        <v>14573000000000</v>
      </c>
      <c r="E4" s="12">
        <v>0</v>
      </c>
      <c r="F4" s="10">
        <v>0</v>
      </c>
      <c r="G4" s="13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</row>
    <row r="5" spans="1:16" ht="17" thickBot="1" x14ac:dyDescent="0.25">
      <c r="A5" s="62"/>
      <c r="B5" s="14" t="s">
        <v>36</v>
      </c>
      <c r="C5" s="15">
        <f>C3+C4</f>
        <v>160436410290000</v>
      </c>
      <c r="D5" s="15">
        <f>D3+D4</f>
        <v>69538000000000</v>
      </c>
      <c r="E5" s="15">
        <v>43669000000000</v>
      </c>
      <c r="F5" s="10">
        <v>0</v>
      </c>
      <c r="G5" s="15">
        <v>2077000000000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66000000000</v>
      </c>
      <c r="N5" s="11">
        <v>2436000000000</v>
      </c>
      <c r="O5" s="11">
        <v>0</v>
      </c>
      <c r="P5" s="11">
        <v>0</v>
      </c>
    </row>
    <row r="9" spans="1:16" ht="32" x14ac:dyDescent="0.2">
      <c r="A9" s="16" t="s">
        <v>39</v>
      </c>
      <c r="B9" s="17" t="s">
        <v>40</v>
      </c>
    </row>
    <row r="10" spans="1:16" x14ac:dyDescent="0.2">
      <c r="A10" s="18" t="s">
        <v>6</v>
      </c>
      <c r="B10" s="19">
        <v>1</v>
      </c>
      <c r="E10" s="2" t="s">
        <v>49</v>
      </c>
      <c r="F10" s="24">
        <f>SUM(C5:E5)</f>
        <v>273643410290000</v>
      </c>
    </row>
    <row r="11" spans="1:16" x14ac:dyDescent="0.2">
      <c r="A11" s="18" t="s">
        <v>41</v>
      </c>
      <c r="B11" s="19">
        <v>0</v>
      </c>
      <c r="E11" s="2" t="s">
        <v>6</v>
      </c>
      <c r="F11" s="36">
        <f>C5/F10</f>
        <v>0.58629736458836612</v>
      </c>
    </row>
    <row r="12" spans="1:16" x14ac:dyDescent="0.2">
      <c r="A12" s="18" t="s">
        <v>10</v>
      </c>
      <c r="B12" s="19">
        <v>0</v>
      </c>
      <c r="E12" s="2" t="s">
        <v>7</v>
      </c>
      <c r="F12" s="36">
        <f>D5/F10</f>
        <v>0.25411903734975921</v>
      </c>
    </row>
    <row r="13" spans="1:16" x14ac:dyDescent="0.2">
      <c r="A13" s="18" t="s">
        <v>11</v>
      </c>
      <c r="B13" s="19">
        <v>0</v>
      </c>
      <c r="E13" s="2" t="s">
        <v>8</v>
      </c>
      <c r="F13" s="36">
        <f>E5/F10</f>
        <v>0.15958359806187461</v>
      </c>
    </row>
    <row r="14" spans="1:16" x14ac:dyDescent="0.2">
      <c r="A14" s="18" t="s">
        <v>42</v>
      </c>
      <c r="B14" s="19">
        <v>0</v>
      </c>
    </row>
    <row r="15" spans="1:16" x14ac:dyDescent="0.2">
      <c r="A15" s="18" t="s">
        <v>43</v>
      </c>
      <c r="B15" s="19">
        <v>0</v>
      </c>
    </row>
    <row r="16" spans="1:16" x14ac:dyDescent="0.2">
      <c r="A16" s="18" t="s">
        <v>12</v>
      </c>
      <c r="B16" s="19">
        <v>0</v>
      </c>
    </row>
    <row r="17" spans="1:2" x14ac:dyDescent="0.2">
      <c r="A17" s="18" t="s">
        <v>44</v>
      </c>
      <c r="B17" s="19">
        <v>0</v>
      </c>
    </row>
    <row r="18" spans="1:2" x14ac:dyDescent="0.2">
      <c r="A18" s="18" t="s">
        <v>45</v>
      </c>
      <c r="B18" s="19">
        <v>0</v>
      </c>
    </row>
    <row r="19" spans="1:2" x14ac:dyDescent="0.2">
      <c r="A19" s="18" t="s">
        <v>7</v>
      </c>
      <c r="B19" s="19">
        <v>28</v>
      </c>
    </row>
    <row r="20" spans="1:2" x14ac:dyDescent="0.2">
      <c r="A20" s="18" t="s">
        <v>8</v>
      </c>
      <c r="B20" s="19">
        <v>265</v>
      </c>
    </row>
    <row r="21" spans="1:2" x14ac:dyDescent="0.2">
      <c r="A21" s="18" t="s">
        <v>46</v>
      </c>
      <c r="B21" s="19">
        <v>1</v>
      </c>
    </row>
  </sheetData>
  <mergeCells count="4">
    <mergeCell ref="A1:A2"/>
    <mergeCell ref="B1:B2"/>
    <mergeCell ref="C2:P2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Z1000"/>
  <sheetViews>
    <sheetView workbookViewId="0">
      <selection activeCell="B19" sqref="B19:B20"/>
    </sheetView>
  </sheetViews>
  <sheetFormatPr baseColWidth="10" defaultColWidth="14.5" defaultRowHeight="15" customHeight="1" x14ac:dyDescent="0.2"/>
  <cols>
    <col min="1" max="1" width="16.6640625" customWidth="1"/>
    <col min="2" max="17" width="11.33203125" customWidth="1"/>
    <col min="18" max="32" width="8.6640625" customWidth="1"/>
  </cols>
  <sheetData>
    <row r="1" spans="1:52" ht="14.25" customHeight="1" x14ac:dyDescent="0.2">
      <c r="A1" s="2" t="s">
        <v>5</v>
      </c>
      <c r="B1" s="2">
        <v>2019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52" ht="14.25" customHeight="1" x14ac:dyDescent="0.2">
      <c r="A2" s="5" t="s">
        <v>13</v>
      </c>
      <c r="B2" s="6">
        <f>UNFCCC!C5</f>
        <v>160436410290000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spans="1:52" ht="14.25" customHeight="1" x14ac:dyDescent="0.2">
      <c r="A3" s="5" t="s">
        <v>14</v>
      </c>
      <c r="B3" s="6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</row>
    <row r="4" spans="1:52" ht="14.25" customHeight="1" x14ac:dyDescent="0.2">
      <c r="A4" s="5" t="s">
        <v>15</v>
      </c>
      <c r="B4" s="6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</row>
    <row r="5" spans="1:52" ht="14.25" customHeight="1" x14ac:dyDescent="0.2">
      <c r="A5" s="5" t="s">
        <v>16</v>
      </c>
      <c r="B5" s="6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ht="14.25" customHeight="1" x14ac:dyDescent="0.2">
      <c r="A6" s="5" t="s">
        <v>17</v>
      </c>
      <c r="B6" s="6">
        <v>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1:52" ht="14.25" customHeight="1" x14ac:dyDescent="0.2">
      <c r="A7" s="5" t="s">
        <v>18</v>
      </c>
      <c r="B7" s="6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 ht="14.25" customHeight="1" x14ac:dyDescent="0.2">
      <c r="A8" s="5" t="s">
        <v>19</v>
      </c>
      <c r="B8" s="6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2" ht="14.25" customHeight="1" x14ac:dyDescent="0.2">
      <c r="A9" s="5" t="s">
        <v>20</v>
      </c>
      <c r="B9" s="6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 ht="14.25" customHeight="1" x14ac:dyDescent="0.2">
      <c r="A10" s="5" t="s">
        <v>21</v>
      </c>
      <c r="B10" s="6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 ht="14.25" customHeight="1" x14ac:dyDescent="0.2">
      <c r="A11" s="5" t="s">
        <v>22</v>
      </c>
      <c r="B11" s="6">
        <f>UNFCCC!D5</f>
        <v>69538000000000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ht="14.25" customHeight="1" x14ac:dyDescent="0.2">
      <c r="A12" s="5" t="s">
        <v>23</v>
      </c>
      <c r="B12" s="6">
        <f>UNFCCC!E5</f>
        <v>43669000000000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 ht="14.25" customHeight="1" x14ac:dyDescent="0.2">
      <c r="A13" s="5" t="s">
        <v>24</v>
      </c>
      <c r="B13" s="6"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 ht="14.25" customHeight="1" x14ac:dyDescent="0.2"/>
    <row r="15" spans="1:52" ht="14.25" customHeight="1" x14ac:dyDescent="0.2">
      <c r="A15" s="5"/>
    </row>
    <row r="16" spans="1:52" ht="14.25" customHeight="1" x14ac:dyDescent="0.2"/>
    <row r="17" spans="1:52" ht="14.25" customHeight="1" x14ac:dyDescent="0.2">
      <c r="A17" s="2" t="s">
        <v>5</v>
      </c>
      <c r="B17" s="2">
        <v>2019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52" ht="14.25" customHeight="1" x14ac:dyDescent="0.2">
      <c r="A18" s="2" t="s">
        <v>49</v>
      </c>
      <c r="B18" s="24">
        <f>SUM(B2:B13)</f>
        <v>273643410290000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ht="14.25" customHeight="1" x14ac:dyDescent="0.2">
      <c r="A19" s="5" t="s">
        <v>50</v>
      </c>
      <c r="B19">
        <f>B2/B18</f>
        <v>0.58629736458836612</v>
      </c>
    </row>
    <row r="20" spans="1:52" ht="14.25" customHeight="1" x14ac:dyDescent="0.2">
      <c r="A20" s="5" t="s">
        <v>51</v>
      </c>
      <c r="B20">
        <f>B11/B18</f>
        <v>0.25411903734975921</v>
      </c>
    </row>
    <row r="21" spans="1:52" ht="14.25" customHeight="1" x14ac:dyDescent="0.2">
      <c r="A21" s="5" t="s">
        <v>52</v>
      </c>
      <c r="B21">
        <f>B12/B18</f>
        <v>0.15958359806187461</v>
      </c>
    </row>
    <row r="22" spans="1:52" ht="14.25" customHeight="1" x14ac:dyDescent="0.2"/>
    <row r="23" spans="1:52" ht="14.25" customHeight="1" x14ac:dyDescent="0.2"/>
    <row r="24" spans="1:52" ht="14.25" customHeight="1" x14ac:dyDescent="0.2"/>
    <row r="25" spans="1:52" ht="14.25" customHeight="1" x14ac:dyDescent="0.2"/>
    <row r="26" spans="1:52" ht="14.25" customHeight="1" x14ac:dyDescent="0.2"/>
    <row r="27" spans="1:52" ht="14.25" customHeight="1" x14ac:dyDescent="0.2"/>
    <row r="28" spans="1:52" ht="14.25" customHeight="1" x14ac:dyDescent="0.2"/>
    <row r="29" spans="1:52" ht="14.25" customHeight="1" x14ac:dyDescent="0.2"/>
    <row r="30" spans="1:52" ht="14.25" customHeight="1" x14ac:dyDescent="0.2"/>
    <row r="31" spans="1:52" ht="14.25" customHeight="1" x14ac:dyDescent="0.2"/>
    <row r="32" spans="1:5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8561-B7DA-5C4D-8B0E-0E975AC052C2}">
  <dimension ref="A1:DH81"/>
  <sheetViews>
    <sheetView tabSelected="1" topLeftCell="N3" zoomScale="150" zoomScaleNormal="150" workbookViewId="0">
      <selection activeCell="Y15" sqref="Y15"/>
    </sheetView>
  </sheetViews>
  <sheetFormatPr baseColWidth="10" defaultRowHeight="15" x14ac:dyDescent="0.2"/>
  <cols>
    <col min="1" max="1" width="37" customWidth="1"/>
  </cols>
  <sheetData>
    <row r="1" spans="1:112" x14ac:dyDescent="0.2">
      <c r="A1" s="41" t="s">
        <v>5</v>
      </c>
      <c r="B1" s="42">
        <v>2001</v>
      </c>
      <c r="C1" s="42">
        <v>2002</v>
      </c>
      <c r="D1" s="42">
        <v>2003</v>
      </c>
      <c r="E1" s="42">
        <v>2004</v>
      </c>
      <c r="F1" s="42">
        <v>2005</v>
      </c>
      <c r="G1" s="42">
        <v>2006</v>
      </c>
      <c r="H1" s="42">
        <v>2007</v>
      </c>
      <c r="I1" s="42">
        <v>2008</v>
      </c>
      <c r="J1" s="42">
        <v>2009</v>
      </c>
      <c r="K1" s="42">
        <v>2010</v>
      </c>
      <c r="L1" s="42">
        <v>2011</v>
      </c>
      <c r="M1" s="42">
        <v>2012</v>
      </c>
      <c r="N1" s="42">
        <v>2013</v>
      </c>
      <c r="O1" s="42">
        <v>2014</v>
      </c>
      <c r="P1" s="42">
        <v>2015</v>
      </c>
      <c r="Q1" s="42">
        <v>2016</v>
      </c>
      <c r="R1" s="42">
        <v>2017</v>
      </c>
      <c r="S1" s="42">
        <v>2018</v>
      </c>
      <c r="T1" s="42">
        <v>2019</v>
      </c>
      <c r="U1" s="42">
        <v>2020</v>
      </c>
      <c r="V1" s="42">
        <v>2021</v>
      </c>
      <c r="W1" s="38">
        <v>2022</v>
      </c>
      <c r="X1" s="38">
        <v>2023</v>
      </c>
      <c r="Y1" s="32">
        <v>2024</v>
      </c>
      <c r="Z1" s="32">
        <v>2025</v>
      </c>
      <c r="AA1" s="32">
        <v>2026</v>
      </c>
      <c r="AB1" s="32">
        <v>2027</v>
      </c>
      <c r="AC1" s="32">
        <v>2028</v>
      </c>
      <c r="AD1" s="32">
        <v>2029</v>
      </c>
      <c r="AE1" s="32">
        <v>2030</v>
      </c>
      <c r="AF1" s="32">
        <v>2031</v>
      </c>
      <c r="AG1" s="32">
        <v>2032</v>
      </c>
      <c r="AH1" s="32">
        <v>2033</v>
      </c>
      <c r="AI1" s="32">
        <v>2034</v>
      </c>
      <c r="AJ1" s="32">
        <v>2035</v>
      </c>
      <c r="AK1" s="32">
        <v>2036</v>
      </c>
      <c r="AL1" s="32">
        <v>2037</v>
      </c>
      <c r="AM1" s="32">
        <v>2038</v>
      </c>
      <c r="AN1" s="32">
        <v>2039</v>
      </c>
      <c r="AO1" s="32">
        <v>2040</v>
      </c>
      <c r="AP1" s="32">
        <v>2041</v>
      </c>
      <c r="AQ1" s="32">
        <v>2042</v>
      </c>
      <c r="AR1" s="32">
        <v>2043</v>
      </c>
      <c r="AS1" s="32">
        <v>2044</v>
      </c>
      <c r="AT1" s="32">
        <v>2045</v>
      </c>
      <c r="AU1" s="32">
        <v>2046</v>
      </c>
      <c r="AV1" s="32">
        <v>2047</v>
      </c>
      <c r="AW1" s="32">
        <v>2048</v>
      </c>
      <c r="AX1" s="32">
        <v>2049</v>
      </c>
      <c r="AY1" s="32">
        <v>2050</v>
      </c>
      <c r="AZ1" s="32">
        <v>2051</v>
      </c>
      <c r="BA1" s="32">
        <v>2052</v>
      </c>
      <c r="BB1" s="32">
        <v>2053</v>
      </c>
      <c r="BC1" s="32">
        <v>2054</v>
      </c>
      <c r="BD1" s="32">
        <v>2055</v>
      </c>
      <c r="BE1" s="32">
        <v>2056</v>
      </c>
      <c r="BF1" s="32">
        <v>2057</v>
      </c>
      <c r="BG1" s="32">
        <v>2058</v>
      </c>
      <c r="BH1" s="32">
        <v>2059</v>
      </c>
      <c r="BI1" s="32">
        <v>2060</v>
      </c>
      <c r="BJ1" s="32">
        <v>2061</v>
      </c>
      <c r="BK1" s="32">
        <v>2062</v>
      </c>
      <c r="BL1" s="32">
        <v>2063</v>
      </c>
      <c r="BM1" s="32">
        <v>2064</v>
      </c>
      <c r="BN1" s="32">
        <v>2065</v>
      </c>
      <c r="BO1" s="32">
        <v>2066</v>
      </c>
      <c r="BP1" s="32">
        <v>2067</v>
      </c>
      <c r="BQ1" s="32">
        <v>2068</v>
      </c>
      <c r="BR1" s="32">
        <v>2069</v>
      </c>
      <c r="BS1" s="32">
        <v>2070</v>
      </c>
    </row>
    <row r="2" spans="1:112" x14ac:dyDescent="0.2">
      <c r="A2" s="41" t="s">
        <v>61</v>
      </c>
      <c r="B2" s="43">
        <v>487112043.833933</v>
      </c>
      <c r="C2" s="43">
        <v>622211848.97139394</v>
      </c>
      <c r="D2" s="43">
        <v>425249021.43136698</v>
      </c>
      <c r="E2" s="43">
        <v>968726366.71286404</v>
      </c>
      <c r="F2" s="43">
        <v>936152482.18395102</v>
      </c>
      <c r="G2" s="43">
        <v>1011574573.61526</v>
      </c>
      <c r="H2" s="43">
        <v>1145561681.9501901</v>
      </c>
      <c r="I2" s="43">
        <v>1017426049.27597</v>
      </c>
      <c r="J2" s="43">
        <v>1390891486.2902701</v>
      </c>
      <c r="K2" s="43">
        <v>1018245685.5022</v>
      </c>
      <c r="L2" s="43">
        <v>1211492988.0069599</v>
      </c>
      <c r="M2" s="43">
        <v>1746946112.55408</v>
      </c>
      <c r="N2" s="43">
        <v>854040060.67016602</v>
      </c>
      <c r="O2" s="43">
        <v>1384924175.98224</v>
      </c>
      <c r="P2" s="43">
        <v>1243010935.67065</v>
      </c>
      <c r="Q2" s="43">
        <v>1770724294.7464199</v>
      </c>
      <c r="R2" s="43">
        <v>823226714.26742995</v>
      </c>
      <c r="S2" s="43">
        <v>759612569.31596601</v>
      </c>
      <c r="T2" s="43">
        <v>737282810.694085</v>
      </c>
      <c r="U2" s="43">
        <v>591141108.38426197</v>
      </c>
      <c r="V2" s="43">
        <v>509468798.90482098</v>
      </c>
      <c r="W2" s="40">
        <v>542697155.05498004</v>
      </c>
      <c r="X2" s="40">
        <f>AVERAGE(Q2:W2)</f>
        <v>819164778.76685214</v>
      </c>
      <c r="Y2" s="40">
        <f>AVERAGE(R2:X2)</f>
        <v>683227705.05548513</v>
      </c>
      <c r="Z2" s="40">
        <f t="shared" ref="Z2:AB2" si="0">AVERAGE(S2:Y2)</f>
        <v>663227846.59663582</v>
      </c>
      <c r="AA2" s="40">
        <f t="shared" si="0"/>
        <v>649458600.49387443</v>
      </c>
      <c r="AB2" s="40">
        <f t="shared" si="0"/>
        <v>636912284.75098717</v>
      </c>
      <c r="AC2" s="40">
        <f t="shared" ref="AC2" si="1">AVERAGE(V2:AB2)</f>
        <v>643451024.23194802</v>
      </c>
      <c r="AD2" s="40">
        <f t="shared" ref="AD2:AE2" si="2">AVERAGE(W2:AC2)</f>
        <v>662591342.13582325</v>
      </c>
      <c r="AE2" s="40">
        <f t="shared" si="2"/>
        <v>679719083.14737225</v>
      </c>
      <c r="AF2" s="40">
        <f t="shared" ref="AF2" si="3">AVERAGE(Y2:AE2)</f>
        <v>659798269.48744667</v>
      </c>
      <c r="AG2" s="40">
        <f t="shared" ref="AG2:AH2" si="4">AVERAGE(Z2:AF2)</f>
        <v>656451207.26344109</v>
      </c>
      <c r="AH2" s="40">
        <f t="shared" si="4"/>
        <v>655483115.9301275</v>
      </c>
      <c r="AI2" s="40">
        <f t="shared" ref="AI2" si="5">AVERAGE(AB2:AH2)</f>
        <v>656343760.9924494</v>
      </c>
      <c r="AJ2" s="40">
        <f t="shared" ref="AJ2:AK2" si="6">AVERAGE(AC2:AI2)</f>
        <v>659119686.16980112</v>
      </c>
      <c r="AK2" s="40">
        <f t="shared" si="6"/>
        <v>661358066.44663727</v>
      </c>
      <c r="AL2" s="40">
        <f t="shared" ref="AL2" si="7">AVERAGE(AE2:AK2)</f>
        <v>661181884.20532513</v>
      </c>
      <c r="AM2" s="40">
        <f t="shared" ref="AM2:AN2" si="8">AVERAGE(AF2:AL2)</f>
        <v>658533712.9278897</v>
      </c>
      <c r="AN2" s="40">
        <f t="shared" si="8"/>
        <v>658353061.99081016</v>
      </c>
      <c r="AO2" s="40">
        <f t="shared" ref="AO2" si="9">AVERAGE(AH2:AN2)</f>
        <v>658624755.52329147</v>
      </c>
      <c r="AP2" s="40">
        <f t="shared" ref="AP2:AQ2" si="10">AVERAGE(AI2:AO2)</f>
        <v>659073561.17945778</v>
      </c>
      <c r="AQ2" s="40">
        <f t="shared" si="10"/>
        <v>659463532.63474464</v>
      </c>
      <c r="AR2" s="40">
        <f t="shared" ref="AR2" si="11">AVERAGE(AK2:AQ2)</f>
        <v>659512653.55830801</v>
      </c>
      <c r="AS2" s="40">
        <f t="shared" ref="AS2:AT2" si="12">AVERAGE(AL2:AR2)</f>
        <v>659249023.14568961</v>
      </c>
      <c r="AT2" s="40">
        <f t="shared" si="12"/>
        <v>658972900.1371702</v>
      </c>
      <c r="AU2" s="40">
        <f t="shared" ref="AU2" si="13">AVERAGE(AN2:AT2)</f>
        <v>659035641.16706741</v>
      </c>
      <c r="AV2" s="40">
        <f t="shared" ref="AV2:AW2" si="14">AVERAGE(AO2:AU2)</f>
        <v>659133152.4779613</v>
      </c>
      <c r="AW2" s="40">
        <f t="shared" si="14"/>
        <v>659205780.61434269</v>
      </c>
      <c r="AX2" s="40">
        <f t="shared" ref="AX2" si="15">AVERAGE(AQ2:AW2)</f>
        <v>659224669.10504055</v>
      </c>
      <c r="AY2" s="40">
        <f t="shared" ref="AY2:AZ2" si="16">AVERAGE(AR2:AX2)</f>
        <v>659190545.74365425</v>
      </c>
      <c r="AZ2" s="40">
        <f t="shared" si="16"/>
        <v>659144530.34156096</v>
      </c>
      <c r="BA2" s="40">
        <f t="shared" ref="BA2" si="17">AVERAGE(AT2:AZ2)</f>
        <v>659129602.79811394</v>
      </c>
      <c r="BB2" s="40">
        <f t="shared" ref="BB2:BC2" si="18">AVERAGE(AU2:BA2)</f>
        <v>659151988.89253438</v>
      </c>
      <c r="BC2" s="40">
        <f t="shared" si="18"/>
        <v>659168609.99617267</v>
      </c>
      <c r="BD2" s="40">
        <f t="shared" ref="BD2" si="19">AVERAGE(AW2:BC2)</f>
        <v>659173675.35591698</v>
      </c>
      <c r="BE2" s="40">
        <f t="shared" ref="BE2:BF2" si="20">AVERAGE(AX2:BD2)</f>
        <v>659169088.89042759</v>
      </c>
      <c r="BF2" s="40">
        <f t="shared" si="20"/>
        <v>659161148.85976863</v>
      </c>
      <c r="BG2" s="40">
        <f t="shared" ref="BG2" si="21">AVERAGE(AZ2:BF2)</f>
        <v>659156949.30492795</v>
      </c>
      <c r="BH2" s="40">
        <f t="shared" ref="BH2:BI2" si="22">AVERAGE(BA2:BG2)</f>
        <v>659158723.44255173</v>
      </c>
      <c r="BI2" s="40">
        <f t="shared" si="22"/>
        <v>659162883.53461432</v>
      </c>
      <c r="BJ2" s="40">
        <f t="shared" ref="BJ2" si="23">AVERAGE(BC2:BI2)</f>
        <v>659164439.91205418</v>
      </c>
      <c r="BK2" s="40">
        <f t="shared" ref="BK2:BL2" si="24">AVERAGE(BD2:BJ2)</f>
        <v>659163844.18575168</v>
      </c>
      <c r="BL2" s="40">
        <f t="shared" si="24"/>
        <v>659162439.73287094</v>
      </c>
      <c r="BM2" s="40">
        <f t="shared" ref="BM2" si="25">AVERAGE(BF2:BL2)</f>
        <v>659161489.85321999</v>
      </c>
      <c r="BN2" s="40">
        <f t="shared" ref="BN2:BO2" si="26">AVERAGE(BG2:BM2)</f>
        <v>659161538.56657016</v>
      </c>
      <c r="BO2" s="40">
        <f t="shared" si="26"/>
        <v>659162194.17537618</v>
      </c>
      <c r="BP2" s="40">
        <f t="shared" ref="BP2" si="27">AVERAGE(BI2:BO2)</f>
        <v>659162689.99435115</v>
      </c>
      <c r="BQ2" s="40">
        <f t="shared" ref="BQ2:BR2" si="28">AVERAGE(BJ2:BP2)</f>
        <v>659162662.34574211</v>
      </c>
      <c r="BR2" s="40">
        <f t="shared" si="28"/>
        <v>659162408.40769756</v>
      </c>
      <c r="BS2" s="40">
        <f t="shared" ref="BS2" si="29">AVERAGE(BL2:BR2)</f>
        <v>659162203.29654694</v>
      </c>
    </row>
    <row r="3" spans="1:112" x14ac:dyDescent="0.2">
      <c r="A3" s="44" t="s">
        <v>73</v>
      </c>
      <c r="B3" s="45">
        <v>556000000</v>
      </c>
      <c r="C3" s="45">
        <v>514000000</v>
      </c>
      <c r="D3" s="45">
        <v>685000000</v>
      </c>
      <c r="E3" s="45">
        <v>833000000</v>
      </c>
      <c r="F3" s="45">
        <v>973000000</v>
      </c>
      <c r="G3" s="45">
        <v>1050000000</v>
      </c>
      <c r="H3" s="45">
        <v>1060000000</v>
      </c>
      <c r="I3" s="45">
        <v>1190000000</v>
      </c>
      <c r="J3" s="45">
        <v>1160000000</v>
      </c>
      <c r="K3" s="45">
        <v>1180000000</v>
      </c>
      <c r="L3" s="45">
        <v>1380000000</v>
      </c>
      <c r="M3" s="45">
        <v>1270000000</v>
      </c>
      <c r="N3" s="45">
        <v>1270000000</v>
      </c>
      <c r="O3" s="45">
        <v>1210000000</v>
      </c>
      <c r="P3" s="45">
        <v>1480000000</v>
      </c>
      <c r="Q3" s="45">
        <v>1280000000</v>
      </c>
      <c r="R3" s="45">
        <v>1010000000</v>
      </c>
      <c r="S3" s="45">
        <v>765000000</v>
      </c>
      <c r="T3" s="45">
        <v>684000000</v>
      </c>
      <c r="U3" s="45">
        <v>592000000</v>
      </c>
      <c r="V3" s="45">
        <v>541000000</v>
      </c>
      <c r="W3" s="39">
        <v>654000000</v>
      </c>
      <c r="X3" s="39">
        <v>821000000</v>
      </c>
      <c r="Y3" s="39">
        <v>940000000</v>
      </c>
      <c r="Z3" s="39">
        <v>980000000</v>
      </c>
      <c r="AA3" s="39">
        <v>1000000000</v>
      </c>
      <c r="AB3" s="39">
        <v>1010000000</v>
      </c>
      <c r="AC3" s="39">
        <v>1020000000</v>
      </c>
      <c r="AD3" s="39">
        <v>1020000000</v>
      </c>
      <c r="AE3" s="39">
        <v>1020000000</v>
      </c>
      <c r="AF3" s="39">
        <v>1020000000</v>
      </c>
      <c r="AG3" s="39">
        <v>1010000000</v>
      </c>
      <c r="AH3" s="39">
        <v>1010000000</v>
      </c>
      <c r="AI3" s="39">
        <v>1000000000</v>
      </c>
      <c r="AJ3" s="39">
        <v>984000000</v>
      </c>
      <c r="AK3" s="39">
        <v>971000000</v>
      </c>
      <c r="AL3" s="39">
        <v>958000000</v>
      </c>
      <c r="AM3" s="39">
        <v>948000000</v>
      </c>
      <c r="AN3" s="39">
        <v>924000000</v>
      </c>
      <c r="AO3" s="39">
        <v>909000000</v>
      </c>
      <c r="AP3" s="39">
        <v>904000000</v>
      </c>
      <c r="AQ3" s="39">
        <v>910000000</v>
      </c>
      <c r="AR3" s="39">
        <v>920000000</v>
      </c>
      <c r="AS3" s="39">
        <v>935000000</v>
      </c>
      <c r="AT3" s="39">
        <v>952000000</v>
      </c>
      <c r="AU3" s="39">
        <v>965000000</v>
      </c>
      <c r="AV3" s="39">
        <v>971000000</v>
      </c>
      <c r="AW3" s="39">
        <v>972000000</v>
      </c>
      <c r="AX3" s="39">
        <v>972000000</v>
      </c>
      <c r="AY3" s="39">
        <v>971000000</v>
      </c>
      <c r="AZ3" s="39">
        <v>969000000</v>
      </c>
      <c r="BA3" s="39">
        <v>966000000</v>
      </c>
      <c r="BB3" s="39">
        <v>964000000</v>
      </c>
      <c r="BC3" s="39">
        <v>961000000</v>
      </c>
      <c r="BD3" s="39">
        <v>959000000</v>
      </c>
      <c r="BE3" s="39">
        <v>956000000</v>
      </c>
      <c r="BF3" s="39">
        <v>954000000</v>
      </c>
      <c r="BG3" s="39">
        <v>952000000</v>
      </c>
      <c r="BH3" s="39">
        <v>950000000</v>
      </c>
      <c r="BI3" s="39">
        <v>950000000</v>
      </c>
      <c r="BJ3" s="39">
        <v>949000000</v>
      </c>
      <c r="BK3" s="39">
        <v>949000000</v>
      </c>
      <c r="BL3" s="39">
        <v>950000000</v>
      </c>
      <c r="BM3" s="39">
        <v>952000000</v>
      </c>
      <c r="BN3" s="39">
        <v>954000000</v>
      </c>
      <c r="BO3" s="39">
        <v>956000000</v>
      </c>
      <c r="BP3" s="39">
        <v>958000000</v>
      </c>
      <c r="BQ3" s="39">
        <v>959000000</v>
      </c>
      <c r="BR3" s="39">
        <v>959000000</v>
      </c>
      <c r="BS3" s="39">
        <v>959000000</v>
      </c>
    </row>
    <row r="4" spans="1:112" x14ac:dyDescent="0.2">
      <c r="A4" s="35"/>
    </row>
    <row r="5" spans="1:112" x14ac:dyDescent="0.2">
      <c r="A5" s="35" t="s">
        <v>5</v>
      </c>
      <c r="B5" s="20">
        <v>1990</v>
      </c>
      <c r="C5" s="20">
        <v>1991</v>
      </c>
      <c r="D5" s="20">
        <v>1992</v>
      </c>
      <c r="E5" s="20">
        <v>1993</v>
      </c>
      <c r="F5" s="20">
        <v>1994</v>
      </c>
      <c r="G5" s="20">
        <v>1995</v>
      </c>
      <c r="H5" s="20">
        <v>1996</v>
      </c>
      <c r="I5" s="20">
        <v>1997</v>
      </c>
      <c r="J5" s="20">
        <v>1998</v>
      </c>
      <c r="K5" s="20">
        <v>1999</v>
      </c>
      <c r="L5" s="20">
        <v>2000</v>
      </c>
      <c r="M5" s="20">
        <v>2001</v>
      </c>
      <c r="N5" s="20">
        <v>2002</v>
      </c>
      <c r="O5" s="20">
        <v>2003</v>
      </c>
      <c r="P5" s="20">
        <v>2004</v>
      </c>
      <c r="Q5" s="20">
        <v>2005</v>
      </c>
      <c r="R5" s="20">
        <v>2006</v>
      </c>
      <c r="S5" s="20">
        <v>2007</v>
      </c>
      <c r="T5" s="20">
        <v>2008</v>
      </c>
      <c r="U5" s="20">
        <v>2009</v>
      </c>
      <c r="V5" s="20">
        <v>2010</v>
      </c>
      <c r="W5" s="20">
        <v>2011</v>
      </c>
      <c r="X5" s="20">
        <v>2012</v>
      </c>
      <c r="Y5" s="20">
        <v>2013</v>
      </c>
      <c r="Z5" s="20">
        <v>2014</v>
      </c>
      <c r="AA5" s="20">
        <v>2015</v>
      </c>
      <c r="AB5" s="20">
        <v>2016</v>
      </c>
      <c r="AC5" s="20">
        <v>2017</v>
      </c>
      <c r="AD5" s="20">
        <v>2018</v>
      </c>
      <c r="AE5" s="20">
        <v>2019</v>
      </c>
      <c r="AF5" s="20">
        <v>2020</v>
      </c>
      <c r="AG5" s="20">
        <v>2021</v>
      </c>
      <c r="AH5" s="20">
        <v>2022</v>
      </c>
      <c r="AI5" s="20">
        <v>2023</v>
      </c>
      <c r="AJ5" s="20">
        <v>2024</v>
      </c>
      <c r="AK5" s="20">
        <v>2025</v>
      </c>
      <c r="AL5" s="20">
        <v>2026</v>
      </c>
      <c r="AM5" s="20">
        <v>2027</v>
      </c>
      <c r="AN5" s="20">
        <v>2028</v>
      </c>
      <c r="AO5" s="20">
        <v>2029</v>
      </c>
      <c r="AP5" s="20">
        <v>2030</v>
      </c>
      <c r="AQ5" s="20">
        <v>2031</v>
      </c>
      <c r="AR5" s="20">
        <v>2032</v>
      </c>
      <c r="AS5" s="20">
        <v>2033</v>
      </c>
      <c r="AT5" s="20">
        <v>2034</v>
      </c>
      <c r="AU5" s="20">
        <v>2035</v>
      </c>
      <c r="AV5" s="20">
        <v>2036</v>
      </c>
      <c r="AW5" s="20">
        <v>2037</v>
      </c>
      <c r="AX5" s="20">
        <v>2038</v>
      </c>
      <c r="AY5" s="20">
        <v>2039</v>
      </c>
      <c r="AZ5" s="20">
        <v>2040</v>
      </c>
      <c r="BA5" s="20">
        <v>2041</v>
      </c>
      <c r="BB5" s="20">
        <v>2042</v>
      </c>
      <c r="BC5" s="20">
        <v>2043</v>
      </c>
      <c r="BD5" s="20">
        <v>2044</v>
      </c>
      <c r="BE5" s="20">
        <v>2045</v>
      </c>
      <c r="BF5" s="20">
        <v>2046</v>
      </c>
      <c r="BG5" s="20">
        <v>2047</v>
      </c>
      <c r="BH5" s="20">
        <v>2048</v>
      </c>
      <c r="BI5" s="20">
        <v>2049</v>
      </c>
      <c r="BJ5" s="20">
        <v>2050</v>
      </c>
      <c r="BK5" s="20">
        <v>2051</v>
      </c>
      <c r="BL5" s="20">
        <v>2052</v>
      </c>
      <c r="BM5" s="20">
        <v>2053</v>
      </c>
      <c r="BN5" s="20">
        <v>2054</v>
      </c>
      <c r="BO5" s="20">
        <v>2055</v>
      </c>
      <c r="BP5" s="20">
        <v>2056</v>
      </c>
      <c r="BQ5" s="20">
        <v>2057</v>
      </c>
      <c r="BR5" s="20">
        <v>2058</v>
      </c>
      <c r="BS5" s="20">
        <v>2059</v>
      </c>
      <c r="BT5" s="20">
        <v>2060</v>
      </c>
      <c r="BU5" s="20">
        <v>2061</v>
      </c>
      <c r="BV5" s="20">
        <v>2062</v>
      </c>
      <c r="BW5" s="20">
        <v>2063</v>
      </c>
      <c r="BX5" s="20">
        <v>2064</v>
      </c>
      <c r="BY5" s="20">
        <v>2065</v>
      </c>
      <c r="BZ5" s="20">
        <v>2066</v>
      </c>
      <c r="CA5" s="20">
        <v>2067</v>
      </c>
      <c r="CB5" s="20">
        <v>2068</v>
      </c>
      <c r="CC5" s="20">
        <v>2069</v>
      </c>
      <c r="CD5" s="20">
        <v>2070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</row>
    <row r="6" spans="1:112" x14ac:dyDescent="0.2">
      <c r="A6" s="35" t="s">
        <v>74</v>
      </c>
      <c r="B6">
        <v>664.2</v>
      </c>
      <c r="C6">
        <v>664.2</v>
      </c>
      <c r="D6">
        <v>664.2</v>
      </c>
      <c r="E6">
        <v>664.19</v>
      </c>
      <c r="F6">
        <v>664.17</v>
      </c>
      <c r="G6">
        <v>665.63</v>
      </c>
      <c r="H6">
        <v>495.54</v>
      </c>
      <c r="I6">
        <v>1440.8</v>
      </c>
      <c r="J6">
        <v>664.91</v>
      </c>
      <c r="K6">
        <v>536.83000000000004</v>
      </c>
      <c r="L6">
        <v>462.12</v>
      </c>
      <c r="M6">
        <v>276.75</v>
      </c>
      <c r="N6">
        <v>760.89</v>
      </c>
      <c r="O6">
        <v>404.52</v>
      </c>
      <c r="P6">
        <v>745.58</v>
      </c>
      <c r="Q6">
        <v>474.34</v>
      </c>
      <c r="R6">
        <v>872.64</v>
      </c>
      <c r="S6">
        <v>304.12</v>
      </c>
      <c r="T6">
        <v>294.14999999999998</v>
      </c>
      <c r="U6">
        <v>673.96</v>
      </c>
      <c r="V6">
        <v>293.85000000000002</v>
      </c>
      <c r="W6">
        <v>782.89</v>
      </c>
      <c r="X6">
        <v>798.29</v>
      </c>
      <c r="Y6">
        <v>771.88</v>
      </c>
      <c r="Z6">
        <v>1102.32</v>
      </c>
      <c r="AA6">
        <v>1141.1199999999999</v>
      </c>
      <c r="AB6">
        <v>514.87</v>
      </c>
      <c r="AC6">
        <v>480.33</v>
      </c>
      <c r="AD6">
        <v>661.53</v>
      </c>
      <c r="AE6">
        <v>891.35</v>
      </c>
      <c r="AF6">
        <v>499.87</v>
      </c>
      <c r="AG6">
        <v>477.19</v>
      </c>
      <c r="AH6">
        <v>467.91</v>
      </c>
      <c r="AI6">
        <f>AVERAGE($AB$6:AH6)</f>
        <v>570.4357142857142</v>
      </c>
      <c r="AJ6">
        <f t="shared" ref="AJ6:AS6" si="30">AVERAGE(AC6:AI6)</f>
        <v>578.37367346938777</v>
      </c>
      <c r="AK6">
        <f t="shared" si="30"/>
        <v>592.37991253644316</v>
      </c>
      <c r="AL6">
        <f t="shared" si="30"/>
        <v>582.50132861307793</v>
      </c>
      <c r="AM6">
        <f t="shared" si="30"/>
        <v>538.38008984351757</v>
      </c>
      <c r="AN6">
        <f t="shared" si="30"/>
        <v>543.88153124973439</v>
      </c>
      <c r="AO6">
        <f t="shared" si="30"/>
        <v>553.40889285683932</v>
      </c>
      <c r="AP6">
        <f t="shared" si="30"/>
        <v>565.62302040781628</v>
      </c>
      <c r="AQ6">
        <f t="shared" si="30"/>
        <v>564.93549271097379</v>
      </c>
      <c r="AR6">
        <f t="shared" si="30"/>
        <v>563.01575260262894</v>
      </c>
      <c r="AS6">
        <f t="shared" si="30"/>
        <v>558.82087261208403</v>
      </c>
      <c r="AT6">
        <f t="shared" ref="AT6:CD6" si="31">AVERAGE(AM6:AS6)</f>
        <v>555.43795032622779</v>
      </c>
      <c r="AU6">
        <f t="shared" si="31"/>
        <v>557.87478753804351</v>
      </c>
      <c r="AV6">
        <f t="shared" si="31"/>
        <v>559.87382415065917</v>
      </c>
      <c r="AW6">
        <f t="shared" si="31"/>
        <v>560.79738576406191</v>
      </c>
      <c r="AX6">
        <f t="shared" si="31"/>
        <v>560.10800938638272</v>
      </c>
      <c r="AY6">
        <f t="shared" si="31"/>
        <v>559.41836891144123</v>
      </c>
      <c r="AZ6">
        <f t="shared" si="31"/>
        <v>558.90445695555729</v>
      </c>
      <c r="BA6">
        <f t="shared" si="31"/>
        <v>558.91639757605333</v>
      </c>
      <c r="BB6">
        <f t="shared" si="31"/>
        <v>559.41331861174262</v>
      </c>
      <c r="BC6">
        <f t="shared" si="31"/>
        <v>559.63310876512844</v>
      </c>
      <c r="BD6">
        <f t="shared" si="31"/>
        <v>559.59872085290965</v>
      </c>
      <c r="BE6">
        <f t="shared" si="31"/>
        <v>559.42748300845926</v>
      </c>
      <c r="BF6">
        <f t="shared" si="31"/>
        <v>559.33026495447018</v>
      </c>
      <c r="BG6">
        <f t="shared" si="31"/>
        <v>559.31767867490294</v>
      </c>
      <c r="BH6">
        <f t="shared" si="31"/>
        <v>559.37671034909522</v>
      </c>
      <c r="BI6">
        <f t="shared" si="31"/>
        <v>559.44246931667271</v>
      </c>
      <c r="BJ6">
        <f t="shared" si="31"/>
        <v>559.44663370309138</v>
      </c>
      <c r="BK6">
        <f t="shared" si="31"/>
        <v>559.41999440851453</v>
      </c>
      <c r="BL6">
        <f t="shared" si="31"/>
        <v>559.39446205931506</v>
      </c>
      <c r="BM6">
        <f t="shared" si="31"/>
        <v>559.38974478086595</v>
      </c>
      <c r="BN6">
        <f t="shared" si="31"/>
        <v>559.39824189892249</v>
      </c>
      <c r="BO6">
        <f t="shared" si="31"/>
        <v>559.40975093092527</v>
      </c>
      <c r="BP6">
        <f t="shared" si="31"/>
        <v>559.4144710140439</v>
      </c>
      <c r="BQ6">
        <f t="shared" si="31"/>
        <v>559.41047125652551</v>
      </c>
      <c r="BR6">
        <f t="shared" si="31"/>
        <v>559.40530519273045</v>
      </c>
      <c r="BS6">
        <f t="shared" si="31"/>
        <v>559.40320673333269</v>
      </c>
      <c r="BT6">
        <f t="shared" si="31"/>
        <v>559.4044559724781</v>
      </c>
      <c r="BU6">
        <f t="shared" si="31"/>
        <v>559.40655757127968</v>
      </c>
      <c r="BV6">
        <f t="shared" si="31"/>
        <v>559.40774552447363</v>
      </c>
      <c r="BW6">
        <f t="shared" si="31"/>
        <v>559.40745903783773</v>
      </c>
      <c r="BX6">
        <f t="shared" si="31"/>
        <v>559.40645732695111</v>
      </c>
      <c r="BY6">
        <f t="shared" si="31"/>
        <v>559.4058839084405</v>
      </c>
      <c r="BZ6">
        <f t="shared" si="31"/>
        <v>559.40596658211336</v>
      </c>
      <c r="CA6">
        <f t="shared" si="31"/>
        <v>559.40636084622486</v>
      </c>
      <c r="CB6">
        <f t="shared" si="31"/>
        <v>559.40663297104572</v>
      </c>
      <c r="CC6">
        <f t="shared" si="31"/>
        <v>559.40664374244102</v>
      </c>
      <c r="CD6">
        <f t="shared" si="31"/>
        <v>559.40648634500769</v>
      </c>
    </row>
    <row r="7" spans="1:112" x14ac:dyDescent="0.2">
      <c r="A7" s="35" t="s">
        <v>78</v>
      </c>
      <c r="B7">
        <v>1000000</v>
      </c>
    </row>
    <row r="8" spans="1:112" x14ac:dyDescent="0.2">
      <c r="A8" s="35"/>
    </row>
    <row r="9" spans="1:112" s="20" customFormat="1" x14ac:dyDescent="0.2">
      <c r="A9" s="35" t="s">
        <v>5</v>
      </c>
      <c r="B9" s="47">
        <f>L5</f>
        <v>2000</v>
      </c>
      <c r="C9" s="20">
        <f t="shared" ref="C9:X9" si="32">M5</f>
        <v>2001</v>
      </c>
      <c r="D9" s="20">
        <f t="shared" si="32"/>
        <v>2002</v>
      </c>
      <c r="E9" s="20">
        <f t="shared" si="32"/>
        <v>2003</v>
      </c>
      <c r="F9" s="20">
        <f t="shared" si="32"/>
        <v>2004</v>
      </c>
      <c r="G9" s="47">
        <f t="shared" si="32"/>
        <v>2005</v>
      </c>
      <c r="H9" s="20">
        <f t="shared" si="32"/>
        <v>2006</v>
      </c>
      <c r="I9" s="20">
        <f t="shared" si="32"/>
        <v>2007</v>
      </c>
      <c r="J9" s="20">
        <f t="shared" si="32"/>
        <v>2008</v>
      </c>
      <c r="K9" s="20">
        <f t="shared" si="32"/>
        <v>2009</v>
      </c>
      <c r="L9" s="47">
        <f t="shared" si="32"/>
        <v>2010</v>
      </c>
      <c r="M9" s="20">
        <f t="shared" si="32"/>
        <v>2011</v>
      </c>
      <c r="N9" s="20">
        <f t="shared" si="32"/>
        <v>2012</v>
      </c>
      <c r="O9" s="20">
        <f t="shared" si="32"/>
        <v>2013</v>
      </c>
      <c r="P9" s="20">
        <f t="shared" si="32"/>
        <v>2014</v>
      </c>
      <c r="Q9" s="47">
        <f t="shared" si="32"/>
        <v>2015</v>
      </c>
      <c r="R9" s="20">
        <f t="shared" si="32"/>
        <v>2016</v>
      </c>
      <c r="S9" s="20">
        <f t="shared" si="32"/>
        <v>2017</v>
      </c>
      <c r="T9" s="20">
        <f t="shared" si="32"/>
        <v>2018</v>
      </c>
      <c r="U9" s="47">
        <f t="shared" si="32"/>
        <v>2019</v>
      </c>
      <c r="V9" s="20">
        <f t="shared" si="32"/>
        <v>2020</v>
      </c>
      <c r="W9" s="20">
        <f t="shared" si="32"/>
        <v>2021</v>
      </c>
      <c r="X9" s="47">
        <f t="shared" si="32"/>
        <v>2022</v>
      </c>
    </row>
    <row r="10" spans="1:112" x14ac:dyDescent="0.2">
      <c r="A10" s="35" t="s">
        <v>74</v>
      </c>
      <c r="B10" s="48">
        <f>L6</f>
        <v>462.12</v>
      </c>
      <c r="C10">
        <f t="shared" ref="C10:X10" si="33">M6</f>
        <v>276.75</v>
      </c>
      <c r="D10">
        <f t="shared" si="33"/>
        <v>760.89</v>
      </c>
      <c r="E10">
        <f t="shared" si="33"/>
        <v>404.52</v>
      </c>
      <c r="F10">
        <f t="shared" si="33"/>
        <v>745.58</v>
      </c>
      <c r="G10" s="48">
        <f t="shared" si="33"/>
        <v>474.34</v>
      </c>
      <c r="H10">
        <f t="shared" si="33"/>
        <v>872.64</v>
      </c>
      <c r="I10">
        <f t="shared" si="33"/>
        <v>304.12</v>
      </c>
      <c r="J10">
        <f t="shared" si="33"/>
        <v>294.14999999999998</v>
      </c>
      <c r="K10">
        <f t="shared" si="33"/>
        <v>673.96</v>
      </c>
      <c r="L10" s="48">
        <f t="shared" si="33"/>
        <v>293.85000000000002</v>
      </c>
      <c r="M10">
        <f t="shared" si="33"/>
        <v>782.89</v>
      </c>
      <c r="N10">
        <f t="shared" si="33"/>
        <v>798.29</v>
      </c>
      <c r="O10">
        <f t="shared" si="33"/>
        <v>771.88</v>
      </c>
      <c r="P10">
        <f t="shared" si="33"/>
        <v>1102.32</v>
      </c>
      <c r="Q10" s="48">
        <f t="shared" si="33"/>
        <v>1141.1199999999999</v>
      </c>
      <c r="R10">
        <f t="shared" si="33"/>
        <v>514.87</v>
      </c>
      <c r="S10">
        <f t="shared" si="33"/>
        <v>480.33</v>
      </c>
      <c r="T10">
        <f t="shared" si="33"/>
        <v>661.53</v>
      </c>
      <c r="U10" s="48">
        <f t="shared" si="33"/>
        <v>891.35</v>
      </c>
      <c r="V10">
        <f t="shared" si="33"/>
        <v>499.87</v>
      </c>
      <c r="W10">
        <f t="shared" si="33"/>
        <v>477.19</v>
      </c>
      <c r="X10" s="48">
        <f t="shared" si="33"/>
        <v>467.91</v>
      </c>
    </row>
    <row r="11" spans="1:112" x14ac:dyDescent="0.2">
      <c r="A11" s="41" t="s">
        <v>79</v>
      </c>
      <c r="B11" s="48"/>
      <c r="C11">
        <f>B2/$B$7</f>
        <v>487.112043833933</v>
      </c>
      <c r="D11">
        <f t="shared" ref="D11:X11" si="34">C2/$B$7</f>
        <v>622.21184897139392</v>
      </c>
      <c r="E11">
        <f t="shared" si="34"/>
        <v>425.249021431367</v>
      </c>
      <c r="F11">
        <f t="shared" si="34"/>
        <v>968.72636671286409</v>
      </c>
      <c r="G11" s="48">
        <f t="shared" si="34"/>
        <v>936.15248218395107</v>
      </c>
      <c r="H11">
        <f t="shared" si="34"/>
        <v>1011.57457361526</v>
      </c>
      <c r="I11">
        <f t="shared" si="34"/>
        <v>1145.5616819501902</v>
      </c>
      <c r="J11">
        <f t="shared" si="34"/>
        <v>1017.4260492759699</v>
      </c>
      <c r="K11">
        <f t="shared" si="34"/>
        <v>1390.89148629027</v>
      </c>
      <c r="L11" s="48">
        <f t="shared" si="34"/>
        <v>1018.2456855022</v>
      </c>
      <c r="M11">
        <f t="shared" si="34"/>
        <v>1211.4929880069599</v>
      </c>
      <c r="N11">
        <f t="shared" si="34"/>
        <v>1746.9461125540799</v>
      </c>
      <c r="O11">
        <f t="shared" si="34"/>
        <v>854.04006067016599</v>
      </c>
      <c r="P11">
        <f t="shared" si="34"/>
        <v>1384.9241759822401</v>
      </c>
      <c r="Q11" s="48">
        <f t="shared" si="34"/>
        <v>1243.01093567065</v>
      </c>
      <c r="R11">
        <f t="shared" si="34"/>
        <v>1770.7242947464199</v>
      </c>
      <c r="S11">
        <f t="shared" si="34"/>
        <v>823.22671426743</v>
      </c>
      <c r="T11">
        <f t="shared" si="34"/>
        <v>759.61256931596597</v>
      </c>
      <c r="U11" s="48">
        <f t="shared" si="34"/>
        <v>737.28281069408501</v>
      </c>
      <c r="V11">
        <f t="shared" si="34"/>
        <v>591.141108384262</v>
      </c>
      <c r="W11">
        <f t="shared" si="34"/>
        <v>509.46879890482097</v>
      </c>
      <c r="X11" s="48">
        <f t="shared" si="34"/>
        <v>542.69715505498004</v>
      </c>
    </row>
    <row r="12" spans="1:112" x14ac:dyDescent="0.2">
      <c r="A12" s="35" t="s">
        <v>80</v>
      </c>
      <c r="B12" s="48">
        <v>342.99</v>
      </c>
      <c r="G12" s="49">
        <v>709.68</v>
      </c>
      <c r="H12" s="2"/>
      <c r="I12" s="2"/>
      <c r="J12" s="2"/>
      <c r="K12" s="2"/>
      <c r="L12" s="50">
        <v>529.52</v>
      </c>
      <c r="M12" s="2"/>
      <c r="N12" s="2"/>
      <c r="O12" s="2"/>
      <c r="P12" s="2"/>
      <c r="Q12" s="50">
        <v>1730.27</v>
      </c>
      <c r="U12" s="49">
        <v>818.65</v>
      </c>
      <c r="V12">
        <v>336</v>
      </c>
      <c r="W12">
        <v>326</v>
      </c>
      <c r="X12" s="51">
        <v>312.31</v>
      </c>
    </row>
    <row r="13" spans="1:112" x14ac:dyDescent="0.2">
      <c r="A13" s="35" t="s">
        <v>83</v>
      </c>
      <c r="B13" s="48">
        <v>-208.73</v>
      </c>
      <c r="C13">
        <f>$B$13+(($G$13-$B$13)/($G$9-$B$9))*(C9-$B$9)</f>
        <v>-218.57</v>
      </c>
      <c r="D13">
        <f t="shared" ref="D13:F13" si="35">$B$13+(($G$13-$B$13)/($G$9-$B$9))*(D9-$B$9)</f>
        <v>-228.41</v>
      </c>
      <c r="E13">
        <f t="shared" si="35"/>
        <v>-238.25</v>
      </c>
      <c r="F13">
        <f t="shared" si="35"/>
        <v>-248.09</v>
      </c>
      <c r="G13" s="48">
        <v>-257.93</v>
      </c>
      <c r="H13">
        <f>$G$13+(($L$13-$G$13)/($L$9-$G$9))*(H9-$G$9)</f>
        <v>-270.06400000000002</v>
      </c>
      <c r="I13">
        <f t="shared" ref="I13:K13" si="36">$G$13+(($L$13-$G$13)/($L$9-$G$9))*(I9-$G$9)</f>
        <v>-282.19800000000004</v>
      </c>
      <c r="J13">
        <f t="shared" si="36"/>
        <v>-294.33199999999999</v>
      </c>
      <c r="K13">
        <f t="shared" si="36"/>
        <v>-306.46600000000001</v>
      </c>
      <c r="L13" s="48">
        <v>-318.60000000000002</v>
      </c>
      <c r="M13">
        <f>$L$13+(($Q$13-$L$13)/($Q$9-$L$9))*(M9-$L$9)</f>
        <v>-303.02600000000001</v>
      </c>
      <c r="N13">
        <f t="shared" ref="N13:P13" si="37">$L$13+(($Q$13-$L$13)/($Q$9-$L$9))*(N9-$L$9)</f>
        <v>-287.452</v>
      </c>
      <c r="O13">
        <f t="shared" si="37"/>
        <v>-271.87799999999999</v>
      </c>
      <c r="P13">
        <f t="shared" si="37"/>
        <v>-256.30399999999997</v>
      </c>
      <c r="Q13" s="48">
        <f>-240.73</f>
        <v>-240.73</v>
      </c>
      <c r="R13">
        <f>$Q$13+(($U$13-$Q$13)/($U$9-$Q$9))*(R9-$Q$9)</f>
        <v>-240.58499999999998</v>
      </c>
      <c r="S13">
        <f t="shared" ref="S13:T13" si="38">$Q$13+(($U$13-$Q$13)/($U$9-$Q$9))*(S9-$Q$9)</f>
        <v>-240.44</v>
      </c>
      <c r="T13">
        <f t="shared" si="38"/>
        <v>-240.29500000000002</v>
      </c>
      <c r="U13" s="48">
        <f>-240.15</f>
        <v>-240.15</v>
      </c>
      <c r="V13">
        <f>$U$13+(($X$13-$U$13)/($X$9-$U$9))*(V9-$U$9)</f>
        <v>-246.55</v>
      </c>
      <c r="W13">
        <f>$U$13+(($X$13-$U$13)/($X$9-$U$9))*(W9-$U$9)</f>
        <v>-252.95000000000002</v>
      </c>
      <c r="X13" s="48">
        <v>-259.35000000000002</v>
      </c>
    </row>
    <row r="14" spans="1:112" x14ac:dyDescent="0.2">
      <c r="A14" s="35"/>
    </row>
    <row r="15" spans="1:112" x14ac:dyDescent="0.2">
      <c r="A15" s="35"/>
      <c r="Y15" s="54" t="s">
        <v>85</v>
      </c>
    </row>
    <row r="16" spans="1:112" x14ac:dyDescent="0.2">
      <c r="A16" s="35" t="str">
        <f>A9</f>
        <v>Year</v>
      </c>
      <c r="B16" s="32">
        <f t="shared" ref="B16:X16" si="39">B9</f>
        <v>2000</v>
      </c>
      <c r="C16" s="32">
        <f t="shared" si="39"/>
        <v>2001</v>
      </c>
      <c r="D16" s="32">
        <f t="shared" si="39"/>
        <v>2002</v>
      </c>
      <c r="E16" s="32">
        <f t="shared" si="39"/>
        <v>2003</v>
      </c>
      <c r="F16" s="32">
        <f t="shared" si="39"/>
        <v>2004</v>
      </c>
      <c r="G16" s="32">
        <f t="shared" si="39"/>
        <v>2005</v>
      </c>
      <c r="H16" s="32">
        <f t="shared" si="39"/>
        <v>2006</v>
      </c>
      <c r="I16" s="32">
        <f t="shared" si="39"/>
        <v>2007</v>
      </c>
      <c r="J16" s="32">
        <f t="shared" si="39"/>
        <v>2008</v>
      </c>
      <c r="K16" s="32">
        <f t="shared" si="39"/>
        <v>2009</v>
      </c>
      <c r="L16" s="32">
        <f t="shared" si="39"/>
        <v>2010</v>
      </c>
      <c r="M16" s="32">
        <f t="shared" si="39"/>
        <v>2011</v>
      </c>
      <c r="N16" s="32">
        <f t="shared" si="39"/>
        <v>2012</v>
      </c>
      <c r="O16" s="32">
        <f t="shared" si="39"/>
        <v>2013</v>
      </c>
      <c r="P16" s="32">
        <f t="shared" si="39"/>
        <v>2014</v>
      </c>
      <c r="Q16" s="32">
        <f t="shared" si="39"/>
        <v>2015</v>
      </c>
      <c r="R16" s="32">
        <f t="shared" si="39"/>
        <v>2016</v>
      </c>
      <c r="S16" s="32">
        <f t="shared" si="39"/>
        <v>2017</v>
      </c>
      <c r="T16" s="32">
        <f t="shared" si="39"/>
        <v>2018</v>
      </c>
      <c r="U16" s="32">
        <f t="shared" si="39"/>
        <v>2019</v>
      </c>
      <c r="V16" s="32">
        <f t="shared" si="39"/>
        <v>2020</v>
      </c>
      <c r="W16" s="32">
        <f t="shared" si="39"/>
        <v>2021</v>
      </c>
      <c r="X16" s="32">
        <f t="shared" si="39"/>
        <v>2022</v>
      </c>
      <c r="Y16" s="52">
        <v>2023</v>
      </c>
      <c r="Z16" s="52">
        <v>2024</v>
      </c>
      <c r="AA16" s="52">
        <v>2025</v>
      </c>
      <c r="AB16" s="52">
        <v>2026</v>
      </c>
      <c r="AC16" s="52">
        <v>2027</v>
      </c>
      <c r="AD16" s="52">
        <v>2028</v>
      </c>
      <c r="AE16" s="52">
        <v>2029</v>
      </c>
      <c r="AF16" s="52">
        <v>2030</v>
      </c>
      <c r="AG16" s="52">
        <v>2031</v>
      </c>
      <c r="AH16" s="52">
        <v>2032</v>
      </c>
      <c r="AI16" s="52">
        <v>2033</v>
      </c>
      <c r="AJ16" s="52">
        <v>2034</v>
      </c>
      <c r="AK16" s="52">
        <v>2035</v>
      </c>
      <c r="AL16" s="52">
        <v>2036</v>
      </c>
      <c r="AM16" s="52">
        <v>2037</v>
      </c>
      <c r="AN16" s="52">
        <v>2038</v>
      </c>
      <c r="AO16" s="52">
        <v>2039</v>
      </c>
      <c r="AP16" s="52">
        <v>2040</v>
      </c>
      <c r="AQ16" s="52">
        <v>2041</v>
      </c>
      <c r="AR16" s="52">
        <v>2042</v>
      </c>
      <c r="AS16" s="52">
        <v>2043</v>
      </c>
      <c r="AT16" s="52">
        <v>2044</v>
      </c>
      <c r="AU16" s="52">
        <v>2045</v>
      </c>
      <c r="AV16" s="52">
        <v>2046</v>
      </c>
      <c r="AW16" s="52">
        <v>2047</v>
      </c>
      <c r="AX16" s="52">
        <v>2048</v>
      </c>
      <c r="AY16" s="52">
        <v>2049</v>
      </c>
      <c r="AZ16" s="52">
        <v>2050</v>
      </c>
      <c r="BA16" s="52">
        <v>2051</v>
      </c>
      <c r="BB16" s="52">
        <v>2052</v>
      </c>
      <c r="BC16" s="52">
        <v>2053</v>
      </c>
      <c r="BD16" s="52">
        <v>2054</v>
      </c>
      <c r="BE16" s="52">
        <v>2055</v>
      </c>
      <c r="BF16" s="52">
        <v>2056</v>
      </c>
      <c r="BG16" s="52">
        <v>2057</v>
      </c>
      <c r="BH16" s="52">
        <v>2058</v>
      </c>
      <c r="BI16" s="52">
        <v>2059</v>
      </c>
      <c r="BJ16" s="52">
        <v>2060</v>
      </c>
      <c r="BK16" s="52">
        <v>2061</v>
      </c>
      <c r="BL16" s="52">
        <v>2062</v>
      </c>
      <c r="BM16" s="52">
        <v>2063</v>
      </c>
      <c r="BN16" s="52">
        <v>2064</v>
      </c>
      <c r="BO16" s="52">
        <v>2065</v>
      </c>
      <c r="BP16" s="52">
        <v>2066</v>
      </c>
      <c r="BQ16" s="52">
        <v>2067</v>
      </c>
      <c r="BR16" s="52">
        <v>2068</v>
      </c>
      <c r="BS16" s="52">
        <v>2069</v>
      </c>
      <c r="BT16" s="52">
        <v>2070</v>
      </c>
    </row>
    <row r="17" spans="1:72" s="2" customFormat="1" x14ac:dyDescent="0.2">
      <c r="A17" s="35" t="str">
        <f>A13</f>
        <v>Removals (Mt CO2e)</v>
      </c>
      <c r="B17" s="33">
        <f t="shared" ref="B17:X17" si="40">B13</f>
        <v>-208.73</v>
      </c>
      <c r="C17" s="33">
        <f t="shared" si="40"/>
        <v>-218.57</v>
      </c>
      <c r="D17" s="33">
        <f t="shared" si="40"/>
        <v>-228.41</v>
      </c>
      <c r="E17" s="33">
        <f t="shared" si="40"/>
        <v>-238.25</v>
      </c>
      <c r="F17" s="33">
        <f t="shared" si="40"/>
        <v>-248.09</v>
      </c>
      <c r="G17" s="33">
        <f t="shared" si="40"/>
        <v>-257.93</v>
      </c>
      <c r="H17" s="33">
        <f t="shared" si="40"/>
        <v>-270.06400000000002</v>
      </c>
      <c r="I17" s="33">
        <f t="shared" si="40"/>
        <v>-282.19800000000004</v>
      </c>
      <c r="J17" s="33">
        <f t="shared" si="40"/>
        <v>-294.33199999999999</v>
      </c>
      <c r="K17" s="33">
        <f t="shared" si="40"/>
        <v>-306.46600000000001</v>
      </c>
      <c r="L17" s="33">
        <f t="shared" si="40"/>
        <v>-318.60000000000002</v>
      </c>
      <c r="M17" s="33">
        <f t="shared" si="40"/>
        <v>-303.02600000000001</v>
      </c>
      <c r="N17" s="33">
        <f t="shared" si="40"/>
        <v>-287.452</v>
      </c>
      <c r="O17" s="33">
        <f t="shared" si="40"/>
        <v>-271.87799999999999</v>
      </c>
      <c r="P17" s="33">
        <f t="shared" si="40"/>
        <v>-256.30399999999997</v>
      </c>
      <c r="Q17" s="33">
        <f t="shared" si="40"/>
        <v>-240.73</v>
      </c>
      <c r="R17" s="33">
        <f t="shared" si="40"/>
        <v>-240.58499999999998</v>
      </c>
      <c r="S17" s="33">
        <f t="shared" si="40"/>
        <v>-240.44</v>
      </c>
      <c r="T17" s="33">
        <f t="shared" si="40"/>
        <v>-240.29500000000002</v>
      </c>
      <c r="U17" s="33">
        <f t="shared" si="40"/>
        <v>-240.15</v>
      </c>
      <c r="V17" s="33">
        <f t="shared" si="40"/>
        <v>-246.55</v>
      </c>
      <c r="W17" s="33">
        <f t="shared" si="40"/>
        <v>-252.95000000000002</v>
      </c>
      <c r="X17" s="33">
        <f t="shared" si="40"/>
        <v>-259.35000000000002</v>
      </c>
      <c r="Y17" s="53">
        <v>-262</v>
      </c>
      <c r="Z17" s="53">
        <v>-264.10000000000002</v>
      </c>
      <c r="AA17" s="53">
        <v>-266.10000000000002</v>
      </c>
      <c r="AB17" s="53">
        <v>-268</v>
      </c>
      <c r="AC17" s="53">
        <v>-270</v>
      </c>
      <c r="AD17" s="53">
        <v>-271.8</v>
      </c>
      <c r="AE17" s="53">
        <v>-273.60000000000002</v>
      </c>
      <c r="AF17" s="53">
        <v>-275.3</v>
      </c>
      <c r="AG17" s="53">
        <v>-276.89999999999998</v>
      </c>
      <c r="AH17" s="53">
        <v>-278.39999999999998</v>
      </c>
      <c r="AI17" s="53">
        <v>-279.89999999999998</v>
      </c>
      <c r="AJ17" s="53">
        <v>-281.2</v>
      </c>
      <c r="AK17" s="53">
        <v>-282.5</v>
      </c>
      <c r="AL17" s="53">
        <v>-283.7</v>
      </c>
      <c r="AM17" s="53">
        <v>-284.8</v>
      </c>
      <c r="AN17" s="53">
        <v>-285.8</v>
      </c>
      <c r="AO17" s="53">
        <v>-286.7</v>
      </c>
      <c r="AP17" s="53">
        <v>-287.60000000000002</v>
      </c>
      <c r="AQ17" s="53">
        <v>-288.39999999999998</v>
      </c>
      <c r="AR17" s="53">
        <v>-289.2</v>
      </c>
      <c r="AS17" s="53">
        <v>-289.89999999999998</v>
      </c>
      <c r="AT17" s="53">
        <v>-290.60000000000002</v>
      </c>
      <c r="AU17" s="53">
        <v>-291.2</v>
      </c>
      <c r="AV17" s="53">
        <v>-291.8</v>
      </c>
      <c r="AW17" s="53">
        <v>-292.39999999999998</v>
      </c>
      <c r="AX17" s="53">
        <v>-292.89999999999998</v>
      </c>
      <c r="AY17" s="53">
        <v>-293.39999999999998</v>
      </c>
      <c r="AZ17" s="53">
        <v>-293.89999999999998</v>
      </c>
      <c r="BA17" s="53">
        <v>-294.3</v>
      </c>
      <c r="BB17" s="53">
        <v>-294.7</v>
      </c>
      <c r="BC17" s="53">
        <v>-295.10000000000002</v>
      </c>
      <c r="BD17" s="53">
        <v>-295.39999999999998</v>
      </c>
      <c r="BE17" s="53">
        <v>-295.8</v>
      </c>
      <c r="BF17" s="53">
        <v>-296.10000000000002</v>
      </c>
      <c r="BG17" s="53">
        <v>-296.39999999999998</v>
      </c>
      <c r="BH17" s="53">
        <v>-296.7</v>
      </c>
      <c r="BI17" s="53">
        <v>-297</v>
      </c>
      <c r="BJ17" s="53">
        <v>-297.3</v>
      </c>
      <c r="BK17" s="53">
        <v>-297.60000000000002</v>
      </c>
      <c r="BL17" s="53">
        <v>-297.89999999999998</v>
      </c>
      <c r="BM17" s="53">
        <v>-298.2</v>
      </c>
      <c r="BN17" s="53">
        <v>-298.5</v>
      </c>
      <c r="BO17" s="53">
        <v>-298.8</v>
      </c>
      <c r="BP17" s="53">
        <v>-299.10000000000002</v>
      </c>
      <c r="BQ17" s="53">
        <v>-299.39999999999998</v>
      </c>
      <c r="BR17" s="53">
        <v>-299.7</v>
      </c>
      <c r="BS17" s="53">
        <v>-300</v>
      </c>
      <c r="BT17" s="53">
        <v>-300.5</v>
      </c>
    </row>
    <row r="18" spans="1:72" s="2" customFormat="1" x14ac:dyDescent="0.2">
      <c r="A18" s="35" t="s">
        <v>81</v>
      </c>
      <c r="B18" s="33"/>
      <c r="C18" s="33">
        <f>(C17-B17)/B17</f>
        <v>4.7142241172806992E-2</v>
      </c>
      <c r="D18" s="33">
        <f t="shared" ref="D18:BO18" si="41">(D17-C17)/C17</f>
        <v>4.5019902090863359E-2</v>
      </c>
      <c r="E18" s="33">
        <f t="shared" si="41"/>
        <v>4.3080425550545087E-2</v>
      </c>
      <c r="F18" s="33">
        <f t="shared" si="41"/>
        <v>4.1301154249737682E-2</v>
      </c>
      <c r="G18" s="33">
        <f t="shared" si="41"/>
        <v>3.9663025514934107E-2</v>
      </c>
      <c r="H18" s="33">
        <f t="shared" si="41"/>
        <v>4.7043771565928795E-2</v>
      </c>
      <c r="I18" s="33">
        <f t="shared" si="41"/>
        <v>4.493009064518045E-2</v>
      </c>
      <c r="J18" s="33">
        <f t="shared" si="41"/>
        <v>4.2998178583831058E-2</v>
      </c>
      <c r="K18" s="33">
        <f t="shared" si="41"/>
        <v>4.1225554815650406E-2</v>
      </c>
      <c r="L18" s="33">
        <f t="shared" si="41"/>
        <v>3.9593299093537336E-2</v>
      </c>
      <c r="M18" s="33">
        <f t="shared" si="41"/>
        <v>-4.8882611424984339E-2</v>
      </c>
      <c r="N18" s="33">
        <f t="shared" si="41"/>
        <v>-5.1394929808003309E-2</v>
      </c>
      <c r="O18" s="33">
        <f t="shared" si="41"/>
        <v>-5.4179480400205988E-2</v>
      </c>
      <c r="P18" s="33">
        <f t="shared" si="41"/>
        <v>-5.7283046072135343E-2</v>
      </c>
      <c r="Q18" s="33">
        <f t="shared" si="41"/>
        <v>-6.0763780510643552E-2</v>
      </c>
      <c r="R18" s="33">
        <f t="shared" si="41"/>
        <v>-6.0233456569605049E-4</v>
      </c>
      <c r="S18" s="33">
        <f t="shared" si="41"/>
        <v>-6.0269759128782688E-4</v>
      </c>
      <c r="T18" s="33">
        <f t="shared" si="41"/>
        <v>-6.0306105473291384E-4</v>
      </c>
      <c r="U18" s="33">
        <f t="shared" si="41"/>
        <v>-6.0342495682394655E-4</v>
      </c>
      <c r="V18" s="33">
        <f t="shared" si="41"/>
        <v>2.6650010410160338E-2</v>
      </c>
      <c r="W18" s="33">
        <f t="shared" si="41"/>
        <v>2.595822348408033E-2</v>
      </c>
      <c r="X18" s="33">
        <f t="shared" si="41"/>
        <v>2.5301442972919572E-2</v>
      </c>
      <c r="Y18" s="33">
        <f t="shared" si="41"/>
        <v>1.0217852323115393E-2</v>
      </c>
      <c r="Z18" s="33">
        <f t="shared" si="41"/>
        <v>8.0152671755726063E-3</v>
      </c>
      <c r="AA18" s="33">
        <f t="shared" si="41"/>
        <v>7.5728890571753115E-3</v>
      </c>
      <c r="AB18" s="33">
        <f t="shared" si="41"/>
        <v>7.1401728673430179E-3</v>
      </c>
      <c r="AC18" s="33">
        <f t="shared" si="41"/>
        <v>7.462686567164179E-3</v>
      </c>
      <c r="AD18" s="33">
        <f t="shared" si="41"/>
        <v>6.6666666666667087E-3</v>
      </c>
      <c r="AE18" s="33">
        <f t="shared" si="41"/>
        <v>6.6225165562914324E-3</v>
      </c>
      <c r="AF18" s="33">
        <f t="shared" si="41"/>
        <v>6.2134502923976188E-3</v>
      </c>
      <c r="AG18" s="33">
        <f t="shared" si="41"/>
        <v>5.8118416273155319E-3</v>
      </c>
      <c r="AH18" s="33">
        <f t="shared" si="41"/>
        <v>5.417118093174432E-3</v>
      </c>
      <c r="AI18" s="33">
        <f t="shared" si="41"/>
        <v>5.387931034482759E-3</v>
      </c>
      <c r="AJ18" s="33">
        <f t="shared" si="41"/>
        <v>4.6445158985352324E-3</v>
      </c>
      <c r="AK18" s="33">
        <f t="shared" si="41"/>
        <v>4.6230440967283482E-3</v>
      </c>
      <c r="AL18" s="33">
        <f t="shared" si="41"/>
        <v>4.2477876106194285E-3</v>
      </c>
      <c r="AM18" s="33">
        <f t="shared" si="41"/>
        <v>3.8773352132535168E-3</v>
      </c>
      <c r="AN18" s="33">
        <f t="shared" si="41"/>
        <v>3.5112359550561797E-3</v>
      </c>
      <c r="AO18" s="33">
        <f t="shared" si="41"/>
        <v>3.1490552834148957E-3</v>
      </c>
      <c r="AP18" s="33">
        <f t="shared" si="41"/>
        <v>3.1391698639694249E-3</v>
      </c>
      <c r="AQ18" s="33">
        <f t="shared" si="41"/>
        <v>2.7816411682891323E-3</v>
      </c>
      <c r="AR18" s="33">
        <f t="shared" si="41"/>
        <v>2.7739251040222309E-3</v>
      </c>
      <c r="AS18" s="33">
        <f t="shared" si="41"/>
        <v>2.4204702627938749E-3</v>
      </c>
      <c r="AT18" s="33">
        <f t="shared" si="41"/>
        <v>2.4146257330115405E-3</v>
      </c>
      <c r="AU18" s="33">
        <f t="shared" si="41"/>
        <v>2.0646937370955467E-3</v>
      </c>
      <c r="AV18" s="33">
        <f t="shared" si="41"/>
        <v>2.0604395604396386E-3</v>
      </c>
      <c r="AW18" s="33">
        <f t="shared" si="41"/>
        <v>2.056202878683913E-3</v>
      </c>
      <c r="AX18" s="33">
        <f t="shared" si="41"/>
        <v>1.7099863201094393E-3</v>
      </c>
      <c r="AY18" s="33">
        <f t="shared" si="41"/>
        <v>1.707067258449983E-3</v>
      </c>
      <c r="AZ18" s="33">
        <f t="shared" si="41"/>
        <v>1.7041581458759375E-3</v>
      </c>
      <c r="BA18" s="33">
        <f t="shared" si="41"/>
        <v>1.3610071452876289E-3</v>
      </c>
      <c r="BB18" s="33">
        <f t="shared" si="41"/>
        <v>1.3591573224599974E-3</v>
      </c>
      <c r="BC18" s="33">
        <f t="shared" si="41"/>
        <v>1.357312521208124E-3</v>
      </c>
      <c r="BD18" s="33">
        <f t="shared" si="41"/>
        <v>1.0166045408334615E-3</v>
      </c>
      <c r="BE18" s="33">
        <f t="shared" si="41"/>
        <v>1.3540961408261142E-3</v>
      </c>
      <c r="BF18" s="33">
        <f t="shared" si="41"/>
        <v>1.0141987829614988E-3</v>
      </c>
      <c r="BG18" s="33">
        <f t="shared" si="41"/>
        <v>1.0131712259370297E-3</v>
      </c>
      <c r="BH18" s="33">
        <f t="shared" si="41"/>
        <v>1.0121457489878926E-3</v>
      </c>
      <c r="BI18" s="33">
        <f t="shared" si="41"/>
        <v>1.0111223458038807E-3</v>
      </c>
      <c r="BJ18" s="33">
        <f t="shared" si="41"/>
        <v>1.0101010101010485E-3</v>
      </c>
      <c r="BK18" s="33">
        <f t="shared" si="41"/>
        <v>1.0090817356206234E-3</v>
      </c>
      <c r="BL18" s="33">
        <f t="shared" si="41"/>
        <v>1.0080645161288794E-3</v>
      </c>
      <c r="BM18" s="33">
        <f t="shared" si="41"/>
        <v>1.0070493454179636E-3</v>
      </c>
      <c r="BN18" s="33">
        <f t="shared" si="41"/>
        <v>1.0060362173038612E-3</v>
      </c>
      <c r="BO18" s="33">
        <f t="shared" si="41"/>
        <v>1.0050251256281788E-3</v>
      </c>
      <c r="BP18" s="33">
        <f t="shared" ref="BP18:BT18" si="42">(BP17-BO17)/BO17</f>
        <v>1.0040160642570662E-3</v>
      </c>
      <c r="BQ18" s="33">
        <f t="shared" si="42"/>
        <v>1.0030090270810915E-3</v>
      </c>
      <c r="BR18" s="33">
        <f t="shared" si="42"/>
        <v>1.0020040080160701E-3</v>
      </c>
      <c r="BS18" s="33">
        <f t="shared" si="42"/>
        <v>1.0010010010010389E-3</v>
      </c>
      <c r="BT18" s="33">
        <f t="shared" si="42"/>
        <v>1.6666666666666668E-3</v>
      </c>
    </row>
    <row r="19" spans="1:72" x14ac:dyDescent="0.2">
      <c r="A19" s="35"/>
    </row>
    <row r="20" spans="1:72" x14ac:dyDescent="0.2">
      <c r="A20" s="35" t="s">
        <v>5</v>
      </c>
      <c r="B20" s="20">
        <v>2020</v>
      </c>
      <c r="C20" s="20">
        <v>2021</v>
      </c>
      <c r="D20" s="20">
        <v>2022</v>
      </c>
      <c r="E20" s="20">
        <v>2023</v>
      </c>
      <c r="F20" s="20">
        <v>2024</v>
      </c>
      <c r="G20" s="20">
        <v>2025</v>
      </c>
      <c r="H20" s="20">
        <v>2026</v>
      </c>
      <c r="I20" s="20">
        <v>2027</v>
      </c>
      <c r="J20" s="20">
        <v>2028</v>
      </c>
      <c r="K20" s="20">
        <v>2029</v>
      </c>
      <c r="L20" s="20">
        <v>2030</v>
      </c>
      <c r="M20" s="20">
        <v>2031</v>
      </c>
      <c r="N20" s="20">
        <v>2032</v>
      </c>
      <c r="O20" s="20">
        <v>2033</v>
      </c>
      <c r="P20" s="20">
        <v>2034</v>
      </c>
      <c r="Q20" s="20">
        <v>2035</v>
      </c>
      <c r="R20" s="20">
        <v>2036</v>
      </c>
      <c r="S20" s="20">
        <v>2037</v>
      </c>
      <c r="T20" s="20">
        <v>2038</v>
      </c>
      <c r="U20" s="20">
        <v>2039</v>
      </c>
      <c r="V20" s="20">
        <v>2040</v>
      </c>
      <c r="W20" s="20">
        <v>2041</v>
      </c>
      <c r="X20" s="20">
        <v>2042</v>
      </c>
      <c r="Y20" s="20">
        <v>2043</v>
      </c>
      <c r="Z20" s="20">
        <v>2044</v>
      </c>
      <c r="AA20" s="20">
        <v>2045</v>
      </c>
      <c r="AB20" s="20">
        <v>2046</v>
      </c>
      <c r="AC20" s="20">
        <v>2047</v>
      </c>
      <c r="AD20" s="20">
        <v>2048</v>
      </c>
      <c r="AE20" s="20">
        <v>2049</v>
      </c>
      <c r="AF20" s="20">
        <v>2050</v>
      </c>
      <c r="AG20" s="20">
        <v>2051</v>
      </c>
      <c r="AH20" s="20">
        <v>2052</v>
      </c>
      <c r="AI20" s="20">
        <v>2053</v>
      </c>
      <c r="AJ20" s="20">
        <v>2054</v>
      </c>
      <c r="AK20" s="20">
        <v>2055</v>
      </c>
      <c r="AL20" s="20">
        <v>2056</v>
      </c>
      <c r="AM20" s="20">
        <v>2057</v>
      </c>
      <c r="AN20" s="20">
        <v>2058</v>
      </c>
      <c r="AO20" s="20">
        <v>2059</v>
      </c>
      <c r="AP20" s="20">
        <v>2060</v>
      </c>
      <c r="AQ20" s="20">
        <v>2061</v>
      </c>
      <c r="AR20" s="20">
        <v>2062</v>
      </c>
      <c r="AS20" s="20">
        <v>2063</v>
      </c>
      <c r="AT20" s="20">
        <v>2064</v>
      </c>
      <c r="AU20" s="20">
        <v>2065</v>
      </c>
      <c r="AV20" s="20">
        <v>2066</v>
      </c>
      <c r="AW20" s="20">
        <v>2067</v>
      </c>
      <c r="AX20" s="20">
        <v>2068</v>
      </c>
      <c r="AY20" s="20">
        <v>2069</v>
      </c>
      <c r="AZ20" s="20">
        <v>2070</v>
      </c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</row>
    <row r="21" spans="1:72" x14ac:dyDescent="0.2">
      <c r="A21" s="35" t="s">
        <v>82</v>
      </c>
      <c r="B21">
        <f>V12</f>
        <v>336</v>
      </c>
      <c r="C21">
        <f t="shared" ref="C21:D21" si="43">W12</f>
        <v>326</v>
      </c>
      <c r="D21">
        <f t="shared" si="43"/>
        <v>312.31</v>
      </c>
      <c r="E21">
        <f>D21-D21*Y18</f>
        <v>309.11886254096783</v>
      </c>
      <c r="F21">
        <f t="shared" ref="F21:AZ21" si="44">E21-E21*Z18</f>
        <v>306.64119226869286</v>
      </c>
      <c r="G21">
        <f t="shared" si="44"/>
        <v>304.31903253928209</v>
      </c>
      <c r="H21">
        <f t="shared" si="44"/>
        <v>302.14614204012901</v>
      </c>
      <c r="I21">
        <f t="shared" si="44"/>
        <v>299.89132008460564</v>
      </c>
      <c r="J21">
        <f t="shared" si="44"/>
        <v>297.89204461737495</v>
      </c>
      <c r="K21">
        <f t="shared" si="44"/>
        <v>295.9192496199089</v>
      </c>
      <c r="L21">
        <f t="shared" si="44"/>
        <v>294.08057007183197</v>
      </c>
      <c r="M21">
        <f t="shared" si="44"/>
        <v>292.3714203729038</v>
      </c>
      <c r="N21">
        <f t="shared" si="44"/>
        <v>290.78760986167464</v>
      </c>
      <c r="O21">
        <f t="shared" si="44"/>
        <v>289.22086627405787</v>
      </c>
      <c r="P21">
        <f t="shared" si="44"/>
        <v>287.87757536245988</v>
      </c>
      <c r="Q21">
        <f t="shared" si="44"/>
        <v>286.54670463709999</v>
      </c>
      <c r="R21">
        <f t="shared" si="44"/>
        <v>285.32951509527868</v>
      </c>
      <c r="S21">
        <f t="shared" si="44"/>
        <v>284.22319691901919</v>
      </c>
      <c r="T21">
        <f t="shared" si="44"/>
        <v>283.22522221073609</v>
      </c>
      <c r="U21">
        <f t="shared" si="44"/>
        <v>282.33333032833701</v>
      </c>
      <c r="V21">
        <f t="shared" si="44"/>
        <v>281.44703804617615</v>
      </c>
      <c r="W21">
        <f t="shared" si="44"/>
        <v>280.66415337845388</v>
      </c>
      <c r="X21">
        <f t="shared" si="44"/>
        <v>279.88561203759826</v>
      </c>
      <c r="Y21">
        <f t="shared" si="44"/>
        <v>279.20815723667738</v>
      </c>
      <c r="Z21">
        <f t="shared" si="44"/>
        <v>278.53397403534694</v>
      </c>
      <c r="AA21">
        <f t="shared" si="44"/>
        <v>277.95888668358782</v>
      </c>
      <c r="AB21">
        <f t="shared" si="44"/>
        <v>277.38616919728918</v>
      </c>
      <c r="AC21">
        <f t="shared" si="44"/>
        <v>276.8158069576786</v>
      </c>
      <c r="AD21">
        <f t="shared" si="44"/>
        <v>276.34245571459093</v>
      </c>
      <c r="AE21">
        <f t="shared" si="44"/>
        <v>275.87072055632086</v>
      </c>
      <c r="AF21">
        <f t="shared" si="44"/>
        <v>275.40059322067617</v>
      </c>
      <c r="AG21">
        <f t="shared" si="44"/>
        <v>275.02577104548635</v>
      </c>
      <c r="AH21">
        <f t="shared" si="44"/>
        <v>274.65196775490466</v>
      </c>
      <c r="AI21">
        <f t="shared" si="44"/>
        <v>274.27917920009645</v>
      </c>
      <c r="AJ21">
        <f t="shared" si="44"/>
        <v>274.00034574106553</v>
      </c>
      <c r="AK21">
        <f t="shared" si="44"/>
        <v>273.62932293031253</v>
      </c>
      <c r="AL21">
        <f t="shared" si="44"/>
        <v>273.35180840401404</v>
      </c>
      <c r="AM21">
        <f t="shared" si="44"/>
        <v>273.07485621718126</v>
      </c>
      <c r="AN21">
        <f t="shared" si="44"/>
        <v>272.79846466230555</v>
      </c>
      <c r="AO21">
        <f t="shared" si="44"/>
        <v>272.52263203878448</v>
      </c>
      <c r="AP21">
        <f t="shared" si="44"/>
        <v>272.24735665288671</v>
      </c>
      <c r="AQ21">
        <f t="shared" si="44"/>
        <v>271.97263681771727</v>
      </c>
      <c r="AR21">
        <f t="shared" si="44"/>
        <v>271.69847085318332</v>
      </c>
      <c r="AS21">
        <f t="shared" si="44"/>
        <v>271.42485708595956</v>
      </c>
      <c r="AT21">
        <f t="shared" si="44"/>
        <v>271.15179384945458</v>
      </c>
      <c r="AU21">
        <f t="shared" si="44"/>
        <v>270.87927948377671</v>
      </c>
      <c r="AV21">
        <f t="shared" si="44"/>
        <v>270.60731233570061</v>
      </c>
      <c r="AW21">
        <f t="shared" si="44"/>
        <v>270.33589075863375</v>
      </c>
      <c r="AX21">
        <f t="shared" si="44"/>
        <v>270.06501311258302</v>
      </c>
      <c r="AY21">
        <f t="shared" si="44"/>
        <v>269.79467776412196</v>
      </c>
      <c r="AZ21">
        <f t="shared" si="44"/>
        <v>269.34501996784843</v>
      </c>
    </row>
    <row r="22" spans="1:72" x14ac:dyDescent="0.2">
      <c r="A22" s="35"/>
      <c r="C22" s="20"/>
      <c r="D22" s="20"/>
    </row>
    <row r="23" spans="1:72" x14ac:dyDescent="0.2">
      <c r="A23" s="35"/>
      <c r="C23" s="2"/>
      <c r="D23" s="2"/>
    </row>
    <row r="24" spans="1:72" x14ac:dyDescent="0.2">
      <c r="A24" s="35"/>
      <c r="C24" s="2"/>
      <c r="D24" s="2"/>
    </row>
    <row r="25" spans="1:72" x14ac:dyDescent="0.2">
      <c r="A25" s="35"/>
      <c r="C25" s="2"/>
      <c r="D25" s="2"/>
    </row>
    <row r="26" spans="1:72" x14ac:dyDescent="0.2">
      <c r="A26" s="35"/>
      <c r="C26" s="2"/>
      <c r="D26" s="2"/>
    </row>
    <row r="27" spans="1:72" x14ac:dyDescent="0.2">
      <c r="A27" s="35"/>
      <c r="C27" s="2"/>
      <c r="D27" s="2"/>
    </row>
    <row r="28" spans="1:72" x14ac:dyDescent="0.2">
      <c r="A28" s="35"/>
      <c r="C28" s="2"/>
      <c r="D28" s="2"/>
    </row>
    <row r="29" spans="1:72" x14ac:dyDescent="0.2">
      <c r="A29" s="35"/>
      <c r="C29" s="2"/>
      <c r="D29" s="2"/>
    </row>
    <row r="30" spans="1:72" x14ac:dyDescent="0.2">
      <c r="A30" s="35"/>
      <c r="C30" s="2"/>
      <c r="D30" s="2"/>
    </row>
    <row r="31" spans="1:72" x14ac:dyDescent="0.2">
      <c r="A31" s="35"/>
      <c r="C31" s="2"/>
      <c r="D31" s="2"/>
    </row>
    <row r="32" spans="1:72" x14ac:dyDescent="0.2">
      <c r="A32" s="35"/>
      <c r="C32" s="2"/>
      <c r="D32" s="2"/>
    </row>
    <row r="33" spans="1:4" x14ac:dyDescent="0.2">
      <c r="A33" s="35"/>
      <c r="C33" s="2"/>
      <c r="D33" s="2"/>
    </row>
    <row r="34" spans="1:4" x14ac:dyDescent="0.2">
      <c r="A34" s="35"/>
      <c r="C34" s="2"/>
      <c r="D34" s="2"/>
    </row>
    <row r="35" spans="1:4" x14ac:dyDescent="0.2">
      <c r="A35" s="35"/>
      <c r="C35" s="2"/>
      <c r="D35" s="2"/>
    </row>
    <row r="36" spans="1:4" x14ac:dyDescent="0.2">
      <c r="A36" s="35"/>
      <c r="C36" s="2"/>
      <c r="D36" s="2"/>
    </row>
    <row r="37" spans="1:4" x14ac:dyDescent="0.2">
      <c r="A37" s="35"/>
      <c r="C37" s="2"/>
      <c r="D37" s="2"/>
    </row>
    <row r="38" spans="1:4" x14ac:dyDescent="0.2">
      <c r="A38" s="35"/>
      <c r="C38" s="2"/>
      <c r="D38" s="2"/>
    </row>
    <row r="39" spans="1:4" x14ac:dyDescent="0.2">
      <c r="A39" s="35"/>
      <c r="C39" s="2"/>
      <c r="D39" s="2"/>
    </row>
    <row r="40" spans="1:4" x14ac:dyDescent="0.2">
      <c r="A40" s="35"/>
      <c r="C40" s="2"/>
      <c r="D40" s="2"/>
    </row>
    <row r="41" spans="1:4" x14ac:dyDescent="0.2">
      <c r="A41" s="35"/>
      <c r="C41" s="2"/>
      <c r="D41" s="2"/>
    </row>
    <row r="42" spans="1:4" x14ac:dyDescent="0.2">
      <c r="A42" s="35"/>
      <c r="C42" s="2"/>
      <c r="D42" s="2"/>
    </row>
    <row r="43" spans="1:4" x14ac:dyDescent="0.2">
      <c r="A43" s="35"/>
      <c r="C43" s="2"/>
      <c r="D43" s="2"/>
    </row>
    <row r="44" spans="1:4" x14ac:dyDescent="0.2">
      <c r="A44" s="35"/>
      <c r="C44" s="2"/>
      <c r="D44" s="2"/>
    </row>
    <row r="45" spans="1:4" x14ac:dyDescent="0.2">
      <c r="A45" s="35"/>
      <c r="C45" s="2"/>
      <c r="D45" s="2"/>
    </row>
    <row r="46" spans="1:4" x14ac:dyDescent="0.2">
      <c r="A46" s="35"/>
      <c r="C46" s="2"/>
      <c r="D46" s="2"/>
    </row>
    <row r="47" spans="1:4" x14ac:dyDescent="0.2">
      <c r="A47" s="35"/>
      <c r="C47" s="2"/>
      <c r="D47" s="2"/>
    </row>
    <row r="48" spans="1:4" x14ac:dyDescent="0.2">
      <c r="A48" s="35"/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1:71" x14ac:dyDescent="0.2">
      <c r="C65" s="2"/>
      <c r="D65" s="2"/>
    </row>
    <row r="66" spans="1:71" x14ac:dyDescent="0.2">
      <c r="C66" s="2"/>
      <c r="D66" s="2"/>
    </row>
    <row r="67" spans="1:71" x14ac:dyDescent="0.2">
      <c r="C67" s="2"/>
      <c r="D67" s="2"/>
    </row>
    <row r="68" spans="1:71" x14ac:dyDescent="0.2">
      <c r="A68" s="31" t="s">
        <v>5</v>
      </c>
      <c r="B68" s="31">
        <v>2001</v>
      </c>
      <c r="C68" s="31">
        <v>2002</v>
      </c>
      <c r="D68" s="31">
        <v>2003</v>
      </c>
      <c r="E68" s="31">
        <v>2004</v>
      </c>
      <c r="F68" s="31">
        <v>2005</v>
      </c>
      <c r="G68" s="31">
        <v>2006</v>
      </c>
      <c r="H68" s="31">
        <v>2007</v>
      </c>
      <c r="I68" s="31">
        <v>2008</v>
      </c>
      <c r="J68" s="31">
        <v>2009</v>
      </c>
      <c r="K68" s="31">
        <v>2010</v>
      </c>
      <c r="L68" s="31">
        <v>2011</v>
      </c>
      <c r="M68" s="31">
        <v>2012</v>
      </c>
      <c r="N68" s="31">
        <v>2013</v>
      </c>
      <c r="O68" s="31">
        <v>2014</v>
      </c>
      <c r="P68" s="31">
        <v>2015</v>
      </c>
      <c r="Q68" s="31">
        <v>2016</v>
      </c>
      <c r="R68" s="31">
        <v>2017</v>
      </c>
      <c r="S68" s="31">
        <v>2018</v>
      </c>
      <c r="T68" s="31">
        <v>2019</v>
      </c>
      <c r="U68" s="31">
        <v>2020</v>
      </c>
      <c r="V68" s="31">
        <v>2021</v>
      </c>
      <c r="W68" s="31">
        <v>2022</v>
      </c>
      <c r="X68" s="31">
        <v>2023</v>
      </c>
      <c r="Y68" s="20">
        <v>2024</v>
      </c>
      <c r="Z68" s="20">
        <v>2025</v>
      </c>
      <c r="AA68" s="20">
        <v>2026</v>
      </c>
      <c r="AB68" s="20">
        <v>2027</v>
      </c>
      <c r="AC68" s="20">
        <v>2028</v>
      </c>
      <c r="AD68" s="20">
        <v>2029</v>
      </c>
      <c r="AE68" s="20">
        <v>2030</v>
      </c>
      <c r="AF68" s="20">
        <v>2031</v>
      </c>
      <c r="AG68" s="20">
        <v>2032</v>
      </c>
      <c r="AH68" s="20">
        <v>2033</v>
      </c>
      <c r="AI68" s="20">
        <v>2034</v>
      </c>
      <c r="AJ68" s="20">
        <v>2035</v>
      </c>
      <c r="AK68" s="20">
        <v>2036</v>
      </c>
      <c r="AL68" s="20">
        <v>2037</v>
      </c>
      <c r="AM68" s="20">
        <v>2038</v>
      </c>
      <c r="AN68" s="20">
        <v>2039</v>
      </c>
      <c r="AO68" s="20">
        <v>2040</v>
      </c>
      <c r="AP68" s="20">
        <v>2041</v>
      </c>
      <c r="AQ68" s="20">
        <v>2042</v>
      </c>
      <c r="AR68" s="20">
        <v>2043</v>
      </c>
      <c r="AS68" s="20">
        <v>2044</v>
      </c>
      <c r="AT68" s="20">
        <v>2045</v>
      </c>
      <c r="AU68" s="20">
        <v>2046</v>
      </c>
      <c r="AV68" s="20">
        <v>2047</v>
      </c>
      <c r="AW68" s="20">
        <v>2048</v>
      </c>
      <c r="AX68" s="20">
        <v>2049</v>
      </c>
      <c r="AY68" s="20">
        <v>2050</v>
      </c>
      <c r="AZ68" s="20">
        <v>2051</v>
      </c>
      <c r="BA68" s="20">
        <v>2052</v>
      </c>
      <c r="BB68" s="20">
        <v>2053</v>
      </c>
      <c r="BC68" s="20">
        <v>2054</v>
      </c>
      <c r="BD68" s="20">
        <v>2055</v>
      </c>
      <c r="BE68" s="20">
        <v>2056</v>
      </c>
      <c r="BF68" s="20">
        <v>2057</v>
      </c>
      <c r="BG68" s="20">
        <v>2058</v>
      </c>
      <c r="BH68" s="20">
        <v>2059</v>
      </c>
      <c r="BI68" s="20">
        <v>2060</v>
      </c>
      <c r="BJ68" s="20">
        <v>2061</v>
      </c>
      <c r="BK68" s="20">
        <v>2062</v>
      </c>
      <c r="BL68" s="20">
        <v>2063</v>
      </c>
      <c r="BM68" s="20">
        <v>2064</v>
      </c>
      <c r="BN68" s="20">
        <v>2065</v>
      </c>
      <c r="BO68" s="20">
        <v>2066</v>
      </c>
      <c r="BP68" s="20">
        <v>2067</v>
      </c>
      <c r="BQ68" s="20">
        <v>2068</v>
      </c>
      <c r="BR68" s="20">
        <v>2069</v>
      </c>
      <c r="BS68" s="20">
        <v>2070</v>
      </c>
    </row>
    <row r="69" spans="1:71" x14ac:dyDescent="0.2">
      <c r="A69" s="31" t="s">
        <v>61</v>
      </c>
      <c r="B69" s="37">
        <v>556000000</v>
      </c>
      <c r="C69" s="37">
        <v>514000000</v>
      </c>
      <c r="D69" s="37">
        <v>685000000</v>
      </c>
      <c r="E69" s="37">
        <v>833000000</v>
      </c>
      <c r="F69" s="37">
        <v>973000000</v>
      </c>
      <c r="G69" s="37">
        <v>1050000000</v>
      </c>
      <c r="H69" s="37">
        <v>1060000000</v>
      </c>
      <c r="I69" s="37">
        <v>1190000000</v>
      </c>
      <c r="J69" s="37">
        <v>1160000000</v>
      </c>
      <c r="K69" s="37">
        <v>1180000000</v>
      </c>
      <c r="L69" s="37">
        <v>1380000000</v>
      </c>
      <c r="M69" s="37">
        <v>1270000000</v>
      </c>
      <c r="N69" s="37">
        <v>1270000000</v>
      </c>
      <c r="O69" s="37">
        <v>1210000000</v>
      </c>
      <c r="P69" s="37">
        <v>1480000000</v>
      </c>
      <c r="Q69" s="37">
        <v>1280000000</v>
      </c>
      <c r="R69" s="37">
        <v>1010000000</v>
      </c>
      <c r="S69" s="37">
        <v>765000000</v>
      </c>
      <c r="T69" s="37">
        <v>684000000</v>
      </c>
      <c r="U69" s="37">
        <v>592000000</v>
      </c>
      <c r="V69" s="37">
        <v>541000000</v>
      </c>
      <c r="W69" s="37">
        <v>654000000</v>
      </c>
      <c r="X69" s="37">
        <v>821000000</v>
      </c>
      <c r="Y69" s="37">
        <v>940000000</v>
      </c>
      <c r="Z69" s="37">
        <v>980000000</v>
      </c>
      <c r="AA69" s="37">
        <v>1000000000</v>
      </c>
      <c r="AB69" s="37">
        <v>1010000000</v>
      </c>
      <c r="AC69" s="37">
        <v>1020000000</v>
      </c>
      <c r="AD69" s="37">
        <v>1020000000</v>
      </c>
      <c r="AE69" s="37">
        <v>1020000000</v>
      </c>
      <c r="AF69" s="37">
        <v>1020000000</v>
      </c>
      <c r="AG69" s="37">
        <v>1010000000</v>
      </c>
      <c r="AH69" s="37">
        <v>1010000000</v>
      </c>
      <c r="AI69" s="37">
        <v>1000000000</v>
      </c>
      <c r="AJ69" s="37">
        <v>984000000</v>
      </c>
      <c r="AK69" s="37">
        <v>971000000</v>
      </c>
      <c r="AL69" s="37">
        <v>958000000</v>
      </c>
      <c r="AM69" s="37">
        <v>948000000</v>
      </c>
      <c r="AN69" s="37">
        <v>924000000</v>
      </c>
      <c r="AO69" s="37">
        <v>909000000</v>
      </c>
      <c r="AP69" s="37">
        <v>904000000</v>
      </c>
      <c r="AQ69" s="37">
        <v>910000000</v>
      </c>
      <c r="AR69" s="37">
        <v>920000000</v>
      </c>
      <c r="AS69" s="37">
        <v>935000000</v>
      </c>
      <c r="AT69" s="37">
        <v>952000000</v>
      </c>
      <c r="AU69" s="37">
        <v>965000000</v>
      </c>
      <c r="AV69" s="37">
        <v>971000000</v>
      </c>
      <c r="AW69" s="37">
        <v>972000000</v>
      </c>
      <c r="AX69" s="37">
        <v>972000000</v>
      </c>
      <c r="AY69" s="37">
        <v>971000000</v>
      </c>
      <c r="AZ69" s="37">
        <v>969000000</v>
      </c>
      <c r="BA69" s="37">
        <v>966000000</v>
      </c>
      <c r="BB69" s="37">
        <v>964000000</v>
      </c>
      <c r="BC69" s="37">
        <v>961000000</v>
      </c>
      <c r="BD69" s="37">
        <v>959000000</v>
      </c>
      <c r="BE69" s="37">
        <v>956000000</v>
      </c>
      <c r="BF69" s="37">
        <v>954000000</v>
      </c>
      <c r="BG69" s="37">
        <v>952000000</v>
      </c>
      <c r="BH69" s="37">
        <v>950000000</v>
      </c>
      <c r="BI69" s="37">
        <v>950000000</v>
      </c>
      <c r="BJ69" s="37">
        <v>949000000</v>
      </c>
      <c r="BK69" s="37">
        <v>949000000</v>
      </c>
      <c r="BL69" s="37">
        <v>950000000</v>
      </c>
      <c r="BM69" s="37">
        <v>952000000</v>
      </c>
      <c r="BN69" s="37">
        <v>954000000</v>
      </c>
      <c r="BO69" s="37">
        <v>956000000</v>
      </c>
      <c r="BP69" s="37">
        <v>958000000</v>
      </c>
      <c r="BQ69" s="37">
        <v>959000000</v>
      </c>
      <c r="BR69" s="37">
        <v>959000000</v>
      </c>
      <c r="BS69" s="37">
        <v>959000000</v>
      </c>
    </row>
    <row r="70" spans="1:71" x14ac:dyDescent="0.2">
      <c r="A70" s="31" t="s">
        <v>87</v>
      </c>
      <c r="B70" s="28">
        <v>617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</row>
    <row r="71" spans="1:71" x14ac:dyDescent="0.2">
      <c r="A71" s="31" t="s">
        <v>88</v>
      </c>
      <c r="B71" s="37">
        <v>617000000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</row>
    <row r="72" spans="1:71" x14ac:dyDescent="0.2">
      <c r="A72" s="31" t="s">
        <v>72</v>
      </c>
      <c r="B72" s="37">
        <v>-61000000</v>
      </c>
      <c r="C72" s="37">
        <v>-103000000</v>
      </c>
      <c r="D72" s="37">
        <v>68000000</v>
      </c>
      <c r="E72" s="37">
        <v>216000000</v>
      </c>
      <c r="F72" s="37">
        <v>356000000</v>
      </c>
      <c r="G72" s="37">
        <v>433000000</v>
      </c>
      <c r="H72" s="37">
        <v>443000000</v>
      </c>
      <c r="I72" s="37">
        <v>573000000</v>
      </c>
      <c r="J72" s="37">
        <v>543000000</v>
      </c>
      <c r="K72" s="37">
        <v>563000000</v>
      </c>
      <c r="L72" s="37">
        <v>763000000</v>
      </c>
      <c r="M72" s="37">
        <v>653000000</v>
      </c>
      <c r="N72" s="37">
        <v>653000000</v>
      </c>
      <c r="O72" s="37">
        <v>593000000</v>
      </c>
      <c r="P72" s="37">
        <v>863000000</v>
      </c>
      <c r="Q72" s="37">
        <v>663000000</v>
      </c>
      <c r="R72" s="37">
        <v>393000000</v>
      </c>
      <c r="S72" s="37">
        <v>148000000</v>
      </c>
      <c r="T72" s="37">
        <v>67000000</v>
      </c>
      <c r="U72" s="37">
        <v>-25000000</v>
      </c>
      <c r="V72" s="37">
        <v>-76000000</v>
      </c>
      <c r="W72" s="37">
        <v>37000000</v>
      </c>
      <c r="X72" s="37">
        <v>204000000</v>
      </c>
      <c r="Y72" s="37">
        <v>323000000</v>
      </c>
      <c r="Z72" s="37">
        <v>363000000</v>
      </c>
      <c r="AA72" s="37">
        <v>383000000</v>
      </c>
      <c r="AB72" s="37">
        <v>393000000</v>
      </c>
      <c r="AC72" s="37">
        <v>403000000</v>
      </c>
      <c r="AD72" s="37">
        <v>403000000</v>
      </c>
      <c r="AE72" s="37">
        <v>403000000</v>
      </c>
      <c r="AF72" s="37">
        <v>403000000</v>
      </c>
      <c r="AG72" s="37">
        <v>393000000</v>
      </c>
      <c r="AH72" s="37">
        <v>393000000</v>
      </c>
      <c r="AI72" s="37">
        <v>383000000</v>
      </c>
      <c r="AJ72" s="37">
        <v>367000000</v>
      </c>
      <c r="AK72" s="37">
        <v>354000000</v>
      </c>
      <c r="AL72" s="37">
        <v>341000000</v>
      </c>
      <c r="AM72" s="37">
        <v>331000000</v>
      </c>
      <c r="AN72" s="37">
        <v>307000000</v>
      </c>
      <c r="AO72" s="37">
        <v>292000000</v>
      </c>
      <c r="AP72" s="37">
        <v>287000000</v>
      </c>
      <c r="AQ72" s="37">
        <v>293000000</v>
      </c>
      <c r="AR72" s="37">
        <v>303000000</v>
      </c>
      <c r="AS72" s="37">
        <v>318000000</v>
      </c>
      <c r="AT72" s="37">
        <v>335000000</v>
      </c>
      <c r="AU72" s="37">
        <v>348000000</v>
      </c>
      <c r="AV72" s="37">
        <v>354000000</v>
      </c>
      <c r="AW72" s="37">
        <v>355000000</v>
      </c>
      <c r="AX72" s="37">
        <v>355000000</v>
      </c>
      <c r="AY72" s="37">
        <v>354000000</v>
      </c>
      <c r="AZ72" s="37">
        <v>352000000</v>
      </c>
      <c r="BA72" s="37">
        <v>349000000</v>
      </c>
      <c r="BB72" s="37">
        <v>347000000</v>
      </c>
      <c r="BC72" s="37">
        <v>344000000</v>
      </c>
      <c r="BD72" s="37">
        <v>342000000</v>
      </c>
      <c r="BE72" s="37">
        <v>339000000</v>
      </c>
      <c r="BF72" s="37">
        <v>337000000</v>
      </c>
      <c r="BG72" s="37">
        <v>335000000</v>
      </c>
      <c r="BH72" s="37">
        <v>333000000</v>
      </c>
      <c r="BI72" s="37">
        <v>333000000</v>
      </c>
      <c r="BJ72" s="37">
        <v>332000000</v>
      </c>
      <c r="BK72" s="37">
        <v>332000000</v>
      </c>
      <c r="BL72" s="37">
        <v>333000000</v>
      </c>
      <c r="BM72" s="37">
        <v>335000000</v>
      </c>
      <c r="BN72" s="37">
        <v>337000000</v>
      </c>
      <c r="BO72" s="37">
        <v>339000000</v>
      </c>
      <c r="BP72" s="37">
        <v>341000000</v>
      </c>
      <c r="BQ72" s="37">
        <v>342000000</v>
      </c>
      <c r="BR72" s="37">
        <v>342000000</v>
      </c>
      <c r="BS72" s="37">
        <v>342000000</v>
      </c>
    </row>
    <row r="73" spans="1:71" x14ac:dyDescent="0.2">
      <c r="A73" s="30" t="s">
        <v>63</v>
      </c>
      <c r="B73" s="29">
        <v>-35764139.239890337</v>
      </c>
      <c r="C73" s="29">
        <v>-60388628.55260171</v>
      </c>
      <c r="D73" s="29">
        <v>39868220.792008899</v>
      </c>
      <c r="E73" s="29">
        <v>126640230.75108708</v>
      </c>
      <c r="F73" s="29">
        <v>208721861.79345834</v>
      </c>
      <c r="G73" s="29">
        <v>253866758.86676252</v>
      </c>
      <c r="H73" s="29">
        <v>259729732.5126462</v>
      </c>
      <c r="I73" s="29">
        <v>335948389.90913379</v>
      </c>
      <c r="J73" s="29">
        <v>318359468.97148281</v>
      </c>
      <c r="K73" s="29">
        <v>330085416.26325011</v>
      </c>
      <c r="L73" s="29">
        <v>447344889.18092334</v>
      </c>
      <c r="M73" s="29">
        <v>382852179.07620305</v>
      </c>
      <c r="N73" s="29">
        <v>382852179.07620305</v>
      </c>
      <c r="O73" s="29">
        <v>347674337.20090109</v>
      </c>
      <c r="P73" s="29">
        <v>505974625.63975996</v>
      </c>
      <c r="Q73" s="29">
        <v>388715152.72208673</v>
      </c>
      <c r="R73" s="29">
        <v>230414864.28322789</v>
      </c>
      <c r="S73" s="29">
        <v>86772009.959078193</v>
      </c>
      <c r="T73" s="29">
        <v>39281923.427420527</v>
      </c>
      <c r="U73" s="29">
        <v>-14657434.114709154</v>
      </c>
      <c r="V73" s="29">
        <v>-44558599.708715826</v>
      </c>
      <c r="W73" s="29">
        <v>21693002.489769548</v>
      </c>
      <c r="X73" s="29">
        <v>119604662.37602669</v>
      </c>
      <c r="Y73" s="29">
        <v>189374048.76204225</v>
      </c>
      <c r="Z73" s="29">
        <v>212825943.34557691</v>
      </c>
      <c r="AA73" s="29">
        <v>224551890.63734421</v>
      </c>
      <c r="AB73" s="29">
        <v>230414864.28322789</v>
      </c>
      <c r="AC73" s="29">
        <v>236277837.92911154</v>
      </c>
      <c r="AD73" s="29">
        <v>236277837.92911154</v>
      </c>
      <c r="AE73" s="29">
        <v>236277837.92911154</v>
      </c>
      <c r="AF73" s="29">
        <v>236277837.92911154</v>
      </c>
      <c r="AG73" s="29">
        <v>230414864.28322789</v>
      </c>
      <c r="AH73" s="29">
        <v>230414864.28322789</v>
      </c>
      <c r="AI73" s="29">
        <v>224551890.63734421</v>
      </c>
      <c r="AJ73" s="29">
        <v>215171132.80393037</v>
      </c>
      <c r="AK73" s="29">
        <v>207549267.06428161</v>
      </c>
      <c r="AL73" s="29">
        <v>199927401.32463285</v>
      </c>
      <c r="AM73" s="29">
        <v>194064427.67874917</v>
      </c>
      <c r="AN73" s="29">
        <v>179993290.92862839</v>
      </c>
      <c r="AO73" s="29">
        <v>171198830.4598029</v>
      </c>
      <c r="AP73" s="29">
        <v>168267343.63686109</v>
      </c>
      <c r="AQ73" s="29">
        <v>171785127.82439128</v>
      </c>
      <c r="AR73" s="29">
        <v>177648101.47027493</v>
      </c>
      <c r="AS73" s="29">
        <v>186442561.93910041</v>
      </c>
      <c r="AT73" s="29">
        <v>196409617.13710266</v>
      </c>
      <c r="AU73" s="29">
        <v>204031482.87675142</v>
      </c>
      <c r="AV73" s="29">
        <v>207549267.06428161</v>
      </c>
      <c r="AW73" s="29">
        <v>208135564.42886996</v>
      </c>
      <c r="AX73" s="29">
        <v>208135564.42886996</v>
      </c>
      <c r="AY73" s="29">
        <v>207549267.06428161</v>
      </c>
      <c r="AZ73" s="29">
        <v>206376672.33510488</v>
      </c>
      <c r="BA73" s="29">
        <v>204617780.24133977</v>
      </c>
      <c r="BB73" s="29">
        <v>203445185.51216304</v>
      </c>
      <c r="BC73" s="29">
        <v>201686293.41839793</v>
      </c>
      <c r="BD73" s="29">
        <v>200513698.6892212</v>
      </c>
      <c r="BE73" s="29">
        <v>198754806.59545612</v>
      </c>
      <c r="BF73" s="29">
        <v>197582211.86627939</v>
      </c>
      <c r="BG73" s="29">
        <v>196409617.13710266</v>
      </c>
      <c r="BH73" s="29">
        <v>195237022.4079259</v>
      </c>
      <c r="BI73" s="29">
        <v>195237022.4079259</v>
      </c>
      <c r="BJ73" s="29">
        <v>194650725.04333755</v>
      </c>
      <c r="BK73" s="29">
        <v>194650725.04333755</v>
      </c>
      <c r="BL73" s="29">
        <v>195237022.4079259</v>
      </c>
      <c r="BM73" s="29">
        <v>196409617.13710266</v>
      </c>
      <c r="BN73" s="29">
        <v>197582211.86627939</v>
      </c>
      <c r="BO73" s="29">
        <v>198754806.59545612</v>
      </c>
      <c r="BP73" s="29">
        <v>199927401.32463285</v>
      </c>
      <c r="BQ73" s="29">
        <v>200513698.6892212</v>
      </c>
      <c r="BR73" s="29">
        <v>200513698.6892212</v>
      </c>
      <c r="BS73" s="29">
        <v>200513698.6892212</v>
      </c>
    </row>
    <row r="74" spans="1:71" x14ac:dyDescent="0.2">
      <c r="A74" s="30" t="s">
        <v>64</v>
      </c>
      <c r="B74" s="29">
        <v>-15501261.278335312</v>
      </c>
      <c r="C74" s="29">
        <v>-26174260.847025201</v>
      </c>
      <c r="D74" s="29">
        <v>17280094.539783627</v>
      </c>
      <c r="E74" s="29">
        <v>54889712.067547992</v>
      </c>
      <c r="F74" s="29">
        <v>90466377.296514273</v>
      </c>
      <c r="G74" s="29">
        <v>110033543.17244574</v>
      </c>
      <c r="H74" s="29">
        <v>112574733.54594333</v>
      </c>
      <c r="I74" s="29">
        <v>145610208.40141204</v>
      </c>
      <c r="J74" s="29">
        <v>137986637.28091925</v>
      </c>
      <c r="K74" s="29">
        <v>143069018.02791443</v>
      </c>
      <c r="L74" s="29">
        <v>193892825.49786627</v>
      </c>
      <c r="M74" s="29">
        <v>165939731.38939276</v>
      </c>
      <c r="N74" s="29">
        <v>165939731.38939276</v>
      </c>
      <c r="O74" s="29">
        <v>150692589.14840722</v>
      </c>
      <c r="P74" s="29">
        <v>219304729.23284221</v>
      </c>
      <c r="Q74" s="29">
        <v>168480921.76289037</v>
      </c>
      <c r="R74" s="29">
        <v>99868781.678455368</v>
      </c>
      <c r="S74" s="29">
        <v>37609617.527764365</v>
      </c>
      <c r="T74" s="29">
        <v>17025975.502433866</v>
      </c>
      <c r="U74" s="29">
        <v>-6352975.9337439807</v>
      </c>
      <c r="V74" s="29">
        <v>-19313046.8385817</v>
      </c>
      <c r="W74" s="29">
        <v>9402404.3819410913</v>
      </c>
      <c r="X74" s="29">
        <v>51840283.61935088</v>
      </c>
      <c r="Y74" s="29">
        <v>82080449.06397222</v>
      </c>
      <c r="Z74" s="29">
        <v>92245210.557962596</v>
      </c>
      <c r="AA74" s="29">
        <v>97327591.304957777</v>
      </c>
      <c r="AB74" s="29">
        <v>99868781.678455368</v>
      </c>
      <c r="AC74" s="29">
        <v>102409972.05195296</v>
      </c>
      <c r="AD74" s="29">
        <v>102409972.05195296</v>
      </c>
      <c r="AE74" s="29">
        <v>102409972.05195296</v>
      </c>
      <c r="AF74" s="29">
        <v>102409972.05195296</v>
      </c>
      <c r="AG74" s="29">
        <v>99868781.678455368</v>
      </c>
      <c r="AH74" s="29">
        <v>99868781.678455368</v>
      </c>
      <c r="AI74" s="29">
        <v>97327591.304957777</v>
      </c>
      <c r="AJ74" s="29">
        <v>93261686.707361639</v>
      </c>
      <c r="AK74" s="29">
        <v>89958139.221814767</v>
      </c>
      <c r="AL74" s="29">
        <v>86654591.736267895</v>
      </c>
      <c r="AM74" s="29">
        <v>84113401.362770304</v>
      </c>
      <c r="AN74" s="29">
        <v>78014544.466376081</v>
      </c>
      <c r="AO74" s="29">
        <v>74202758.906129688</v>
      </c>
      <c r="AP74" s="29">
        <v>72932163.7193809</v>
      </c>
      <c r="AQ74" s="29">
        <v>74456877.943479449</v>
      </c>
      <c r="AR74" s="29">
        <v>76998068.316977039</v>
      </c>
      <c r="AS74" s="29">
        <v>80809853.877223432</v>
      </c>
      <c r="AT74" s="29">
        <v>85129877.512169331</v>
      </c>
      <c r="AU74" s="29">
        <v>88433424.997716203</v>
      </c>
      <c r="AV74" s="29">
        <v>89958139.221814767</v>
      </c>
      <c r="AW74" s="29">
        <v>90212258.259164527</v>
      </c>
      <c r="AX74" s="29">
        <v>90212258.259164527</v>
      </c>
      <c r="AY74" s="29">
        <v>89958139.221814767</v>
      </c>
      <c r="AZ74" s="29">
        <v>89449901.147115245</v>
      </c>
      <c r="BA74" s="29">
        <v>88687544.035065964</v>
      </c>
      <c r="BB74" s="29">
        <v>88179305.960366443</v>
      </c>
      <c r="BC74" s="29">
        <v>87416948.848317176</v>
      </c>
      <c r="BD74" s="29">
        <v>86908710.773617655</v>
      </c>
      <c r="BE74" s="29">
        <v>86146353.661568373</v>
      </c>
      <c r="BF74" s="29">
        <v>85638115.586868852</v>
      </c>
      <c r="BG74" s="29">
        <v>85129877.512169331</v>
      </c>
      <c r="BH74" s="29">
        <v>84621639.437469825</v>
      </c>
      <c r="BI74" s="29">
        <v>84621639.437469825</v>
      </c>
      <c r="BJ74" s="29">
        <v>84367520.400120065</v>
      </c>
      <c r="BK74" s="29">
        <v>84367520.400120065</v>
      </c>
      <c r="BL74" s="29">
        <v>84621639.437469825</v>
      </c>
      <c r="BM74" s="29">
        <v>85129877.512169331</v>
      </c>
      <c r="BN74" s="29">
        <v>85638115.586868852</v>
      </c>
      <c r="BO74" s="29">
        <v>86146353.661568373</v>
      </c>
      <c r="BP74" s="29">
        <v>86654591.736267895</v>
      </c>
      <c r="BQ74" s="29">
        <v>86908710.773617655</v>
      </c>
      <c r="BR74" s="29">
        <v>86908710.773617655</v>
      </c>
      <c r="BS74" s="29">
        <v>86908710.773617655</v>
      </c>
    </row>
    <row r="75" spans="1:71" x14ac:dyDescent="0.2">
      <c r="A75" s="30" t="s">
        <v>65</v>
      </c>
      <c r="B75" s="29">
        <v>-9734599.4817743506</v>
      </c>
      <c r="C75" s="29">
        <v>-16437110.600373086</v>
      </c>
      <c r="D75" s="29">
        <v>10851684.668207474</v>
      </c>
      <c r="E75" s="29">
        <v>34470057.181364916</v>
      </c>
      <c r="F75" s="29">
        <v>56811760.910027362</v>
      </c>
      <c r="G75" s="29">
        <v>69099697.960791707</v>
      </c>
      <c r="H75" s="29">
        <v>70695533.941410452</v>
      </c>
      <c r="I75" s="29">
        <v>91441401.689454153</v>
      </c>
      <c r="J75" s="29">
        <v>86653893.747597918</v>
      </c>
      <c r="K75" s="29">
        <v>89845565.708835408</v>
      </c>
      <c r="L75" s="29">
        <v>121762285.32121032</v>
      </c>
      <c r="M75" s="29">
        <v>104208089.53440411</v>
      </c>
      <c r="N75" s="29">
        <v>104208089.53440411</v>
      </c>
      <c r="O75" s="29">
        <v>94633073.650691643</v>
      </c>
      <c r="P75" s="29">
        <v>137720645.12739778</v>
      </c>
      <c r="Q75" s="29">
        <v>105803925.51502286</v>
      </c>
      <c r="R75" s="29">
        <v>62716354.038316719</v>
      </c>
      <c r="S75" s="29">
        <v>23618372.513157442</v>
      </c>
      <c r="T75" s="29">
        <v>10692101.0701456</v>
      </c>
      <c r="U75" s="29">
        <v>-3989589.951546865</v>
      </c>
      <c r="V75" s="29">
        <v>-12128353.45270247</v>
      </c>
      <c r="W75" s="29">
        <v>5904593.1282893606</v>
      </c>
      <c r="X75" s="29">
        <v>32555054.004622422</v>
      </c>
      <c r="Y75" s="29">
        <v>51545502.173985496</v>
      </c>
      <c r="Z75" s="29">
        <v>57928846.096460484</v>
      </c>
      <c r="AA75" s="29">
        <v>61120518.057697974</v>
      </c>
      <c r="AB75" s="29">
        <v>62716354.038316719</v>
      </c>
      <c r="AC75" s="29">
        <v>64312190.018935464</v>
      </c>
      <c r="AD75" s="29">
        <v>64312190.018935464</v>
      </c>
      <c r="AE75" s="29">
        <v>64312190.018935464</v>
      </c>
      <c r="AF75" s="29">
        <v>64312190.018935464</v>
      </c>
      <c r="AG75" s="29">
        <v>62716354.038316719</v>
      </c>
      <c r="AH75" s="29">
        <v>62716354.038316719</v>
      </c>
      <c r="AI75" s="29">
        <v>61120518.057697974</v>
      </c>
      <c r="AJ75" s="29">
        <v>58567180.488707982</v>
      </c>
      <c r="AK75" s="29">
        <v>56492593.713903613</v>
      </c>
      <c r="AL75" s="29">
        <v>54418006.939099245</v>
      </c>
      <c r="AM75" s="29">
        <v>52822170.958480492</v>
      </c>
      <c r="AN75" s="29">
        <v>48992164.604995504</v>
      </c>
      <c r="AO75" s="29">
        <v>46598410.634067386</v>
      </c>
      <c r="AP75" s="29">
        <v>45800492.643758014</v>
      </c>
      <c r="AQ75" s="29">
        <v>46757994.232129261</v>
      </c>
      <c r="AR75" s="29">
        <v>48353830.212748006</v>
      </c>
      <c r="AS75" s="29">
        <v>50747584.183676124</v>
      </c>
      <c r="AT75" s="29">
        <v>53460505.350727998</v>
      </c>
      <c r="AU75" s="29">
        <v>55535092.125532366</v>
      </c>
      <c r="AV75" s="29">
        <v>56492593.713903613</v>
      </c>
      <c r="AW75" s="29">
        <v>56652177.311965488</v>
      </c>
      <c r="AX75" s="29">
        <v>56652177.311965488</v>
      </c>
      <c r="AY75" s="29">
        <v>56492593.713903613</v>
      </c>
      <c r="AZ75" s="29">
        <v>56173426.517779864</v>
      </c>
      <c r="BA75" s="29">
        <v>55694675.723594241</v>
      </c>
      <c r="BB75" s="29">
        <v>55375508.527470492</v>
      </c>
      <c r="BC75" s="29">
        <v>54896757.733284868</v>
      </c>
      <c r="BD75" s="29">
        <v>54577590.537161119</v>
      </c>
      <c r="BE75" s="29">
        <v>54098839.742975496</v>
      </c>
      <c r="BF75" s="29">
        <v>53779672.546851747</v>
      </c>
      <c r="BG75" s="29">
        <v>53460505.350727998</v>
      </c>
      <c r="BH75" s="29">
        <v>53141338.154604249</v>
      </c>
      <c r="BI75" s="29">
        <v>53141338.154604249</v>
      </c>
      <c r="BJ75" s="29">
        <v>52981754.556542367</v>
      </c>
      <c r="BK75" s="29">
        <v>52981754.556542367</v>
      </c>
      <c r="BL75" s="29">
        <v>53141338.154604249</v>
      </c>
      <c r="BM75" s="29">
        <v>53460505.350727998</v>
      </c>
      <c r="BN75" s="29">
        <v>53779672.546851747</v>
      </c>
      <c r="BO75" s="29">
        <v>54098839.742975496</v>
      </c>
      <c r="BP75" s="29">
        <v>54418006.939099245</v>
      </c>
      <c r="BQ75" s="29">
        <v>54577590.537161119</v>
      </c>
      <c r="BR75" s="29">
        <v>54577590.537161119</v>
      </c>
      <c r="BS75" s="29">
        <v>54577590.537161119</v>
      </c>
    </row>
    <row r="76" spans="1:71" x14ac:dyDescent="0.2">
      <c r="A76" s="30" t="s">
        <v>62</v>
      </c>
      <c r="B76" s="29">
        <v>1000000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9" spans="1:71" x14ac:dyDescent="0.2">
      <c r="A79" s="30" t="s">
        <v>5</v>
      </c>
      <c r="B79">
        <v>2020</v>
      </c>
      <c r="C79">
        <v>2021</v>
      </c>
      <c r="D79">
        <v>2022</v>
      </c>
      <c r="E79">
        <v>2023</v>
      </c>
      <c r="F79">
        <v>2024</v>
      </c>
      <c r="G79">
        <v>2025</v>
      </c>
      <c r="H79">
        <v>2026</v>
      </c>
      <c r="I79">
        <v>2027</v>
      </c>
      <c r="J79">
        <v>2028</v>
      </c>
      <c r="K79">
        <v>2029</v>
      </c>
      <c r="L79">
        <v>2030</v>
      </c>
      <c r="M79">
        <v>2031</v>
      </c>
      <c r="N79">
        <v>2032</v>
      </c>
      <c r="O79">
        <v>2033</v>
      </c>
      <c r="P79">
        <v>2034</v>
      </c>
      <c r="Q79">
        <v>2035</v>
      </c>
      <c r="R79">
        <v>2036</v>
      </c>
      <c r="S79">
        <v>2037</v>
      </c>
      <c r="T79">
        <v>2038</v>
      </c>
      <c r="U79">
        <v>2039</v>
      </c>
      <c r="V79">
        <v>2040</v>
      </c>
      <c r="W79">
        <v>2041</v>
      </c>
      <c r="X79">
        <v>2042</v>
      </c>
      <c r="Y79">
        <v>2043</v>
      </c>
      <c r="Z79">
        <v>2044</v>
      </c>
      <c r="AA79">
        <v>2045</v>
      </c>
      <c r="AB79">
        <v>2046</v>
      </c>
      <c r="AC79">
        <v>2047</v>
      </c>
      <c r="AD79">
        <v>2048</v>
      </c>
      <c r="AE79">
        <v>2049</v>
      </c>
      <c r="AF79">
        <v>2050</v>
      </c>
      <c r="AG79">
        <v>2051</v>
      </c>
      <c r="AH79">
        <v>2052</v>
      </c>
      <c r="AI79">
        <v>2053</v>
      </c>
      <c r="AJ79">
        <v>2054</v>
      </c>
      <c r="AK79">
        <v>2055</v>
      </c>
      <c r="AL79">
        <v>2056</v>
      </c>
      <c r="AM79">
        <v>2057</v>
      </c>
      <c r="AN79">
        <v>2058</v>
      </c>
      <c r="AO79">
        <v>2059</v>
      </c>
      <c r="AP79">
        <v>2060</v>
      </c>
      <c r="AQ79">
        <v>2061</v>
      </c>
      <c r="AR79">
        <v>2062</v>
      </c>
      <c r="AS79">
        <v>2063</v>
      </c>
      <c r="AT79">
        <v>2064</v>
      </c>
      <c r="AU79">
        <v>2065</v>
      </c>
      <c r="AV79">
        <v>2066</v>
      </c>
      <c r="AW79">
        <v>2067</v>
      </c>
      <c r="AX79">
        <v>2068</v>
      </c>
      <c r="AY79">
        <v>2069</v>
      </c>
      <c r="AZ79">
        <v>2070</v>
      </c>
    </row>
    <row r="80" spans="1:71" x14ac:dyDescent="0.2">
      <c r="A80" s="30" t="s">
        <v>89</v>
      </c>
      <c r="B80" s="24">
        <f>U72/$B$76</f>
        <v>-25</v>
      </c>
      <c r="C80" s="24">
        <f t="shared" ref="C80:AZ80" si="45">V72/$B$76</f>
        <v>-76</v>
      </c>
      <c r="D80" s="24">
        <f t="shared" si="45"/>
        <v>37</v>
      </c>
      <c r="E80" s="24">
        <f t="shared" si="45"/>
        <v>204</v>
      </c>
      <c r="F80" s="24">
        <f t="shared" si="45"/>
        <v>323</v>
      </c>
      <c r="G80" s="24">
        <f t="shared" si="45"/>
        <v>363</v>
      </c>
      <c r="H80" s="24">
        <f t="shared" si="45"/>
        <v>383</v>
      </c>
      <c r="I80" s="24">
        <f t="shared" si="45"/>
        <v>393</v>
      </c>
      <c r="J80" s="24">
        <f t="shared" si="45"/>
        <v>403</v>
      </c>
      <c r="K80" s="24">
        <f t="shared" si="45"/>
        <v>403</v>
      </c>
      <c r="L80" s="24">
        <f t="shared" si="45"/>
        <v>403</v>
      </c>
      <c r="M80" s="24">
        <f t="shared" si="45"/>
        <v>403</v>
      </c>
      <c r="N80" s="24">
        <f t="shared" si="45"/>
        <v>393</v>
      </c>
      <c r="O80" s="24">
        <f t="shared" si="45"/>
        <v>393</v>
      </c>
      <c r="P80" s="24">
        <f t="shared" si="45"/>
        <v>383</v>
      </c>
      <c r="Q80" s="24">
        <f t="shared" si="45"/>
        <v>367</v>
      </c>
      <c r="R80" s="24">
        <f t="shared" si="45"/>
        <v>354</v>
      </c>
      <c r="S80" s="24">
        <f t="shared" si="45"/>
        <v>341</v>
      </c>
      <c r="T80" s="24">
        <f t="shared" si="45"/>
        <v>331</v>
      </c>
      <c r="U80" s="24">
        <f t="shared" si="45"/>
        <v>307</v>
      </c>
      <c r="V80" s="24">
        <f t="shared" si="45"/>
        <v>292</v>
      </c>
      <c r="W80" s="24">
        <f t="shared" si="45"/>
        <v>287</v>
      </c>
      <c r="X80" s="24">
        <f t="shared" si="45"/>
        <v>293</v>
      </c>
      <c r="Y80" s="24">
        <f t="shared" si="45"/>
        <v>303</v>
      </c>
      <c r="Z80" s="24">
        <f t="shared" si="45"/>
        <v>318</v>
      </c>
      <c r="AA80" s="24">
        <f t="shared" si="45"/>
        <v>335</v>
      </c>
      <c r="AB80" s="24">
        <f t="shared" si="45"/>
        <v>348</v>
      </c>
      <c r="AC80" s="24">
        <f t="shared" si="45"/>
        <v>354</v>
      </c>
      <c r="AD80" s="24">
        <f t="shared" si="45"/>
        <v>355</v>
      </c>
      <c r="AE80" s="24">
        <f t="shared" si="45"/>
        <v>355</v>
      </c>
      <c r="AF80" s="24">
        <f t="shared" si="45"/>
        <v>354</v>
      </c>
      <c r="AG80" s="24">
        <f t="shared" si="45"/>
        <v>352</v>
      </c>
      <c r="AH80" s="24">
        <f t="shared" si="45"/>
        <v>349</v>
      </c>
      <c r="AI80" s="24">
        <f t="shared" si="45"/>
        <v>347</v>
      </c>
      <c r="AJ80" s="24">
        <f t="shared" si="45"/>
        <v>344</v>
      </c>
      <c r="AK80" s="24">
        <f t="shared" si="45"/>
        <v>342</v>
      </c>
      <c r="AL80" s="24">
        <f t="shared" si="45"/>
        <v>339</v>
      </c>
      <c r="AM80" s="24">
        <f t="shared" si="45"/>
        <v>337</v>
      </c>
      <c r="AN80" s="24">
        <f t="shared" si="45"/>
        <v>335</v>
      </c>
      <c r="AO80" s="24">
        <f t="shared" si="45"/>
        <v>333</v>
      </c>
      <c r="AP80" s="24">
        <f t="shared" si="45"/>
        <v>333</v>
      </c>
      <c r="AQ80" s="24">
        <f t="shared" si="45"/>
        <v>332</v>
      </c>
      <c r="AR80" s="24">
        <f t="shared" si="45"/>
        <v>332</v>
      </c>
      <c r="AS80" s="24">
        <f t="shared" si="45"/>
        <v>333</v>
      </c>
      <c r="AT80" s="24">
        <f t="shared" si="45"/>
        <v>335</v>
      </c>
      <c r="AU80" s="24">
        <f t="shared" si="45"/>
        <v>337</v>
      </c>
      <c r="AV80" s="24">
        <f t="shared" si="45"/>
        <v>339</v>
      </c>
      <c r="AW80" s="24">
        <f t="shared" si="45"/>
        <v>341</v>
      </c>
      <c r="AX80" s="24">
        <f t="shared" si="45"/>
        <v>342</v>
      </c>
      <c r="AY80" s="24">
        <f t="shared" si="45"/>
        <v>342</v>
      </c>
      <c r="AZ80" s="24">
        <f t="shared" si="45"/>
        <v>342</v>
      </c>
    </row>
    <row r="81" spans="1:52" x14ac:dyDescent="0.2">
      <c r="A81" s="30" t="s">
        <v>90</v>
      </c>
      <c r="B81">
        <f>B21</f>
        <v>336</v>
      </c>
      <c r="C81">
        <f t="shared" ref="C81:AZ81" si="46">C21</f>
        <v>326</v>
      </c>
      <c r="D81">
        <f t="shared" si="46"/>
        <v>312.31</v>
      </c>
      <c r="E81">
        <f t="shared" si="46"/>
        <v>309.11886254096783</v>
      </c>
      <c r="F81">
        <f t="shared" si="46"/>
        <v>306.64119226869286</v>
      </c>
      <c r="G81">
        <f t="shared" si="46"/>
        <v>304.31903253928209</v>
      </c>
      <c r="H81">
        <f t="shared" si="46"/>
        <v>302.14614204012901</v>
      </c>
      <c r="I81">
        <f t="shared" si="46"/>
        <v>299.89132008460564</v>
      </c>
      <c r="J81">
        <f t="shared" si="46"/>
        <v>297.89204461737495</v>
      </c>
      <c r="K81">
        <f t="shared" si="46"/>
        <v>295.9192496199089</v>
      </c>
      <c r="L81">
        <f t="shared" si="46"/>
        <v>294.08057007183197</v>
      </c>
      <c r="M81">
        <f t="shared" si="46"/>
        <v>292.3714203729038</v>
      </c>
      <c r="N81">
        <f t="shared" si="46"/>
        <v>290.78760986167464</v>
      </c>
      <c r="O81">
        <f t="shared" si="46"/>
        <v>289.22086627405787</v>
      </c>
      <c r="P81">
        <f t="shared" si="46"/>
        <v>287.87757536245988</v>
      </c>
      <c r="Q81">
        <f t="shared" si="46"/>
        <v>286.54670463709999</v>
      </c>
      <c r="R81">
        <f t="shared" si="46"/>
        <v>285.32951509527868</v>
      </c>
      <c r="S81">
        <f t="shared" si="46"/>
        <v>284.22319691901919</v>
      </c>
      <c r="T81">
        <f t="shared" si="46"/>
        <v>283.22522221073609</v>
      </c>
      <c r="U81">
        <f t="shared" si="46"/>
        <v>282.33333032833701</v>
      </c>
      <c r="V81">
        <f t="shared" si="46"/>
        <v>281.44703804617615</v>
      </c>
      <c r="W81">
        <f t="shared" si="46"/>
        <v>280.66415337845388</v>
      </c>
      <c r="X81">
        <f t="shared" si="46"/>
        <v>279.88561203759826</v>
      </c>
      <c r="Y81">
        <f t="shared" si="46"/>
        <v>279.20815723667738</v>
      </c>
      <c r="Z81">
        <f t="shared" si="46"/>
        <v>278.53397403534694</v>
      </c>
      <c r="AA81">
        <f t="shared" si="46"/>
        <v>277.95888668358782</v>
      </c>
      <c r="AB81">
        <f t="shared" si="46"/>
        <v>277.38616919728918</v>
      </c>
      <c r="AC81">
        <f t="shared" si="46"/>
        <v>276.8158069576786</v>
      </c>
      <c r="AD81">
        <f t="shared" si="46"/>
        <v>276.34245571459093</v>
      </c>
      <c r="AE81">
        <f t="shared" si="46"/>
        <v>275.87072055632086</v>
      </c>
      <c r="AF81">
        <f t="shared" si="46"/>
        <v>275.40059322067617</v>
      </c>
      <c r="AG81">
        <f t="shared" si="46"/>
        <v>275.02577104548635</v>
      </c>
      <c r="AH81">
        <f t="shared" si="46"/>
        <v>274.65196775490466</v>
      </c>
      <c r="AI81">
        <f t="shared" si="46"/>
        <v>274.27917920009645</v>
      </c>
      <c r="AJ81">
        <f t="shared" si="46"/>
        <v>274.00034574106553</v>
      </c>
      <c r="AK81">
        <f t="shared" si="46"/>
        <v>273.62932293031253</v>
      </c>
      <c r="AL81">
        <f t="shared" si="46"/>
        <v>273.35180840401404</v>
      </c>
      <c r="AM81">
        <f t="shared" si="46"/>
        <v>273.07485621718126</v>
      </c>
      <c r="AN81">
        <f t="shared" si="46"/>
        <v>272.79846466230555</v>
      </c>
      <c r="AO81">
        <f t="shared" si="46"/>
        <v>272.52263203878448</v>
      </c>
      <c r="AP81">
        <f t="shared" si="46"/>
        <v>272.24735665288671</v>
      </c>
      <c r="AQ81">
        <f t="shared" si="46"/>
        <v>271.97263681771727</v>
      </c>
      <c r="AR81">
        <f t="shared" si="46"/>
        <v>271.69847085318332</v>
      </c>
      <c r="AS81">
        <f t="shared" si="46"/>
        <v>271.42485708595956</v>
      </c>
      <c r="AT81">
        <f t="shared" si="46"/>
        <v>271.15179384945458</v>
      </c>
      <c r="AU81">
        <f t="shared" si="46"/>
        <v>270.87927948377671</v>
      </c>
      <c r="AV81">
        <f t="shared" si="46"/>
        <v>270.60731233570061</v>
      </c>
      <c r="AW81">
        <f t="shared" si="46"/>
        <v>270.33589075863375</v>
      </c>
      <c r="AX81">
        <f t="shared" si="46"/>
        <v>270.06501311258302</v>
      </c>
      <c r="AY81">
        <f t="shared" si="46"/>
        <v>269.79467776412196</v>
      </c>
      <c r="AZ81">
        <f t="shared" si="46"/>
        <v>269.34501996784843</v>
      </c>
    </row>
  </sheetData>
  <pageMargins left="0.7" right="0.7" top="0.75" bottom="0.75" header="0.3" footer="0.3"/>
  <ignoredErrors>
    <ignoredError sqref="X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EC34-7E3E-C64E-8A49-B83C16A04B23}">
  <dimension ref="A1:BW50"/>
  <sheetViews>
    <sheetView workbookViewId="0">
      <selection activeCell="B2" sqref="B2"/>
    </sheetView>
  </sheetViews>
  <sheetFormatPr baseColWidth="10" defaultRowHeight="15" x14ac:dyDescent="0.2"/>
  <cols>
    <col min="1" max="1" width="40.6640625" customWidth="1"/>
    <col min="2" max="10" width="11.83203125" bestFit="1" customWidth="1"/>
    <col min="11" max="11" width="11" bestFit="1" customWidth="1"/>
    <col min="12" max="24" width="11.83203125" bestFit="1" customWidth="1"/>
    <col min="25" max="25" width="12.33203125" bestFit="1" customWidth="1"/>
    <col min="26" max="33" width="11.83203125" bestFit="1" customWidth="1"/>
    <col min="34" max="35" width="11" bestFit="1" customWidth="1"/>
    <col min="36" max="49" width="11.83203125" bestFit="1" customWidth="1"/>
    <col min="50" max="50" width="11" bestFit="1" customWidth="1"/>
    <col min="51" max="51" width="11.83203125" bestFit="1" customWidth="1"/>
    <col min="52" max="71" width="11" bestFit="1" customWidth="1"/>
  </cols>
  <sheetData>
    <row r="1" spans="1:75" x14ac:dyDescent="0.2">
      <c r="A1" s="31" t="s">
        <v>5</v>
      </c>
      <c r="B1" s="31">
        <v>2020</v>
      </c>
      <c r="C1" s="31">
        <v>2021</v>
      </c>
      <c r="D1" s="31">
        <v>2022</v>
      </c>
      <c r="E1" s="31">
        <v>2023</v>
      </c>
      <c r="F1" s="31">
        <v>2024</v>
      </c>
      <c r="G1" s="31">
        <v>2025</v>
      </c>
      <c r="H1" s="31">
        <v>2026</v>
      </c>
      <c r="I1" s="31">
        <v>2027</v>
      </c>
      <c r="J1" s="31">
        <v>2028</v>
      </c>
      <c r="K1" s="31">
        <v>2029</v>
      </c>
      <c r="L1" s="31">
        <v>2030</v>
      </c>
      <c r="M1" s="31">
        <v>2031</v>
      </c>
      <c r="N1" s="31">
        <v>2032</v>
      </c>
      <c r="O1" s="31">
        <v>2033</v>
      </c>
      <c r="P1" s="31">
        <v>2034</v>
      </c>
      <c r="Q1" s="31">
        <v>2035</v>
      </c>
      <c r="R1" s="31">
        <v>2036</v>
      </c>
      <c r="S1" s="31">
        <v>2037</v>
      </c>
      <c r="T1" s="31">
        <v>2038</v>
      </c>
      <c r="U1" s="31">
        <v>2039</v>
      </c>
      <c r="V1" s="31">
        <v>2040</v>
      </c>
      <c r="W1" s="31">
        <v>2041</v>
      </c>
      <c r="X1" s="31">
        <v>2042</v>
      </c>
      <c r="Y1" s="20">
        <v>2043</v>
      </c>
      <c r="Z1" s="20">
        <v>2044</v>
      </c>
      <c r="AA1" s="20">
        <v>2045</v>
      </c>
      <c r="AB1" s="20">
        <v>2046</v>
      </c>
      <c r="AC1" s="20">
        <v>2047</v>
      </c>
      <c r="AD1" s="20">
        <v>2048</v>
      </c>
      <c r="AE1" s="20">
        <v>2049</v>
      </c>
      <c r="AF1" s="20">
        <v>2050</v>
      </c>
      <c r="AG1" s="20">
        <v>2051</v>
      </c>
      <c r="AH1" s="20">
        <v>2052</v>
      </c>
      <c r="AI1" s="20">
        <v>2053</v>
      </c>
      <c r="AJ1" s="20">
        <v>2054</v>
      </c>
      <c r="AK1" s="20">
        <v>2055</v>
      </c>
      <c r="AL1" s="20">
        <v>2056</v>
      </c>
      <c r="AM1" s="20">
        <v>2057</v>
      </c>
      <c r="AN1" s="20">
        <v>2058</v>
      </c>
      <c r="AO1" s="20">
        <v>2059</v>
      </c>
      <c r="AP1" s="20">
        <v>2060</v>
      </c>
      <c r="AQ1" s="20">
        <v>2061</v>
      </c>
      <c r="AR1" s="20">
        <v>2062</v>
      </c>
      <c r="AS1" s="20">
        <v>2063</v>
      </c>
      <c r="AT1" s="20">
        <v>2064</v>
      </c>
      <c r="AU1" s="20">
        <v>2065</v>
      </c>
      <c r="AV1" s="20">
        <v>2066</v>
      </c>
      <c r="AW1" s="20">
        <v>2067</v>
      </c>
      <c r="AX1" s="20">
        <v>2068</v>
      </c>
      <c r="AY1" s="20">
        <v>2069</v>
      </c>
      <c r="AZ1" s="20">
        <v>2070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"/>
      <c r="BU1" s="2"/>
      <c r="BV1" s="2"/>
      <c r="BW1" s="2"/>
    </row>
    <row r="2" spans="1:75" x14ac:dyDescent="0.2">
      <c r="A2" s="31" t="s">
        <v>86</v>
      </c>
      <c r="B2" s="37">
        <f>'GWF-Smoothing '!B81</f>
        <v>336</v>
      </c>
      <c r="C2" s="37">
        <f>'GWF-Smoothing '!C81</f>
        <v>326</v>
      </c>
      <c r="D2" s="37">
        <f>'GWF-Smoothing '!D81</f>
        <v>312.31</v>
      </c>
      <c r="E2" s="37">
        <f>'GWF-Smoothing '!E81</f>
        <v>309.11886254096783</v>
      </c>
      <c r="F2" s="37">
        <f>'GWF-Smoothing '!F81</f>
        <v>306.64119226869286</v>
      </c>
      <c r="G2" s="37">
        <f>'GWF-Smoothing '!G81</f>
        <v>304.31903253928209</v>
      </c>
      <c r="H2" s="37">
        <f>'GWF-Smoothing '!H81</f>
        <v>302.14614204012901</v>
      </c>
      <c r="I2" s="37">
        <f>'GWF-Smoothing '!I81</f>
        <v>299.89132008460564</v>
      </c>
      <c r="J2" s="37">
        <f>'GWF-Smoothing '!J81</f>
        <v>297.89204461737495</v>
      </c>
      <c r="K2" s="37">
        <f>'GWF-Smoothing '!K81</f>
        <v>295.9192496199089</v>
      </c>
      <c r="L2" s="37">
        <f>'GWF-Smoothing '!L81</f>
        <v>294.08057007183197</v>
      </c>
      <c r="M2" s="37">
        <f>'GWF-Smoothing '!M81</f>
        <v>292.3714203729038</v>
      </c>
      <c r="N2" s="37">
        <f>'GWF-Smoothing '!N81</f>
        <v>290.78760986167464</v>
      </c>
      <c r="O2" s="37">
        <f>'GWF-Smoothing '!O81</f>
        <v>289.22086627405787</v>
      </c>
      <c r="P2" s="37">
        <f>'GWF-Smoothing '!P81</f>
        <v>287.87757536245988</v>
      </c>
      <c r="Q2" s="37">
        <f>'GWF-Smoothing '!Q81</f>
        <v>286.54670463709999</v>
      </c>
      <c r="R2" s="37">
        <f>'GWF-Smoothing '!R81</f>
        <v>285.32951509527868</v>
      </c>
      <c r="S2" s="37">
        <f>'GWF-Smoothing '!S81</f>
        <v>284.22319691901919</v>
      </c>
      <c r="T2" s="37">
        <f>'GWF-Smoothing '!T81</f>
        <v>283.22522221073609</v>
      </c>
      <c r="U2" s="37">
        <f>'GWF-Smoothing '!U81</f>
        <v>282.33333032833701</v>
      </c>
      <c r="V2" s="37">
        <f>'GWF-Smoothing '!V81</f>
        <v>281.44703804617615</v>
      </c>
      <c r="W2" s="37">
        <f>'GWF-Smoothing '!W81</f>
        <v>280.66415337845388</v>
      </c>
      <c r="X2" s="37">
        <f>'GWF-Smoothing '!X81</f>
        <v>279.88561203759826</v>
      </c>
      <c r="Y2" s="37">
        <f>'GWF-Smoothing '!Y81</f>
        <v>279.20815723667738</v>
      </c>
      <c r="Z2" s="37">
        <f>'GWF-Smoothing '!Z81</f>
        <v>278.53397403534694</v>
      </c>
      <c r="AA2" s="37">
        <f>'GWF-Smoothing '!AA81</f>
        <v>277.95888668358782</v>
      </c>
      <c r="AB2" s="37">
        <f>'GWF-Smoothing '!AB81</f>
        <v>277.38616919728918</v>
      </c>
      <c r="AC2" s="37">
        <f>'GWF-Smoothing '!AC81</f>
        <v>276.8158069576786</v>
      </c>
      <c r="AD2" s="37">
        <f>'GWF-Smoothing '!AD81</f>
        <v>276.34245571459093</v>
      </c>
      <c r="AE2" s="37">
        <f>'GWF-Smoothing '!AE81</f>
        <v>275.87072055632086</v>
      </c>
      <c r="AF2" s="37">
        <f>'GWF-Smoothing '!AF81</f>
        <v>275.40059322067617</v>
      </c>
      <c r="AG2" s="37">
        <f>'GWF-Smoothing '!AG81</f>
        <v>275.02577104548635</v>
      </c>
      <c r="AH2" s="37">
        <f>'GWF-Smoothing '!AH81</f>
        <v>274.65196775490466</v>
      </c>
      <c r="AI2" s="37">
        <f>'GWF-Smoothing '!AI81</f>
        <v>274.27917920009645</v>
      </c>
      <c r="AJ2" s="37">
        <f>'GWF-Smoothing '!AJ81</f>
        <v>274.00034574106553</v>
      </c>
      <c r="AK2" s="37">
        <f>'GWF-Smoothing '!AK81</f>
        <v>273.62932293031253</v>
      </c>
      <c r="AL2" s="37">
        <f>'GWF-Smoothing '!AL81</f>
        <v>273.35180840401404</v>
      </c>
      <c r="AM2" s="37">
        <f>'GWF-Smoothing '!AM81</f>
        <v>273.07485621718126</v>
      </c>
      <c r="AN2" s="37">
        <f>'GWF-Smoothing '!AN81</f>
        <v>272.79846466230555</v>
      </c>
      <c r="AO2" s="37">
        <f>'GWF-Smoothing '!AO81</f>
        <v>272.52263203878448</v>
      </c>
      <c r="AP2" s="37">
        <f>'GWF-Smoothing '!AP81</f>
        <v>272.24735665288671</v>
      </c>
      <c r="AQ2" s="37">
        <f>'GWF-Smoothing '!AQ81</f>
        <v>271.97263681771727</v>
      </c>
      <c r="AR2" s="37">
        <f>'GWF-Smoothing '!AR81</f>
        <v>271.69847085318332</v>
      </c>
      <c r="AS2" s="37">
        <f>'GWF-Smoothing '!AS81</f>
        <v>271.42485708595956</v>
      </c>
      <c r="AT2" s="37">
        <f>'GWF-Smoothing '!AT81</f>
        <v>271.15179384945458</v>
      </c>
      <c r="AU2" s="37">
        <f>'GWF-Smoothing '!AU81</f>
        <v>270.87927948377671</v>
      </c>
      <c r="AV2" s="37">
        <f>'GWF-Smoothing '!AV81</f>
        <v>270.60731233570061</v>
      </c>
      <c r="AW2" s="37">
        <f>'GWF-Smoothing '!AW81</f>
        <v>270.33589075863375</v>
      </c>
      <c r="AX2" s="37">
        <f>'GWF-Smoothing '!AX81</f>
        <v>270.06501311258302</v>
      </c>
      <c r="AY2" s="37">
        <f>'GWF-Smoothing '!AY81</f>
        <v>269.79467776412196</v>
      </c>
      <c r="AZ2" s="37">
        <f>'GWF-Smoothing '!AZ81</f>
        <v>269.34501996784843</v>
      </c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</row>
    <row r="3" spans="1:75" x14ac:dyDescent="0.2">
      <c r="A3" s="31" t="s">
        <v>84</v>
      </c>
      <c r="B3" s="37">
        <v>1000000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</row>
    <row r="4" spans="1:75" x14ac:dyDescent="0.2">
      <c r="A4" s="31" t="s">
        <v>72</v>
      </c>
      <c r="B4" s="37">
        <f>B2*$B$3</f>
        <v>336000000</v>
      </c>
      <c r="C4" s="37">
        <f t="shared" ref="C4:AZ4" si="0">C2*$B$3</f>
        <v>326000000</v>
      </c>
      <c r="D4" s="37">
        <f t="shared" si="0"/>
        <v>312310000</v>
      </c>
      <c r="E4" s="37">
        <f t="shared" si="0"/>
        <v>309118862.54096782</v>
      </c>
      <c r="F4" s="37">
        <f t="shared" si="0"/>
        <v>306641192.26869285</v>
      </c>
      <c r="G4" s="37">
        <f t="shared" si="0"/>
        <v>304319032.53928208</v>
      </c>
      <c r="H4" s="37">
        <f t="shared" si="0"/>
        <v>302146142.04012901</v>
      </c>
      <c r="I4" s="37">
        <f t="shared" si="0"/>
        <v>299891320.08460563</v>
      </c>
      <c r="J4" s="37">
        <f t="shared" si="0"/>
        <v>297892044.61737496</v>
      </c>
      <c r="K4" s="37">
        <f t="shared" si="0"/>
        <v>295919249.61990887</v>
      </c>
      <c r="L4" s="37">
        <f t="shared" si="0"/>
        <v>294080570.07183194</v>
      </c>
      <c r="M4" s="37">
        <f t="shared" si="0"/>
        <v>292371420.37290382</v>
      </c>
      <c r="N4" s="37">
        <f t="shared" si="0"/>
        <v>290787609.86167467</v>
      </c>
      <c r="O4" s="37">
        <f t="shared" si="0"/>
        <v>289220866.27405787</v>
      </c>
      <c r="P4" s="37">
        <f t="shared" si="0"/>
        <v>287877575.3624599</v>
      </c>
      <c r="Q4" s="37">
        <f t="shared" si="0"/>
        <v>286546704.63709998</v>
      </c>
      <c r="R4" s="37">
        <f t="shared" si="0"/>
        <v>285329515.09527868</v>
      </c>
      <c r="S4" s="37">
        <f t="shared" si="0"/>
        <v>284223196.91901916</v>
      </c>
      <c r="T4" s="37">
        <f t="shared" si="0"/>
        <v>283225222.2107361</v>
      </c>
      <c r="U4" s="37">
        <f t="shared" si="0"/>
        <v>282333330.32833701</v>
      </c>
      <c r="V4" s="37">
        <f t="shared" si="0"/>
        <v>281447038.04617614</v>
      </c>
      <c r="W4" s="37">
        <f t="shared" si="0"/>
        <v>280664153.37845385</v>
      </c>
      <c r="X4" s="37">
        <f t="shared" si="0"/>
        <v>279885612.03759825</v>
      </c>
      <c r="Y4" s="37">
        <f t="shared" si="0"/>
        <v>279208157.23667741</v>
      </c>
      <c r="Z4" s="37">
        <f t="shared" si="0"/>
        <v>278533974.03534693</v>
      </c>
      <c r="AA4" s="37">
        <f t="shared" si="0"/>
        <v>277958886.68358785</v>
      </c>
      <c r="AB4" s="37">
        <f t="shared" si="0"/>
        <v>277386169.19728917</v>
      </c>
      <c r="AC4" s="37">
        <f t="shared" si="0"/>
        <v>276815806.95767862</v>
      </c>
      <c r="AD4" s="37">
        <f t="shared" si="0"/>
        <v>276342455.71459091</v>
      </c>
      <c r="AE4" s="37">
        <f t="shared" si="0"/>
        <v>275870720.55632085</v>
      </c>
      <c r="AF4" s="37">
        <f t="shared" si="0"/>
        <v>275400593.22067618</v>
      </c>
      <c r="AG4" s="37">
        <f t="shared" si="0"/>
        <v>275025771.04548633</v>
      </c>
      <c r="AH4" s="37">
        <f t="shared" si="0"/>
        <v>274651967.75490469</v>
      </c>
      <c r="AI4" s="37">
        <f t="shared" si="0"/>
        <v>274279179.20009643</v>
      </c>
      <c r="AJ4" s="37">
        <f t="shared" si="0"/>
        <v>274000345.7410655</v>
      </c>
      <c r="AK4" s="37">
        <f t="shared" si="0"/>
        <v>273629322.93031251</v>
      </c>
      <c r="AL4" s="37">
        <f t="shared" si="0"/>
        <v>273351808.40401405</v>
      </c>
      <c r="AM4" s="37">
        <f t="shared" si="0"/>
        <v>273074856.21718127</v>
      </c>
      <c r="AN4" s="37">
        <f t="shared" si="0"/>
        <v>272798464.66230553</v>
      </c>
      <c r="AO4" s="37">
        <f t="shared" si="0"/>
        <v>272522632.0387845</v>
      </c>
      <c r="AP4" s="37">
        <f t="shared" si="0"/>
        <v>272247356.65288669</v>
      </c>
      <c r="AQ4" s="37">
        <f t="shared" si="0"/>
        <v>271972636.81771725</v>
      </c>
      <c r="AR4" s="37">
        <f t="shared" si="0"/>
        <v>271698470.85318333</v>
      </c>
      <c r="AS4" s="37">
        <f t="shared" si="0"/>
        <v>271424857.08595955</v>
      </c>
      <c r="AT4" s="37">
        <f t="shared" si="0"/>
        <v>271151793.84945458</v>
      </c>
      <c r="AU4" s="37">
        <f t="shared" si="0"/>
        <v>270879279.48377669</v>
      </c>
      <c r="AV4" s="37">
        <f t="shared" si="0"/>
        <v>270607312.33570063</v>
      </c>
      <c r="AW4" s="37">
        <f t="shared" si="0"/>
        <v>270335890.75863373</v>
      </c>
      <c r="AX4" s="37">
        <f t="shared" si="0"/>
        <v>270065013.11258304</v>
      </c>
      <c r="AY4" s="37">
        <f t="shared" si="0"/>
        <v>269794677.76412195</v>
      </c>
      <c r="AZ4" s="37">
        <f t="shared" si="0"/>
        <v>269345019.96784842</v>
      </c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</row>
    <row r="5" spans="1:75" x14ac:dyDescent="0.2">
      <c r="A5" s="30" t="s">
        <v>63</v>
      </c>
      <c r="B5" s="29">
        <f>B4*'Share of Pollutants'!$B$19</f>
        <v>196995914.50169101</v>
      </c>
      <c r="C5" s="29">
        <f>C4*'Share of Pollutants'!$B$19</f>
        <v>191132940.85580736</v>
      </c>
      <c r="D5" s="29">
        <f>D4*'Share of Pollutants'!$B$19</f>
        <v>183106529.93459263</v>
      </c>
      <c r="E5" s="29">
        <f>E4*'Share of Pollutants'!$B$19</f>
        <v>181235574.45232284</v>
      </c>
      <c r="F5" s="29">
        <f>F4*'Share of Pollutants'!$B$19</f>
        <v>179782922.90136909</v>
      </c>
      <c r="G5" s="29">
        <f>G4*'Share of Pollutants'!$B$19</f>
        <v>178421446.77186233</v>
      </c>
      <c r="H5" s="29">
        <f>H4*'Share of Pollutants'!$B$19</f>
        <v>177147486.79866979</v>
      </c>
      <c r="I5" s="29">
        <f>I4*'Share of Pollutants'!$B$19</f>
        <v>175825490.62853044</v>
      </c>
      <c r="J5" s="29">
        <f>J4*'Share of Pollutants'!$B$19</f>
        <v>174653320.6910069</v>
      </c>
      <c r="K5" s="29">
        <f>K4*'Share of Pollutants'!$B$19</f>
        <v>173496676.18311945</v>
      </c>
      <c r="L5" s="29">
        <f>L4*'Share of Pollutants'!$B$19</f>
        <v>172418663.20975941</v>
      </c>
      <c r="M5" s="29">
        <f>M4*'Share of Pollutants'!$B$19</f>
        <v>171416593.24559084</v>
      </c>
      <c r="N5" s="29">
        <f>N4*'Share of Pollutants'!$B$19</f>
        <v>170488009.31684983</v>
      </c>
      <c r="O5" s="29">
        <f>O4*'Share of Pollutants'!$B$19</f>
        <v>169569431.68044439</v>
      </c>
      <c r="P5" s="29">
        <f>P4*'Share of Pollutants'!$B$19</f>
        <v>168781863.75909901</v>
      </c>
      <c r="Q5" s="29">
        <f>Q4*'Share of Pollutants'!$B$19</f>
        <v>168001577.76021266</v>
      </c>
      <c r="R5" s="29">
        <f>R4*'Share of Pollutants'!$B$19</f>
        <v>167287942.73963833</v>
      </c>
      <c r="S5" s="29">
        <f>S4*'Share of Pollutants'!$B$19</f>
        <v>166639311.30850115</v>
      </c>
      <c r="T5" s="29">
        <f>T4*'Share of Pollutants'!$B$19</f>
        <v>166054201.36710894</v>
      </c>
      <c r="U5" s="29">
        <f>U4*'Share of Pollutants'!$B$19</f>
        <v>165531287.5069606</v>
      </c>
      <c r="V5" s="29">
        <f>V4*'Share of Pollutants'!$B$19</f>
        <v>165011656.67767468</v>
      </c>
      <c r="W5" s="29">
        <f>W4*'Share of Pollutants'!$B$19</f>
        <v>164552653.46021247</v>
      </c>
      <c r="X5" s="29">
        <f>X4*'Share of Pollutants'!$B$19</f>
        <v>164096196.72384575</v>
      </c>
      <c r="Y5" s="29">
        <f>Y4*'Share of Pollutants'!$B$19</f>
        <v>163699006.7594381</v>
      </c>
      <c r="Z5" s="29">
        <f>Z4*'Share of Pollutants'!$B$19</f>
        <v>163303734.9252483</v>
      </c>
      <c r="AA5" s="29">
        <f>AA4*'Share of Pollutants'!$B$19</f>
        <v>162966562.72650385</v>
      </c>
      <c r="AB5" s="29">
        <f>AB4*'Share of Pollutants'!$B$19</f>
        <v>162630779.97363326</v>
      </c>
      <c r="AC5" s="29">
        <f>AC4*'Share of Pollutants'!$B$19</f>
        <v>162296378.09568888</v>
      </c>
      <c r="AD5" s="29">
        <f>AD4*'Share of Pollutants'!$B$19</f>
        <v>162018853.50934193</v>
      </c>
      <c r="AE5" s="29">
        <f>AE4*'Share of Pollutants'!$B$19</f>
        <v>161742276.42926452</v>
      </c>
      <c r="AF5" s="29">
        <f>AF4*'Share of Pollutants'!$B$19</f>
        <v>161466642.0113551</v>
      </c>
      <c r="AG5" s="29">
        <f>AG4*'Share of Pollutants'!$B$19</f>
        <v>161246884.75785202</v>
      </c>
      <c r="AH5" s="29">
        <f>AH4*'Share of Pollutants'!$B$19</f>
        <v>161027724.87370953</v>
      </c>
      <c r="AI5" s="29">
        <f>AI4*'Share of Pollutants'!$B$19</f>
        <v>160809159.92647675</v>
      </c>
      <c r="AJ5" s="29">
        <f>AJ4*'Share of Pollutants'!$B$19</f>
        <v>160645680.60428786</v>
      </c>
      <c r="AK5" s="29">
        <f>AK4*'Share of Pollutants'!$B$19</f>
        <v>160428150.9081412</v>
      </c>
      <c r="AL5" s="29">
        <f>AL4*'Share of Pollutants'!$B$19</f>
        <v>160265444.87273744</v>
      </c>
      <c r="AM5" s="29">
        <f>AM4*'Share of Pollutants'!$B$19</f>
        <v>160103068.53548038</v>
      </c>
      <c r="AN5" s="29">
        <f>AN4*'Share of Pollutants'!$B$19</f>
        <v>159941020.89526227</v>
      </c>
      <c r="AO5" s="29">
        <f>AO4*'Share of Pollutants'!$B$19</f>
        <v>159779300.95502439</v>
      </c>
      <c r="AP5" s="29">
        <f>AP4*'Share of Pollutants'!$B$19</f>
        <v>159617907.72173646</v>
      </c>
      <c r="AQ5" s="29">
        <f>AQ4*'Share of Pollutants'!$B$19</f>
        <v>159456840.20637646</v>
      </c>
      <c r="AR5" s="29">
        <f>AR4*'Share of Pollutants'!$B$19</f>
        <v>159296097.42391038</v>
      </c>
      <c r="AS5" s="29">
        <f>AS4*'Share of Pollutants'!$B$19</f>
        <v>159135678.39327201</v>
      </c>
      <c r="AT5" s="29">
        <f>AT4*'Share of Pollutants'!$B$19</f>
        <v>158975582.13734317</v>
      </c>
      <c r="AU5" s="29">
        <f>AU4*'Share of Pollutants'!$B$19</f>
        <v>158815807.68293375</v>
      </c>
      <c r="AV5" s="29">
        <f>AV4*'Share of Pollutants'!$B$19</f>
        <v>158656354.06076214</v>
      </c>
      <c r="AW5" s="29">
        <f>AW4*'Share of Pollutants'!$B$19</f>
        <v>158497220.30543539</v>
      </c>
      <c r="AX5" s="29">
        <f>AX4*'Share of Pollutants'!$B$19</f>
        <v>158338405.45542997</v>
      </c>
      <c r="AY5" s="29">
        <f>AY4*'Share of Pollutants'!$B$19</f>
        <v>158179908.55307215</v>
      </c>
      <c r="AZ5" s="29">
        <f>AZ4*'Share of Pollutants'!$B$19</f>
        <v>157916275.37215039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</row>
    <row r="6" spans="1:75" x14ac:dyDescent="0.2">
      <c r="A6" s="30" t="s">
        <v>64</v>
      </c>
      <c r="B6" s="29">
        <f>B4*'Share of Pollutants'!$B$20</f>
        <v>85383996.549519092</v>
      </c>
      <c r="C6" s="29">
        <f>C4*'Share of Pollutants'!$B$20</f>
        <v>82842806.176021501</v>
      </c>
      <c r="D6" s="29">
        <f>D4*'Share of Pollutants'!$B$20</f>
        <v>79363916.554703295</v>
      </c>
      <c r="E6" s="29">
        <f>E4*'Share of Pollutants'!$B$20</f>
        <v>78552987.775563285</v>
      </c>
      <c r="F6" s="29">
        <f>F4*'Share of Pollutants'!$B$20</f>
        <v>77923364.59110266</v>
      </c>
      <c r="G6" s="29">
        <f>G4*'Share of Pollutants'!$B$20</f>
        <v>77333259.596092418</v>
      </c>
      <c r="H6" s="29">
        <f>H4*'Share of Pollutants'!$B$20</f>
        <v>76781086.754181191</v>
      </c>
      <c r="I6" s="29">
        <f>I4*'Share of Pollutants'!$B$20</f>
        <v>76208093.569448501</v>
      </c>
      <c r="J6" s="29">
        <f>J4*'Share of Pollutants'!$B$20</f>
        <v>75700039.612318844</v>
      </c>
      <c r="K6" s="29">
        <f>K4*'Share of Pollutants'!$B$20</f>
        <v>75198714.846674338</v>
      </c>
      <c r="L6" s="29">
        <f>L4*'Share of Pollutants'!$B$20</f>
        <v>74731471.36992234</v>
      </c>
      <c r="M6" s="29">
        <f>M4*'Share of Pollutants'!$B$20</f>
        <v>74297143.893744096</v>
      </c>
      <c r="N6" s="29">
        <f>N4*'Share of Pollutants'!$B$20</f>
        <v>73894667.491286114</v>
      </c>
      <c r="O6" s="29">
        <f>O4*'Share of Pollutants'!$B$20</f>
        <v>73496528.119027019</v>
      </c>
      <c r="P6" s="29">
        <f>P4*'Share of Pollutants'!$B$20</f>
        <v>73155172.325691074</v>
      </c>
      <c r="Q6" s="29">
        <f>Q4*'Share of Pollutants'!$B$20</f>
        <v>72816972.738125637</v>
      </c>
      <c r="R6" s="29">
        <f>R4*'Share of Pollutants'!$B$20</f>
        <v>72507661.703485802</v>
      </c>
      <c r="S6" s="29">
        <f>S4*'Share of Pollutants'!$B$20</f>
        <v>72226525.193532199</v>
      </c>
      <c r="T6" s="29">
        <f>T4*'Share of Pollutants'!$B$20</f>
        <v>71972920.821363896</v>
      </c>
      <c r="U6" s="29">
        <f>U4*'Share of Pollutants'!$B$20</f>
        <v>71746274.114788577</v>
      </c>
      <c r="V6" s="29">
        <f>V4*'Share of Pollutants'!$B$20</f>
        <v>71521050.37323533</v>
      </c>
      <c r="W6" s="29">
        <f>W4*'Share of Pollutants'!$B$20</f>
        <v>71322104.475117862</v>
      </c>
      <c r="X6" s="29">
        <f>X4*'Share of Pollutants'!$B$20</f>
        <v>71124262.299042642</v>
      </c>
      <c r="Y6" s="29">
        <f>Y4*'Share of Pollutants'!$B$20</f>
        <v>70952108.137184665</v>
      </c>
      <c r="Z6" s="29">
        <f>Z4*'Share of Pollutants'!$B$20</f>
        <v>70780785.351065189</v>
      </c>
      <c r="AA6" s="29">
        <f>AA4*'Share of Pollutants'!$B$20</f>
        <v>70634644.706844151</v>
      </c>
      <c r="AB6" s="29">
        <f>AB4*'Share of Pollutants'!$B$20</f>
        <v>70489106.290552557</v>
      </c>
      <c r="AC6" s="29">
        <f>AC4*'Share of Pollutants'!$B$20</f>
        <v>70344166.387282073</v>
      </c>
      <c r="AD6" s="29">
        <f>AD4*'Share of Pollutants'!$B$20</f>
        <v>70223878.825060308</v>
      </c>
      <c r="AE6" s="29">
        <f>AE4*'Share of Pollutants'!$B$20</f>
        <v>70104001.940756679</v>
      </c>
      <c r="AF6" s="29">
        <f>AF4*'Share of Pollutants'!$B$20</f>
        <v>69984533.634790853</v>
      </c>
      <c r="AG6" s="29">
        <f>AG4*'Share of Pollutants'!$B$20</f>
        <v>69889284.184454262</v>
      </c>
      <c r="AH6" s="29">
        <f>AH4*'Share of Pollutants'!$B$20</f>
        <v>69794293.652093485</v>
      </c>
      <c r="AI6" s="29">
        <f>AI4*'Share of Pollutants'!$B$20</f>
        <v>69699560.983410612</v>
      </c>
      <c r="AJ6" s="29">
        <f>AJ4*'Share of Pollutants'!$B$20</f>
        <v>69628704.093220755</v>
      </c>
      <c r="AK6" s="29">
        <f>AK4*'Share of Pollutants'!$B$20</f>
        <v>69534420.133717418</v>
      </c>
      <c r="AL6" s="29">
        <f>AL4*'Share of Pollutants'!$B$20</f>
        <v>69463898.40944387</v>
      </c>
      <c r="AM6" s="29">
        <f>AM4*'Share of Pollutants'!$B$20</f>
        <v>69393519.58633402</v>
      </c>
      <c r="AN6" s="29">
        <f>AN4*'Share of Pollutants'!$B$20</f>
        <v>69323283.230477393</v>
      </c>
      <c r="AO6" s="29">
        <f>AO4*'Share of Pollutants'!$B$20</f>
        <v>69253188.909718573</v>
      </c>
      <c r="AP6" s="29">
        <f>AP4*'Share of Pollutants'!$B$20</f>
        <v>69183236.19364813</v>
      </c>
      <c r="AQ6" s="29">
        <f>AQ4*'Share of Pollutants'!$B$20</f>
        <v>69113424.653593987</v>
      </c>
      <c r="AR6" s="29">
        <f>AR4*'Share of Pollutants'!$B$20</f>
        <v>69043753.86261256</v>
      </c>
      <c r="AS6" s="29">
        <f>AS4*'Share of Pollutants'!$B$20</f>
        <v>68974223.395480007</v>
      </c>
      <c r="AT6" s="29">
        <f>AT4*'Share of Pollutants'!$B$20</f>
        <v>68904832.828683764</v>
      </c>
      <c r="AU6" s="29">
        <f>AU4*'Share of Pollutants'!$B$20</f>
        <v>68835581.74041371</v>
      </c>
      <c r="AV6" s="29">
        <f>AV4*'Share of Pollutants'!$B$20</f>
        <v>68766469.71055387</v>
      </c>
      <c r="AW6" s="29">
        <f>AW4*'Share of Pollutants'!$B$20</f>
        <v>68697496.320673674</v>
      </c>
      <c r="AX6" s="29">
        <f>AX4*'Share of Pollutants'!$B$20</f>
        <v>68628661.154019699</v>
      </c>
      <c r="AY6" s="29">
        <f>AY4*'Share of Pollutants'!$B$20</f>
        <v>68559963.795507163</v>
      </c>
      <c r="AZ6" s="29">
        <f>AZ4*'Share of Pollutants'!$B$20</f>
        <v>68445697.189181313</v>
      </c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</row>
    <row r="7" spans="1:75" x14ac:dyDescent="0.2">
      <c r="A7" s="30" t="s">
        <v>65</v>
      </c>
      <c r="B7" s="29">
        <f>B4*'Share of Pollutants'!$B$21</f>
        <v>53620088.948789872</v>
      </c>
      <c r="C7" s="29">
        <f>C4*'Share of Pollutants'!$B$21</f>
        <v>52024252.96817112</v>
      </c>
      <c r="D7" s="29">
        <f>D4*'Share of Pollutants'!$B$21</f>
        <v>49839553.510704063</v>
      </c>
      <c r="E7" s="29">
        <f>E4*'Share of Pollutants'!$B$21</f>
        <v>49330300.313081674</v>
      </c>
      <c r="F7" s="29">
        <f>F4*'Share of Pollutants'!$B$21</f>
        <v>48934904.776221089</v>
      </c>
      <c r="G7" s="29">
        <f>G4*'Share of Pollutants'!$B$21</f>
        <v>48564326.17132733</v>
      </c>
      <c r="H7" s="29">
        <f>H4*'Share of Pollutants'!$B$21</f>
        <v>48217568.487278022</v>
      </c>
      <c r="I7" s="29">
        <f>I4*'Share of Pollutants'!$B$21</f>
        <v>47857735.886626691</v>
      </c>
      <c r="J7" s="29">
        <f>J4*'Share of Pollutants'!$B$21</f>
        <v>47538684.314049184</v>
      </c>
      <c r="K7" s="29">
        <f>K4*'Share of Pollutants'!$B$21</f>
        <v>47223858.590115078</v>
      </c>
      <c r="L7" s="29">
        <f>L4*'Share of Pollutants'!$B$21</f>
        <v>46930435.49215018</v>
      </c>
      <c r="M7" s="29">
        <f>M4*'Share of Pollutants'!$B$21</f>
        <v>46657683.233568862</v>
      </c>
      <c r="N7" s="29">
        <f>N4*'Share of Pollutants'!$B$21</f>
        <v>46404933.053538695</v>
      </c>
      <c r="O7" s="29">
        <f>O4*'Share of Pollutants'!$B$21</f>
        <v>46154906.474586435</v>
      </c>
      <c r="P7" s="29">
        <f>P4*'Share of Pollutants'!$B$21</f>
        <v>45940539.277669817</v>
      </c>
      <c r="Q7" s="29">
        <f>Q4*'Share of Pollutants'!$B$21</f>
        <v>45728154.138761662</v>
      </c>
      <c r="R7" s="29">
        <f>R4*'Share of Pollutants'!$B$21</f>
        <v>45533910.652154535</v>
      </c>
      <c r="S7" s="29">
        <f>S4*'Share of Pollutants'!$B$21</f>
        <v>45357360.416985795</v>
      </c>
      <c r="T7" s="29">
        <f>T4*'Share of Pollutants'!$B$21</f>
        <v>45198100.022263229</v>
      </c>
      <c r="U7" s="29">
        <f>U4*'Share of Pollutants'!$B$21</f>
        <v>45055768.706587806</v>
      </c>
      <c r="V7" s="29">
        <f>V4*'Share of Pollutants'!$B$21</f>
        <v>44914330.995266102</v>
      </c>
      <c r="W7" s="29">
        <f>W4*'Share of Pollutants'!$B$21</f>
        <v>44789395.443123505</v>
      </c>
      <c r="X7" s="29">
        <f>X4*'Share of Pollutants'!$B$21</f>
        <v>44665153.014709853</v>
      </c>
      <c r="Y7" s="29">
        <f>Y4*'Share of Pollutants'!$B$21</f>
        <v>44557042.340054616</v>
      </c>
      <c r="Z7" s="29">
        <f>Z4*'Share of Pollutants'!$B$21</f>
        <v>44449453.759033419</v>
      </c>
      <c r="AA7" s="29">
        <f>AA4*'Share of Pollutants'!$B$21</f>
        <v>44357679.250239834</v>
      </c>
      <c r="AB7" s="29">
        <f>AB4*'Share of Pollutants'!$B$21</f>
        <v>44266282.933103338</v>
      </c>
      <c r="AC7" s="29">
        <f>AC4*'Share of Pollutants'!$B$21</f>
        <v>44175262.474707656</v>
      </c>
      <c r="AD7" s="29">
        <f>AD4*'Share of Pollutants'!$B$21</f>
        <v>44099723.380188659</v>
      </c>
      <c r="AE7" s="29">
        <f>AE4*'Share of Pollutants'!$B$21</f>
        <v>44024442.186299637</v>
      </c>
      <c r="AF7" s="29">
        <f>AF4*'Share of Pollutants'!$B$21</f>
        <v>43949417.574530214</v>
      </c>
      <c r="AG7" s="29">
        <f>AG4*'Share of Pollutants'!$B$21</f>
        <v>43889602.103180043</v>
      </c>
      <c r="AH7" s="29">
        <f>AH4*'Share of Pollutants'!$B$21</f>
        <v>43829949.229101658</v>
      </c>
      <c r="AI7" s="29">
        <f>AI4*'Share of Pollutants'!$B$21</f>
        <v>43770458.29020907</v>
      </c>
      <c r="AJ7" s="29">
        <f>AJ4*'Share of Pollutants'!$B$21</f>
        <v>43725961.043556876</v>
      </c>
      <c r="AK7" s="29">
        <f>AK4*'Share of Pollutants'!$B$21</f>
        <v>43666751.888453878</v>
      </c>
      <c r="AL7" s="29">
        <f>AL4*'Share of Pollutants'!$B$21</f>
        <v>43622465.121832736</v>
      </c>
      <c r="AM7" s="29">
        <f>AM4*'Share of Pollutants'!$B$21</f>
        <v>43578268.095366858</v>
      </c>
      <c r="AN7" s="29">
        <f>AN4*'Share of Pollutants'!$B$21</f>
        <v>43534160.53656587</v>
      </c>
      <c r="AO7" s="29">
        <f>AO4*'Share of Pollutants'!$B$21</f>
        <v>43490142.174041539</v>
      </c>
      <c r="AP7" s="29">
        <f>AP4*'Share of Pollutants'!$B$21</f>
        <v>43446212.737502091</v>
      </c>
      <c r="AQ7" s="29">
        <f>AQ4*'Share of Pollutants'!$B$21</f>
        <v>43402371.957746789</v>
      </c>
      <c r="AR7" s="29">
        <f>AR4*'Share of Pollutants'!$B$21</f>
        <v>43358619.56666036</v>
      </c>
      <c r="AS7" s="29">
        <f>AS4*'Share of Pollutants'!$B$21</f>
        <v>43314955.297207527</v>
      </c>
      <c r="AT7" s="29">
        <f>AT4*'Share of Pollutants'!$B$21</f>
        <v>43271378.883427642</v>
      </c>
      <c r="AU7" s="29">
        <f>AU4*'Share of Pollutants'!$B$21</f>
        <v>43227890.060429215</v>
      </c>
      <c r="AV7" s="29">
        <f>AV4*'Share of Pollutants'!$B$21</f>
        <v>43184488.564384609</v>
      </c>
      <c r="AW7" s="29">
        <f>AW4*'Share of Pollutants'!$B$21</f>
        <v>43141174.132524647</v>
      </c>
      <c r="AX7" s="29">
        <f>AX4*'Share of Pollutants'!$B$21</f>
        <v>43097946.503133349</v>
      </c>
      <c r="AY7" s="29">
        <f>AY4*'Share of Pollutants'!$B$21</f>
        <v>43054805.415542617</v>
      </c>
      <c r="AZ7" s="29">
        <f>AZ4*'Share of Pollutants'!$B$21</f>
        <v>42983047.406516716</v>
      </c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</row>
    <row r="8" spans="1:75" x14ac:dyDescent="0.2">
      <c r="A8" s="30" t="s">
        <v>62</v>
      </c>
      <c r="B8" s="29">
        <v>1000000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spans="1:75" x14ac:dyDescent="0.2">
      <c r="A9" s="30"/>
      <c r="B9" s="2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spans="1:75" x14ac:dyDescent="0.2">
      <c r="A10" s="30"/>
      <c r="B10" s="2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5" x14ac:dyDescent="0.2">
      <c r="A11" s="30" t="s">
        <v>66</v>
      </c>
      <c r="B11" s="29">
        <f>B5*$B$8</f>
        <v>196995914501691</v>
      </c>
      <c r="C11" s="29">
        <f t="shared" ref="C11:AZ12" si="1">C5*$B$8</f>
        <v>191132940855807.38</v>
      </c>
      <c r="D11" s="29">
        <f t="shared" si="1"/>
        <v>183106529934592.62</v>
      </c>
      <c r="E11" s="29">
        <f t="shared" si="1"/>
        <v>181235574452322.84</v>
      </c>
      <c r="F11" s="29">
        <f t="shared" si="1"/>
        <v>179782922901369.09</v>
      </c>
      <c r="G11" s="29">
        <f t="shared" si="1"/>
        <v>178421446771862.31</v>
      </c>
      <c r="H11" s="29">
        <f t="shared" si="1"/>
        <v>177147486798669.78</v>
      </c>
      <c r="I11" s="29">
        <f t="shared" si="1"/>
        <v>175825490628530.44</v>
      </c>
      <c r="J11" s="29">
        <f t="shared" si="1"/>
        <v>174653320691006.91</v>
      </c>
      <c r="K11" s="29">
        <f t="shared" si="1"/>
        <v>173496676183119.44</v>
      </c>
      <c r="L11" s="29">
        <f t="shared" si="1"/>
        <v>172418663209759.41</v>
      </c>
      <c r="M11" s="29">
        <f t="shared" si="1"/>
        <v>171416593245590.84</v>
      </c>
      <c r="N11" s="29">
        <f t="shared" si="1"/>
        <v>170488009316849.81</v>
      </c>
      <c r="O11" s="29">
        <f t="shared" si="1"/>
        <v>169569431680444.38</v>
      </c>
      <c r="P11" s="29">
        <f t="shared" si="1"/>
        <v>168781863759099</v>
      </c>
      <c r="Q11" s="29">
        <f t="shared" si="1"/>
        <v>168001577760212.66</v>
      </c>
      <c r="R11" s="29">
        <f t="shared" si="1"/>
        <v>167287942739638.34</v>
      </c>
      <c r="S11" s="29">
        <f t="shared" si="1"/>
        <v>166639311308501.16</v>
      </c>
      <c r="T11" s="29">
        <f t="shared" si="1"/>
        <v>166054201367108.94</v>
      </c>
      <c r="U11" s="29">
        <f t="shared" si="1"/>
        <v>165531287506960.59</v>
      </c>
      <c r="V11" s="29">
        <f t="shared" si="1"/>
        <v>165011656677674.69</v>
      </c>
      <c r="W11" s="29">
        <f t="shared" si="1"/>
        <v>164552653460212.47</v>
      </c>
      <c r="X11" s="29">
        <f t="shared" si="1"/>
        <v>164096196723845.75</v>
      </c>
      <c r="Y11" s="29">
        <f t="shared" si="1"/>
        <v>163699006759438.09</v>
      </c>
      <c r="Z11" s="29">
        <f t="shared" si="1"/>
        <v>163303734925248.28</v>
      </c>
      <c r="AA11" s="29">
        <f t="shared" si="1"/>
        <v>162966562726503.84</v>
      </c>
      <c r="AB11" s="29">
        <f t="shared" si="1"/>
        <v>162630779973633.25</v>
      </c>
      <c r="AC11" s="29">
        <f t="shared" si="1"/>
        <v>162296378095688.88</v>
      </c>
      <c r="AD11" s="29">
        <f t="shared" si="1"/>
        <v>162018853509341.94</v>
      </c>
      <c r="AE11" s="29">
        <f t="shared" si="1"/>
        <v>161742276429264.53</v>
      </c>
      <c r="AF11" s="29">
        <f t="shared" si="1"/>
        <v>161466642011355.09</v>
      </c>
      <c r="AG11" s="29">
        <f t="shared" si="1"/>
        <v>161246884757852.03</v>
      </c>
      <c r="AH11" s="29">
        <f t="shared" si="1"/>
        <v>161027724873709.53</v>
      </c>
      <c r="AI11" s="29">
        <f t="shared" si="1"/>
        <v>160809159926476.75</v>
      </c>
      <c r="AJ11" s="29">
        <f t="shared" si="1"/>
        <v>160645680604287.88</v>
      </c>
      <c r="AK11" s="29">
        <f t="shared" si="1"/>
        <v>160428150908141.19</v>
      </c>
      <c r="AL11" s="29">
        <f t="shared" si="1"/>
        <v>160265444872737.44</v>
      </c>
      <c r="AM11" s="29">
        <f t="shared" si="1"/>
        <v>160103068535480.38</v>
      </c>
      <c r="AN11" s="29">
        <f t="shared" si="1"/>
        <v>159941020895262.28</v>
      </c>
      <c r="AO11" s="29">
        <f t="shared" si="1"/>
        <v>159779300955024.41</v>
      </c>
      <c r="AP11" s="29">
        <f t="shared" si="1"/>
        <v>159617907721736.47</v>
      </c>
      <c r="AQ11" s="29">
        <f t="shared" si="1"/>
        <v>159456840206376.47</v>
      </c>
      <c r="AR11" s="29">
        <f t="shared" si="1"/>
        <v>159296097423910.38</v>
      </c>
      <c r="AS11" s="29">
        <f t="shared" si="1"/>
        <v>159135678393272</v>
      </c>
      <c r="AT11" s="29">
        <f t="shared" si="1"/>
        <v>158975582137343.16</v>
      </c>
      <c r="AU11" s="29">
        <f t="shared" si="1"/>
        <v>158815807682933.75</v>
      </c>
      <c r="AV11" s="29">
        <f t="shared" si="1"/>
        <v>158656354060762.12</v>
      </c>
      <c r="AW11" s="29">
        <f t="shared" si="1"/>
        <v>158497220305435.38</v>
      </c>
      <c r="AX11" s="29">
        <f t="shared" si="1"/>
        <v>158338405455429.97</v>
      </c>
      <c r="AY11" s="29">
        <f t="shared" si="1"/>
        <v>158179908553072.16</v>
      </c>
      <c r="AZ11" s="29">
        <f t="shared" si="1"/>
        <v>157916275372150.41</v>
      </c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</row>
    <row r="12" spans="1:75" x14ac:dyDescent="0.2">
      <c r="A12" s="30" t="s">
        <v>67</v>
      </c>
      <c r="B12" s="29">
        <f t="shared" ref="B12:Q13" si="2">B6*$B$8</f>
        <v>85383996549519.094</v>
      </c>
      <c r="C12" s="29">
        <f t="shared" si="2"/>
        <v>82842806176021.5</v>
      </c>
      <c r="D12" s="29">
        <f t="shared" si="2"/>
        <v>79363916554703.297</v>
      </c>
      <c r="E12" s="29">
        <f t="shared" si="2"/>
        <v>78552987775563.281</v>
      </c>
      <c r="F12" s="29">
        <f t="shared" si="2"/>
        <v>77923364591102.656</v>
      </c>
      <c r="G12" s="29">
        <f t="shared" si="2"/>
        <v>77333259596092.422</v>
      </c>
      <c r="H12" s="29">
        <f t="shared" si="2"/>
        <v>76781086754181.188</v>
      </c>
      <c r="I12" s="29">
        <f t="shared" si="2"/>
        <v>76208093569448.5</v>
      </c>
      <c r="J12" s="29">
        <f t="shared" si="2"/>
        <v>75700039612318.844</v>
      </c>
      <c r="K12" s="29">
        <f t="shared" si="2"/>
        <v>75198714846674.344</v>
      </c>
      <c r="L12" s="29">
        <f t="shared" si="2"/>
        <v>74731471369922.344</v>
      </c>
      <c r="M12" s="29">
        <f t="shared" si="2"/>
        <v>74297143893744.094</v>
      </c>
      <c r="N12" s="29">
        <f t="shared" si="2"/>
        <v>73894667491286.109</v>
      </c>
      <c r="O12" s="29">
        <f t="shared" si="2"/>
        <v>73496528119027.016</v>
      </c>
      <c r="P12" s="29">
        <f t="shared" si="2"/>
        <v>73155172325691.078</v>
      </c>
      <c r="Q12" s="29">
        <f t="shared" si="2"/>
        <v>72816972738125.641</v>
      </c>
      <c r="R12" s="29">
        <f t="shared" si="1"/>
        <v>72507661703485.797</v>
      </c>
      <c r="S12" s="29">
        <f t="shared" si="1"/>
        <v>72226525193532.203</v>
      </c>
      <c r="T12" s="29">
        <f t="shared" si="1"/>
        <v>71972920821363.891</v>
      </c>
      <c r="U12" s="29">
        <f t="shared" si="1"/>
        <v>71746274114788.578</v>
      </c>
      <c r="V12" s="29">
        <f t="shared" si="1"/>
        <v>71521050373235.328</v>
      </c>
      <c r="W12" s="29">
        <f t="shared" si="1"/>
        <v>71322104475117.859</v>
      </c>
      <c r="X12" s="29">
        <f t="shared" si="1"/>
        <v>71124262299042.641</v>
      </c>
      <c r="Y12" s="29">
        <f t="shared" si="1"/>
        <v>70952108137184.672</v>
      </c>
      <c r="Z12" s="29">
        <f t="shared" si="1"/>
        <v>70780785351065.188</v>
      </c>
      <c r="AA12" s="29">
        <f t="shared" si="1"/>
        <v>70634644706844.156</v>
      </c>
      <c r="AB12" s="29">
        <f t="shared" si="1"/>
        <v>70489106290552.562</v>
      </c>
      <c r="AC12" s="29">
        <f t="shared" si="1"/>
        <v>70344166387282.07</v>
      </c>
      <c r="AD12" s="29">
        <f t="shared" si="1"/>
        <v>70223878825060.305</v>
      </c>
      <c r="AE12" s="29">
        <f t="shared" si="1"/>
        <v>70104001940756.68</v>
      </c>
      <c r="AF12" s="29">
        <f t="shared" si="1"/>
        <v>69984533634790.852</v>
      </c>
      <c r="AG12" s="29">
        <f t="shared" si="1"/>
        <v>69889284184454.266</v>
      </c>
      <c r="AH12" s="29">
        <f t="shared" si="1"/>
        <v>69794293652093.484</v>
      </c>
      <c r="AI12" s="29">
        <f t="shared" si="1"/>
        <v>69699560983410.609</v>
      </c>
      <c r="AJ12" s="29">
        <f t="shared" si="1"/>
        <v>69628704093220.758</v>
      </c>
      <c r="AK12" s="29">
        <f t="shared" si="1"/>
        <v>69534420133717.414</v>
      </c>
      <c r="AL12" s="29">
        <f t="shared" si="1"/>
        <v>69463898409443.867</v>
      </c>
      <c r="AM12" s="29">
        <f t="shared" si="1"/>
        <v>69393519586334.023</v>
      </c>
      <c r="AN12" s="29">
        <f t="shared" si="1"/>
        <v>69323283230477.391</v>
      </c>
      <c r="AO12" s="29">
        <f t="shared" si="1"/>
        <v>69253188909718.57</v>
      </c>
      <c r="AP12" s="29">
        <f t="shared" si="1"/>
        <v>69183236193648.133</v>
      </c>
      <c r="AQ12" s="29">
        <f t="shared" si="1"/>
        <v>69113424653593.984</v>
      </c>
      <c r="AR12" s="29">
        <f t="shared" si="1"/>
        <v>69043753862612.562</v>
      </c>
      <c r="AS12" s="29">
        <f t="shared" si="1"/>
        <v>68974223395480.008</v>
      </c>
      <c r="AT12" s="29">
        <f t="shared" si="1"/>
        <v>68904832828683.766</v>
      </c>
      <c r="AU12" s="29">
        <f t="shared" si="1"/>
        <v>68835581740413.711</v>
      </c>
      <c r="AV12" s="29">
        <f t="shared" si="1"/>
        <v>68766469710553.867</v>
      </c>
      <c r="AW12" s="29">
        <f t="shared" si="1"/>
        <v>68697496320673.672</v>
      </c>
      <c r="AX12" s="29">
        <f t="shared" si="1"/>
        <v>68628661154019.695</v>
      </c>
      <c r="AY12" s="29">
        <f t="shared" si="1"/>
        <v>68559963795507.164</v>
      </c>
      <c r="AZ12" s="29">
        <f t="shared" si="1"/>
        <v>68445697189181.312</v>
      </c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</row>
    <row r="13" spans="1:75" x14ac:dyDescent="0.2">
      <c r="A13" s="30" t="s">
        <v>68</v>
      </c>
      <c r="B13" s="29">
        <f t="shared" si="2"/>
        <v>53620088948789.875</v>
      </c>
      <c r="C13" s="29">
        <f t="shared" ref="C13:AZ13" si="3">C7*$B$8</f>
        <v>52024252968171.117</v>
      </c>
      <c r="D13" s="29">
        <f t="shared" si="3"/>
        <v>49839553510704.062</v>
      </c>
      <c r="E13" s="29">
        <f t="shared" si="3"/>
        <v>49330300313081.672</v>
      </c>
      <c r="F13" s="29">
        <f t="shared" si="3"/>
        <v>48934904776221.086</v>
      </c>
      <c r="G13" s="29">
        <f t="shared" si="3"/>
        <v>48564326171327.328</v>
      </c>
      <c r="H13" s="29">
        <f t="shared" si="3"/>
        <v>48217568487278.023</v>
      </c>
      <c r="I13" s="29">
        <f t="shared" si="3"/>
        <v>47857735886626.688</v>
      </c>
      <c r="J13" s="29">
        <f t="shared" si="3"/>
        <v>47538684314049.188</v>
      </c>
      <c r="K13" s="29">
        <f t="shared" si="3"/>
        <v>47223858590115.078</v>
      </c>
      <c r="L13" s="29">
        <f t="shared" si="3"/>
        <v>46930435492150.18</v>
      </c>
      <c r="M13" s="29">
        <f t="shared" si="3"/>
        <v>46657683233568.859</v>
      </c>
      <c r="N13" s="29">
        <f t="shared" si="3"/>
        <v>46404933053538.695</v>
      </c>
      <c r="O13" s="29">
        <f t="shared" si="3"/>
        <v>46154906474586.438</v>
      </c>
      <c r="P13" s="29">
        <f t="shared" si="3"/>
        <v>45940539277669.82</v>
      </c>
      <c r="Q13" s="29">
        <f t="shared" si="3"/>
        <v>45728154138761.664</v>
      </c>
      <c r="R13" s="29">
        <f t="shared" si="3"/>
        <v>45533910652154.531</v>
      </c>
      <c r="S13" s="29">
        <f t="shared" si="3"/>
        <v>45357360416985.797</v>
      </c>
      <c r="T13" s="29">
        <f t="shared" si="3"/>
        <v>45198100022263.227</v>
      </c>
      <c r="U13" s="29">
        <f t="shared" si="3"/>
        <v>45055768706587.805</v>
      </c>
      <c r="V13" s="29">
        <f t="shared" si="3"/>
        <v>44914330995266.102</v>
      </c>
      <c r="W13" s="29">
        <f t="shared" si="3"/>
        <v>44789395443123.508</v>
      </c>
      <c r="X13" s="29">
        <f t="shared" si="3"/>
        <v>44665153014709.852</v>
      </c>
      <c r="Y13" s="29">
        <f t="shared" si="3"/>
        <v>44557042340054.617</v>
      </c>
      <c r="Z13" s="29">
        <f t="shared" si="3"/>
        <v>44449453759033.422</v>
      </c>
      <c r="AA13" s="29">
        <f t="shared" si="3"/>
        <v>44357679250239.836</v>
      </c>
      <c r="AB13" s="29">
        <f t="shared" si="3"/>
        <v>44266282933103.336</v>
      </c>
      <c r="AC13" s="29">
        <f t="shared" si="3"/>
        <v>44175262474707.656</v>
      </c>
      <c r="AD13" s="29">
        <f t="shared" si="3"/>
        <v>44099723380188.656</v>
      </c>
      <c r="AE13" s="29">
        <f t="shared" si="3"/>
        <v>44024442186299.641</v>
      </c>
      <c r="AF13" s="29">
        <f t="shared" si="3"/>
        <v>43949417574530.211</v>
      </c>
      <c r="AG13" s="29">
        <f t="shared" si="3"/>
        <v>43889602103180.047</v>
      </c>
      <c r="AH13" s="29">
        <f t="shared" si="3"/>
        <v>43829949229101.656</v>
      </c>
      <c r="AI13" s="29">
        <f t="shared" si="3"/>
        <v>43770458290209.07</v>
      </c>
      <c r="AJ13" s="29">
        <f t="shared" si="3"/>
        <v>43725961043556.875</v>
      </c>
      <c r="AK13" s="29">
        <f t="shared" si="3"/>
        <v>43666751888453.875</v>
      </c>
      <c r="AL13" s="29">
        <f t="shared" si="3"/>
        <v>43622465121832.734</v>
      </c>
      <c r="AM13" s="29">
        <f t="shared" si="3"/>
        <v>43578268095366.859</v>
      </c>
      <c r="AN13" s="29">
        <f t="shared" si="3"/>
        <v>43534160536565.867</v>
      </c>
      <c r="AO13" s="29">
        <f t="shared" si="3"/>
        <v>43490142174041.539</v>
      </c>
      <c r="AP13" s="29">
        <f t="shared" si="3"/>
        <v>43446212737502.094</v>
      </c>
      <c r="AQ13" s="29">
        <f t="shared" si="3"/>
        <v>43402371957746.789</v>
      </c>
      <c r="AR13" s="29">
        <f t="shared" si="3"/>
        <v>43358619566660.359</v>
      </c>
      <c r="AS13" s="29">
        <f t="shared" si="3"/>
        <v>43314955297207.523</v>
      </c>
      <c r="AT13" s="29">
        <f t="shared" si="3"/>
        <v>43271378883427.641</v>
      </c>
      <c r="AU13" s="29">
        <f t="shared" si="3"/>
        <v>43227890060429.219</v>
      </c>
      <c r="AV13" s="29">
        <f t="shared" si="3"/>
        <v>43184488564384.609</v>
      </c>
      <c r="AW13" s="29">
        <f t="shared" si="3"/>
        <v>43141174132524.648</v>
      </c>
      <c r="AX13" s="29">
        <f t="shared" si="3"/>
        <v>43097946503133.352</v>
      </c>
      <c r="AY13" s="29">
        <f t="shared" si="3"/>
        <v>43054805415542.617</v>
      </c>
      <c r="AZ13" s="29">
        <f t="shared" si="3"/>
        <v>42983047406516.719</v>
      </c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</row>
    <row r="14" spans="1:75" x14ac:dyDescent="0.2">
      <c r="A14" s="3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 spans="1:75" x14ac:dyDescent="0.2">
      <c r="A15" s="30" t="s">
        <v>69</v>
      </c>
      <c r="B15" s="29">
        <f>B11/$B$22</f>
        <v>196995914501691</v>
      </c>
      <c r="C15" s="29">
        <f t="shared" ref="C15:AZ15" si="4">C11/$B$22</f>
        <v>191132940855807.38</v>
      </c>
      <c r="D15" s="29">
        <f t="shared" si="4"/>
        <v>183106529934592.62</v>
      </c>
      <c r="E15" s="29">
        <f t="shared" si="4"/>
        <v>181235574452322.84</v>
      </c>
      <c r="F15" s="29">
        <f t="shared" si="4"/>
        <v>179782922901369.09</v>
      </c>
      <c r="G15" s="29">
        <f t="shared" si="4"/>
        <v>178421446771862.31</v>
      </c>
      <c r="H15" s="29">
        <f t="shared" si="4"/>
        <v>177147486798669.78</v>
      </c>
      <c r="I15" s="29">
        <f t="shared" si="4"/>
        <v>175825490628530.44</v>
      </c>
      <c r="J15" s="29">
        <f t="shared" si="4"/>
        <v>174653320691006.91</v>
      </c>
      <c r="K15" s="29">
        <f t="shared" si="4"/>
        <v>173496676183119.44</v>
      </c>
      <c r="L15" s="29">
        <f t="shared" si="4"/>
        <v>172418663209759.41</v>
      </c>
      <c r="M15" s="29">
        <f t="shared" si="4"/>
        <v>171416593245590.84</v>
      </c>
      <c r="N15" s="29">
        <f t="shared" si="4"/>
        <v>170488009316849.81</v>
      </c>
      <c r="O15" s="29">
        <f t="shared" si="4"/>
        <v>169569431680444.38</v>
      </c>
      <c r="P15" s="29">
        <f t="shared" si="4"/>
        <v>168781863759099</v>
      </c>
      <c r="Q15" s="29">
        <f t="shared" si="4"/>
        <v>168001577760212.66</v>
      </c>
      <c r="R15" s="29">
        <f t="shared" si="4"/>
        <v>167287942739638.34</v>
      </c>
      <c r="S15" s="29">
        <f t="shared" si="4"/>
        <v>166639311308501.16</v>
      </c>
      <c r="T15" s="29">
        <f t="shared" si="4"/>
        <v>166054201367108.94</v>
      </c>
      <c r="U15" s="29">
        <f t="shared" si="4"/>
        <v>165531287506960.59</v>
      </c>
      <c r="V15" s="29">
        <f t="shared" si="4"/>
        <v>165011656677674.69</v>
      </c>
      <c r="W15" s="29">
        <f t="shared" si="4"/>
        <v>164552653460212.47</v>
      </c>
      <c r="X15" s="29">
        <f t="shared" si="4"/>
        <v>164096196723845.75</v>
      </c>
      <c r="Y15" s="29">
        <f t="shared" si="4"/>
        <v>163699006759438.09</v>
      </c>
      <c r="Z15" s="29">
        <f t="shared" si="4"/>
        <v>163303734925248.28</v>
      </c>
      <c r="AA15" s="29">
        <f t="shared" si="4"/>
        <v>162966562726503.84</v>
      </c>
      <c r="AB15" s="29">
        <f t="shared" si="4"/>
        <v>162630779973633.25</v>
      </c>
      <c r="AC15" s="29">
        <f t="shared" si="4"/>
        <v>162296378095688.88</v>
      </c>
      <c r="AD15" s="29">
        <f t="shared" si="4"/>
        <v>162018853509341.94</v>
      </c>
      <c r="AE15" s="29">
        <f t="shared" si="4"/>
        <v>161742276429264.53</v>
      </c>
      <c r="AF15" s="29">
        <f t="shared" si="4"/>
        <v>161466642011355.09</v>
      </c>
      <c r="AG15" s="29">
        <f t="shared" si="4"/>
        <v>161246884757852.03</v>
      </c>
      <c r="AH15" s="29">
        <f t="shared" si="4"/>
        <v>161027724873709.53</v>
      </c>
      <c r="AI15" s="29">
        <f t="shared" si="4"/>
        <v>160809159926476.75</v>
      </c>
      <c r="AJ15" s="29">
        <f t="shared" si="4"/>
        <v>160645680604287.88</v>
      </c>
      <c r="AK15" s="29">
        <f t="shared" si="4"/>
        <v>160428150908141.19</v>
      </c>
      <c r="AL15" s="29">
        <f t="shared" si="4"/>
        <v>160265444872737.44</v>
      </c>
      <c r="AM15" s="29">
        <f t="shared" si="4"/>
        <v>160103068535480.38</v>
      </c>
      <c r="AN15" s="29">
        <f t="shared" si="4"/>
        <v>159941020895262.28</v>
      </c>
      <c r="AO15" s="29">
        <f t="shared" si="4"/>
        <v>159779300955024.41</v>
      </c>
      <c r="AP15" s="29">
        <f t="shared" si="4"/>
        <v>159617907721736.47</v>
      </c>
      <c r="AQ15" s="29">
        <f t="shared" si="4"/>
        <v>159456840206376.47</v>
      </c>
      <c r="AR15" s="29">
        <f t="shared" si="4"/>
        <v>159296097423910.38</v>
      </c>
      <c r="AS15" s="29">
        <f t="shared" si="4"/>
        <v>159135678393272</v>
      </c>
      <c r="AT15" s="29">
        <f t="shared" si="4"/>
        <v>158975582137343.16</v>
      </c>
      <c r="AU15" s="29">
        <f t="shared" si="4"/>
        <v>158815807682933.75</v>
      </c>
      <c r="AV15" s="29">
        <f t="shared" si="4"/>
        <v>158656354060762.12</v>
      </c>
      <c r="AW15" s="29">
        <f t="shared" si="4"/>
        <v>158497220305435.38</v>
      </c>
      <c r="AX15" s="29">
        <f t="shared" si="4"/>
        <v>158338405455429.97</v>
      </c>
      <c r="AY15" s="29">
        <f t="shared" si="4"/>
        <v>158179908553072.16</v>
      </c>
      <c r="AZ15" s="29">
        <f t="shared" si="4"/>
        <v>157916275372150.41</v>
      </c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</row>
    <row r="16" spans="1:75" x14ac:dyDescent="0.2">
      <c r="A16" s="30" t="s">
        <v>70</v>
      </c>
      <c r="B16" s="29">
        <f>B12/$B$23</f>
        <v>3049428448197.1104</v>
      </c>
      <c r="C16" s="29">
        <f t="shared" ref="C16:AZ16" si="5">C12/$B$23</f>
        <v>2958671649143.625</v>
      </c>
      <c r="D16" s="29">
        <f t="shared" si="5"/>
        <v>2834425591239.4033</v>
      </c>
      <c r="E16" s="29">
        <f t="shared" si="5"/>
        <v>2805463849127.2603</v>
      </c>
      <c r="F16" s="29">
        <f t="shared" si="5"/>
        <v>2782977306825.0947</v>
      </c>
      <c r="G16" s="29">
        <f t="shared" si="5"/>
        <v>2761902128431.8721</v>
      </c>
      <c r="H16" s="29">
        <f t="shared" si="5"/>
        <v>2742181669792.1851</v>
      </c>
      <c r="I16" s="29">
        <f t="shared" si="5"/>
        <v>2721717627480.3037</v>
      </c>
      <c r="J16" s="29">
        <f t="shared" si="5"/>
        <v>2703572843297.1016</v>
      </c>
      <c r="K16" s="29">
        <f t="shared" si="5"/>
        <v>2685668387381.2266</v>
      </c>
      <c r="L16" s="29">
        <f t="shared" si="5"/>
        <v>2668981120354.3696</v>
      </c>
      <c r="M16" s="29">
        <f t="shared" si="5"/>
        <v>2653469424776.5747</v>
      </c>
      <c r="N16" s="29">
        <f t="shared" si="5"/>
        <v>2639095267545.9326</v>
      </c>
      <c r="O16" s="29">
        <f t="shared" si="5"/>
        <v>2624876004250.9648</v>
      </c>
      <c r="P16" s="29">
        <f t="shared" si="5"/>
        <v>2612684725917.5386</v>
      </c>
      <c r="Q16" s="29">
        <f t="shared" si="5"/>
        <v>2600606169218.7729</v>
      </c>
      <c r="R16" s="29">
        <f t="shared" si="5"/>
        <v>2589559346553.064</v>
      </c>
      <c r="S16" s="29">
        <f t="shared" si="5"/>
        <v>2579518756911.8643</v>
      </c>
      <c r="T16" s="29">
        <f t="shared" si="5"/>
        <v>2570461457905.853</v>
      </c>
      <c r="U16" s="29">
        <f t="shared" si="5"/>
        <v>2562366932671.0205</v>
      </c>
      <c r="V16" s="29">
        <f t="shared" si="5"/>
        <v>2554323227615.5474</v>
      </c>
      <c r="W16" s="29">
        <f t="shared" si="5"/>
        <v>2547218016968.4951</v>
      </c>
      <c r="X16" s="29">
        <f t="shared" si="5"/>
        <v>2540152224965.8086</v>
      </c>
      <c r="Y16" s="29">
        <f t="shared" si="5"/>
        <v>2534003862042.3096</v>
      </c>
      <c r="Z16" s="29">
        <f t="shared" si="5"/>
        <v>2527885191109.4712</v>
      </c>
      <c r="AA16" s="29">
        <f t="shared" si="5"/>
        <v>2522665882387.2915</v>
      </c>
      <c r="AB16" s="29">
        <f t="shared" si="5"/>
        <v>2517468081805.4487</v>
      </c>
      <c r="AC16" s="29">
        <f t="shared" si="5"/>
        <v>2512291656688.6455</v>
      </c>
      <c r="AD16" s="29">
        <f t="shared" si="5"/>
        <v>2507995672323.5825</v>
      </c>
      <c r="AE16" s="29">
        <f t="shared" si="5"/>
        <v>2503714355027.0244</v>
      </c>
      <c r="AF16" s="29">
        <f t="shared" si="5"/>
        <v>2499447629813.959</v>
      </c>
      <c r="AG16" s="29">
        <f t="shared" si="5"/>
        <v>2496045863730.5093</v>
      </c>
      <c r="AH16" s="29">
        <f t="shared" si="5"/>
        <v>2492653344717.6245</v>
      </c>
      <c r="AI16" s="29">
        <f t="shared" si="5"/>
        <v>2489270035121.8076</v>
      </c>
      <c r="AJ16" s="29">
        <f t="shared" si="5"/>
        <v>2486739431900.7412</v>
      </c>
      <c r="AK16" s="29">
        <f t="shared" si="5"/>
        <v>2483372147632.7646</v>
      </c>
      <c r="AL16" s="29">
        <f t="shared" si="5"/>
        <v>2480853514622.9951</v>
      </c>
      <c r="AM16" s="29">
        <f t="shared" si="5"/>
        <v>2478339985226.2153</v>
      </c>
      <c r="AN16" s="29">
        <f t="shared" si="5"/>
        <v>2475831543945.6211</v>
      </c>
      <c r="AO16" s="29">
        <f t="shared" si="5"/>
        <v>2473328175347.0918</v>
      </c>
      <c r="AP16" s="29">
        <f t="shared" si="5"/>
        <v>2470829864058.8618</v>
      </c>
      <c r="AQ16" s="29">
        <f t="shared" si="5"/>
        <v>2468336594771.2139</v>
      </c>
      <c r="AR16" s="29">
        <f t="shared" si="5"/>
        <v>2465848352236.1631</v>
      </c>
      <c r="AS16" s="29">
        <f t="shared" si="5"/>
        <v>2463365121267.1431</v>
      </c>
      <c r="AT16" s="29">
        <f t="shared" si="5"/>
        <v>2460886886738.7061</v>
      </c>
      <c r="AU16" s="29">
        <f t="shared" si="5"/>
        <v>2458413633586.2041</v>
      </c>
      <c r="AV16" s="29">
        <f t="shared" si="5"/>
        <v>2455945346805.4951</v>
      </c>
      <c r="AW16" s="29">
        <f t="shared" si="5"/>
        <v>2453482011452.6313</v>
      </c>
      <c r="AX16" s="29">
        <f t="shared" si="5"/>
        <v>2451023612643.5605</v>
      </c>
      <c r="AY16" s="29">
        <f t="shared" si="5"/>
        <v>2448570135553.8271</v>
      </c>
      <c r="AZ16" s="29">
        <f t="shared" si="5"/>
        <v>2444489185327.9038</v>
      </c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</row>
    <row r="17" spans="1:71" x14ac:dyDescent="0.2">
      <c r="A17" s="30" t="s">
        <v>71</v>
      </c>
      <c r="B17" s="29">
        <f>B13/$B$24</f>
        <v>202339958297.32028</v>
      </c>
      <c r="C17" s="29">
        <f t="shared" ref="C17:AZ17" si="6">C13/$B$24</f>
        <v>196317935728.9476</v>
      </c>
      <c r="D17" s="29">
        <f t="shared" si="6"/>
        <v>188073786832.84552</v>
      </c>
      <c r="E17" s="29">
        <f t="shared" si="6"/>
        <v>186152076653.1384</v>
      </c>
      <c r="F17" s="29">
        <f t="shared" si="6"/>
        <v>184660018023.4758</v>
      </c>
      <c r="G17" s="29">
        <f t="shared" si="6"/>
        <v>183261608193.68802</v>
      </c>
      <c r="H17" s="29">
        <f t="shared" si="6"/>
        <v>181953088631.23782</v>
      </c>
      <c r="I17" s="29">
        <f t="shared" si="6"/>
        <v>180595229760.85544</v>
      </c>
      <c r="J17" s="29">
        <f t="shared" si="6"/>
        <v>179391261562.44977</v>
      </c>
      <c r="K17" s="29">
        <f t="shared" si="6"/>
        <v>178203239962.69839</v>
      </c>
      <c r="L17" s="29">
        <f t="shared" si="6"/>
        <v>177095982989.24597</v>
      </c>
      <c r="M17" s="29">
        <f t="shared" si="6"/>
        <v>176066729183.27872</v>
      </c>
      <c r="N17" s="29">
        <f t="shared" si="6"/>
        <v>175112954919.01395</v>
      </c>
      <c r="O17" s="29">
        <f t="shared" si="6"/>
        <v>174169458394.6658</v>
      </c>
      <c r="P17" s="29">
        <f t="shared" si="6"/>
        <v>173360525576.11252</v>
      </c>
      <c r="Q17" s="29">
        <f t="shared" si="6"/>
        <v>172559072221.74213</v>
      </c>
      <c r="R17" s="29">
        <f t="shared" si="6"/>
        <v>171826077932.6586</v>
      </c>
      <c r="S17" s="29">
        <f t="shared" si="6"/>
        <v>171159850630.13507</v>
      </c>
      <c r="T17" s="29">
        <f t="shared" si="6"/>
        <v>170558868008.54047</v>
      </c>
      <c r="U17" s="29">
        <f t="shared" si="6"/>
        <v>170021768704.10492</v>
      </c>
      <c r="V17" s="29">
        <f t="shared" si="6"/>
        <v>169488041491.57019</v>
      </c>
      <c r="W17" s="29">
        <f t="shared" si="6"/>
        <v>169016586577.82455</v>
      </c>
      <c r="X17" s="29">
        <f t="shared" si="6"/>
        <v>168547747225.32019</v>
      </c>
      <c r="Y17" s="29">
        <f t="shared" si="6"/>
        <v>168139782415.30045</v>
      </c>
      <c r="Z17" s="29">
        <f t="shared" si="6"/>
        <v>167733787769.93744</v>
      </c>
      <c r="AA17" s="29">
        <f t="shared" si="6"/>
        <v>167387468868.82956</v>
      </c>
      <c r="AB17" s="29">
        <f t="shared" si="6"/>
        <v>167042577106.05032</v>
      </c>
      <c r="AC17" s="29">
        <f t="shared" si="6"/>
        <v>166699103678.14209</v>
      </c>
      <c r="AD17" s="29">
        <f t="shared" si="6"/>
        <v>166414050491.27795</v>
      </c>
      <c r="AE17" s="29">
        <f t="shared" si="6"/>
        <v>166129970514.33826</v>
      </c>
      <c r="AF17" s="29">
        <f t="shared" si="6"/>
        <v>165846858771.8121</v>
      </c>
      <c r="AG17" s="29">
        <f t="shared" si="6"/>
        <v>165621140012.00018</v>
      </c>
      <c r="AH17" s="29">
        <f t="shared" si="6"/>
        <v>165396034826.79871</v>
      </c>
      <c r="AI17" s="29">
        <f t="shared" si="6"/>
        <v>165171540717.77008</v>
      </c>
      <c r="AJ17" s="29">
        <f t="shared" si="6"/>
        <v>165003626579.4599</v>
      </c>
      <c r="AK17" s="29">
        <f t="shared" si="6"/>
        <v>164780195805.48633</v>
      </c>
      <c r="AL17" s="29">
        <f t="shared" si="6"/>
        <v>164613075931.44427</v>
      </c>
      <c r="AM17" s="29">
        <f t="shared" si="6"/>
        <v>164446294699.49759</v>
      </c>
      <c r="AN17" s="29">
        <f t="shared" si="6"/>
        <v>164279851081.38065</v>
      </c>
      <c r="AO17" s="29">
        <f t="shared" si="6"/>
        <v>164113744052.98694</v>
      </c>
      <c r="AP17" s="29">
        <f t="shared" si="6"/>
        <v>163947972594.34753</v>
      </c>
      <c r="AQ17" s="29">
        <f t="shared" si="6"/>
        <v>163782535689.61053</v>
      </c>
      <c r="AR17" s="29">
        <f t="shared" si="6"/>
        <v>163617432327.02023</v>
      </c>
      <c r="AS17" s="29">
        <f t="shared" si="6"/>
        <v>163452661498.8963</v>
      </c>
      <c r="AT17" s="29">
        <f t="shared" si="6"/>
        <v>163288222201.61374</v>
      </c>
      <c r="AU17" s="29">
        <f t="shared" si="6"/>
        <v>163124113435.58197</v>
      </c>
      <c r="AV17" s="29">
        <f t="shared" si="6"/>
        <v>162960334205.22495</v>
      </c>
      <c r="AW17" s="29">
        <f t="shared" si="6"/>
        <v>162796883518.96094</v>
      </c>
      <c r="AX17" s="29">
        <f t="shared" si="6"/>
        <v>162633760389.18246</v>
      </c>
      <c r="AY17" s="29">
        <f t="shared" si="6"/>
        <v>162470963832.2363</v>
      </c>
      <c r="AZ17" s="29">
        <f t="shared" si="6"/>
        <v>162200178892.51593</v>
      </c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</row>
    <row r="18" spans="1:71" x14ac:dyDescent="0.2">
      <c r="A18" s="31"/>
      <c r="B18" s="2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 spans="1:71" x14ac:dyDescent="0.2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</row>
    <row r="20" spans="1:71" x14ac:dyDescent="0.2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</row>
    <row r="21" spans="1:71" x14ac:dyDescent="0.2">
      <c r="A21" s="31" t="s">
        <v>53</v>
      </c>
      <c r="B21" s="32" t="s">
        <v>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</row>
    <row r="22" spans="1:71" x14ac:dyDescent="0.2">
      <c r="A22" s="31" t="s">
        <v>6</v>
      </c>
      <c r="B22" s="33">
        <v>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</row>
    <row r="23" spans="1:71" x14ac:dyDescent="0.2">
      <c r="A23" s="31" t="s">
        <v>7</v>
      </c>
      <c r="B23" s="33">
        <v>28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spans="1:71" x14ac:dyDescent="0.2">
      <c r="A24" s="31" t="s">
        <v>8</v>
      </c>
      <c r="B24" s="33">
        <v>265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x14ac:dyDescent="0.2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1:71" x14ac:dyDescent="0.2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x14ac:dyDescent="0.2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x14ac:dyDescent="0.2">
      <c r="A28" s="2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1:71" x14ac:dyDescent="0.2">
      <c r="A29" s="28"/>
    </row>
    <row r="30" spans="1:71" x14ac:dyDescent="0.2">
      <c r="A30" s="28"/>
    </row>
    <row r="31" spans="1:71" x14ac:dyDescent="0.2">
      <c r="A31" s="28"/>
    </row>
    <row r="32" spans="1:71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  <row r="49" spans="1:1" x14ac:dyDescent="0.2">
      <c r="A49" s="28"/>
    </row>
    <row r="50" spans="1:1" x14ac:dyDescent="0.2">
      <c r="A50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0411-ADAC-D94F-9CA3-BD5BA5358F0E}">
  <sheetPr>
    <tabColor rgb="FF002060"/>
  </sheetPr>
  <dimension ref="A1:AZ24"/>
  <sheetViews>
    <sheetView workbookViewId="0">
      <selection activeCell="G2" sqref="G2"/>
    </sheetView>
  </sheetViews>
  <sheetFormatPr baseColWidth="10" defaultRowHeight="15" x14ac:dyDescent="0.2"/>
  <cols>
    <col min="33" max="33" width="12.33203125" bestFit="1" customWidth="1"/>
  </cols>
  <sheetData>
    <row r="1" spans="1:52" x14ac:dyDescent="0.2">
      <c r="A1" s="25" t="s">
        <v>5</v>
      </c>
      <c r="B1" s="25">
        <v>2020</v>
      </c>
      <c r="C1" s="25">
        <v>2021</v>
      </c>
      <c r="D1" s="25">
        <v>2022</v>
      </c>
      <c r="E1" s="25">
        <v>2023</v>
      </c>
      <c r="F1" s="25">
        <v>2024</v>
      </c>
      <c r="G1" s="25">
        <v>2025</v>
      </c>
      <c r="H1" s="25">
        <v>2026</v>
      </c>
      <c r="I1" s="25">
        <v>2027</v>
      </c>
      <c r="J1" s="25">
        <v>2028</v>
      </c>
      <c r="K1" s="25">
        <v>2029</v>
      </c>
      <c r="L1" s="25">
        <v>2030</v>
      </c>
      <c r="M1" s="25">
        <v>2031</v>
      </c>
      <c r="N1" s="25">
        <v>2032</v>
      </c>
      <c r="O1" s="25">
        <v>2033</v>
      </c>
      <c r="P1" s="25">
        <v>2034</v>
      </c>
      <c r="Q1" s="25">
        <v>2035</v>
      </c>
      <c r="R1" s="25">
        <v>2036</v>
      </c>
      <c r="S1" s="25">
        <v>2037</v>
      </c>
      <c r="T1" s="25">
        <v>2038</v>
      </c>
      <c r="U1" s="25">
        <v>2039</v>
      </c>
      <c r="V1" s="25">
        <v>2040</v>
      </c>
      <c r="W1" s="25">
        <v>2041</v>
      </c>
      <c r="X1" s="25">
        <v>2042</v>
      </c>
      <c r="Y1" s="25">
        <v>2043</v>
      </c>
      <c r="Z1" s="25">
        <v>2044</v>
      </c>
      <c r="AA1" s="25">
        <v>2045</v>
      </c>
      <c r="AB1" s="25">
        <v>2046</v>
      </c>
      <c r="AC1" s="25">
        <v>2047</v>
      </c>
      <c r="AD1" s="25">
        <v>2048</v>
      </c>
      <c r="AE1" s="25">
        <v>2049</v>
      </c>
      <c r="AF1" s="25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s="26" t="s">
        <v>13</v>
      </c>
      <c r="B2" s="24">
        <f>'Global Watch Data'!B15</f>
        <v>196995914501691</v>
      </c>
      <c r="C2" s="24">
        <f>'Global Watch Data'!C15</f>
        <v>191132940855807.38</v>
      </c>
      <c r="D2" s="24">
        <f>'Global Watch Data'!D15</f>
        <v>183106529934592.62</v>
      </c>
      <c r="E2" s="24">
        <f>'Global Watch Data'!E15</f>
        <v>181235574452322.84</v>
      </c>
      <c r="F2" s="24">
        <f>'Global Watch Data'!F15</f>
        <v>179782922901369.09</v>
      </c>
      <c r="G2" s="24">
        <f>'Global Watch Data'!G15</f>
        <v>178421446771862.31</v>
      </c>
      <c r="H2" s="24">
        <f>'Global Watch Data'!H15</f>
        <v>177147486798669.78</v>
      </c>
      <c r="I2" s="24">
        <f>'Global Watch Data'!I15</f>
        <v>175825490628530.44</v>
      </c>
      <c r="J2" s="24">
        <f>'Global Watch Data'!J15</f>
        <v>174653320691006.91</v>
      </c>
      <c r="K2" s="24">
        <f>'Global Watch Data'!K15</f>
        <v>173496676183119.44</v>
      </c>
      <c r="L2" s="24">
        <f>'Global Watch Data'!L15</f>
        <v>172418663209759.41</v>
      </c>
      <c r="M2" s="24">
        <f>'Global Watch Data'!M15</f>
        <v>171416593245590.84</v>
      </c>
      <c r="N2" s="24">
        <f>'Global Watch Data'!N15</f>
        <v>170488009316849.81</v>
      </c>
      <c r="O2" s="24">
        <f>'Global Watch Data'!O15</f>
        <v>169569431680444.38</v>
      </c>
      <c r="P2" s="24">
        <f>'Global Watch Data'!P15</f>
        <v>168781863759099</v>
      </c>
      <c r="Q2" s="24">
        <f>'Global Watch Data'!Q15</f>
        <v>168001577760212.66</v>
      </c>
      <c r="R2" s="24">
        <f>'Global Watch Data'!R15</f>
        <v>167287942739638.34</v>
      </c>
      <c r="S2" s="24">
        <f>'Global Watch Data'!S15</f>
        <v>166639311308501.16</v>
      </c>
      <c r="T2" s="24">
        <f>'Global Watch Data'!T15</f>
        <v>166054201367108.94</v>
      </c>
      <c r="U2" s="24">
        <f>'Global Watch Data'!U15</f>
        <v>165531287506960.59</v>
      </c>
      <c r="V2" s="24">
        <f>'Global Watch Data'!V15</f>
        <v>165011656677674.69</v>
      </c>
      <c r="W2" s="24">
        <f>'Global Watch Data'!W15</f>
        <v>164552653460212.47</v>
      </c>
      <c r="X2" s="24">
        <f>'Global Watch Data'!X15</f>
        <v>164096196723845.75</v>
      </c>
      <c r="Y2" s="24">
        <f>'Global Watch Data'!Y15</f>
        <v>163699006759438.09</v>
      </c>
      <c r="Z2" s="24">
        <f>'Global Watch Data'!Z15</f>
        <v>163303734925248.28</v>
      </c>
      <c r="AA2" s="24">
        <f>'Global Watch Data'!AA15</f>
        <v>162966562726503.84</v>
      </c>
      <c r="AB2" s="24">
        <f>'Global Watch Data'!AB15</f>
        <v>162630779973633.25</v>
      </c>
      <c r="AC2" s="24">
        <f>'Global Watch Data'!AC15</f>
        <v>162296378095688.88</v>
      </c>
      <c r="AD2" s="24">
        <f>'Global Watch Data'!AD15</f>
        <v>162018853509341.94</v>
      </c>
      <c r="AE2" s="24">
        <f>'Global Watch Data'!AE15</f>
        <v>161742276429264.53</v>
      </c>
      <c r="AF2" s="24">
        <f>'Global Watch Data'!AF15</f>
        <v>161466642011355.09</v>
      </c>
      <c r="AG2" s="24">
        <f>'Global Watch Data'!AG15</f>
        <v>161246884757852.03</v>
      </c>
      <c r="AH2" s="24">
        <f>'Global Watch Data'!AH15</f>
        <v>161027724873709.53</v>
      </c>
      <c r="AI2" s="24">
        <f>'Global Watch Data'!AI15</f>
        <v>160809159926476.75</v>
      </c>
      <c r="AJ2" s="24">
        <f>'Global Watch Data'!AJ15</f>
        <v>160645680604287.88</v>
      </c>
      <c r="AK2" s="24">
        <f>'Global Watch Data'!AK15</f>
        <v>160428150908141.19</v>
      </c>
      <c r="AL2" s="24">
        <f>'Global Watch Data'!AL15</f>
        <v>160265444872737.44</v>
      </c>
      <c r="AM2" s="24">
        <f>'Global Watch Data'!AM15</f>
        <v>160103068535480.38</v>
      </c>
      <c r="AN2" s="24">
        <f>'Global Watch Data'!AN15</f>
        <v>159941020895262.28</v>
      </c>
      <c r="AO2" s="24">
        <f>'Global Watch Data'!AO15</f>
        <v>159779300955024.41</v>
      </c>
      <c r="AP2" s="24">
        <f>'Global Watch Data'!AP15</f>
        <v>159617907721736.47</v>
      </c>
      <c r="AQ2" s="24">
        <f>'Global Watch Data'!AQ15</f>
        <v>159456840206376.47</v>
      </c>
      <c r="AR2" s="24">
        <f>'Global Watch Data'!AR15</f>
        <v>159296097423910.38</v>
      </c>
      <c r="AS2" s="24">
        <f>'Global Watch Data'!AS15</f>
        <v>159135678393272</v>
      </c>
      <c r="AT2" s="24">
        <f>'Global Watch Data'!AT15</f>
        <v>158975582137343.16</v>
      </c>
      <c r="AU2" s="24">
        <f>'Global Watch Data'!AU15</f>
        <v>158815807682933.75</v>
      </c>
      <c r="AV2" s="24">
        <f>'Global Watch Data'!AV15</f>
        <v>158656354060762.12</v>
      </c>
      <c r="AW2" s="24">
        <f>'Global Watch Data'!AW15</f>
        <v>158497220305435.38</v>
      </c>
      <c r="AX2" s="24">
        <f>'Global Watch Data'!AX15</f>
        <v>158338405455429.97</v>
      </c>
      <c r="AY2" s="24">
        <f>'Global Watch Data'!AY15</f>
        <v>158179908553072.16</v>
      </c>
      <c r="AZ2" s="24">
        <f>'Global Watch Data'!AZ15</f>
        <v>157916275372150.41</v>
      </c>
    </row>
    <row r="3" spans="1:52" x14ac:dyDescent="0.2">
      <c r="A3" s="26" t="s">
        <v>14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</row>
    <row r="4" spans="1:52" x14ac:dyDescent="0.2">
      <c r="A4" s="26" t="s">
        <v>15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</row>
    <row r="5" spans="1:52" x14ac:dyDescent="0.2">
      <c r="A5" s="26" t="s">
        <v>16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</row>
    <row r="6" spans="1:52" x14ac:dyDescent="0.2">
      <c r="A6" s="26" t="s">
        <v>17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</row>
    <row r="7" spans="1:52" x14ac:dyDescent="0.2">
      <c r="A7" s="26" t="s">
        <v>18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</row>
    <row r="8" spans="1:52" x14ac:dyDescent="0.2">
      <c r="A8" s="26" t="s">
        <v>19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</row>
    <row r="9" spans="1:52" x14ac:dyDescent="0.2">
      <c r="A9" s="26" t="s">
        <v>20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</row>
    <row r="10" spans="1:52" x14ac:dyDescent="0.2">
      <c r="A10" s="26" t="s">
        <v>21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</row>
    <row r="11" spans="1:52" x14ac:dyDescent="0.2">
      <c r="A11" s="26" t="s">
        <v>22</v>
      </c>
      <c r="B11" s="27">
        <f>'Global Watch Data'!B16</f>
        <v>3049428448197.1104</v>
      </c>
      <c r="C11" s="27">
        <f>'Global Watch Data'!C16</f>
        <v>2958671649143.625</v>
      </c>
      <c r="D11" s="27">
        <f>'Global Watch Data'!D16</f>
        <v>2834425591239.4033</v>
      </c>
      <c r="E11" s="27">
        <f>'Global Watch Data'!E16</f>
        <v>2805463849127.2603</v>
      </c>
      <c r="F11" s="27">
        <f>'Global Watch Data'!F16</f>
        <v>2782977306825.0947</v>
      </c>
      <c r="G11" s="27">
        <f>'Global Watch Data'!G16</f>
        <v>2761902128431.8721</v>
      </c>
      <c r="H11" s="27">
        <f>'Global Watch Data'!H16</f>
        <v>2742181669792.1851</v>
      </c>
      <c r="I11" s="27">
        <f>'Global Watch Data'!I16</f>
        <v>2721717627480.3037</v>
      </c>
      <c r="J11" s="27">
        <f>'Global Watch Data'!J16</f>
        <v>2703572843297.1016</v>
      </c>
      <c r="K11" s="27">
        <f>'Global Watch Data'!K16</f>
        <v>2685668387381.2266</v>
      </c>
      <c r="L11" s="27">
        <f>'Global Watch Data'!L16</f>
        <v>2668981120354.3696</v>
      </c>
      <c r="M11" s="27">
        <f>'Global Watch Data'!M16</f>
        <v>2653469424776.5747</v>
      </c>
      <c r="N11" s="27">
        <f>'Global Watch Data'!N16</f>
        <v>2639095267545.9326</v>
      </c>
      <c r="O11" s="27">
        <f>'Global Watch Data'!O16</f>
        <v>2624876004250.9648</v>
      </c>
      <c r="P11" s="27">
        <f>'Global Watch Data'!P16</f>
        <v>2612684725917.5386</v>
      </c>
      <c r="Q11" s="27">
        <f>'Global Watch Data'!Q16</f>
        <v>2600606169218.7729</v>
      </c>
      <c r="R11" s="27">
        <f>'Global Watch Data'!R16</f>
        <v>2589559346553.064</v>
      </c>
      <c r="S11" s="27">
        <f>'Global Watch Data'!S16</f>
        <v>2579518756911.8643</v>
      </c>
      <c r="T11" s="27">
        <f>'Global Watch Data'!T16</f>
        <v>2570461457905.853</v>
      </c>
      <c r="U11" s="27">
        <f>'Global Watch Data'!U16</f>
        <v>2562366932671.0205</v>
      </c>
      <c r="V11" s="27">
        <f>'Global Watch Data'!V16</f>
        <v>2554323227615.5474</v>
      </c>
      <c r="W11" s="27">
        <f>'Global Watch Data'!W16</f>
        <v>2547218016968.4951</v>
      </c>
      <c r="X11" s="27">
        <f>'Global Watch Data'!X16</f>
        <v>2540152224965.8086</v>
      </c>
      <c r="Y11" s="27">
        <f>'Global Watch Data'!Y16</f>
        <v>2534003862042.3096</v>
      </c>
      <c r="Z11" s="27">
        <f>'Global Watch Data'!Z16</f>
        <v>2527885191109.4712</v>
      </c>
      <c r="AA11" s="27">
        <f>'Global Watch Data'!AA16</f>
        <v>2522665882387.2915</v>
      </c>
      <c r="AB11" s="27">
        <f>'Global Watch Data'!AB16</f>
        <v>2517468081805.4487</v>
      </c>
      <c r="AC11" s="27">
        <f>'Global Watch Data'!AC16</f>
        <v>2512291656688.6455</v>
      </c>
      <c r="AD11" s="27">
        <f>'Global Watch Data'!AD16</f>
        <v>2507995672323.5825</v>
      </c>
      <c r="AE11" s="27">
        <f>'Global Watch Data'!AE16</f>
        <v>2503714355027.0244</v>
      </c>
      <c r="AF11" s="27">
        <f>'Global Watch Data'!AF16</f>
        <v>2499447629813.959</v>
      </c>
      <c r="AG11" s="27">
        <f>'Global Watch Data'!AG16</f>
        <v>2496045863730.5093</v>
      </c>
      <c r="AH11" s="27">
        <f>'Global Watch Data'!AH16</f>
        <v>2492653344717.6245</v>
      </c>
      <c r="AI11" s="27">
        <f>'Global Watch Data'!AI16</f>
        <v>2489270035121.8076</v>
      </c>
      <c r="AJ11" s="27">
        <f>'Global Watch Data'!AJ16</f>
        <v>2486739431900.7412</v>
      </c>
      <c r="AK11" s="27">
        <f>'Global Watch Data'!AK16</f>
        <v>2483372147632.7646</v>
      </c>
      <c r="AL11" s="27">
        <f>'Global Watch Data'!AL16</f>
        <v>2480853514622.9951</v>
      </c>
      <c r="AM11" s="27">
        <f>'Global Watch Data'!AM16</f>
        <v>2478339985226.2153</v>
      </c>
      <c r="AN11" s="27">
        <f>'Global Watch Data'!AN16</f>
        <v>2475831543945.6211</v>
      </c>
      <c r="AO11" s="27">
        <f>'Global Watch Data'!AO16</f>
        <v>2473328175347.0918</v>
      </c>
      <c r="AP11" s="27">
        <f>'Global Watch Data'!AP16</f>
        <v>2470829864058.8618</v>
      </c>
      <c r="AQ11" s="27">
        <f>'Global Watch Data'!AQ16</f>
        <v>2468336594771.2139</v>
      </c>
      <c r="AR11" s="27">
        <f>'Global Watch Data'!AR16</f>
        <v>2465848352236.1631</v>
      </c>
      <c r="AS11" s="27">
        <f>'Global Watch Data'!AS16</f>
        <v>2463365121267.1431</v>
      </c>
      <c r="AT11" s="27">
        <f>'Global Watch Data'!AT16</f>
        <v>2460886886738.7061</v>
      </c>
      <c r="AU11" s="27">
        <f>'Global Watch Data'!AU16</f>
        <v>2458413633586.2041</v>
      </c>
      <c r="AV11" s="27">
        <f>'Global Watch Data'!AV16</f>
        <v>2455945346805.4951</v>
      </c>
      <c r="AW11" s="27">
        <f>'Global Watch Data'!AW16</f>
        <v>2453482011452.6313</v>
      </c>
      <c r="AX11" s="27">
        <f>'Global Watch Data'!AX16</f>
        <v>2451023612643.5605</v>
      </c>
      <c r="AY11" s="27">
        <f>'Global Watch Data'!AY16</f>
        <v>2448570135553.8271</v>
      </c>
      <c r="AZ11" s="27">
        <f>'Global Watch Data'!AZ16</f>
        <v>2444489185327.9038</v>
      </c>
    </row>
    <row r="12" spans="1:52" x14ac:dyDescent="0.2">
      <c r="A12" s="26" t="s">
        <v>23</v>
      </c>
      <c r="B12" s="27">
        <f>'Global Watch Data'!B17</f>
        <v>202339958297.32028</v>
      </c>
      <c r="C12" s="27">
        <f>'Global Watch Data'!C17</f>
        <v>196317935728.9476</v>
      </c>
      <c r="D12" s="27">
        <f>'Global Watch Data'!D17</f>
        <v>188073786832.84552</v>
      </c>
      <c r="E12" s="27">
        <f>'Global Watch Data'!E17</f>
        <v>186152076653.1384</v>
      </c>
      <c r="F12" s="27">
        <f>'Global Watch Data'!F17</f>
        <v>184660018023.4758</v>
      </c>
      <c r="G12" s="27">
        <f>'Global Watch Data'!G17</f>
        <v>183261608193.68802</v>
      </c>
      <c r="H12" s="27">
        <f>'Global Watch Data'!H17</f>
        <v>181953088631.23782</v>
      </c>
      <c r="I12" s="27">
        <f>'Global Watch Data'!I17</f>
        <v>180595229760.85544</v>
      </c>
      <c r="J12" s="27">
        <f>'Global Watch Data'!J17</f>
        <v>179391261562.44977</v>
      </c>
      <c r="K12" s="27">
        <f>'Global Watch Data'!K17</f>
        <v>178203239962.69839</v>
      </c>
      <c r="L12" s="27">
        <f>'Global Watch Data'!L17</f>
        <v>177095982989.24597</v>
      </c>
      <c r="M12" s="27">
        <f>'Global Watch Data'!M17</f>
        <v>176066729183.27872</v>
      </c>
      <c r="N12" s="27">
        <f>'Global Watch Data'!N17</f>
        <v>175112954919.01395</v>
      </c>
      <c r="O12" s="27">
        <f>'Global Watch Data'!O17</f>
        <v>174169458394.6658</v>
      </c>
      <c r="P12" s="27">
        <f>'Global Watch Data'!P17</f>
        <v>173360525576.11252</v>
      </c>
      <c r="Q12" s="27">
        <f>'Global Watch Data'!Q17</f>
        <v>172559072221.74213</v>
      </c>
      <c r="R12" s="27">
        <f>'Global Watch Data'!R17</f>
        <v>171826077932.6586</v>
      </c>
      <c r="S12" s="27">
        <f>'Global Watch Data'!S17</f>
        <v>171159850630.13507</v>
      </c>
      <c r="T12" s="27">
        <f>'Global Watch Data'!T17</f>
        <v>170558868008.54047</v>
      </c>
      <c r="U12" s="27">
        <f>'Global Watch Data'!U17</f>
        <v>170021768704.10492</v>
      </c>
      <c r="V12" s="27">
        <f>'Global Watch Data'!V17</f>
        <v>169488041491.57019</v>
      </c>
      <c r="W12" s="27">
        <f>'Global Watch Data'!W17</f>
        <v>169016586577.82455</v>
      </c>
      <c r="X12" s="27">
        <f>'Global Watch Data'!X17</f>
        <v>168547747225.32019</v>
      </c>
      <c r="Y12" s="27">
        <f>'Global Watch Data'!Y17</f>
        <v>168139782415.30045</v>
      </c>
      <c r="Z12" s="27">
        <f>'Global Watch Data'!Z17</f>
        <v>167733787769.93744</v>
      </c>
      <c r="AA12" s="27">
        <f>'Global Watch Data'!AA17</f>
        <v>167387468868.82956</v>
      </c>
      <c r="AB12" s="27">
        <f>'Global Watch Data'!AB17</f>
        <v>167042577106.05032</v>
      </c>
      <c r="AC12" s="27">
        <f>'Global Watch Data'!AC17</f>
        <v>166699103678.14209</v>
      </c>
      <c r="AD12" s="27">
        <f>'Global Watch Data'!AD17</f>
        <v>166414050491.27795</v>
      </c>
      <c r="AE12" s="27">
        <f>'Global Watch Data'!AE17</f>
        <v>166129970514.33826</v>
      </c>
      <c r="AF12" s="27">
        <f>'Global Watch Data'!AF17</f>
        <v>165846858771.8121</v>
      </c>
      <c r="AG12" s="27">
        <f>'Global Watch Data'!AG17</f>
        <v>165621140012.00018</v>
      </c>
      <c r="AH12" s="27">
        <f>'Global Watch Data'!AH17</f>
        <v>165396034826.79871</v>
      </c>
      <c r="AI12" s="27">
        <f>'Global Watch Data'!AI17</f>
        <v>165171540717.77008</v>
      </c>
      <c r="AJ12" s="27">
        <f>'Global Watch Data'!AJ17</f>
        <v>165003626579.4599</v>
      </c>
      <c r="AK12" s="27">
        <f>'Global Watch Data'!AK17</f>
        <v>164780195805.48633</v>
      </c>
      <c r="AL12" s="27">
        <f>'Global Watch Data'!AL17</f>
        <v>164613075931.44427</v>
      </c>
      <c r="AM12" s="27">
        <f>'Global Watch Data'!AM17</f>
        <v>164446294699.49759</v>
      </c>
      <c r="AN12" s="27">
        <f>'Global Watch Data'!AN17</f>
        <v>164279851081.38065</v>
      </c>
      <c r="AO12" s="27">
        <f>'Global Watch Data'!AO17</f>
        <v>164113744052.98694</v>
      </c>
      <c r="AP12" s="27">
        <f>'Global Watch Data'!AP17</f>
        <v>163947972594.34753</v>
      </c>
      <c r="AQ12" s="27">
        <f>'Global Watch Data'!AQ17</f>
        <v>163782535689.61053</v>
      </c>
      <c r="AR12" s="27">
        <f>'Global Watch Data'!AR17</f>
        <v>163617432327.02023</v>
      </c>
      <c r="AS12" s="27">
        <f>'Global Watch Data'!AS17</f>
        <v>163452661498.8963</v>
      </c>
      <c r="AT12" s="27">
        <f>'Global Watch Data'!AT17</f>
        <v>163288222201.61374</v>
      </c>
      <c r="AU12" s="27">
        <f>'Global Watch Data'!AU17</f>
        <v>163124113435.58197</v>
      </c>
      <c r="AV12" s="27">
        <f>'Global Watch Data'!AV17</f>
        <v>162960334205.22495</v>
      </c>
      <c r="AW12" s="27">
        <f>'Global Watch Data'!AW17</f>
        <v>162796883518.96094</v>
      </c>
      <c r="AX12" s="27">
        <f>'Global Watch Data'!AX17</f>
        <v>162633760389.18246</v>
      </c>
      <c r="AY12" s="27">
        <f>'Global Watch Data'!AY17</f>
        <v>162470963832.2363</v>
      </c>
      <c r="AZ12" s="27">
        <f>'Global Watch Data'!AZ17</f>
        <v>162200178892.51593</v>
      </c>
    </row>
    <row r="13" spans="1:52" x14ac:dyDescent="0.2">
      <c r="A13" s="26" t="s">
        <v>24</v>
      </c>
      <c r="B13" s="27">
        <v>0</v>
      </c>
      <c r="C13" s="27">
        <f>B13</f>
        <v>0</v>
      </c>
      <c r="D13" s="27">
        <f t="shared" ref="D13:AZ13" si="0">C13</f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7">
        <f t="shared" si="0"/>
        <v>0</v>
      </c>
      <c r="I13" s="27">
        <f t="shared" si="0"/>
        <v>0</v>
      </c>
      <c r="J13" s="27">
        <f t="shared" si="0"/>
        <v>0</v>
      </c>
      <c r="K13" s="27">
        <f t="shared" si="0"/>
        <v>0</v>
      </c>
      <c r="L13" s="27">
        <f t="shared" si="0"/>
        <v>0</v>
      </c>
      <c r="M13" s="27">
        <f t="shared" si="0"/>
        <v>0</v>
      </c>
      <c r="N13" s="27">
        <f t="shared" si="0"/>
        <v>0</v>
      </c>
      <c r="O13" s="27">
        <f t="shared" si="0"/>
        <v>0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27">
        <f t="shared" si="0"/>
        <v>0</v>
      </c>
      <c r="U13" s="27">
        <f t="shared" si="0"/>
        <v>0</v>
      </c>
      <c r="V13" s="27">
        <f t="shared" si="0"/>
        <v>0</v>
      </c>
      <c r="W13" s="27">
        <f t="shared" si="0"/>
        <v>0</v>
      </c>
      <c r="X13" s="27">
        <f t="shared" si="0"/>
        <v>0</v>
      </c>
      <c r="Y13" s="27">
        <f t="shared" si="0"/>
        <v>0</v>
      </c>
      <c r="Z13" s="27">
        <f t="shared" si="0"/>
        <v>0</v>
      </c>
      <c r="AA13" s="27">
        <f t="shared" si="0"/>
        <v>0</v>
      </c>
      <c r="AB13" s="27">
        <f t="shared" si="0"/>
        <v>0</v>
      </c>
      <c r="AC13" s="27">
        <f t="shared" si="0"/>
        <v>0</v>
      </c>
      <c r="AD13" s="27">
        <f t="shared" si="0"/>
        <v>0</v>
      </c>
      <c r="AE13" s="27">
        <f t="shared" si="0"/>
        <v>0</v>
      </c>
      <c r="AF13" s="27">
        <f t="shared" si="0"/>
        <v>0</v>
      </c>
      <c r="AG13" s="27">
        <f t="shared" si="0"/>
        <v>0</v>
      </c>
      <c r="AH13" s="27">
        <f t="shared" si="0"/>
        <v>0</v>
      </c>
      <c r="AI13" s="27">
        <f t="shared" si="0"/>
        <v>0</v>
      </c>
      <c r="AJ13" s="27">
        <f t="shared" si="0"/>
        <v>0</v>
      </c>
      <c r="AK13" s="27">
        <f t="shared" si="0"/>
        <v>0</v>
      </c>
      <c r="AL13" s="27">
        <f t="shared" si="0"/>
        <v>0</v>
      </c>
      <c r="AM13" s="27">
        <f t="shared" si="0"/>
        <v>0</v>
      </c>
      <c r="AN13" s="27">
        <f t="shared" si="0"/>
        <v>0</v>
      </c>
      <c r="AO13" s="27">
        <f t="shared" si="0"/>
        <v>0</v>
      </c>
      <c r="AP13" s="27">
        <f t="shared" si="0"/>
        <v>0</v>
      </c>
      <c r="AQ13" s="27">
        <f t="shared" si="0"/>
        <v>0</v>
      </c>
      <c r="AR13" s="27">
        <f t="shared" si="0"/>
        <v>0</v>
      </c>
      <c r="AS13" s="27">
        <f t="shared" si="0"/>
        <v>0</v>
      </c>
      <c r="AT13" s="27">
        <f t="shared" si="0"/>
        <v>0</v>
      </c>
      <c r="AU13" s="27">
        <f t="shared" si="0"/>
        <v>0</v>
      </c>
      <c r="AV13" s="27">
        <f t="shared" si="0"/>
        <v>0</v>
      </c>
      <c r="AW13" s="27">
        <f t="shared" si="0"/>
        <v>0</v>
      </c>
      <c r="AX13" s="27">
        <f t="shared" si="0"/>
        <v>0</v>
      </c>
      <c r="AY13" s="27">
        <f t="shared" si="0"/>
        <v>0</v>
      </c>
      <c r="AZ13" s="27">
        <f t="shared" si="0"/>
        <v>0</v>
      </c>
    </row>
    <row r="14" spans="1:52" x14ac:dyDescent="0.2">
      <c r="B14" s="24"/>
      <c r="C14" s="24"/>
      <c r="D14" s="24"/>
      <c r="E14" s="24"/>
    </row>
    <row r="16" spans="1:52" x14ac:dyDescent="0.2">
      <c r="A16" s="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22" spans="2:7" x14ac:dyDescent="0.2">
      <c r="B22" s="2"/>
      <c r="C22" s="2"/>
      <c r="D22" s="20"/>
      <c r="E22" s="20"/>
      <c r="F22" s="20"/>
      <c r="G22" s="20"/>
    </row>
    <row r="23" spans="2:7" x14ac:dyDescent="0.2">
      <c r="B23" s="20"/>
      <c r="C23" s="2"/>
      <c r="D23" s="2"/>
      <c r="E23" s="2"/>
      <c r="F23" s="2"/>
      <c r="G23" s="2"/>
    </row>
    <row r="24" spans="2:7" x14ac:dyDescent="0.2">
      <c r="B24" s="20"/>
      <c r="C24" s="2"/>
      <c r="D24" s="2"/>
      <c r="E24" s="2"/>
      <c r="F24" s="2"/>
      <c r="G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UNFCCC</vt:lpstr>
      <vt:lpstr>Share of Pollutants</vt:lpstr>
      <vt:lpstr>GWF-Smoothing </vt:lpstr>
      <vt:lpstr>Global Watch Data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2015-08-06T00:31:42Z</dcterms:created>
  <dcterms:modified xsi:type="dcterms:W3CDTF">2025-08-11T16:41:02Z</dcterms:modified>
</cp:coreProperties>
</file>