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420"/>
  <workbookPr/>
  <mc:AlternateContent xmlns:mc="http://schemas.openxmlformats.org/markup-compatibility/2006">
    <mc:Choice Requires="x15">
      <x15ac:absPath xmlns:x15ac="http://schemas.microsoft.com/office/spreadsheetml/2010/11/ac" url="/Users/ssy02/Desktop/Postdoc Projects/eps-indonesia-cpl/InputData/elec/CCaMC/"/>
    </mc:Choice>
  </mc:AlternateContent>
  <xr:revisionPtr revIDLastSave="0" documentId="13_ncr:1_{F02F6BF1-BF4D-8943-A80C-9990F233ECD2}" xr6:coauthVersionLast="47" xr6:coauthVersionMax="47" xr10:uidLastSave="{00000000-0000-0000-0000-000000000000}"/>
  <bookViews>
    <workbookView xWindow="0" yWindow="760" windowWidth="34200" windowHeight="21380" firstSheet="5" activeTab="10" xr2:uid="{00000000-000D-0000-FFFF-FFFF00000000}"/>
  </bookViews>
  <sheets>
    <sheet name="About" sheetId="1" r:id="rId1"/>
    <sheet name="solar thermal" sheetId="3" r:id="rId2"/>
    <sheet name="nuclear" sheetId="4" r:id="rId3"/>
    <sheet name="capital processing" sheetId="5" r:id="rId4"/>
    <sheet name="Coal-TDIPS" sheetId="18" r:id="rId5"/>
    <sheet name="Natural-gas-TDIPS" sheetId="19" r:id="rId6"/>
    <sheet name="Nuclear-TDIPS" sheetId="20" r:id="rId7"/>
    <sheet name="Hydro-TDIPS" sheetId="21" r:id="rId8"/>
    <sheet name="Onshore-wind-TDIPS" sheetId="22" r:id="rId9"/>
    <sheet name="Offshore-wind-TDIPS" sheetId="28" r:id="rId10"/>
    <sheet name="Solar-PV-TDIPS" sheetId="23" r:id="rId11"/>
    <sheet name="Biomass-TDIPS" sheetId="24" r:id="rId12"/>
    <sheet name="Geothermal-TDIPS" sheetId="26" r:id="rId13"/>
    <sheet name="Oil-TDIPS" sheetId="25" r:id="rId14"/>
    <sheet name="MSW-TDIPS" sheetId="30" r:id="rId15"/>
    <sheet name="Cal" sheetId="16" r:id="rId16"/>
    <sheet name="CCaMC-AFOaMCpUC-pre-ret" sheetId="6" r:id="rId17"/>
    <sheet name="CCaMC-AFOaMCpUC-pre-nonret" sheetId="7" r:id="rId18"/>
    <sheet name="CCaMC-AFOaMCpUC-new" sheetId="8" r:id="rId19"/>
    <sheet name="CCaMC-VOaMCpUC-pre-ret" sheetId="9" r:id="rId20"/>
    <sheet name="CCaMC-VOaMCpUC-pre-nonret" sheetId="10" r:id="rId21"/>
    <sheet name="CCaMC-VOaMCpUC-new" sheetId="11" r:id="rId22"/>
    <sheet name="CCaMC-BCCpUC" sheetId="12" r:id="rId23"/>
    <sheet name="CCaMC-BSCpUC" sheetId="13" r:id="rId24"/>
  </sheets>
  <definedNames>
    <definedName name="_xlchart.v1.0" hidden="1">'CCaMC-AFOaMCpUC-pre-ret'!$A$1</definedName>
    <definedName name="_xlchart.v1.1" hidden="1">'CCaMC-AFOaMCpUC-pre-ret'!$A$10</definedName>
    <definedName name="_xlchart.v1.10" hidden="1">'CCaMC-AFOaMCpUC-pre-ret'!$A$3</definedName>
    <definedName name="_xlchart.v1.11" hidden="1">'CCaMC-AFOaMCpUC-pre-ret'!$A$4</definedName>
    <definedName name="_xlchart.v1.12" hidden="1">'CCaMC-AFOaMCpUC-pre-ret'!$A$5</definedName>
    <definedName name="_xlchart.v1.13" hidden="1">'CCaMC-AFOaMCpUC-pre-ret'!$A$6</definedName>
    <definedName name="_xlchart.v1.14" hidden="1">'CCaMC-AFOaMCpUC-pre-ret'!$A$7</definedName>
    <definedName name="_xlchart.v1.15" hidden="1">'CCaMC-AFOaMCpUC-pre-ret'!$A$8</definedName>
    <definedName name="_xlchart.v1.16" hidden="1">'CCaMC-AFOaMCpUC-pre-ret'!$A$9</definedName>
    <definedName name="_xlchart.v1.17" hidden="1">'CCaMC-AFOaMCpUC-pre-ret'!$B$10:$AZ$10</definedName>
    <definedName name="_xlchart.v1.18" hidden="1">'CCaMC-AFOaMCpUC-pre-ret'!$B$11:$AZ$11</definedName>
    <definedName name="_xlchart.v1.19" hidden="1">'CCaMC-AFOaMCpUC-pre-ret'!$B$12:$AZ$12</definedName>
    <definedName name="_xlchart.v1.2" hidden="1">'CCaMC-AFOaMCpUC-pre-ret'!$A$11</definedName>
    <definedName name="_xlchart.v1.20" hidden="1">'CCaMC-AFOaMCpUC-pre-ret'!$B$13:$AZ$13</definedName>
    <definedName name="_xlchart.v1.21" hidden="1">'CCaMC-AFOaMCpUC-pre-ret'!$B$14:$AZ$14</definedName>
    <definedName name="_xlchart.v1.22" hidden="1">'CCaMC-AFOaMCpUC-pre-ret'!$B$15:$AZ$15</definedName>
    <definedName name="_xlchart.v1.23" hidden="1">'CCaMC-AFOaMCpUC-pre-ret'!$B$16:$AZ$16</definedName>
    <definedName name="_xlchart.v1.24" hidden="1">'CCaMC-AFOaMCpUC-pre-ret'!$B$17:$AZ$17</definedName>
    <definedName name="_xlchart.v1.25" hidden="1">'CCaMC-AFOaMCpUC-pre-ret'!$B$1:$AZ$1</definedName>
    <definedName name="_xlchart.v1.26" hidden="1">'CCaMC-AFOaMCpUC-pre-ret'!$B$2:$AZ$2</definedName>
    <definedName name="_xlchart.v1.27" hidden="1">'CCaMC-AFOaMCpUC-pre-ret'!$B$3:$AZ$3</definedName>
    <definedName name="_xlchart.v1.28" hidden="1">'CCaMC-AFOaMCpUC-pre-ret'!$B$4:$AZ$4</definedName>
    <definedName name="_xlchart.v1.29" hidden="1">'CCaMC-AFOaMCpUC-pre-ret'!$B$5:$AZ$5</definedName>
    <definedName name="_xlchart.v1.3" hidden="1">'CCaMC-AFOaMCpUC-pre-ret'!$A$12</definedName>
    <definedName name="_xlchart.v1.30" hidden="1">'CCaMC-AFOaMCpUC-pre-ret'!$B$6:$AZ$6</definedName>
    <definedName name="_xlchart.v1.31" hidden="1">'CCaMC-AFOaMCpUC-pre-ret'!$B$7:$AZ$7</definedName>
    <definedName name="_xlchart.v1.32" hidden="1">'CCaMC-AFOaMCpUC-pre-ret'!$B$8:$AZ$8</definedName>
    <definedName name="_xlchart.v1.33" hidden="1">'CCaMC-AFOaMCpUC-pre-ret'!$B$9:$AZ$9</definedName>
    <definedName name="_xlchart.v1.34" hidden="1">'CCaMC-AFOaMCpUC-pre-ret'!$A$1</definedName>
    <definedName name="_xlchart.v1.35" hidden="1">'CCaMC-AFOaMCpUC-pre-ret'!$A$10</definedName>
    <definedName name="_xlchart.v1.36" hidden="1">'CCaMC-AFOaMCpUC-pre-ret'!$A$11</definedName>
    <definedName name="_xlchart.v1.37" hidden="1">'CCaMC-AFOaMCpUC-pre-ret'!$A$12</definedName>
    <definedName name="_xlchart.v1.38" hidden="1">'CCaMC-AFOaMCpUC-pre-ret'!$A$13</definedName>
    <definedName name="_xlchart.v1.39" hidden="1">'CCaMC-AFOaMCpUC-pre-ret'!$A$14</definedName>
    <definedName name="_xlchart.v1.4" hidden="1">'CCaMC-AFOaMCpUC-pre-ret'!$A$13</definedName>
    <definedName name="_xlchart.v1.40" hidden="1">'CCaMC-AFOaMCpUC-pre-ret'!$A$15</definedName>
    <definedName name="_xlchart.v1.41" hidden="1">'CCaMC-AFOaMCpUC-pre-ret'!$A$16</definedName>
    <definedName name="_xlchart.v1.42" hidden="1">'CCaMC-AFOaMCpUC-pre-ret'!$A$17</definedName>
    <definedName name="_xlchart.v1.43" hidden="1">'CCaMC-AFOaMCpUC-pre-ret'!$A$2</definedName>
    <definedName name="_xlchart.v1.44" hidden="1">'CCaMC-AFOaMCpUC-pre-ret'!$A$3</definedName>
    <definedName name="_xlchart.v1.45" hidden="1">'CCaMC-AFOaMCpUC-pre-ret'!$A$4</definedName>
    <definedName name="_xlchart.v1.46" hidden="1">'CCaMC-AFOaMCpUC-pre-ret'!$A$5</definedName>
    <definedName name="_xlchart.v1.47" hidden="1">'CCaMC-AFOaMCpUC-pre-ret'!$A$6</definedName>
    <definedName name="_xlchart.v1.48" hidden="1">'CCaMC-AFOaMCpUC-pre-ret'!$A$7</definedName>
    <definedName name="_xlchart.v1.49" hidden="1">'CCaMC-AFOaMCpUC-pre-ret'!$A$8</definedName>
    <definedName name="_xlchart.v1.5" hidden="1">'CCaMC-AFOaMCpUC-pre-ret'!$A$14</definedName>
    <definedName name="_xlchart.v1.50" hidden="1">'CCaMC-AFOaMCpUC-pre-ret'!$A$9</definedName>
    <definedName name="_xlchart.v1.51" hidden="1">'CCaMC-AFOaMCpUC-pre-ret'!$B$10:$AZ$10</definedName>
    <definedName name="_xlchart.v1.52" hidden="1">'CCaMC-AFOaMCpUC-pre-ret'!$B$11:$AZ$11</definedName>
    <definedName name="_xlchart.v1.53" hidden="1">'CCaMC-AFOaMCpUC-pre-ret'!$B$12:$AZ$12</definedName>
    <definedName name="_xlchart.v1.54" hidden="1">'CCaMC-AFOaMCpUC-pre-ret'!$B$13:$AZ$13</definedName>
    <definedName name="_xlchart.v1.55" hidden="1">'CCaMC-AFOaMCpUC-pre-ret'!$B$14:$AZ$14</definedName>
    <definedName name="_xlchart.v1.56" hidden="1">'CCaMC-AFOaMCpUC-pre-ret'!$B$15:$AZ$15</definedName>
    <definedName name="_xlchart.v1.57" hidden="1">'CCaMC-AFOaMCpUC-pre-ret'!$B$16:$AZ$16</definedName>
    <definedName name="_xlchart.v1.58" hidden="1">'CCaMC-AFOaMCpUC-pre-ret'!$B$17:$AZ$17</definedName>
    <definedName name="_xlchart.v1.59" hidden="1">'CCaMC-AFOaMCpUC-pre-ret'!$B$1:$AZ$1</definedName>
    <definedName name="_xlchart.v1.6" hidden="1">'CCaMC-AFOaMCpUC-pre-ret'!$A$15</definedName>
    <definedName name="_xlchart.v1.60" hidden="1">'CCaMC-AFOaMCpUC-pre-ret'!$B$2:$AZ$2</definedName>
    <definedName name="_xlchart.v1.61" hidden="1">'CCaMC-AFOaMCpUC-pre-ret'!$B$3:$AZ$3</definedName>
    <definedName name="_xlchart.v1.62" hidden="1">'CCaMC-AFOaMCpUC-pre-ret'!$B$4:$AZ$4</definedName>
    <definedName name="_xlchart.v1.63" hidden="1">'CCaMC-AFOaMCpUC-pre-ret'!$B$5:$AZ$5</definedName>
    <definedName name="_xlchart.v1.64" hidden="1">'CCaMC-AFOaMCpUC-pre-ret'!$B$6:$AZ$6</definedName>
    <definedName name="_xlchart.v1.65" hidden="1">'CCaMC-AFOaMCpUC-pre-ret'!$B$7:$AZ$7</definedName>
    <definedName name="_xlchart.v1.66" hidden="1">'CCaMC-AFOaMCpUC-pre-ret'!$B$8:$AZ$8</definedName>
    <definedName name="_xlchart.v1.67" hidden="1">'CCaMC-AFOaMCpUC-pre-ret'!$B$9:$AZ$9</definedName>
    <definedName name="_xlchart.v1.7" hidden="1">'CCaMC-AFOaMCpUC-pre-ret'!$A$16</definedName>
    <definedName name="_xlchart.v1.8" hidden="1">'CCaMC-AFOaMCpUC-pre-ret'!$A$17</definedName>
    <definedName name="_xlchart.v1.9" hidden="1">'CCaMC-AFOaMCpUC-pre-ret'!$A$2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1">
      <go:sheetsCustomData xmlns:go="http://customooxmlschemas.google.com/" r:id="rId29" roundtripDataSignature="AMtx7mgE8SvcDr1XnmEra9+mR2GrWqzDGQ=="/>
    </ext>
  </extLst>
</workbook>
</file>

<file path=xl/calcChain.xml><?xml version="1.0" encoding="utf-8"?>
<calcChain xmlns="http://schemas.openxmlformats.org/spreadsheetml/2006/main">
  <c r="AH7" i="6" l="1"/>
  <c r="AI7" i="6"/>
  <c r="AJ7" i="6"/>
  <c r="AK7" i="6"/>
  <c r="AL7" i="6"/>
  <c r="AM7" i="6"/>
  <c r="AN7" i="6"/>
  <c r="AO7" i="6"/>
  <c r="AP7" i="6"/>
  <c r="AQ7" i="6"/>
  <c r="AR7" i="6"/>
  <c r="AS7" i="6"/>
  <c r="AT7" i="6"/>
  <c r="AU7" i="6"/>
  <c r="AV7" i="6"/>
  <c r="AW7" i="6"/>
  <c r="AX7" i="6"/>
  <c r="AY7" i="6"/>
  <c r="AG7" i="6"/>
  <c r="P6" i="6"/>
  <c r="AZ7" i="6"/>
  <c r="B18" i="23"/>
  <c r="C5" i="16"/>
  <c r="D5" i="16"/>
  <c r="E5" i="16"/>
  <c r="E36" i="16"/>
  <c r="D36" i="16"/>
  <c r="C36" i="16"/>
  <c r="AQ5" i="9"/>
  <c r="AR5" i="9"/>
  <c r="AS5" i="9"/>
  <c r="AT5" i="9"/>
  <c r="AU5" i="9"/>
  <c r="AV5" i="9"/>
  <c r="AW5" i="9"/>
  <c r="AX5" i="9"/>
  <c r="AY5" i="9"/>
  <c r="AZ5" i="9"/>
  <c r="C13" i="16"/>
  <c r="D13" i="16"/>
  <c r="E13" i="16"/>
  <c r="E16" i="16"/>
  <c r="D16" i="16"/>
  <c r="C8" i="6"/>
  <c r="D8" i="6"/>
  <c r="E8" i="6"/>
  <c r="F8" i="6"/>
  <c r="G8" i="6"/>
  <c r="H8" i="6"/>
  <c r="I8" i="6"/>
  <c r="J8" i="6"/>
  <c r="K8" i="6"/>
  <c r="L8" i="6"/>
  <c r="M8" i="6"/>
  <c r="N8" i="6"/>
  <c r="O8" i="6"/>
  <c r="P8" i="6"/>
  <c r="Q8" i="6"/>
  <c r="R8" i="6"/>
  <c r="S8" i="6"/>
  <c r="T8" i="6"/>
  <c r="U8" i="6"/>
  <c r="V8" i="6"/>
  <c r="W8" i="6"/>
  <c r="X8" i="6"/>
  <c r="Y8" i="6"/>
  <c r="Z8" i="6"/>
  <c r="AA8" i="6"/>
  <c r="AB8" i="6"/>
  <c r="AC8" i="6"/>
  <c r="AD8" i="6"/>
  <c r="AE8" i="6"/>
  <c r="AF8" i="6"/>
  <c r="AG8" i="6"/>
  <c r="AH8" i="6"/>
  <c r="AI8" i="6"/>
  <c r="AJ8" i="6"/>
  <c r="AK8" i="6"/>
  <c r="AL8" i="6"/>
  <c r="AM8" i="6"/>
  <c r="AN8" i="6"/>
  <c r="AO8" i="6"/>
  <c r="AP8" i="6"/>
  <c r="AQ8" i="6"/>
  <c r="AR8" i="6"/>
  <c r="AS8" i="6"/>
  <c r="AT8" i="6"/>
  <c r="AU8" i="6"/>
  <c r="AV8" i="6"/>
  <c r="AW8" i="6"/>
  <c r="AX8" i="6"/>
  <c r="AY8" i="6"/>
  <c r="AZ8" i="6"/>
  <c r="B8" i="6"/>
  <c r="C14" i="3"/>
  <c r="D14" i="3"/>
  <c r="E14" i="3"/>
  <c r="F14" i="3"/>
  <c r="G14" i="3"/>
  <c r="G16" i="3" s="1"/>
  <c r="H14" i="3"/>
  <c r="H16" i="3" s="1"/>
  <c r="I14" i="3"/>
  <c r="I16" i="3" s="1"/>
  <c r="J14" i="3"/>
  <c r="J16" i="3" s="1"/>
  <c r="K14" i="3"/>
  <c r="L14" i="3"/>
  <c r="M14" i="3"/>
  <c r="N14" i="3"/>
  <c r="O14" i="3"/>
  <c r="O16" i="3" s="1"/>
  <c r="P14" i="3"/>
  <c r="P16" i="3" s="1"/>
  <c r="Q14" i="3"/>
  <c r="Q16" i="3" s="1"/>
  <c r="R14" i="3"/>
  <c r="R16" i="3" s="1"/>
  <c r="S14" i="3"/>
  <c r="T14" i="3"/>
  <c r="U14" i="3"/>
  <c r="V14" i="3"/>
  <c r="W14" i="3"/>
  <c r="W16" i="3" s="1"/>
  <c r="X14" i="3"/>
  <c r="X16" i="3" s="1"/>
  <c r="Y14" i="3"/>
  <c r="Y16" i="3" s="1"/>
  <c r="Z14" i="3"/>
  <c r="Z16" i="3" s="1"/>
  <c r="AA14" i="3"/>
  <c r="AB14" i="3"/>
  <c r="AC14" i="3"/>
  <c r="AD14" i="3"/>
  <c r="AE14" i="3"/>
  <c r="AE16" i="3" s="1"/>
  <c r="AF14" i="3"/>
  <c r="AF16" i="3" s="1"/>
  <c r="AG14" i="3"/>
  <c r="AG16" i="3" s="1"/>
  <c r="AH14" i="3"/>
  <c r="AH16" i="3" s="1"/>
  <c r="AI14" i="3"/>
  <c r="AJ14" i="3"/>
  <c r="AK14" i="3"/>
  <c r="AL14" i="3"/>
  <c r="AM14" i="3"/>
  <c r="AM16" i="3" s="1"/>
  <c r="AN14" i="3"/>
  <c r="AN16" i="3" s="1"/>
  <c r="AO14" i="3"/>
  <c r="AO16" i="3" s="1"/>
  <c r="AP14" i="3"/>
  <c r="AP16" i="3" s="1"/>
  <c r="AQ14" i="3"/>
  <c r="AR14" i="3"/>
  <c r="AS14" i="3"/>
  <c r="AT14" i="3"/>
  <c r="AU14" i="3"/>
  <c r="AU16" i="3" s="1"/>
  <c r="AV14" i="3"/>
  <c r="AV16" i="3" s="1"/>
  <c r="AW14" i="3"/>
  <c r="AW16" i="3" s="1"/>
  <c r="AX14" i="3"/>
  <c r="AX16" i="3" s="1"/>
  <c r="AY14" i="3"/>
  <c r="AZ14" i="3"/>
  <c r="BA14" i="3"/>
  <c r="B14" i="3"/>
  <c r="B16" i="3" s="1"/>
  <c r="C16" i="3"/>
  <c r="D16" i="3"/>
  <c r="E16" i="3"/>
  <c r="F16" i="3"/>
  <c r="K16" i="3"/>
  <c r="L16" i="3"/>
  <c r="M16" i="3"/>
  <c r="N16" i="3"/>
  <c r="S16" i="3"/>
  <c r="T16" i="3"/>
  <c r="U16" i="3"/>
  <c r="V16" i="3"/>
  <c r="AA16" i="3"/>
  <c r="AB16" i="3"/>
  <c r="AC16" i="3"/>
  <c r="AD16" i="3"/>
  <c r="AI16" i="3"/>
  <c r="AJ16" i="3"/>
  <c r="AK16" i="3"/>
  <c r="AL16" i="3"/>
  <c r="AQ16" i="3"/>
  <c r="AR16" i="3"/>
  <c r="AS16" i="3"/>
  <c r="AT16" i="3"/>
  <c r="AY16" i="3"/>
  <c r="AZ16" i="3"/>
  <c r="BA16" i="3"/>
  <c r="AH13" i="3"/>
  <c r="AI13" i="3"/>
  <c r="AJ13" i="3"/>
  <c r="AK13" i="3"/>
  <c r="AL13" i="3"/>
  <c r="AM13" i="3"/>
  <c r="AN13" i="3"/>
  <c r="AO13" i="3"/>
  <c r="AP13" i="3"/>
  <c r="AQ13" i="3"/>
  <c r="AR13" i="3"/>
  <c r="AS13" i="3"/>
  <c r="AT13" i="3"/>
  <c r="AU13" i="3"/>
  <c r="AV13" i="3"/>
  <c r="AW13" i="3"/>
  <c r="AX13" i="3"/>
  <c r="AY13" i="3"/>
  <c r="AZ13" i="3"/>
  <c r="BA13" i="3"/>
  <c r="AG13" i="3"/>
  <c r="AK3" i="4" l="1"/>
  <c r="AL3" i="4"/>
  <c r="AM3" i="4"/>
  <c r="AN3" i="4"/>
  <c r="AL4" i="12" s="1"/>
  <c r="AO3" i="4"/>
  <c r="AM4" i="12" s="1"/>
  <c r="AP3" i="4"/>
  <c r="AN4" i="12" s="1"/>
  <c r="AQ3" i="4"/>
  <c r="AO4" i="12" s="1"/>
  <c r="AR3" i="4"/>
  <c r="AP4" i="12" s="1"/>
  <c r="AS3" i="4"/>
  <c r="AT3" i="4"/>
  <c r="AU3" i="4"/>
  <c r="AV3" i="4"/>
  <c r="AT4" i="12" s="1"/>
  <c r="AW3" i="4"/>
  <c r="AU4" i="12" s="1"/>
  <c r="AX3" i="4"/>
  <c r="AV4" i="12" s="1"/>
  <c r="AY3" i="4"/>
  <c r="AW4" i="12" s="1"/>
  <c r="AZ3" i="4"/>
  <c r="AX4" i="12" s="1"/>
  <c r="BA3" i="4"/>
  <c r="BB3" i="4"/>
  <c r="BC3" i="4"/>
  <c r="AJ3" i="4"/>
  <c r="AH4" i="12"/>
  <c r="AI4" i="12"/>
  <c r="AJ4" i="12"/>
  <c r="AK4" i="12"/>
  <c r="AQ4" i="12"/>
  <c r="AR4" i="12"/>
  <c r="AS4" i="12"/>
  <c r="AY4" i="12"/>
  <c r="AZ4" i="12"/>
  <c r="BA4" i="12"/>
  <c r="AG6" i="11"/>
  <c r="AH6" i="11"/>
  <c r="AI6" i="11"/>
  <c r="AJ6" i="11"/>
  <c r="AK6" i="11"/>
  <c r="AL6" i="11"/>
  <c r="AM6" i="11"/>
  <c r="AN6" i="11"/>
  <c r="AO6" i="11"/>
  <c r="AP6" i="11"/>
  <c r="AQ6" i="11"/>
  <c r="AR6" i="11"/>
  <c r="AS6" i="11"/>
  <c r="AT6" i="11"/>
  <c r="AU6" i="11"/>
  <c r="AV6" i="11"/>
  <c r="AW6" i="11"/>
  <c r="AX6" i="11"/>
  <c r="AY6" i="11"/>
  <c r="AZ6" i="11"/>
  <c r="AG7" i="11"/>
  <c r="AH7" i="11"/>
  <c r="AI7" i="11"/>
  <c r="AJ7" i="11"/>
  <c r="AK7" i="11"/>
  <c r="AL7" i="11"/>
  <c r="AM7" i="11"/>
  <c r="AN7" i="11"/>
  <c r="AO7" i="11"/>
  <c r="AP7" i="11"/>
  <c r="AQ7" i="11"/>
  <c r="AR7" i="11"/>
  <c r="AS7" i="11"/>
  <c r="AT7" i="11"/>
  <c r="AU7" i="11"/>
  <c r="AV7" i="11"/>
  <c r="AW7" i="11"/>
  <c r="AX7" i="11"/>
  <c r="AY7" i="11"/>
  <c r="AZ7" i="11"/>
  <c r="AG8" i="11"/>
  <c r="AH8" i="11"/>
  <c r="AI8" i="11"/>
  <c r="AJ8" i="11"/>
  <c r="AK8" i="11"/>
  <c r="AL8" i="11"/>
  <c r="AM8" i="11"/>
  <c r="AN8" i="11"/>
  <c r="AO8" i="11"/>
  <c r="AP8" i="11"/>
  <c r="AQ8" i="11"/>
  <c r="AR8" i="11"/>
  <c r="AS8" i="11"/>
  <c r="AT8" i="11"/>
  <c r="AU8" i="11"/>
  <c r="AV8" i="11"/>
  <c r="AW8" i="11"/>
  <c r="AX8" i="11"/>
  <c r="AY8" i="11"/>
  <c r="AZ8" i="11"/>
  <c r="AG2" i="10"/>
  <c r="AH2" i="10"/>
  <c r="AI2" i="10"/>
  <c r="AJ2" i="10"/>
  <c r="AK2" i="10"/>
  <c r="AL2" i="10"/>
  <c r="AM2" i="10"/>
  <c r="AN2" i="10"/>
  <c r="AO2" i="10"/>
  <c r="AP2" i="10"/>
  <c r="AQ2" i="10"/>
  <c r="AR2" i="10"/>
  <c r="AS2" i="10"/>
  <c r="AT2" i="10"/>
  <c r="AU2" i="10"/>
  <c r="AV2" i="10"/>
  <c r="AW2" i="10"/>
  <c r="AX2" i="10"/>
  <c r="AY2" i="10"/>
  <c r="AZ2" i="10"/>
  <c r="AG3" i="10"/>
  <c r="AH3" i="10"/>
  <c r="AI3" i="10"/>
  <c r="AJ3" i="10"/>
  <c r="AK3" i="10"/>
  <c r="AL3" i="10"/>
  <c r="AM3" i="10"/>
  <c r="AN3" i="10"/>
  <c r="AO3" i="10"/>
  <c r="AP3" i="10"/>
  <c r="AQ3" i="10"/>
  <c r="AR3" i="10"/>
  <c r="AS3" i="10"/>
  <c r="AT3" i="10"/>
  <c r="AU3" i="10"/>
  <c r="AV3" i="10"/>
  <c r="AW3" i="10"/>
  <c r="AX3" i="10"/>
  <c r="AY3" i="10"/>
  <c r="AZ3" i="10"/>
  <c r="AG4" i="10"/>
  <c r="AH4" i="10"/>
  <c r="AI4" i="10"/>
  <c r="AJ4" i="10"/>
  <c r="AK4" i="10"/>
  <c r="AL4" i="10"/>
  <c r="AM4" i="10"/>
  <c r="AN4" i="10"/>
  <c r="AO4" i="10"/>
  <c r="AP4" i="10"/>
  <c r="AQ4" i="10"/>
  <c r="AR4" i="10"/>
  <c r="AS4" i="10"/>
  <c r="AT4" i="10"/>
  <c r="AU4" i="10"/>
  <c r="AV4" i="10"/>
  <c r="AW4" i="10"/>
  <c r="AX4" i="10"/>
  <c r="AY4" i="10"/>
  <c r="AZ4" i="10"/>
  <c r="AG5" i="10"/>
  <c r="AH5" i="10"/>
  <c r="AI5" i="10"/>
  <c r="AJ5" i="10"/>
  <c r="AK5" i="10"/>
  <c r="AL5" i="10"/>
  <c r="AM5" i="10"/>
  <c r="AN5" i="10"/>
  <c r="AO5" i="10"/>
  <c r="AP5" i="10"/>
  <c r="AQ5" i="10"/>
  <c r="AR5" i="10"/>
  <c r="AS5" i="10"/>
  <c r="AT5" i="10"/>
  <c r="AU5" i="10"/>
  <c r="AV5" i="10"/>
  <c r="AW5" i="10"/>
  <c r="AX5" i="10"/>
  <c r="AY5" i="10"/>
  <c r="AZ5" i="10"/>
  <c r="AG6" i="10"/>
  <c r="AH6" i="10"/>
  <c r="AI6" i="10"/>
  <c r="AJ6" i="10"/>
  <c r="AK6" i="10"/>
  <c r="AL6" i="10"/>
  <c r="AM6" i="10"/>
  <c r="AN6" i="10"/>
  <c r="AO6" i="10"/>
  <c r="AP6" i="10"/>
  <c r="AQ6" i="10"/>
  <c r="AR6" i="10"/>
  <c r="AS6" i="10"/>
  <c r="AT6" i="10"/>
  <c r="AU6" i="10"/>
  <c r="AV6" i="10"/>
  <c r="AW6" i="10"/>
  <c r="AX6" i="10"/>
  <c r="AY6" i="10"/>
  <c r="AZ6" i="10"/>
  <c r="AG7" i="10"/>
  <c r="AH7" i="10"/>
  <c r="AI7" i="10"/>
  <c r="AJ7" i="10"/>
  <c r="AK7" i="10"/>
  <c r="AL7" i="10"/>
  <c r="AM7" i="10"/>
  <c r="AN7" i="10"/>
  <c r="AO7" i="10"/>
  <c r="AP7" i="10"/>
  <c r="AQ7" i="10"/>
  <c r="AR7" i="10"/>
  <c r="AS7" i="10"/>
  <c r="AT7" i="10"/>
  <c r="AU7" i="10"/>
  <c r="AV7" i="10"/>
  <c r="AW7" i="10"/>
  <c r="AX7" i="10"/>
  <c r="AY7" i="10"/>
  <c r="AZ7" i="10"/>
  <c r="AG8" i="10"/>
  <c r="AH8" i="10"/>
  <c r="AI8" i="10"/>
  <c r="AJ8" i="10"/>
  <c r="AK8" i="10"/>
  <c r="AL8" i="10"/>
  <c r="AM8" i="10"/>
  <c r="AN8" i="10"/>
  <c r="AO8" i="10"/>
  <c r="AP8" i="10"/>
  <c r="AQ8" i="10"/>
  <c r="AR8" i="10"/>
  <c r="AS8" i="10"/>
  <c r="AT8" i="10"/>
  <c r="AU8" i="10"/>
  <c r="AV8" i="10"/>
  <c r="AW8" i="10"/>
  <c r="AX8" i="10"/>
  <c r="AY8" i="10"/>
  <c r="AZ8" i="10"/>
  <c r="AG9" i="10"/>
  <c r="AH9" i="10"/>
  <c r="AI9" i="10"/>
  <c r="AJ9" i="10"/>
  <c r="AK9" i="10"/>
  <c r="AL9" i="10"/>
  <c r="AM9" i="10"/>
  <c r="AN9" i="10"/>
  <c r="AO9" i="10"/>
  <c r="AP9" i="10"/>
  <c r="AQ9" i="10"/>
  <c r="AR9" i="10"/>
  <c r="AS9" i="10"/>
  <c r="AT9" i="10"/>
  <c r="AU9" i="10"/>
  <c r="AV9" i="10"/>
  <c r="AW9" i="10"/>
  <c r="AX9" i="10"/>
  <c r="AY9" i="10"/>
  <c r="AZ9" i="10"/>
  <c r="AG10" i="10"/>
  <c r="AH10" i="10"/>
  <c r="AI10" i="10"/>
  <c r="AJ10" i="10"/>
  <c r="AK10" i="10"/>
  <c r="AL10" i="10"/>
  <c r="AM10" i="10"/>
  <c r="AN10" i="10"/>
  <c r="AO10" i="10"/>
  <c r="AP10" i="10"/>
  <c r="AQ10" i="10"/>
  <c r="AR10" i="10"/>
  <c r="AS10" i="10"/>
  <c r="AT10" i="10"/>
  <c r="AU10" i="10"/>
  <c r="AV10" i="10"/>
  <c r="AW10" i="10"/>
  <c r="AX10" i="10"/>
  <c r="AY10" i="10"/>
  <c r="AZ10" i="10"/>
  <c r="AG11" i="10"/>
  <c r="AH11" i="10"/>
  <c r="AI11" i="10"/>
  <c r="AJ11" i="10"/>
  <c r="AK11" i="10"/>
  <c r="AL11" i="10"/>
  <c r="AM11" i="10"/>
  <c r="AN11" i="10"/>
  <c r="AO11" i="10"/>
  <c r="AP11" i="10"/>
  <c r="AQ11" i="10"/>
  <c r="AR11" i="10"/>
  <c r="AS11" i="10"/>
  <c r="AT11" i="10"/>
  <c r="AU11" i="10"/>
  <c r="AV11" i="10"/>
  <c r="AW11" i="10"/>
  <c r="AX11" i="10"/>
  <c r="AY11" i="10"/>
  <c r="AZ11" i="10"/>
  <c r="AG12" i="10"/>
  <c r="AH12" i="10"/>
  <c r="AI12" i="10"/>
  <c r="AJ12" i="10"/>
  <c r="AK12" i="10"/>
  <c r="AL12" i="10"/>
  <c r="AM12" i="10"/>
  <c r="AN12" i="10"/>
  <c r="AO12" i="10"/>
  <c r="AP12" i="10"/>
  <c r="AQ12" i="10"/>
  <c r="AR12" i="10"/>
  <c r="AS12" i="10"/>
  <c r="AT12" i="10"/>
  <c r="AU12" i="10"/>
  <c r="AV12" i="10"/>
  <c r="AW12" i="10"/>
  <c r="AX12" i="10"/>
  <c r="AY12" i="10"/>
  <c r="AZ12" i="10"/>
  <c r="AG13" i="10"/>
  <c r="AH13" i="10"/>
  <c r="AI13" i="10"/>
  <c r="AJ13" i="10"/>
  <c r="AK13" i="10"/>
  <c r="AL13" i="10"/>
  <c r="AM13" i="10"/>
  <c r="AN13" i="10"/>
  <c r="AO13" i="10"/>
  <c r="AP13" i="10"/>
  <c r="AQ13" i="10"/>
  <c r="AR13" i="10"/>
  <c r="AS13" i="10"/>
  <c r="AT13" i="10"/>
  <c r="AU13" i="10"/>
  <c r="AV13" i="10"/>
  <c r="AW13" i="10"/>
  <c r="AX13" i="10"/>
  <c r="AY13" i="10"/>
  <c r="AZ13" i="10"/>
  <c r="AG14" i="10"/>
  <c r="AH14" i="10"/>
  <c r="AI14" i="10"/>
  <c r="AJ14" i="10"/>
  <c r="AK14" i="10"/>
  <c r="AL14" i="10"/>
  <c r="AM14" i="10"/>
  <c r="AN14" i="10"/>
  <c r="AO14" i="10"/>
  <c r="AP14" i="10"/>
  <c r="AQ14" i="10"/>
  <c r="AR14" i="10"/>
  <c r="AS14" i="10"/>
  <c r="AT14" i="10"/>
  <c r="AU14" i="10"/>
  <c r="AV14" i="10"/>
  <c r="AW14" i="10"/>
  <c r="AX14" i="10"/>
  <c r="AY14" i="10"/>
  <c r="AZ14" i="10"/>
  <c r="AG15" i="10"/>
  <c r="AH15" i="10"/>
  <c r="AI15" i="10"/>
  <c r="AJ15" i="10"/>
  <c r="AK15" i="10"/>
  <c r="AL15" i="10"/>
  <c r="AM15" i="10"/>
  <c r="AN15" i="10"/>
  <c r="AO15" i="10"/>
  <c r="AP15" i="10"/>
  <c r="AQ15" i="10"/>
  <c r="AR15" i="10"/>
  <c r="AS15" i="10"/>
  <c r="AT15" i="10"/>
  <c r="AU15" i="10"/>
  <c r="AV15" i="10"/>
  <c r="AW15" i="10"/>
  <c r="AX15" i="10"/>
  <c r="AY15" i="10"/>
  <c r="AZ15" i="10"/>
  <c r="AG16" i="10"/>
  <c r="AH16" i="10"/>
  <c r="AI16" i="10"/>
  <c r="AJ16" i="10"/>
  <c r="AK16" i="10"/>
  <c r="AL16" i="10"/>
  <c r="AM16" i="10"/>
  <c r="AN16" i="10"/>
  <c r="AO16" i="10"/>
  <c r="AP16" i="10"/>
  <c r="AQ16" i="10"/>
  <c r="AR16" i="10"/>
  <c r="AS16" i="10"/>
  <c r="AT16" i="10"/>
  <c r="AU16" i="10"/>
  <c r="AV16" i="10"/>
  <c r="AW16" i="10"/>
  <c r="AX16" i="10"/>
  <c r="AY16" i="10"/>
  <c r="AZ16" i="10"/>
  <c r="AG17" i="10"/>
  <c r="AH17" i="10"/>
  <c r="AI17" i="10"/>
  <c r="AJ17" i="10"/>
  <c r="AK17" i="10"/>
  <c r="AL17" i="10"/>
  <c r="AM17" i="10"/>
  <c r="AN17" i="10"/>
  <c r="AO17" i="10"/>
  <c r="AP17" i="10"/>
  <c r="AQ17" i="10"/>
  <c r="AR17" i="10"/>
  <c r="AS17" i="10"/>
  <c r="AT17" i="10"/>
  <c r="AU17" i="10"/>
  <c r="AV17" i="10"/>
  <c r="AW17" i="10"/>
  <c r="AX17" i="10"/>
  <c r="AY17" i="10"/>
  <c r="AZ17" i="10"/>
  <c r="AH6" i="9"/>
  <c r="AI6" i="9" s="1"/>
  <c r="AJ6" i="9" s="1"/>
  <c r="AK6" i="9" s="1"/>
  <c r="AL6" i="9" s="1"/>
  <c r="AM6" i="9" s="1"/>
  <c r="AN6" i="9" s="1"/>
  <c r="AO6" i="9" s="1"/>
  <c r="AP6" i="9" s="1"/>
  <c r="AQ6" i="9" s="1"/>
  <c r="AR6" i="9" s="1"/>
  <c r="AS6" i="9" s="1"/>
  <c r="AT6" i="9" s="1"/>
  <c r="AU6" i="9" s="1"/>
  <c r="AV6" i="9" s="1"/>
  <c r="AW6" i="9" s="1"/>
  <c r="AX6" i="9" s="1"/>
  <c r="AY6" i="9" s="1"/>
  <c r="AZ6" i="9" s="1"/>
  <c r="AH7" i="9"/>
  <c r="AI7" i="9"/>
  <c r="AJ7" i="9" s="1"/>
  <c r="AK7" i="9" s="1"/>
  <c r="AL7" i="9" s="1"/>
  <c r="AM7" i="9" s="1"/>
  <c r="AN7" i="9" s="1"/>
  <c r="AO7" i="9" s="1"/>
  <c r="AP7" i="9" s="1"/>
  <c r="AQ7" i="9" s="1"/>
  <c r="AR7" i="9" s="1"/>
  <c r="AS7" i="9" s="1"/>
  <c r="AT7" i="9" s="1"/>
  <c r="AU7" i="9" s="1"/>
  <c r="AV7" i="9" s="1"/>
  <c r="AW7" i="9" s="1"/>
  <c r="AX7" i="9" s="1"/>
  <c r="AY7" i="9" s="1"/>
  <c r="AZ7" i="9" s="1"/>
  <c r="AH8" i="9"/>
  <c r="AI8" i="9"/>
  <c r="AJ8" i="9" s="1"/>
  <c r="AK8" i="9" s="1"/>
  <c r="AL8" i="9" s="1"/>
  <c r="AM8" i="9" s="1"/>
  <c r="AN8" i="9" s="1"/>
  <c r="AO8" i="9" s="1"/>
  <c r="AP8" i="9" s="1"/>
  <c r="AQ8" i="9" s="1"/>
  <c r="AR8" i="9" s="1"/>
  <c r="AS8" i="9" s="1"/>
  <c r="AT8" i="9" s="1"/>
  <c r="AU8" i="9" s="1"/>
  <c r="AV8" i="9" s="1"/>
  <c r="AW8" i="9" s="1"/>
  <c r="AX8" i="9" s="1"/>
  <c r="AY8" i="9" s="1"/>
  <c r="AZ8" i="9" s="1"/>
  <c r="AG7" i="9"/>
  <c r="AG8" i="9"/>
  <c r="AG6" i="9"/>
  <c r="AG2" i="7"/>
  <c r="AH2" i="7"/>
  <c r="AI2" i="7"/>
  <c r="AJ2" i="7"/>
  <c r="AK2" i="7"/>
  <c r="AL2" i="7"/>
  <c r="AM2" i="7"/>
  <c r="AN2" i="7"/>
  <c r="AO2" i="7"/>
  <c r="AP2" i="7"/>
  <c r="AQ2" i="7"/>
  <c r="AR2" i="7"/>
  <c r="AS2" i="7"/>
  <c r="AT2" i="7"/>
  <c r="AU2" i="7"/>
  <c r="AV2" i="7"/>
  <c r="AW2" i="7"/>
  <c r="AX2" i="7"/>
  <c r="AY2" i="7"/>
  <c r="AZ2" i="7"/>
  <c r="AG3" i="7"/>
  <c r="AH3" i="7"/>
  <c r="AI3" i="7"/>
  <c r="AJ3" i="7"/>
  <c r="AK3" i="7"/>
  <c r="AL3" i="7"/>
  <c r="AM3" i="7"/>
  <c r="AN3" i="7"/>
  <c r="AO3" i="7"/>
  <c r="AP3" i="7"/>
  <c r="AQ3" i="7"/>
  <c r="AR3" i="7"/>
  <c r="AS3" i="7"/>
  <c r="AT3" i="7"/>
  <c r="AU3" i="7"/>
  <c r="AV3" i="7"/>
  <c r="AW3" i="7"/>
  <c r="AX3" i="7"/>
  <c r="AY3" i="7"/>
  <c r="AZ3" i="7"/>
  <c r="AG4" i="7"/>
  <c r="AH4" i="7"/>
  <c r="AI4" i="7"/>
  <c r="AJ4" i="7"/>
  <c r="AK4" i="7"/>
  <c r="AL4" i="7"/>
  <c r="AM4" i="7"/>
  <c r="AN4" i="7"/>
  <c r="AO4" i="7"/>
  <c r="AP4" i="7"/>
  <c r="AQ4" i="7"/>
  <c r="AR4" i="7"/>
  <c r="AS4" i="7"/>
  <c r="AT4" i="7"/>
  <c r="AU4" i="7"/>
  <c r="AV4" i="7"/>
  <c r="AW4" i="7"/>
  <c r="AX4" i="7"/>
  <c r="AY4" i="7"/>
  <c r="AZ4" i="7"/>
  <c r="AG5" i="7"/>
  <c r="AH5" i="7"/>
  <c r="AI5" i="7"/>
  <c r="AJ5" i="7"/>
  <c r="AK5" i="7"/>
  <c r="AL5" i="7"/>
  <c r="AM5" i="7"/>
  <c r="AN5" i="7"/>
  <c r="AO5" i="7"/>
  <c r="AP5" i="7"/>
  <c r="AQ5" i="7"/>
  <c r="AR5" i="7"/>
  <c r="AS5" i="7"/>
  <c r="AT5" i="7"/>
  <c r="AU5" i="7"/>
  <c r="AV5" i="7"/>
  <c r="AW5" i="7"/>
  <c r="AX5" i="7"/>
  <c r="AY5" i="7"/>
  <c r="AZ5" i="7"/>
  <c r="AG6" i="7"/>
  <c r="AH6" i="7"/>
  <c r="AI6" i="7"/>
  <c r="AJ6" i="7"/>
  <c r="AK6" i="7"/>
  <c r="AL6" i="7"/>
  <c r="AM6" i="7"/>
  <c r="AN6" i="7"/>
  <c r="AO6" i="7"/>
  <c r="AP6" i="7"/>
  <c r="AQ6" i="7"/>
  <c r="AR6" i="7"/>
  <c r="AS6" i="7"/>
  <c r="AT6" i="7"/>
  <c r="AU6" i="7"/>
  <c r="AV6" i="7"/>
  <c r="AW6" i="7"/>
  <c r="AX6" i="7"/>
  <c r="AY6" i="7"/>
  <c r="AZ6" i="7"/>
  <c r="AG7" i="7"/>
  <c r="AH7" i="7"/>
  <c r="AI7" i="7"/>
  <c r="AJ7" i="7"/>
  <c r="AK7" i="7"/>
  <c r="AL7" i="7"/>
  <c r="AM7" i="7"/>
  <c r="AN7" i="7"/>
  <c r="AO7" i="7"/>
  <c r="AP7" i="7"/>
  <c r="AQ7" i="7"/>
  <c r="AR7" i="7"/>
  <c r="AS7" i="7"/>
  <c r="AT7" i="7"/>
  <c r="AU7" i="7"/>
  <c r="AV7" i="7"/>
  <c r="AW7" i="7"/>
  <c r="AX7" i="7"/>
  <c r="AY7" i="7"/>
  <c r="AZ7" i="7"/>
  <c r="AG8" i="7"/>
  <c r="AH8" i="7"/>
  <c r="AI8" i="7"/>
  <c r="AJ8" i="7"/>
  <c r="AK8" i="7"/>
  <c r="AL8" i="7"/>
  <c r="AM8" i="7"/>
  <c r="AN8" i="7"/>
  <c r="AO8" i="7"/>
  <c r="AP8" i="7"/>
  <c r="AQ8" i="7"/>
  <c r="AR8" i="7"/>
  <c r="AS8" i="7"/>
  <c r="AT8" i="7"/>
  <c r="AU8" i="7"/>
  <c r="AV8" i="7"/>
  <c r="AW8" i="7"/>
  <c r="AX8" i="7"/>
  <c r="AY8" i="7"/>
  <c r="AZ8" i="7"/>
  <c r="AG9" i="7"/>
  <c r="AH9" i="7"/>
  <c r="AI9" i="7"/>
  <c r="AJ9" i="7"/>
  <c r="AK9" i="7"/>
  <c r="AL9" i="7"/>
  <c r="AM9" i="7"/>
  <c r="AN9" i="7"/>
  <c r="AO9" i="7"/>
  <c r="AP9" i="7"/>
  <c r="AQ9" i="7"/>
  <c r="AR9" i="7"/>
  <c r="AS9" i="7"/>
  <c r="AT9" i="7"/>
  <c r="AU9" i="7"/>
  <c r="AV9" i="7"/>
  <c r="AW9" i="7"/>
  <c r="AX9" i="7"/>
  <c r="AY9" i="7"/>
  <c r="AZ9" i="7"/>
  <c r="AG10" i="7"/>
  <c r="AH10" i="7"/>
  <c r="AI10" i="7"/>
  <c r="AJ10" i="7"/>
  <c r="AK10" i="7"/>
  <c r="AL10" i="7"/>
  <c r="AM10" i="7"/>
  <c r="AN10" i="7"/>
  <c r="AO10" i="7"/>
  <c r="AP10" i="7"/>
  <c r="AQ10" i="7"/>
  <c r="AR10" i="7"/>
  <c r="AS10" i="7"/>
  <c r="AT10" i="7"/>
  <c r="AU10" i="7"/>
  <c r="AV10" i="7"/>
  <c r="AW10" i="7"/>
  <c r="AX10" i="7"/>
  <c r="AY10" i="7"/>
  <c r="AZ10" i="7"/>
  <c r="AG11" i="7"/>
  <c r="AH11" i="7"/>
  <c r="AI11" i="7"/>
  <c r="AJ11" i="7"/>
  <c r="AK11" i="7"/>
  <c r="AL11" i="7"/>
  <c r="AM11" i="7"/>
  <c r="AN11" i="7"/>
  <c r="AO11" i="7"/>
  <c r="AP11" i="7"/>
  <c r="AQ11" i="7"/>
  <c r="AR11" i="7"/>
  <c r="AS11" i="7"/>
  <c r="AT11" i="7"/>
  <c r="AU11" i="7"/>
  <c r="AV11" i="7"/>
  <c r="AW11" i="7"/>
  <c r="AX11" i="7"/>
  <c r="AY11" i="7"/>
  <c r="AZ11" i="7"/>
  <c r="AG12" i="7"/>
  <c r="AH12" i="7"/>
  <c r="AI12" i="7"/>
  <c r="AJ12" i="7"/>
  <c r="AK12" i="7"/>
  <c r="AL12" i="7"/>
  <c r="AM12" i="7"/>
  <c r="AN12" i="7"/>
  <c r="AO12" i="7"/>
  <c r="AP12" i="7"/>
  <c r="AQ12" i="7"/>
  <c r="AR12" i="7"/>
  <c r="AS12" i="7"/>
  <c r="AT12" i="7"/>
  <c r="AU12" i="7"/>
  <c r="AV12" i="7"/>
  <c r="AW12" i="7"/>
  <c r="AX12" i="7"/>
  <c r="AY12" i="7"/>
  <c r="AZ12" i="7"/>
  <c r="AG13" i="7"/>
  <c r="AH13" i="7"/>
  <c r="AI13" i="7"/>
  <c r="AJ13" i="7"/>
  <c r="AK13" i="7"/>
  <c r="AL13" i="7"/>
  <c r="AM13" i="7"/>
  <c r="AN13" i="7"/>
  <c r="AO13" i="7"/>
  <c r="AP13" i="7"/>
  <c r="AQ13" i="7"/>
  <c r="AR13" i="7"/>
  <c r="AS13" i="7"/>
  <c r="AT13" i="7"/>
  <c r="AU13" i="7"/>
  <c r="AV13" i="7"/>
  <c r="AW13" i="7"/>
  <c r="AX13" i="7"/>
  <c r="AY13" i="7"/>
  <c r="AZ13" i="7"/>
  <c r="AG14" i="7"/>
  <c r="AH14" i="7"/>
  <c r="AI14" i="7"/>
  <c r="AJ14" i="7"/>
  <c r="AK14" i="7"/>
  <c r="AL14" i="7"/>
  <c r="AM14" i="7"/>
  <c r="AN14" i="7"/>
  <c r="AO14" i="7"/>
  <c r="AP14" i="7"/>
  <c r="AQ14" i="7"/>
  <c r="AR14" i="7"/>
  <c r="AS14" i="7"/>
  <c r="AT14" i="7"/>
  <c r="AU14" i="7"/>
  <c r="AV14" i="7"/>
  <c r="AW14" i="7"/>
  <c r="AX14" i="7"/>
  <c r="AY14" i="7"/>
  <c r="AZ14" i="7"/>
  <c r="AG15" i="7"/>
  <c r="AH15" i="7"/>
  <c r="AI15" i="7"/>
  <c r="AJ15" i="7"/>
  <c r="AK15" i="7"/>
  <c r="AL15" i="7"/>
  <c r="AM15" i="7"/>
  <c r="AN15" i="7"/>
  <c r="AO15" i="7"/>
  <c r="AP15" i="7"/>
  <c r="AQ15" i="7"/>
  <c r="AR15" i="7"/>
  <c r="AS15" i="7"/>
  <c r="AT15" i="7"/>
  <c r="AU15" i="7"/>
  <c r="AV15" i="7"/>
  <c r="AW15" i="7"/>
  <c r="AX15" i="7"/>
  <c r="AY15" i="7"/>
  <c r="AZ15" i="7"/>
  <c r="AG16" i="7"/>
  <c r="AH16" i="7"/>
  <c r="AI16" i="7"/>
  <c r="AJ16" i="7"/>
  <c r="AK16" i="7"/>
  <c r="AL16" i="7"/>
  <c r="AM16" i="7"/>
  <c r="AN16" i="7"/>
  <c r="AO16" i="7"/>
  <c r="AP16" i="7"/>
  <c r="AQ16" i="7"/>
  <c r="AR16" i="7"/>
  <c r="AS16" i="7"/>
  <c r="AT16" i="7"/>
  <c r="AU16" i="7"/>
  <c r="AV16" i="7"/>
  <c r="AW16" i="7"/>
  <c r="AX16" i="7"/>
  <c r="AY16" i="7"/>
  <c r="AZ16" i="7"/>
  <c r="AG17" i="7"/>
  <c r="AH17" i="7"/>
  <c r="AI17" i="7"/>
  <c r="AJ17" i="7"/>
  <c r="AK17" i="7"/>
  <c r="AL17" i="7"/>
  <c r="AM17" i="7"/>
  <c r="AN17" i="7"/>
  <c r="AO17" i="7"/>
  <c r="AP17" i="7"/>
  <c r="AQ17" i="7"/>
  <c r="AR17" i="7"/>
  <c r="AS17" i="7"/>
  <c r="AT17" i="7"/>
  <c r="AU17" i="7"/>
  <c r="AV17" i="7"/>
  <c r="AW17" i="7"/>
  <c r="AX17" i="7"/>
  <c r="AY17" i="7"/>
  <c r="AZ17" i="7"/>
  <c r="C25" i="16"/>
  <c r="D25" i="16"/>
  <c r="E25" i="16"/>
  <c r="C26" i="16"/>
  <c r="D26" i="16"/>
  <c r="E26" i="16"/>
  <c r="C27" i="16"/>
  <c r="D27" i="16"/>
  <c r="E27" i="16"/>
  <c r="L6" i="30" l="1"/>
  <c r="K6" i="30"/>
  <c r="J6" i="30"/>
  <c r="I6" i="30"/>
  <c r="B36" i="16" s="1"/>
  <c r="E6" i="30"/>
  <c r="D6" i="30"/>
  <c r="C6" i="30"/>
  <c r="C16" i="16" s="1"/>
  <c r="B6" i="30"/>
  <c r="B16" i="16" s="1"/>
  <c r="I6" i="25"/>
  <c r="B30" i="16" s="1"/>
  <c r="B6" i="25"/>
  <c r="B10" i="16" s="1"/>
  <c r="B14" i="16" s="1"/>
  <c r="L6" i="25"/>
  <c r="E30" i="16" s="1"/>
  <c r="K6" i="25"/>
  <c r="D30" i="16" s="1"/>
  <c r="J6" i="25"/>
  <c r="C30" i="16" s="1"/>
  <c r="E6" i="25"/>
  <c r="E10" i="16" s="1"/>
  <c r="E15" i="16" s="1"/>
  <c r="D6" i="25"/>
  <c r="D10" i="16" s="1"/>
  <c r="D15" i="16" s="1"/>
  <c r="C6" i="25"/>
  <c r="C10" i="16" s="1"/>
  <c r="C15" i="16" s="1"/>
  <c r="L6" i="26"/>
  <c r="E29" i="16" s="1"/>
  <c r="K6" i="26"/>
  <c r="D29" i="16" s="1"/>
  <c r="J6" i="26"/>
  <c r="C29" i="16" s="1"/>
  <c r="I6" i="26"/>
  <c r="B29" i="16" s="1"/>
  <c r="E6" i="26"/>
  <c r="E9" i="16" s="1"/>
  <c r="D6" i="26"/>
  <c r="D9" i="16" s="1"/>
  <c r="C6" i="26"/>
  <c r="C9" i="16" s="1"/>
  <c r="B6" i="26"/>
  <c r="B9" i="16" s="1"/>
  <c r="I6" i="24"/>
  <c r="B28" i="16" s="1"/>
  <c r="B6" i="24"/>
  <c r="B8" i="16" s="1"/>
  <c r="L6" i="24"/>
  <c r="E28" i="16" s="1"/>
  <c r="K6" i="24"/>
  <c r="D28" i="16" s="1"/>
  <c r="J6" i="24"/>
  <c r="C28" i="16" s="1"/>
  <c r="E6" i="24"/>
  <c r="E8" i="16" s="1"/>
  <c r="D6" i="24"/>
  <c r="D8" i="16" s="1"/>
  <c r="C6" i="24"/>
  <c r="C8" i="16" s="1"/>
  <c r="B15" i="23"/>
  <c r="B7" i="16" s="1"/>
  <c r="D11" i="23"/>
  <c r="E11" i="23"/>
  <c r="D12" i="23"/>
  <c r="E12" i="23"/>
  <c r="D13" i="23"/>
  <c r="E13" i="23"/>
  <c r="D14" i="23"/>
  <c r="E14" i="23"/>
  <c r="C12" i="23"/>
  <c r="C13" i="23"/>
  <c r="C14" i="23"/>
  <c r="C11" i="23"/>
  <c r="B10" i="23"/>
  <c r="L6" i="28"/>
  <c r="E33" i="16" s="1"/>
  <c r="K6" i="28"/>
  <c r="D33" i="16" s="1"/>
  <c r="J6" i="28"/>
  <c r="C33" i="16" s="1"/>
  <c r="I6" i="28"/>
  <c r="B33" i="16" s="1"/>
  <c r="C6" i="28"/>
  <c r="D6" i="28"/>
  <c r="E6" i="28"/>
  <c r="B6" i="28"/>
  <c r="B13" i="16" s="1"/>
  <c r="L6" i="22"/>
  <c r="K6" i="22"/>
  <c r="J6" i="22"/>
  <c r="I6" i="22"/>
  <c r="B6" i="22"/>
  <c r="B6" i="16" s="1"/>
  <c r="E6" i="22"/>
  <c r="E6" i="16" s="1"/>
  <c r="D6" i="22"/>
  <c r="D6" i="16" s="1"/>
  <c r="C6" i="22"/>
  <c r="C6" i="16" s="1"/>
  <c r="L9" i="21"/>
  <c r="K9" i="21"/>
  <c r="J9" i="21"/>
  <c r="I9" i="21"/>
  <c r="L8" i="21"/>
  <c r="K8" i="21"/>
  <c r="J8" i="21"/>
  <c r="I8" i="21"/>
  <c r="L7" i="21"/>
  <c r="K7" i="21"/>
  <c r="J7" i="21"/>
  <c r="I7" i="21"/>
  <c r="E9" i="21"/>
  <c r="E10" i="21" s="1"/>
  <c r="D9" i="21"/>
  <c r="D10" i="21" s="1"/>
  <c r="C9" i="21"/>
  <c r="C10" i="21" s="1"/>
  <c r="B9" i="21"/>
  <c r="E8" i="21"/>
  <c r="D8" i="21"/>
  <c r="C8" i="21"/>
  <c r="B8" i="21"/>
  <c r="E7" i="21"/>
  <c r="D7" i="21"/>
  <c r="C7" i="21"/>
  <c r="B7" i="21"/>
  <c r="J6" i="20"/>
  <c r="C23" i="16" s="1"/>
  <c r="K6" i="20"/>
  <c r="D23" i="16" s="1"/>
  <c r="L6" i="20"/>
  <c r="E23" i="16" s="1"/>
  <c r="I6" i="20"/>
  <c r="B23" i="16" s="1"/>
  <c r="B6" i="20"/>
  <c r="B4" i="16" s="1"/>
  <c r="D6" i="20"/>
  <c r="D4" i="16" s="1"/>
  <c r="E6" i="20"/>
  <c r="E4" i="16" s="1"/>
  <c r="C6" i="20"/>
  <c r="C4" i="16" s="1"/>
  <c r="B2" i="20"/>
  <c r="I2" i="20"/>
  <c r="L8" i="19"/>
  <c r="K8" i="19"/>
  <c r="J8" i="19"/>
  <c r="I8" i="19"/>
  <c r="I9" i="19" s="1"/>
  <c r="B22" i="16" s="1"/>
  <c r="B31" i="16" s="1"/>
  <c r="L7" i="19"/>
  <c r="K7" i="19"/>
  <c r="J7" i="19"/>
  <c r="J9" i="19" s="1"/>
  <c r="C22" i="16" s="1"/>
  <c r="C31" i="16" s="1"/>
  <c r="I7" i="19"/>
  <c r="E8" i="19"/>
  <c r="D8" i="19"/>
  <c r="C8" i="19"/>
  <c r="B8" i="19"/>
  <c r="E7" i="19"/>
  <c r="D7" i="19"/>
  <c r="C7" i="19"/>
  <c r="C9" i="19" s="1"/>
  <c r="C3" i="16" s="1"/>
  <c r="C11" i="16" s="1"/>
  <c r="B7" i="19"/>
  <c r="L9" i="18"/>
  <c r="K9" i="18"/>
  <c r="J9" i="18"/>
  <c r="I9" i="18"/>
  <c r="L8" i="18"/>
  <c r="K8" i="18"/>
  <c r="J8" i="18"/>
  <c r="I8" i="18"/>
  <c r="L7" i="18"/>
  <c r="K7" i="18"/>
  <c r="J7" i="18"/>
  <c r="I7" i="18"/>
  <c r="C8" i="18"/>
  <c r="D8" i="18"/>
  <c r="E8" i="18"/>
  <c r="C9" i="18"/>
  <c r="C10" i="18" s="1"/>
  <c r="C2" i="16" s="1"/>
  <c r="C12" i="16" s="1"/>
  <c r="D9" i="18"/>
  <c r="E9" i="18"/>
  <c r="E10" i="18" s="1"/>
  <c r="E2" i="16" s="1"/>
  <c r="E12" i="16" s="1"/>
  <c r="D7" i="18"/>
  <c r="E7" i="18"/>
  <c r="C7" i="18"/>
  <c r="B8" i="18"/>
  <c r="B9" i="18"/>
  <c r="B7" i="18"/>
  <c r="B9" i="19" l="1"/>
  <c r="B3" i="16" s="1"/>
  <c r="B11" i="16" s="1"/>
  <c r="D15" i="23"/>
  <c r="D7" i="16" s="1"/>
  <c r="L10" i="21"/>
  <c r="E24" i="16" s="1"/>
  <c r="D9" i="19"/>
  <c r="D3" i="16" s="1"/>
  <c r="D11" i="16" s="1"/>
  <c r="K9" i="19"/>
  <c r="D22" i="16" s="1"/>
  <c r="D31" i="16" s="1"/>
  <c r="C15" i="23"/>
  <c r="C7" i="16" s="1"/>
  <c r="L10" i="18"/>
  <c r="E21" i="16" s="1"/>
  <c r="E32" i="16" s="1"/>
  <c r="E9" i="19"/>
  <c r="E3" i="16" s="1"/>
  <c r="E11" i="16" s="1"/>
  <c r="J10" i="21"/>
  <c r="C24" i="16" s="1"/>
  <c r="B10" i="18"/>
  <c r="B2" i="16" s="1"/>
  <c r="B12" i="16" s="1"/>
  <c r="L9" i="19"/>
  <c r="E22" i="16" s="1"/>
  <c r="E31" i="16" s="1"/>
  <c r="I10" i="21"/>
  <c r="B24" i="16" s="1"/>
  <c r="E15" i="23"/>
  <c r="E7" i="16" s="1"/>
  <c r="I10" i="18"/>
  <c r="B21" i="16" s="1"/>
  <c r="B32" i="16" s="1"/>
  <c r="J10" i="18"/>
  <c r="C21" i="16" s="1"/>
  <c r="C32" i="16" s="1"/>
  <c r="D10" i="18"/>
  <c r="D2" i="16" s="1"/>
  <c r="D12" i="16" s="1"/>
  <c r="L13" i="6" s="1"/>
  <c r="K10" i="18"/>
  <c r="D21" i="16" s="1"/>
  <c r="D32" i="16" s="1"/>
  <c r="K10" i="21"/>
  <c r="D24" i="16" s="1"/>
  <c r="L5" i="9" s="1"/>
  <c r="D34" i="16"/>
  <c r="D35" i="16"/>
  <c r="E34" i="16"/>
  <c r="E35" i="16"/>
  <c r="B35" i="16"/>
  <c r="B34" i="16"/>
  <c r="C35" i="16"/>
  <c r="C34" i="16"/>
  <c r="C14" i="16"/>
  <c r="B15" i="16"/>
  <c r="E14" i="16"/>
  <c r="D14" i="16"/>
  <c r="B10" i="21"/>
  <c r="B5" i="16" s="1"/>
  <c r="B5" i="6" s="1"/>
  <c r="C4" i="12"/>
  <c r="D4" i="12"/>
  <c r="E4" i="12"/>
  <c r="F4" i="12"/>
  <c r="G4" i="12"/>
  <c r="H4" i="12"/>
  <c r="I4" i="12"/>
  <c r="J4" i="12"/>
  <c r="K4" i="12"/>
  <c r="L4" i="12"/>
  <c r="M4" i="12"/>
  <c r="N4" i="12"/>
  <c r="O4" i="12"/>
  <c r="P4" i="12"/>
  <c r="Q4" i="12"/>
  <c r="R4" i="12"/>
  <c r="S4" i="12"/>
  <c r="T4" i="12"/>
  <c r="U4" i="12"/>
  <c r="V4" i="12"/>
  <c r="W4" i="12"/>
  <c r="X4" i="12"/>
  <c r="Y4" i="12"/>
  <c r="Z4" i="12"/>
  <c r="AA4" i="12"/>
  <c r="AB4" i="12"/>
  <c r="AC4" i="12"/>
  <c r="AD4" i="12"/>
  <c r="AE4" i="12"/>
  <c r="AF4" i="12"/>
  <c r="AG4" i="12"/>
  <c r="B4" i="12"/>
  <c r="L7" i="9"/>
  <c r="L9" i="9"/>
  <c r="L13" i="9"/>
  <c r="L17" i="9"/>
  <c r="AF3" i="6"/>
  <c r="L4" i="6"/>
  <c r="L4" i="8" s="1"/>
  <c r="AF4" i="6"/>
  <c r="AF4" i="8" s="1"/>
  <c r="AF5" i="6"/>
  <c r="AF5" i="8" s="1"/>
  <c r="L6" i="6"/>
  <c r="AF6" i="6"/>
  <c r="AF6" i="8" s="1"/>
  <c r="AF7" i="6"/>
  <c r="AF7" i="8" s="1"/>
  <c r="L10" i="6"/>
  <c r="AF10" i="6"/>
  <c r="AF10" i="8" s="1"/>
  <c r="B12" i="6"/>
  <c r="B12" i="8" s="1"/>
  <c r="L12" i="6"/>
  <c r="AF12" i="6"/>
  <c r="AF12" i="8" s="1"/>
  <c r="AF13" i="6"/>
  <c r="AF13" i="8" s="1"/>
  <c r="L14" i="6"/>
  <c r="AF14" i="6"/>
  <c r="AF14" i="8" s="1"/>
  <c r="L16" i="6"/>
  <c r="AF17" i="6"/>
  <c r="AF17" i="8" s="1"/>
  <c r="AF3" i="9"/>
  <c r="AF3" i="11" s="1"/>
  <c r="L15" i="9"/>
  <c r="AF9" i="6"/>
  <c r="AF9" i="8" s="1"/>
  <c r="AF11" i="6"/>
  <c r="AF11" i="8" s="1"/>
  <c r="L3" i="6"/>
  <c r="L11" i="6"/>
  <c r="E3" i="6"/>
  <c r="E3" i="8" s="1"/>
  <c r="E4" i="6"/>
  <c r="E5" i="6"/>
  <c r="E6" i="6"/>
  <c r="E7" i="6"/>
  <c r="E12" i="6"/>
  <c r="E12" i="8" s="1"/>
  <c r="E13" i="6"/>
  <c r="E14" i="6"/>
  <c r="AF2" i="6"/>
  <c r="AF2" i="8" s="1"/>
  <c r="E2" i="6"/>
  <c r="B3" i="6"/>
  <c r="B3" i="8" s="1"/>
  <c r="B4" i="6"/>
  <c r="B10" i="6"/>
  <c r="B17" i="6"/>
  <c r="B17" i="8" s="1"/>
  <c r="B2" i="6"/>
  <c r="B13" i="6"/>
  <c r="L17" i="6"/>
  <c r="E17" i="6"/>
  <c r="B14" i="6"/>
  <c r="L5" i="6"/>
  <c r="AF16" i="6"/>
  <c r="E16" i="6"/>
  <c r="B15" i="6"/>
  <c r="E10" i="6"/>
  <c r="L9" i="6"/>
  <c r="E9" i="6"/>
  <c r="B9" i="6"/>
  <c r="L7" i="6"/>
  <c r="B7" i="6"/>
  <c r="B6" i="6"/>
  <c r="C18" i="10"/>
  <c r="AF17" i="10"/>
  <c r="AE17" i="10"/>
  <c r="AD17" i="10"/>
  <c r="AC17" i="10"/>
  <c r="AB17" i="10"/>
  <c r="AA17" i="10"/>
  <c r="Z17" i="10"/>
  <c r="Y17" i="10"/>
  <c r="X17" i="10"/>
  <c r="W17" i="10"/>
  <c r="V17" i="10"/>
  <c r="U17" i="10"/>
  <c r="T17" i="10"/>
  <c r="S17" i="10"/>
  <c r="R17" i="10"/>
  <c r="Q17" i="10"/>
  <c r="P17" i="10"/>
  <c r="O17" i="10"/>
  <c r="N17" i="10"/>
  <c r="M17" i="10"/>
  <c r="L17" i="10"/>
  <c r="K17" i="10"/>
  <c r="J17" i="10"/>
  <c r="I17" i="10"/>
  <c r="H17" i="10"/>
  <c r="G17" i="10"/>
  <c r="F17" i="10"/>
  <c r="E17" i="10"/>
  <c r="D17" i="10"/>
  <c r="C17" i="10"/>
  <c r="AF16" i="10"/>
  <c r="AE16" i="10"/>
  <c r="AD16" i="10"/>
  <c r="AC16" i="10"/>
  <c r="AB16" i="10"/>
  <c r="AA16" i="10"/>
  <c r="Z16" i="10"/>
  <c r="Y16" i="10"/>
  <c r="X16" i="10"/>
  <c r="W16" i="10"/>
  <c r="V16" i="10"/>
  <c r="U16" i="10"/>
  <c r="T16" i="10"/>
  <c r="S16" i="10"/>
  <c r="R16" i="10"/>
  <c r="Q16" i="10"/>
  <c r="P16" i="10"/>
  <c r="O16" i="10"/>
  <c r="N16" i="10"/>
  <c r="M16" i="10"/>
  <c r="L16" i="10"/>
  <c r="K16" i="10"/>
  <c r="J16" i="10"/>
  <c r="I16" i="10"/>
  <c r="H16" i="10"/>
  <c r="G16" i="10"/>
  <c r="F16" i="10"/>
  <c r="E16" i="10"/>
  <c r="D16" i="10"/>
  <c r="C16" i="10"/>
  <c r="AF15" i="10"/>
  <c r="AE15" i="10"/>
  <c r="AD15" i="10"/>
  <c r="AC15" i="10"/>
  <c r="AB15" i="10"/>
  <c r="AA15" i="10"/>
  <c r="Z15" i="10"/>
  <c r="Y15" i="10"/>
  <c r="X15" i="10"/>
  <c r="W15" i="10"/>
  <c r="V15" i="10"/>
  <c r="U15" i="10"/>
  <c r="T15" i="10"/>
  <c r="S15" i="10"/>
  <c r="R15" i="10"/>
  <c r="Q15" i="10"/>
  <c r="P15" i="10"/>
  <c r="O15" i="10"/>
  <c r="N15" i="10"/>
  <c r="M15" i="10"/>
  <c r="L15" i="10"/>
  <c r="K15" i="10"/>
  <c r="J15" i="10"/>
  <c r="I15" i="10"/>
  <c r="H15" i="10"/>
  <c r="G15" i="10"/>
  <c r="F15" i="10"/>
  <c r="E15" i="10"/>
  <c r="D15" i="10"/>
  <c r="C15" i="10"/>
  <c r="AF14" i="10"/>
  <c r="AE14" i="10"/>
  <c r="AD14" i="10"/>
  <c r="AC14" i="10"/>
  <c r="AB14" i="10"/>
  <c r="AA14" i="10"/>
  <c r="Z14" i="10"/>
  <c r="Y14" i="10"/>
  <c r="X14" i="10"/>
  <c r="W14" i="10"/>
  <c r="V14" i="10"/>
  <c r="U14" i="10"/>
  <c r="T14" i="10"/>
  <c r="S14" i="10"/>
  <c r="R14" i="10"/>
  <c r="Q14" i="10"/>
  <c r="P14" i="10"/>
  <c r="O14" i="10"/>
  <c r="N14" i="10"/>
  <c r="M14" i="10"/>
  <c r="L14" i="10"/>
  <c r="K14" i="10"/>
  <c r="J14" i="10"/>
  <c r="I14" i="10"/>
  <c r="H14" i="10"/>
  <c r="G14" i="10"/>
  <c r="F14" i="10"/>
  <c r="E14" i="10"/>
  <c r="D14" i="10"/>
  <c r="C14" i="10"/>
  <c r="AF13" i="10"/>
  <c r="AE13" i="10"/>
  <c r="AD13" i="10"/>
  <c r="AC13" i="10"/>
  <c r="AB13" i="10"/>
  <c r="AA13" i="10"/>
  <c r="Z13" i="10"/>
  <c r="Y13" i="10"/>
  <c r="X13" i="10"/>
  <c r="W13" i="10"/>
  <c r="V13" i="10"/>
  <c r="U13" i="10"/>
  <c r="T13" i="10"/>
  <c r="S13" i="10"/>
  <c r="R13" i="10"/>
  <c r="Q13" i="10"/>
  <c r="P13" i="10"/>
  <c r="O13" i="10"/>
  <c r="N13" i="10"/>
  <c r="M13" i="10"/>
  <c r="L13" i="10"/>
  <c r="K13" i="10"/>
  <c r="J13" i="10"/>
  <c r="I13" i="10"/>
  <c r="H13" i="10"/>
  <c r="G13" i="10"/>
  <c r="F13" i="10"/>
  <c r="E13" i="10"/>
  <c r="D13" i="10"/>
  <c r="C13" i="10"/>
  <c r="AF12" i="10"/>
  <c r="AE12" i="10"/>
  <c r="AD12" i="10"/>
  <c r="AC12" i="10"/>
  <c r="AB12" i="10"/>
  <c r="AA12" i="10"/>
  <c r="Z12" i="10"/>
  <c r="Y12" i="10"/>
  <c r="X12" i="10"/>
  <c r="W12" i="10"/>
  <c r="V12" i="10"/>
  <c r="U12" i="10"/>
  <c r="T12" i="10"/>
  <c r="S12" i="10"/>
  <c r="R12" i="10"/>
  <c r="Q12" i="10"/>
  <c r="P12" i="10"/>
  <c r="O12" i="10"/>
  <c r="N12" i="10"/>
  <c r="M12" i="10"/>
  <c r="L12" i="10"/>
  <c r="K12" i="10"/>
  <c r="J12" i="10"/>
  <c r="I12" i="10"/>
  <c r="H12" i="10"/>
  <c r="G12" i="10"/>
  <c r="F12" i="10"/>
  <c r="E12" i="10"/>
  <c r="D12" i="10"/>
  <c r="C12" i="10"/>
  <c r="AF11" i="10"/>
  <c r="AE11" i="10"/>
  <c r="AD11" i="10"/>
  <c r="AC11" i="10"/>
  <c r="AB11" i="10"/>
  <c r="AA11" i="10"/>
  <c r="Z11" i="10"/>
  <c r="Y11" i="10"/>
  <c r="X11" i="10"/>
  <c r="W11" i="10"/>
  <c r="V11" i="10"/>
  <c r="U11" i="10"/>
  <c r="T11" i="10"/>
  <c r="S11" i="10"/>
  <c r="R11" i="10"/>
  <c r="Q11" i="10"/>
  <c r="P11" i="10"/>
  <c r="O11" i="10"/>
  <c r="N11" i="10"/>
  <c r="M11" i="10"/>
  <c r="L11" i="10"/>
  <c r="K11" i="10"/>
  <c r="J11" i="10"/>
  <c r="I11" i="10"/>
  <c r="H11" i="10"/>
  <c r="G11" i="10"/>
  <c r="F11" i="10"/>
  <c r="E11" i="10"/>
  <c r="D11" i="10"/>
  <c r="C11" i="10"/>
  <c r="AF10" i="10"/>
  <c r="AE10" i="10"/>
  <c r="AD10" i="10"/>
  <c r="AC10" i="10"/>
  <c r="AB10" i="10"/>
  <c r="AA10" i="10"/>
  <c r="Z10" i="10"/>
  <c r="Y10" i="10"/>
  <c r="X10" i="10"/>
  <c r="W10" i="10"/>
  <c r="V10" i="10"/>
  <c r="U10" i="10"/>
  <c r="T10" i="10"/>
  <c r="S10" i="10"/>
  <c r="R10" i="10"/>
  <c r="Q10" i="10"/>
  <c r="P10" i="10"/>
  <c r="O10" i="10"/>
  <c r="N10" i="10"/>
  <c r="M10" i="10"/>
  <c r="L10" i="10"/>
  <c r="K10" i="10"/>
  <c r="J10" i="10"/>
  <c r="I10" i="10"/>
  <c r="H10" i="10"/>
  <c r="G10" i="10"/>
  <c r="F10" i="10"/>
  <c r="E10" i="10"/>
  <c r="D10" i="10"/>
  <c r="C10" i="10"/>
  <c r="AF9" i="10"/>
  <c r="AE9" i="10"/>
  <c r="AD9" i="10"/>
  <c r="AC9" i="10"/>
  <c r="AB9" i="10"/>
  <c r="AA9" i="10"/>
  <c r="Z9" i="10"/>
  <c r="Y9" i="10"/>
  <c r="X9" i="10"/>
  <c r="W9" i="10"/>
  <c r="V9" i="10"/>
  <c r="U9" i="10"/>
  <c r="T9" i="10"/>
  <c r="S9" i="10"/>
  <c r="R9" i="10"/>
  <c r="Q9" i="10"/>
  <c r="P9" i="10"/>
  <c r="O9" i="10"/>
  <c r="N9" i="10"/>
  <c r="M9" i="10"/>
  <c r="L9" i="10"/>
  <c r="K9" i="10"/>
  <c r="J9" i="10"/>
  <c r="I9" i="10"/>
  <c r="H9" i="10"/>
  <c r="G9" i="10"/>
  <c r="F9" i="10"/>
  <c r="E9" i="10"/>
  <c r="D9" i="10"/>
  <c r="C9" i="10"/>
  <c r="AF8" i="10"/>
  <c r="AE8" i="10"/>
  <c r="AD8" i="10"/>
  <c r="AC8" i="10"/>
  <c r="AB8" i="10"/>
  <c r="AA8" i="10"/>
  <c r="Z8" i="10"/>
  <c r="Y8" i="10"/>
  <c r="X8" i="10"/>
  <c r="W8" i="10"/>
  <c r="V8" i="10"/>
  <c r="U8" i="10"/>
  <c r="T8" i="10"/>
  <c r="S8" i="10"/>
  <c r="R8" i="10"/>
  <c r="Q8" i="10"/>
  <c r="P8" i="10"/>
  <c r="O8" i="10"/>
  <c r="N8" i="10"/>
  <c r="M8" i="10"/>
  <c r="L8" i="10"/>
  <c r="K8" i="10"/>
  <c r="J8" i="10"/>
  <c r="I8" i="10"/>
  <c r="H8" i="10"/>
  <c r="G8" i="10"/>
  <c r="F8" i="10"/>
  <c r="E8" i="10"/>
  <c r="D8" i="10"/>
  <c r="C8" i="10"/>
  <c r="AF7" i="10"/>
  <c r="AE7" i="10"/>
  <c r="AD7" i="10"/>
  <c r="AC7" i="10"/>
  <c r="AB7" i="10"/>
  <c r="AA7" i="10"/>
  <c r="Z7" i="10"/>
  <c r="Y7" i="10"/>
  <c r="X7" i="10"/>
  <c r="W7" i="10"/>
  <c r="V7" i="10"/>
  <c r="U7" i="10"/>
  <c r="T7" i="10"/>
  <c r="S7" i="10"/>
  <c r="R7" i="10"/>
  <c r="Q7" i="10"/>
  <c r="P7" i="10"/>
  <c r="O7" i="10"/>
  <c r="N7" i="10"/>
  <c r="M7" i="10"/>
  <c r="L7" i="10"/>
  <c r="K7" i="10"/>
  <c r="J7" i="10"/>
  <c r="I7" i="10"/>
  <c r="H7" i="10"/>
  <c r="G7" i="10"/>
  <c r="F7" i="10"/>
  <c r="E7" i="10"/>
  <c r="D7" i="10"/>
  <c r="C7" i="10"/>
  <c r="AF6" i="10"/>
  <c r="AE6" i="10"/>
  <c r="AD6" i="10"/>
  <c r="AC6" i="10"/>
  <c r="AB6" i="10"/>
  <c r="AA6" i="10"/>
  <c r="Z6" i="10"/>
  <c r="Y6" i="10"/>
  <c r="X6" i="10"/>
  <c r="W6" i="10"/>
  <c r="V6" i="10"/>
  <c r="U6" i="10"/>
  <c r="T6" i="10"/>
  <c r="S6" i="10"/>
  <c r="R6" i="10"/>
  <c r="Q6" i="10"/>
  <c r="P6" i="10"/>
  <c r="O6" i="10"/>
  <c r="N6" i="10"/>
  <c r="M6" i="10"/>
  <c r="L6" i="10"/>
  <c r="K6" i="10"/>
  <c r="J6" i="10"/>
  <c r="I6" i="10"/>
  <c r="H6" i="10"/>
  <c r="G6" i="10"/>
  <c r="F6" i="10"/>
  <c r="E6" i="10"/>
  <c r="D6" i="10"/>
  <c r="C6" i="10"/>
  <c r="AF5" i="10"/>
  <c r="AE5" i="10"/>
  <c r="AD5" i="10"/>
  <c r="AC5" i="10"/>
  <c r="AB5" i="10"/>
  <c r="AA5" i="10"/>
  <c r="Z5" i="10"/>
  <c r="Y5" i="10"/>
  <c r="X5" i="10"/>
  <c r="W5" i="10"/>
  <c r="V5" i="10"/>
  <c r="U5" i="10"/>
  <c r="T5" i="10"/>
  <c r="S5" i="10"/>
  <c r="R5" i="10"/>
  <c r="Q5" i="10"/>
  <c r="P5" i="10"/>
  <c r="O5" i="10"/>
  <c r="N5" i="10"/>
  <c r="M5" i="10"/>
  <c r="L5" i="10"/>
  <c r="K5" i="10"/>
  <c r="J5" i="10"/>
  <c r="I5" i="10"/>
  <c r="H5" i="10"/>
  <c r="G5" i="10"/>
  <c r="F5" i="10"/>
  <c r="E5" i="10"/>
  <c r="D5" i="10"/>
  <c r="C5" i="10"/>
  <c r="AF4" i="10"/>
  <c r="AE4" i="10"/>
  <c r="AD4" i="10"/>
  <c r="AC4" i="10"/>
  <c r="AB4" i="10"/>
  <c r="AA4" i="10"/>
  <c r="Z4" i="10"/>
  <c r="Y4" i="10"/>
  <c r="X4" i="10"/>
  <c r="W4" i="10"/>
  <c r="V4" i="10"/>
  <c r="U4" i="10"/>
  <c r="T4" i="10"/>
  <c r="S4" i="10"/>
  <c r="R4" i="10"/>
  <c r="Q4" i="10"/>
  <c r="P4" i="10"/>
  <c r="O4" i="10"/>
  <c r="N4" i="10"/>
  <c r="M4" i="10"/>
  <c r="L4" i="10"/>
  <c r="K4" i="10"/>
  <c r="J4" i="10"/>
  <c r="I4" i="10"/>
  <c r="H4" i="10"/>
  <c r="G4" i="10"/>
  <c r="F4" i="10"/>
  <c r="E4" i="10"/>
  <c r="D4" i="10"/>
  <c r="C4" i="10"/>
  <c r="AF3" i="10"/>
  <c r="AE3" i="10"/>
  <c r="AD3" i="10"/>
  <c r="AC3" i="10"/>
  <c r="AB3" i="10"/>
  <c r="AA3" i="10"/>
  <c r="Z3" i="10"/>
  <c r="Y3" i="10"/>
  <c r="X3" i="10"/>
  <c r="W3" i="10"/>
  <c r="V3" i="10"/>
  <c r="U3" i="10"/>
  <c r="T3" i="10"/>
  <c r="S3" i="10"/>
  <c r="R3" i="10"/>
  <c r="Q3" i="10"/>
  <c r="P3" i="10"/>
  <c r="O3" i="10"/>
  <c r="N3" i="10"/>
  <c r="M3" i="10"/>
  <c r="L3" i="10"/>
  <c r="K3" i="10"/>
  <c r="J3" i="10"/>
  <c r="I3" i="10"/>
  <c r="H3" i="10"/>
  <c r="G3" i="10"/>
  <c r="F3" i="10"/>
  <c r="E3" i="10"/>
  <c r="D3" i="10"/>
  <c r="C3" i="10"/>
  <c r="AF2" i="10"/>
  <c r="AE2" i="10"/>
  <c r="AD2" i="10"/>
  <c r="AC2" i="10"/>
  <c r="AB2" i="10"/>
  <c r="AA2" i="10"/>
  <c r="Z2" i="10"/>
  <c r="Y2" i="10"/>
  <c r="X2" i="10"/>
  <c r="W2" i="10"/>
  <c r="V2" i="10"/>
  <c r="U2" i="10"/>
  <c r="T2" i="10"/>
  <c r="S2" i="10"/>
  <c r="R2" i="10"/>
  <c r="Q2" i="10"/>
  <c r="P2" i="10"/>
  <c r="O2" i="10"/>
  <c r="N2" i="10"/>
  <c r="M2" i="10"/>
  <c r="L2" i="10"/>
  <c r="K2" i="10"/>
  <c r="J2" i="10"/>
  <c r="I2" i="10"/>
  <c r="H2" i="10"/>
  <c r="G2" i="10"/>
  <c r="F2" i="10"/>
  <c r="E2" i="10"/>
  <c r="D2" i="10"/>
  <c r="C2" i="10"/>
  <c r="AF17" i="7"/>
  <c r="AE17" i="7"/>
  <c r="AD17" i="7"/>
  <c r="AC17" i="7"/>
  <c r="AB17" i="7"/>
  <c r="AA17" i="7"/>
  <c r="Z17" i="7"/>
  <c r="Y17" i="7"/>
  <c r="X17" i="7"/>
  <c r="W17" i="7"/>
  <c r="V17" i="7"/>
  <c r="U17" i="7"/>
  <c r="T17" i="7"/>
  <c r="S17" i="7"/>
  <c r="R17" i="7"/>
  <c r="Q17" i="7"/>
  <c r="P17" i="7"/>
  <c r="O17" i="7"/>
  <c r="N17" i="7"/>
  <c r="M17" i="7"/>
  <c r="L17" i="7"/>
  <c r="K17" i="7"/>
  <c r="J17" i="7"/>
  <c r="I17" i="7"/>
  <c r="H17" i="7"/>
  <c r="G17" i="7"/>
  <c r="F17" i="7"/>
  <c r="E17" i="7"/>
  <c r="D17" i="7"/>
  <c r="C17" i="7"/>
  <c r="AF16" i="7"/>
  <c r="AE16" i="7"/>
  <c r="AD16" i="7"/>
  <c r="AC16" i="7"/>
  <c r="AB16" i="7"/>
  <c r="AA16" i="7"/>
  <c r="Z16" i="7"/>
  <c r="Y16" i="7"/>
  <c r="X16" i="7"/>
  <c r="W16" i="7"/>
  <c r="V16" i="7"/>
  <c r="U16" i="7"/>
  <c r="T16" i="7"/>
  <c r="S16" i="7"/>
  <c r="R16" i="7"/>
  <c r="Q16" i="7"/>
  <c r="P16" i="7"/>
  <c r="O16" i="7"/>
  <c r="N16" i="7"/>
  <c r="M16" i="7"/>
  <c r="L16" i="7"/>
  <c r="K16" i="7"/>
  <c r="J16" i="7"/>
  <c r="I16" i="7"/>
  <c r="H16" i="7"/>
  <c r="G16" i="7"/>
  <c r="F16" i="7"/>
  <c r="E16" i="7"/>
  <c r="D16" i="7"/>
  <c r="C16" i="7"/>
  <c r="AF15" i="7"/>
  <c r="AE15" i="7"/>
  <c r="AD15" i="7"/>
  <c r="AC15" i="7"/>
  <c r="AB15" i="7"/>
  <c r="AA15" i="7"/>
  <c r="Z15" i="7"/>
  <c r="Y15" i="7"/>
  <c r="X15" i="7"/>
  <c r="W15" i="7"/>
  <c r="V15" i="7"/>
  <c r="U15" i="7"/>
  <c r="T15" i="7"/>
  <c r="S15" i="7"/>
  <c r="R15" i="7"/>
  <c r="Q15" i="7"/>
  <c r="P15" i="7"/>
  <c r="O15" i="7"/>
  <c r="N15" i="7"/>
  <c r="M15" i="7"/>
  <c r="L15" i="7"/>
  <c r="K15" i="7"/>
  <c r="J15" i="7"/>
  <c r="I15" i="7"/>
  <c r="H15" i="7"/>
  <c r="G15" i="7"/>
  <c r="F15" i="7"/>
  <c r="E15" i="7"/>
  <c r="D15" i="7"/>
  <c r="C15" i="7"/>
  <c r="AF14" i="7"/>
  <c r="AE14" i="7"/>
  <c r="AD14" i="7"/>
  <c r="AC14" i="7"/>
  <c r="AB14" i="7"/>
  <c r="AA14" i="7"/>
  <c r="Z14" i="7"/>
  <c r="Y14" i="7"/>
  <c r="X14" i="7"/>
  <c r="W14" i="7"/>
  <c r="V14" i="7"/>
  <c r="U14" i="7"/>
  <c r="T14" i="7"/>
  <c r="S14" i="7"/>
  <c r="R14" i="7"/>
  <c r="Q14" i="7"/>
  <c r="P14" i="7"/>
  <c r="O14" i="7"/>
  <c r="N14" i="7"/>
  <c r="M14" i="7"/>
  <c r="L14" i="7"/>
  <c r="K14" i="7"/>
  <c r="J14" i="7"/>
  <c r="I14" i="7"/>
  <c r="H14" i="7"/>
  <c r="G14" i="7"/>
  <c r="F14" i="7"/>
  <c r="E14" i="7"/>
  <c r="D14" i="7"/>
  <c r="C14" i="7"/>
  <c r="AF13" i="7"/>
  <c r="AE13" i="7"/>
  <c r="AD13" i="7"/>
  <c r="AC13" i="7"/>
  <c r="AB13" i="7"/>
  <c r="AA13" i="7"/>
  <c r="Z13" i="7"/>
  <c r="Y13" i="7"/>
  <c r="X13" i="7"/>
  <c r="W13" i="7"/>
  <c r="V13" i="7"/>
  <c r="U13" i="7"/>
  <c r="T13" i="7"/>
  <c r="S13" i="7"/>
  <c r="R13" i="7"/>
  <c r="Q13" i="7"/>
  <c r="P13" i="7"/>
  <c r="O13" i="7"/>
  <c r="N13" i="7"/>
  <c r="M13" i="7"/>
  <c r="L13" i="7"/>
  <c r="K13" i="7"/>
  <c r="J13" i="7"/>
  <c r="I13" i="7"/>
  <c r="H13" i="7"/>
  <c r="G13" i="7"/>
  <c r="F13" i="7"/>
  <c r="E13" i="7"/>
  <c r="D13" i="7"/>
  <c r="C13" i="7"/>
  <c r="AF12" i="7"/>
  <c r="AE12" i="7"/>
  <c r="AD12" i="7"/>
  <c r="AC12" i="7"/>
  <c r="AB12" i="7"/>
  <c r="AA12" i="7"/>
  <c r="Z12" i="7"/>
  <c r="Y12" i="7"/>
  <c r="X12" i="7"/>
  <c r="W12" i="7"/>
  <c r="V12" i="7"/>
  <c r="U12" i="7"/>
  <c r="T12" i="7"/>
  <c r="S12" i="7"/>
  <c r="R12" i="7"/>
  <c r="Q12" i="7"/>
  <c r="P12" i="7"/>
  <c r="O12" i="7"/>
  <c r="N12" i="7"/>
  <c r="M12" i="7"/>
  <c r="L12" i="7"/>
  <c r="K12" i="7"/>
  <c r="J12" i="7"/>
  <c r="I12" i="7"/>
  <c r="H12" i="7"/>
  <c r="G12" i="7"/>
  <c r="F12" i="7"/>
  <c r="E12" i="7"/>
  <c r="D12" i="7"/>
  <c r="C12" i="7"/>
  <c r="AF11" i="7"/>
  <c r="AE11" i="7"/>
  <c r="AD11" i="7"/>
  <c r="AC11" i="7"/>
  <c r="AB11" i="7"/>
  <c r="AA11" i="7"/>
  <c r="Z11" i="7"/>
  <c r="Y11" i="7"/>
  <c r="X11" i="7"/>
  <c r="W11" i="7"/>
  <c r="V11" i="7"/>
  <c r="U11" i="7"/>
  <c r="T11" i="7"/>
  <c r="S11" i="7"/>
  <c r="R11" i="7"/>
  <c r="Q11" i="7"/>
  <c r="P11" i="7"/>
  <c r="O11" i="7"/>
  <c r="N11" i="7"/>
  <c r="M11" i="7"/>
  <c r="L11" i="7"/>
  <c r="K11" i="7"/>
  <c r="J11" i="7"/>
  <c r="I11" i="7"/>
  <c r="H11" i="7"/>
  <c r="G11" i="7"/>
  <c r="F11" i="7"/>
  <c r="E11" i="7"/>
  <c r="D11" i="7"/>
  <c r="C11" i="7"/>
  <c r="AF10" i="7"/>
  <c r="AE10" i="7"/>
  <c r="AD10" i="7"/>
  <c r="AC10" i="7"/>
  <c r="AB10" i="7"/>
  <c r="AA10" i="7"/>
  <c r="Z10" i="7"/>
  <c r="Y10" i="7"/>
  <c r="X10" i="7"/>
  <c r="W10" i="7"/>
  <c r="V10" i="7"/>
  <c r="U10" i="7"/>
  <c r="T10" i="7"/>
  <c r="S10" i="7"/>
  <c r="R10" i="7"/>
  <c r="Q10" i="7"/>
  <c r="P10" i="7"/>
  <c r="O10" i="7"/>
  <c r="N10" i="7"/>
  <c r="M10" i="7"/>
  <c r="L10" i="7"/>
  <c r="K10" i="7"/>
  <c r="J10" i="7"/>
  <c r="I10" i="7"/>
  <c r="H10" i="7"/>
  <c r="G10" i="7"/>
  <c r="F10" i="7"/>
  <c r="E10" i="7"/>
  <c r="D10" i="7"/>
  <c r="C10" i="7"/>
  <c r="AF9" i="7"/>
  <c r="AE9" i="7"/>
  <c r="AD9" i="7"/>
  <c r="AC9" i="7"/>
  <c r="AB9" i="7"/>
  <c r="AA9" i="7"/>
  <c r="Z9" i="7"/>
  <c r="Y9" i="7"/>
  <c r="X9" i="7"/>
  <c r="W9" i="7"/>
  <c r="V9" i="7"/>
  <c r="U9" i="7"/>
  <c r="T9" i="7"/>
  <c r="S9" i="7"/>
  <c r="R9" i="7"/>
  <c r="Q9" i="7"/>
  <c r="P9" i="7"/>
  <c r="O9" i="7"/>
  <c r="N9" i="7"/>
  <c r="M9" i="7"/>
  <c r="L9" i="7"/>
  <c r="K9" i="7"/>
  <c r="J9" i="7"/>
  <c r="I9" i="7"/>
  <c r="H9" i="7"/>
  <c r="G9" i="7"/>
  <c r="F9" i="7"/>
  <c r="E9" i="7"/>
  <c r="D9" i="7"/>
  <c r="C9" i="7"/>
  <c r="AF8" i="7"/>
  <c r="AE8" i="7"/>
  <c r="AD8" i="7"/>
  <c r="AC8" i="7"/>
  <c r="AB8" i="7"/>
  <c r="AA8" i="7"/>
  <c r="Z8" i="7"/>
  <c r="Y8" i="7"/>
  <c r="X8" i="7"/>
  <c r="W8" i="7"/>
  <c r="V8" i="7"/>
  <c r="U8" i="7"/>
  <c r="T8" i="7"/>
  <c r="S8" i="7"/>
  <c r="R8" i="7"/>
  <c r="Q8" i="7"/>
  <c r="P8" i="7"/>
  <c r="O8" i="7"/>
  <c r="N8" i="7"/>
  <c r="M8" i="7"/>
  <c r="L8" i="7"/>
  <c r="K8" i="7"/>
  <c r="J8" i="7"/>
  <c r="I8" i="7"/>
  <c r="H8" i="7"/>
  <c r="G8" i="7"/>
  <c r="F8" i="7"/>
  <c r="E8" i="7"/>
  <c r="D8" i="7"/>
  <c r="C8" i="7"/>
  <c r="AF7" i="7"/>
  <c r="AE7" i="7"/>
  <c r="AD7" i="7"/>
  <c r="AC7" i="7"/>
  <c r="AB7" i="7"/>
  <c r="AA7" i="7"/>
  <c r="Z7" i="7"/>
  <c r="Y7" i="7"/>
  <c r="X7" i="7"/>
  <c r="W7" i="7"/>
  <c r="V7" i="7"/>
  <c r="U7" i="7"/>
  <c r="T7" i="7"/>
  <c r="S7" i="7"/>
  <c r="R7" i="7"/>
  <c r="Q7" i="7"/>
  <c r="P7" i="7"/>
  <c r="O7" i="7"/>
  <c r="N7" i="7"/>
  <c r="M7" i="7"/>
  <c r="L7" i="7"/>
  <c r="K7" i="7"/>
  <c r="J7" i="7"/>
  <c r="I7" i="7"/>
  <c r="H7" i="7"/>
  <c r="G7" i="7"/>
  <c r="F7" i="7"/>
  <c r="E7" i="7"/>
  <c r="D7" i="7"/>
  <c r="C7" i="7"/>
  <c r="AF6" i="7"/>
  <c r="AE6" i="7"/>
  <c r="AD6" i="7"/>
  <c r="AC6" i="7"/>
  <c r="AB6" i="7"/>
  <c r="AA6" i="7"/>
  <c r="Z6" i="7"/>
  <c r="Y6" i="7"/>
  <c r="X6" i="7"/>
  <c r="W6" i="7"/>
  <c r="V6" i="7"/>
  <c r="U6" i="7"/>
  <c r="T6" i="7"/>
  <c r="S6" i="7"/>
  <c r="R6" i="7"/>
  <c r="Q6" i="7"/>
  <c r="P6" i="7"/>
  <c r="O6" i="7"/>
  <c r="N6" i="7"/>
  <c r="M6" i="7"/>
  <c r="L6" i="7"/>
  <c r="K6" i="7"/>
  <c r="J6" i="7"/>
  <c r="I6" i="7"/>
  <c r="H6" i="7"/>
  <c r="G6" i="7"/>
  <c r="F6" i="7"/>
  <c r="E6" i="7"/>
  <c r="D6" i="7"/>
  <c r="C6" i="7"/>
  <c r="AF5" i="7"/>
  <c r="AE5" i="7"/>
  <c r="AD5" i="7"/>
  <c r="AC5" i="7"/>
  <c r="AB5" i="7"/>
  <c r="AA5" i="7"/>
  <c r="Z5" i="7"/>
  <c r="Y5" i="7"/>
  <c r="X5" i="7"/>
  <c r="W5" i="7"/>
  <c r="V5" i="7"/>
  <c r="U5" i="7"/>
  <c r="T5" i="7"/>
  <c r="S5" i="7"/>
  <c r="R5" i="7"/>
  <c r="Q5" i="7"/>
  <c r="P5" i="7"/>
  <c r="O5" i="7"/>
  <c r="N5" i="7"/>
  <c r="M5" i="7"/>
  <c r="L5" i="7"/>
  <c r="K5" i="7"/>
  <c r="J5" i="7"/>
  <c r="I5" i="7"/>
  <c r="H5" i="7"/>
  <c r="G5" i="7"/>
  <c r="F5" i="7"/>
  <c r="E5" i="7"/>
  <c r="D5" i="7"/>
  <c r="C5" i="7"/>
  <c r="AF4" i="7"/>
  <c r="AE4" i="7"/>
  <c r="AD4" i="7"/>
  <c r="AC4" i="7"/>
  <c r="AB4" i="7"/>
  <c r="AA4" i="7"/>
  <c r="Z4" i="7"/>
  <c r="Y4" i="7"/>
  <c r="X4" i="7"/>
  <c r="W4" i="7"/>
  <c r="V4" i="7"/>
  <c r="U4" i="7"/>
  <c r="T4" i="7"/>
  <c r="S4" i="7"/>
  <c r="R4" i="7"/>
  <c r="Q4" i="7"/>
  <c r="P4" i="7"/>
  <c r="O4" i="7"/>
  <c r="N4" i="7"/>
  <c r="M4" i="7"/>
  <c r="L4" i="7"/>
  <c r="K4" i="7"/>
  <c r="J4" i="7"/>
  <c r="I4" i="7"/>
  <c r="H4" i="7"/>
  <c r="G4" i="7"/>
  <c r="F4" i="7"/>
  <c r="E4" i="7"/>
  <c r="D4" i="7"/>
  <c r="C4" i="7"/>
  <c r="AF3" i="7"/>
  <c r="AE3" i="7"/>
  <c r="AD3" i="7"/>
  <c r="AC3" i="7"/>
  <c r="AB3" i="7"/>
  <c r="AA3" i="7"/>
  <c r="Z3" i="7"/>
  <c r="Y3" i="7"/>
  <c r="X3" i="7"/>
  <c r="W3" i="7"/>
  <c r="V3" i="7"/>
  <c r="U3" i="7"/>
  <c r="T3" i="7"/>
  <c r="S3" i="7"/>
  <c r="R3" i="7"/>
  <c r="Q3" i="7"/>
  <c r="P3" i="7"/>
  <c r="O3" i="7"/>
  <c r="N3" i="7"/>
  <c r="M3" i="7"/>
  <c r="L3" i="7"/>
  <c r="K3" i="7"/>
  <c r="J3" i="7"/>
  <c r="I3" i="7"/>
  <c r="H3" i="7"/>
  <c r="G3" i="7"/>
  <c r="F3" i="7"/>
  <c r="E3" i="7"/>
  <c r="D3" i="7"/>
  <c r="C3" i="7"/>
  <c r="AF2" i="7"/>
  <c r="AE2" i="7"/>
  <c r="AD2" i="7"/>
  <c r="AC2" i="7"/>
  <c r="AB2" i="7"/>
  <c r="AA2" i="7"/>
  <c r="Z2" i="7"/>
  <c r="Y2" i="7"/>
  <c r="X2" i="7"/>
  <c r="W2" i="7"/>
  <c r="V2" i="7"/>
  <c r="U2" i="7"/>
  <c r="T2" i="7"/>
  <c r="S2" i="7"/>
  <c r="R2" i="7"/>
  <c r="Q2" i="7"/>
  <c r="P2" i="7"/>
  <c r="O2" i="7"/>
  <c r="N2" i="7"/>
  <c r="M2" i="7"/>
  <c r="L2" i="7"/>
  <c r="K2" i="7"/>
  <c r="J2" i="7"/>
  <c r="I2" i="7"/>
  <c r="H2" i="7"/>
  <c r="G2" i="7"/>
  <c r="F2" i="7"/>
  <c r="E2" i="7"/>
  <c r="D2" i="7"/>
  <c r="C2" i="7"/>
  <c r="B8" i="3"/>
  <c r="B7" i="3"/>
  <c r="L2" i="6" l="1"/>
  <c r="L2" i="8" s="1"/>
  <c r="L3" i="9"/>
  <c r="E17" i="9"/>
  <c r="E17" i="11" s="1"/>
  <c r="E15" i="9"/>
  <c r="H15" i="9" s="1"/>
  <c r="H15" i="11" s="1"/>
  <c r="E13" i="9"/>
  <c r="J13" i="9" s="1"/>
  <c r="J13" i="11" s="1"/>
  <c r="E9" i="9"/>
  <c r="J9" i="9" s="1"/>
  <c r="J9" i="11" s="1"/>
  <c r="E7" i="9"/>
  <c r="G7" i="9" s="1"/>
  <c r="G7" i="11" s="1"/>
  <c r="E5" i="9"/>
  <c r="E3" i="9"/>
  <c r="B13" i="9"/>
  <c r="B13" i="11" s="1"/>
  <c r="B9" i="9"/>
  <c r="B9" i="11" s="1"/>
  <c r="B26" i="16"/>
  <c r="B7" i="9" s="1"/>
  <c r="B5" i="9"/>
  <c r="B5" i="11" s="1"/>
  <c r="B3" i="9"/>
  <c r="B2" i="9"/>
  <c r="AF14" i="9"/>
  <c r="AF14" i="11" s="1"/>
  <c r="AF12" i="9"/>
  <c r="AF12" i="11" s="1"/>
  <c r="AF10" i="9"/>
  <c r="AF10" i="11" s="1"/>
  <c r="AF8" i="9"/>
  <c r="AF8" i="11" s="1"/>
  <c r="AF6" i="9"/>
  <c r="AF6" i="11" s="1"/>
  <c r="AF4" i="9"/>
  <c r="AF4" i="11" s="1"/>
  <c r="L14" i="9"/>
  <c r="P14" i="9" s="1"/>
  <c r="P14" i="11" s="1"/>
  <c r="L12" i="9"/>
  <c r="AA12" i="9" s="1"/>
  <c r="AA12" i="11" s="1"/>
  <c r="L10" i="9"/>
  <c r="AD10" i="9" s="1"/>
  <c r="AD10" i="11" s="1"/>
  <c r="L8" i="9"/>
  <c r="AA8" i="9" s="1"/>
  <c r="AA8" i="11" s="1"/>
  <c r="L6" i="9"/>
  <c r="E14" i="9"/>
  <c r="E12" i="9"/>
  <c r="E10" i="9"/>
  <c r="E8" i="9"/>
  <c r="G8" i="9" s="1"/>
  <c r="G8" i="11" s="1"/>
  <c r="E6" i="9"/>
  <c r="I6" i="9" s="1"/>
  <c r="I6" i="11" s="1"/>
  <c r="C5" i="6"/>
  <c r="C5" i="8" s="1"/>
  <c r="B16" i="9"/>
  <c r="B14" i="9"/>
  <c r="B12" i="9"/>
  <c r="B10" i="9"/>
  <c r="B10" i="11" s="1"/>
  <c r="B27" i="16"/>
  <c r="B8" i="9" s="1"/>
  <c r="B25" i="16"/>
  <c r="B6" i="9" s="1"/>
  <c r="B6" i="11" s="1"/>
  <c r="B4" i="9"/>
  <c r="B4" i="11" s="1"/>
  <c r="AF17" i="9"/>
  <c r="AF17" i="11" s="1"/>
  <c r="AF15" i="9"/>
  <c r="AF15" i="11" s="1"/>
  <c r="AF13" i="9"/>
  <c r="AF13" i="11" s="1"/>
  <c r="AF11" i="9"/>
  <c r="AF11" i="11" s="1"/>
  <c r="AF9" i="9"/>
  <c r="AF9" i="11" s="1"/>
  <c r="AF7" i="9"/>
  <c r="AF7" i="11" s="1"/>
  <c r="AF5" i="9"/>
  <c r="AF5" i="11" s="1"/>
  <c r="U8" i="9"/>
  <c r="U8" i="11" s="1"/>
  <c r="G14" i="6"/>
  <c r="G14" i="8" s="1"/>
  <c r="T11" i="6"/>
  <c r="T11" i="8" s="1"/>
  <c r="C4" i="6"/>
  <c r="C4" i="8" s="1"/>
  <c r="S3" i="6"/>
  <c r="S3" i="8" s="1"/>
  <c r="N16" i="6"/>
  <c r="N16" i="8" s="1"/>
  <c r="AF16" i="8"/>
  <c r="S16" i="6"/>
  <c r="S16" i="8" s="1"/>
  <c r="AD16" i="6"/>
  <c r="AD16" i="8" s="1"/>
  <c r="Y16" i="6"/>
  <c r="Y16" i="8" s="1"/>
  <c r="C6" i="6"/>
  <c r="C6" i="8" s="1"/>
  <c r="B6" i="8"/>
  <c r="D6" i="6"/>
  <c r="D6" i="8" s="1"/>
  <c r="C7" i="6"/>
  <c r="C7" i="8" s="1"/>
  <c r="B7" i="8"/>
  <c r="D7" i="6"/>
  <c r="D7" i="8" s="1"/>
  <c r="B12" i="11"/>
  <c r="D10" i="6"/>
  <c r="D10" i="8" s="1"/>
  <c r="W14" i="6"/>
  <c r="W14" i="8" s="1"/>
  <c r="U6" i="6"/>
  <c r="U6" i="8" s="1"/>
  <c r="AC6" i="6"/>
  <c r="L6" i="8"/>
  <c r="S6" i="6"/>
  <c r="S6" i="8" s="1"/>
  <c r="AB6" i="6"/>
  <c r="AB6" i="8" s="1"/>
  <c r="T6" i="6"/>
  <c r="T6" i="8" s="1"/>
  <c r="AD6" i="6"/>
  <c r="AD6" i="8" s="1"/>
  <c r="Q6" i="6"/>
  <c r="Q6" i="8" s="1"/>
  <c r="Z6" i="6"/>
  <c r="Z6" i="8" s="1"/>
  <c r="X6" i="6"/>
  <c r="X6" i="8" s="1"/>
  <c r="AA6" i="6"/>
  <c r="AA6" i="8" s="1"/>
  <c r="Y6" i="6"/>
  <c r="Y6" i="8" s="1"/>
  <c r="N6" i="6"/>
  <c r="N6" i="8" s="1"/>
  <c r="O6" i="6"/>
  <c r="O6" i="8" s="1"/>
  <c r="AE6" i="6"/>
  <c r="AE6" i="8" s="1"/>
  <c r="M6" i="6"/>
  <c r="M6" i="8" s="1"/>
  <c r="P6" i="8"/>
  <c r="R6" i="6"/>
  <c r="R6" i="8" s="1"/>
  <c r="V6" i="6"/>
  <c r="V6" i="8" s="1"/>
  <c r="W6" i="6"/>
  <c r="W6" i="8" s="1"/>
  <c r="L7" i="8"/>
  <c r="S7" i="6"/>
  <c r="S7" i="8" s="1"/>
  <c r="AA7" i="6"/>
  <c r="AA7" i="8" s="1"/>
  <c r="T7" i="6"/>
  <c r="T7" i="8" s="1"/>
  <c r="AC7" i="6"/>
  <c r="U7" i="6"/>
  <c r="U7" i="8" s="1"/>
  <c r="AD7" i="6"/>
  <c r="AD7" i="8" s="1"/>
  <c r="Q7" i="6"/>
  <c r="Q7" i="8" s="1"/>
  <c r="Z7" i="6"/>
  <c r="Z7" i="8" s="1"/>
  <c r="V7" i="6"/>
  <c r="V7" i="8" s="1"/>
  <c r="W7" i="6"/>
  <c r="W7" i="8" s="1"/>
  <c r="X7" i="6"/>
  <c r="X7" i="8" s="1"/>
  <c r="Y7" i="6"/>
  <c r="Y7" i="8" s="1"/>
  <c r="N7" i="6"/>
  <c r="N7" i="8" s="1"/>
  <c r="AB7" i="6"/>
  <c r="AB7" i="8" s="1"/>
  <c r="M7" i="6"/>
  <c r="M7" i="8" s="1"/>
  <c r="O7" i="6"/>
  <c r="O7" i="8" s="1"/>
  <c r="AE7" i="6"/>
  <c r="AE7" i="8" s="1"/>
  <c r="P7" i="6"/>
  <c r="P7" i="8" s="1"/>
  <c r="R7" i="6"/>
  <c r="R7" i="8" s="1"/>
  <c r="U10" i="6"/>
  <c r="U10" i="8" s="1"/>
  <c r="AC10" i="6"/>
  <c r="T10" i="6"/>
  <c r="T10" i="8" s="1"/>
  <c r="AD10" i="6"/>
  <c r="AD10" i="8" s="1"/>
  <c r="M10" i="6"/>
  <c r="M10" i="8" s="1"/>
  <c r="V10" i="6"/>
  <c r="V10" i="8" s="1"/>
  <c r="AE10" i="6"/>
  <c r="AE10" i="8" s="1"/>
  <c r="L10" i="8"/>
  <c r="R10" i="6"/>
  <c r="R10" i="8" s="1"/>
  <c r="AA10" i="6"/>
  <c r="AA10" i="8" s="1"/>
  <c r="Y10" i="6"/>
  <c r="Y10" i="8" s="1"/>
  <c r="N10" i="6"/>
  <c r="N10" i="8" s="1"/>
  <c r="Z10" i="6"/>
  <c r="Z10" i="8" s="1"/>
  <c r="O10" i="6"/>
  <c r="O10" i="8" s="1"/>
  <c r="AB10" i="6"/>
  <c r="AB10" i="8" s="1"/>
  <c r="P10" i="6"/>
  <c r="P10" i="8" s="1"/>
  <c r="Q10" i="6"/>
  <c r="Q10" i="8" s="1"/>
  <c r="S10" i="6"/>
  <c r="S10" i="8" s="1"/>
  <c r="W10" i="6"/>
  <c r="W10" i="8" s="1"/>
  <c r="X10" i="6"/>
  <c r="X10" i="8" s="1"/>
  <c r="L5" i="8"/>
  <c r="O5" i="6"/>
  <c r="O5" i="8" s="1"/>
  <c r="W5" i="6"/>
  <c r="W5" i="8" s="1"/>
  <c r="AE5" i="6"/>
  <c r="AE5" i="8" s="1"/>
  <c r="P5" i="6"/>
  <c r="P5" i="8" s="1"/>
  <c r="S5" i="6"/>
  <c r="S5" i="8" s="1"/>
  <c r="AB5" i="6"/>
  <c r="AB5" i="8" s="1"/>
  <c r="T5" i="6"/>
  <c r="T5" i="8" s="1"/>
  <c r="AC5" i="6"/>
  <c r="Q5" i="6"/>
  <c r="Q5" i="8" s="1"/>
  <c r="Z5" i="6"/>
  <c r="Z5" i="8" s="1"/>
  <c r="AA5" i="6"/>
  <c r="AA5" i="8" s="1"/>
  <c r="AD5" i="6"/>
  <c r="AD5" i="8" s="1"/>
  <c r="N5" i="6"/>
  <c r="N5" i="8" s="1"/>
  <c r="M5" i="6"/>
  <c r="M5" i="8" s="1"/>
  <c r="R5" i="6"/>
  <c r="R5" i="8" s="1"/>
  <c r="U5" i="6"/>
  <c r="U5" i="8" s="1"/>
  <c r="V5" i="6"/>
  <c r="V5" i="8" s="1"/>
  <c r="X5" i="6"/>
  <c r="X5" i="8" s="1"/>
  <c r="Y5" i="6"/>
  <c r="Y5" i="8" s="1"/>
  <c r="L17" i="8"/>
  <c r="U17" i="6"/>
  <c r="U17" i="8" s="1"/>
  <c r="AC17" i="6"/>
  <c r="N17" i="6"/>
  <c r="N17" i="8" s="1"/>
  <c r="T17" i="6"/>
  <c r="T17" i="8" s="1"/>
  <c r="AD17" i="6"/>
  <c r="AD17" i="8" s="1"/>
  <c r="V17" i="6"/>
  <c r="V17" i="8" s="1"/>
  <c r="AE17" i="6"/>
  <c r="AE17" i="8" s="1"/>
  <c r="W17" i="6"/>
  <c r="W17" i="8" s="1"/>
  <c r="O17" i="6"/>
  <c r="O17" i="8" s="1"/>
  <c r="X17" i="6"/>
  <c r="X17" i="8" s="1"/>
  <c r="P17" i="6"/>
  <c r="P17" i="8" s="1"/>
  <c r="Y17" i="6"/>
  <c r="Y17" i="8" s="1"/>
  <c r="M17" i="6"/>
  <c r="M17" i="8" s="1"/>
  <c r="Q17" i="6"/>
  <c r="Q17" i="8" s="1"/>
  <c r="Z17" i="6"/>
  <c r="Z17" i="8" s="1"/>
  <c r="R17" i="6"/>
  <c r="R17" i="8" s="1"/>
  <c r="AA17" i="6"/>
  <c r="AA17" i="8" s="1"/>
  <c r="S17" i="6"/>
  <c r="S17" i="8" s="1"/>
  <c r="AB17" i="6"/>
  <c r="AB17" i="8" s="1"/>
  <c r="Y13" i="9"/>
  <c r="Y13" i="11" s="1"/>
  <c r="L13" i="11"/>
  <c r="T13" i="9"/>
  <c r="T13" i="11" s="1"/>
  <c r="O13" i="9"/>
  <c r="O13" i="11" s="1"/>
  <c r="L12" i="11"/>
  <c r="AB12" i="9"/>
  <c r="AB12" i="11" s="1"/>
  <c r="T12" i="9"/>
  <c r="T12" i="11" s="1"/>
  <c r="S12" i="9"/>
  <c r="S12" i="11" s="1"/>
  <c r="X12" i="9"/>
  <c r="X12" i="11" s="1"/>
  <c r="P12" i="9"/>
  <c r="P12" i="11" s="1"/>
  <c r="Z12" i="9"/>
  <c r="Z12" i="11" s="1"/>
  <c r="N12" i="9"/>
  <c r="N12" i="11" s="1"/>
  <c r="Y12" i="9"/>
  <c r="Y12" i="11" s="1"/>
  <c r="M12" i="9"/>
  <c r="M12" i="11" s="1"/>
  <c r="Q12" i="9"/>
  <c r="Q12" i="11" s="1"/>
  <c r="W12" i="9"/>
  <c r="W12" i="11" s="1"/>
  <c r="V12" i="9"/>
  <c r="V12" i="11" s="1"/>
  <c r="U12" i="9"/>
  <c r="U12" i="11" s="1"/>
  <c r="R12" i="9"/>
  <c r="R12" i="11" s="1"/>
  <c r="O12" i="9"/>
  <c r="O12" i="11" s="1"/>
  <c r="AE12" i="9"/>
  <c r="AE12" i="11" s="1"/>
  <c r="L5" i="11"/>
  <c r="Y5" i="9"/>
  <c r="Y5" i="11" s="1"/>
  <c r="Q5" i="9"/>
  <c r="Q5" i="11" s="1"/>
  <c r="X5" i="9"/>
  <c r="X5" i="11" s="1"/>
  <c r="AA5" i="9"/>
  <c r="AA5" i="11" s="1"/>
  <c r="O5" i="9"/>
  <c r="O5" i="11" s="1"/>
  <c r="N5" i="9"/>
  <c r="N5" i="11" s="1"/>
  <c r="AC5" i="9"/>
  <c r="S5" i="9"/>
  <c r="S5" i="11" s="1"/>
  <c r="V5" i="9"/>
  <c r="V5" i="11" s="1"/>
  <c r="T5" i="9"/>
  <c r="T5" i="11" s="1"/>
  <c r="R5" i="9"/>
  <c r="R5" i="11" s="1"/>
  <c r="M5" i="9"/>
  <c r="M5" i="11" s="1"/>
  <c r="AD5" i="9"/>
  <c r="AD5" i="11" s="1"/>
  <c r="AB5" i="9"/>
  <c r="AB5" i="11" s="1"/>
  <c r="W5" i="9"/>
  <c r="W5" i="11" s="1"/>
  <c r="L10" i="11"/>
  <c r="Z10" i="9"/>
  <c r="Z10" i="11" s="1"/>
  <c r="R10" i="9"/>
  <c r="R10" i="11" s="1"/>
  <c r="Q10" i="9"/>
  <c r="Q10" i="11" s="1"/>
  <c r="V10" i="9"/>
  <c r="V10" i="11" s="1"/>
  <c r="N10" i="9"/>
  <c r="N10" i="11" s="1"/>
  <c r="AA10" i="9"/>
  <c r="AA10" i="11" s="1"/>
  <c r="M10" i="9"/>
  <c r="M10" i="11" s="1"/>
  <c r="X10" i="9"/>
  <c r="X10" i="11" s="1"/>
  <c r="AC10" i="9"/>
  <c r="T10" i="9"/>
  <c r="T10" i="11" s="1"/>
  <c r="S10" i="9"/>
  <c r="S10" i="11" s="1"/>
  <c r="O10" i="9"/>
  <c r="O10" i="11" s="1"/>
  <c r="AE10" i="9"/>
  <c r="AE10" i="11" s="1"/>
  <c r="AB10" i="9"/>
  <c r="AB10" i="11" s="1"/>
  <c r="W10" i="9"/>
  <c r="W10" i="11" s="1"/>
  <c r="I7" i="6"/>
  <c r="I7" i="8" s="1"/>
  <c r="E10" i="8"/>
  <c r="G10" i="6"/>
  <c r="G10" i="8" s="1"/>
  <c r="H10" i="6"/>
  <c r="H10" i="8" s="1"/>
  <c r="I10" i="6"/>
  <c r="I10" i="8" s="1"/>
  <c r="J10" i="6"/>
  <c r="J10" i="8" s="1"/>
  <c r="F10" i="6"/>
  <c r="F10" i="8" s="1"/>
  <c r="K10" i="6"/>
  <c r="K10" i="8" s="1"/>
  <c r="H17" i="6"/>
  <c r="H17" i="8" s="1"/>
  <c r="E17" i="8"/>
  <c r="J17" i="6"/>
  <c r="J17" i="8" s="1"/>
  <c r="K17" i="6"/>
  <c r="K17" i="8" s="1"/>
  <c r="F17" i="6"/>
  <c r="F17" i="8" s="1"/>
  <c r="G17" i="6"/>
  <c r="G17" i="8" s="1"/>
  <c r="I17" i="6"/>
  <c r="I17" i="8" s="1"/>
  <c r="F13" i="9"/>
  <c r="F13" i="11" s="1"/>
  <c r="E13" i="11"/>
  <c r="K13" i="9"/>
  <c r="K13" i="11" s="1"/>
  <c r="I13" i="9"/>
  <c r="I13" i="11" s="1"/>
  <c r="H13" i="9"/>
  <c r="H13" i="11" s="1"/>
  <c r="G13" i="9"/>
  <c r="G13" i="11" s="1"/>
  <c r="K12" i="9"/>
  <c r="K12" i="11" s="1"/>
  <c r="H12" i="9"/>
  <c r="H12" i="11" s="1"/>
  <c r="G12" i="9"/>
  <c r="G12" i="11" s="1"/>
  <c r="I12" i="9"/>
  <c r="I12" i="11" s="1"/>
  <c r="F12" i="9"/>
  <c r="F12" i="11" s="1"/>
  <c r="F5" i="9"/>
  <c r="F5" i="11" s="1"/>
  <c r="H5" i="9"/>
  <c r="H5" i="11" s="1"/>
  <c r="G5" i="9"/>
  <c r="G5" i="11" s="1"/>
  <c r="E5" i="11"/>
  <c r="J5" i="9"/>
  <c r="J5" i="11" s="1"/>
  <c r="K5" i="9"/>
  <c r="K5" i="11" s="1"/>
  <c r="I5" i="9"/>
  <c r="I5" i="11" s="1"/>
  <c r="E10" i="11"/>
  <c r="J10" i="9"/>
  <c r="J10" i="11" s="1"/>
  <c r="I10" i="9"/>
  <c r="I10" i="11" s="1"/>
  <c r="K10" i="9"/>
  <c r="K10" i="11" s="1"/>
  <c r="N12" i="6"/>
  <c r="N12" i="8" s="1"/>
  <c r="N15" i="9"/>
  <c r="N15" i="11" s="1"/>
  <c r="K6" i="6"/>
  <c r="K6" i="8" s="1"/>
  <c r="B15" i="8"/>
  <c r="B16" i="11"/>
  <c r="C9" i="6"/>
  <c r="C9" i="8" s="1"/>
  <c r="D9" i="6"/>
  <c r="D9" i="8" s="1"/>
  <c r="B9" i="8"/>
  <c r="D14" i="6"/>
  <c r="D14" i="8" s="1"/>
  <c r="B14" i="8"/>
  <c r="C14" i="6"/>
  <c r="C14" i="8" s="1"/>
  <c r="C3" i="9"/>
  <c r="C3" i="11" s="1"/>
  <c r="B3" i="11"/>
  <c r="D3" i="9"/>
  <c r="D3" i="11" s="1"/>
  <c r="E16" i="8"/>
  <c r="G16" i="6"/>
  <c r="G16" i="8" s="1"/>
  <c r="I16" i="6"/>
  <c r="I16" i="8" s="1"/>
  <c r="F16" i="6"/>
  <c r="F16" i="8" s="1"/>
  <c r="J16" i="6"/>
  <c r="J16" i="8" s="1"/>
  <c r="K16" i="6"/>
  <c r="K16" i="8" s="1"/>
  <c r="H16" i="6"/>
  <c r="H16" i="8" s="1"/>
  <c r="H5" i="6"/>
  <c r="H5" i="8" s="1"/>
  <c r="K9" i="6"/>
  <c r="K9" i="8" s="1"/>
  <c r="F9" i="6"/>
  <c r="F9" i="8" s="1"/>
  <c r="E9" i="8"/>
  <c r="H9" i="6"/>
  <c r="H9" i="8" s="1"/>
  <c r="I9" i="6"/>
  <c r="I9" i="8" s="1"/>
  <c r="J9" i="6"/>
  <c r="J9" i="8" s="1"/>
  <c r="G9" i="6"/>
  <c r="G9" i="8" s="1"/>
  <c r="O9" i="6"/>
  <c r="O9" i="8" s="1"/>
  <c r="W9" i="6"/>
  <c r="W9" i="8" s="1"/>
  <c r="AE9" i="6"/>
  <c r="AE9" i="8" s="1"/>
  <c r="T9" i="6"/>
  <c r="T9" i="8" s="1"/>
  <c r="AC9" i="6"/>
  <c r="U9" i="6"/>
  <c r="U9" i="8" s="1"/>
  <c r="AD9" i="6"/>
  <c r="AD9" i="8" s="1"/>
  <c r="R9" i="6"/>
  <c r="R9" i="8" s="1"/>
  <c r="AA9" i="6"/>
  <c r="AA9" i="8" s="1"/>
  <c r="N9" i="6"/>
  <c r="N9" i="8" s="1"/>
  <c r="AB9" i="6"/>
  <c r="AB9" i="8" s="1"/>
  <c r="P9" i="6"/>
  <c r="P9" i="8" s="1"/>
  <c r="S9" i="6"/>
  <c r="S9" i="8" s="1"/>
  <c r="V9" i="6"/>
  <c r="V9" i="8" s="1"/>
  <c r="X9" i="6"/>
  <c r="X9" i="8" s="1"/>
  <c r="Y9" i="6"/>
  <c r="Y9" i="8" s="1"/>
  <c r="M9" i="6"/>
  <c r="M9" i="8" s="1"/>
  <c r="Q9" i="6"/>
  <c r="Q9" i="8" s="1"/>
  <c r="L9" i="8"/>
  <c r="Z9" i="6"/>
  <c r="Z9" i="8" s="1"/>
  <c r="E3" i="11"/>
  <c r="K3" i="9"/>
  <c r="K3" i="11" s="1"/>
  <c r="F3" i="9"/>
  <c r="F3" i="11" s="1"/>
  <c r="J3" i="9"/>
  <c r="J3" i="11" s="1"/>
  <c r="I3" i="9"/>
  <c r="I3" i="11" s="1"/>
  <c r="H3" i="9"/>
  <c r="H3" i="11" s="1"/>
  <c r="G3" i="9"/>
  <c r="G3" i="11" s="1"/>
  <c r="L9" i="11"/>
  <c r="AC9" i="9"/>
  <c r="U9" i="9"/>
  <c r="U9" i="11" s="1"/>
  <c r="M9" i="9"/>
  <c r="M9" i="11" s="1"/>
  <c r="AB9" i="9"/>
  <c r="AB9" i="11" s="1"/>
  <c r="T9" i="9"/>
  <c r="T9" i="11" s="1"/>
  <c r="Y9" i="9"/>
  <c r="Y9" i="11" s="1"/>
  <c r="Q9" i="9"/>
  <c r="Q9" i="11" s="1"/>
  <c r="AE9" i="9"/>
  <c r="AE9" i="11" s="1"/>
  <c r="R9" i="9"/>
  <c r="R9" i="11" s="1"/>
  <c r="W9" i="9"/>
  <c r="W9" i="11" s="1"/>
  <c r="V9" i="9"/>
  <c r="V9" i="11" s="1"/>
  <c r="P9" i="9"/>
  <c r="P9" i="11" s="1"/>
  <c r="O9" i="9"/>
  <c r="O9" i="11" s="1"/>
  <c r="N9" i="9"/>
  <c r="N9" i="11" s="1"/>
  <c r="AA9" i="9"/>
  <c r="AA9" i="11" s="1"/>
  <c r="K9" i="9"/>
  <c r="K9" i="11" s="1"/>
  <c r="Z9" i="9"/>
  <c r="Z9" i="11" s="1"/>
  <c r="X9" i="9"/>
  <c r="X9" i="11" s="1"/>
  <c r="L17" i="11"/>
  <c r="T17" i="9"/>
  <c r="T17" i="11" s="1"/>
  <c r="O17" i="9"/>
  <c r="O17" i="11" s="1"/>
  <c r="C17" i="6"/>
  <c r="C17" i="8" s="1"/>
  <c r="AC3" i="9"/>
  <c r="H7" i="9"/>
  <c r="H7" i="11" s="1"/>
  <c r="B2" i="11"/>
  <c r="E2" i="9"/>
  <c r="D2" i="9" s="1"/>
  <c r="D2" i="11" s="1"/>
  <c r="J12" i="6"/>
  <c r="J12" i="8" s="1"/>
  <c r="H7" i="6"/>
  <c r="H7" i="8" s="1"/>
  <c r="I5" i="6"/>
  <c r="I5" i="8" s="1"/>
  <c r="M11" i="6"/>
  <c r="M11" i="8" s="1"/>
  <c r="AA16" i="6"/>
  <c r="AA16" i="8" s="1"/>
  <c r="X14" i="6"/>
  <c r="X14" i="8" s="1"/>
  <c r="AE12" i="6"/>
  <c r="AE12" i="8" s="1"/>
  <c r="P12" i="6"/>
  <c r="P12" i="8" s="1"/>
  <c r="T3" i="6"/>
  <c r="T3" i="8" s="1"/>
  <c r="I9" i="9"/>
  <c r="I9" i="11" s="1"/>
  <c r="F15" i="9"/>
  <c r="F15" i="11" s="1"/>
  <c r="X6" i="9"/>
  <c r="X6" i="11" s="1"/>
  <c r="M15" i="9"/>
  <c r="M15" i="11" s="1"/>
  <c r="AD15" i="9"/>
  <c r="AD15" i="11" s="1"/>
  <c r="L11" i="8"/>
  <c r="S11" i="6"/>
  <c r="S11" i="8" s="1"/>
  <c r="AA11" i="6"/>
  <c r="AA11" i="8" s="1"/>
  <c r="U11" i="6"/>
  <c r="U11" i="8" s="1"/>
  <c r="AD11" i="6"/>
  <c r="AD11" i="8" s="1"/>
  <c r="V11" i="6"/>
  <c r="V11" i="8" s="1"/>
  <c r="AE11" i="6"/>
  <c r="AE11" i="8" s="1"/>
  <c r="R11" i="6"/>
  <c r="R11" i="8" s="1"/>
  <c r="AB11" i="6"/>
  <c r="AB11" i="8" s="1"/>
  <c r="AB3" i="9"/>
  <c r="AB3" i="11" s="1"/>
  <c r="T3" i="9"/>
  <c r="T3" i="11" s="1"/>
  <c r="AA3" i="9"/>
  <c r="AA3" i="11" s="1"/>
  <c r="S3" i="9"/>
  <c r="S3" i="11" s="1"/>
  <c r="L3" i="11"/>
  <c r="X3" i="9"/>
  <c r="X3" i="11" s="1"/>
  <c r="N3" i="9"/>
  <c r="N3" i="11" s="1"/>
  <c r="W3" i="9"/>
  <c r="W3" i="11" s="1"/>
  <c r="M3" i="9"/>
  <c r="M3" i="11" s="1"/>
  <c r="Z3" i="9"/>
  <c r="Z3" i="11" s="1"/>
  <c r="P3" i="9"/>
  <c r="P3" i="11" s="1"/>
  <c r="B16" i="6"/>
  <c r="O16" i="6"/>
  <c r="O16" i="8" s="1"/>
  <c r="W16" i="6"/>
  <c r="W16" i="8" s="1"/>
  <c r="AE16" i="6"/>
  <c r="AE16" i="8" s="1"/>
  <c r="P16" i="6"/>
  <c r="P16" i="8" s="1"/>
  <c r="X16" i="6"/>
  <c r="X16" i="8" s="1"/>
  <c r="U16" i="6"/>
  <c r="U16" i="8" s="1"/>
  <c r="B10" i="8"/>
  <c r="B17" i="9"/>
  <c r="L2" i="9"/>
  <c r="E11" i="9"/>
  <c r="P8" i="9"/>
  <c r="P8" i="11" s="1"/>
  <c r="L8" i="11"/>
  <c r="AB8" i="9"/>
  <c r="AB8" i="11" s="1"/>
  <c r="T8" i="9"/>
  <c r="T8" i="11" s="1"/>
  <c r="M8" i="9"/>
  <c r="M8" i="11" s="1"/>
  <c r="D17" i="6"/>
  <c r="D17" i="8" s="1"/>
  <c r="I12" i="6"/>
  <c r="I12" i="8" s="1"/>
  <c r="G7" i="6"/>
  <c r="G7" i="8" s="1"/>
  <c r="Z16" i="6"/>
  <c r="Z16" i="8" s="1"/>
  <c r="AB12" i="6"/>
  <c r="AB12" i="8" s="1"/>
  <c r="O12" i="6"/>
  <c r="O12" i="8" s="1"/>
  <c r="Q11" i="6"/>
  <c r="Q11" i="8" s="1"/>
  <c r="G15" i="9"/>
  <c r="G15" i="11" s="1"/>
  <c r="AD3" i="9"/>
  <c r="AD3" i="11" s="1"/>
  <c r="V8" i="9"/>
  <c r="V8" i="11" s="1"/>
  <c r="E7" i="11"/>
  <c r="D5" i="6"/>
  <c r="D5" i="8" s="1"/>
  <c r="L14" i="8"/>
  <c r="S14" i="6"/>
  <c r="S14" i="8" s="1"/>
  <c r="AA14" i="6"/>
  <c r="AA14" i="8" s="1"/>
  <c r="T14" i="6"/>
  <c r="T14" i="8" s="1"/>
  <c r="AB14" i="6"/>
  <c r="AB14" i="8" s="1"/>
  <c r="Q14" i="6"/>
  <c r="Q14" i="8" s="1"/>
  <c r="Y14" i="6"/>
  <c r="Y14" i="8" s="1"/>
  <c r="AC3" i="6"/>
  <c r="AF3" i="8"/>
  <c r="B8" i="11"/>
  <c r="AF2" i="9"/>
  <c r="AF2" i="11" s="1"/>
  <c r="AA15" i="9"/>
  <c r="AA15" i="11" s="1"/>
  <c r="S15" i="9"/>
  <c r="S15" i="11" s="1"/>
  <c r="Z15" i="9"/>
  <c r="Z15" i="11" s="1"/>
  <c r="R15" i="9"/>
  <c r="R15" i="11" s="1"/>
  <c r="AE15" i="9"/>
  <c r="AE15" i="11" s="1"/>
  <c r="W15" i="9"/>
  <c r="W15" i="11" s="1"/>
  <c r="O15" i="9"/>
  <c r="O15" i="11" s="1"/>
  <c r="U15" i="9"/>
  <c r="U15" i="11" s="1"/>
  <c r="T15" i="9"/>
  <c r="T15" i="11" s="1"/>
  <c r="X15" i="9"/>
  <c r="X15" i="11" s="1"/>
  <c r="AA7" i="9"/>
  <c r="AA7" i="11" s="1"/>
  <c r="S7" i="9"/>
  <c r="S7" i="11" s="1"/>
  <c r="Z7" i="9"/>
  <c r="Z7" i="11" s="1"/>
  <c r="R7" i="9"/>
  <c r="R7" i="11" s="1"/>
  <c r="L7" i="11"/>
  <c r="AE7" i="9"/>
  <c r="AE7" i="11" s="1"/>
  <c r="U7" i="9"/>
  <c r="U7" i="11" s="1"/>
  <c r="AD7" i="9"/>
  <c r="AD7" i="11" s="1"/>
  <c r="T7" i="9"/>
  <c r="T7" i="11" s="1"/>
  <c r="W7" i="9"/>
  <c r="W7" i="11" s="1"/>
  <c r="M7" i="9"/>
  <c r="M7" i="11" s="1"/>
  <c r="C12" i="6"/>
  <c r="C12" i="8" s="1"/>
  <c r="H12" i="6"/>
  <c r="H12" i="8" s="1"/>
  <c r="H3" i="6"/>
  <c r="H3" i="8" s="1"/>
  <c r="V14" i="6"/>
  <c r="V14" i="8" s="1"/>
  <c r="Z12" i="6"/>
  <c r="Z12" i="8" s="1"/>
  <c r="P11" i="6"/>
  <c r="P11" i="8" s="1"/>
  <c r="D5" i="9"/>
  <c r="D5" i="11" s="1"/>
  <c r="O3" i="9"/>
  <c r="O3" i="11" s="1"/>
  <c r="AE3" i="9"/>
  <c r="AE3" i="11" s="1"/>
  <c r="Y7" i="9"/>
  <c r="Y7" i="11" s="1"/>
  <c r="P15" i="9"/>
  <c r="P15" i="11" s="1"/>
  <c r="L16" i="8"/>
  <c r="E6" i="8"/>
  <c r="J6" i="6"/>
  <c r="J6" i="8" s="1"/>
  <c r="Q12" i="6"/>
  <c r="Q12" i="8" s="1"/>
  <c r="L12" i="8"/>
  <c r="U12" i="6"/>
  <c r="U12" i="8" s="1"/>
  <c r="AC12" i="6"/>
  <c r="V12" i="6"/>
  <c r="V12" i="8" s="1"/>
  <c r="AD12" i="6"/>
  <c r="AD12" i="8" s="1"/>
  <c r="S12" i="6"/>
  <c r="S12" i="8" s="1"/>
  <c r="AA12" i="6"/>
  <c r="AA12" i="8" s="1"/>
  <c r="B7" i="11"/>
  <c r="D7" i="9"/>
  <c r="D7" i="11" s="1"/>
  <c r="E9" i="11"/>
  <c r="F9" i="9"/>
  <c r="F9" i="11" s="1"/>
  <c r="H9" i="9"/>
  <c r="H9" i="11" s="1"/>
  <c r="AD14" i="9"/>
  <c r="AD14" i="11" s="1"/>
  <c r="V14" i="9"/>
  <c r="V14" i="11" s="1"/>
  <c r="N14" i="9"/>
  <c r="N14" i="11" s="1"/>
  <c r="AC14" i="9"/>
  <c r="U14" i="9"/>
  <c r="U14" i="11" s="1"/>
  <c r="M14" i="9"/>
  <c r="M14" i="11" s="1"/>
  <c r="Z14" i="9"/>
  <c r="Z14" i="11" s="1"/>
  <c r="R14" i="9"/>
  <c r="R14" i="11" s="1"/>
  <c r="L14" i="11"/>
  <c r="AA14" i="9"/>
  <c r="AA14" i="11" s="1"/>
  <c r="O14" i="9"/>
  <c r="O14" i="11" s="1"/>
  <c r="Y14" i="9"/>
  <c r="Y14" i="11" s="1"/>
  <c r="AE14" i="9"/>
  <c r="AE14" i="11" s="1"/>
  <c r="Q14" i="9"/>
  <c r="Q14" i="11" s="1"/>
  <c r="AD6" i="9"/>
  <c r="AD6" i="11" s="1"/>
  <c r="V6" i="9"/>
  <c r="V6" i="11" s="1"/>
  <c r="N6" i="9"/>
  <c r="N6" i="11" s="1"/>
  <c r="AC6" i="9"/>
  <c r="AC6" i="11" s="1"/>
  <c r="U6" i="9"/>
  <c r="U6" i="11" s="1"/>
  <c r="M6" i="9"/>
  <c r="M6" i="11" s="1"/>
  <c r="L6" i="11"/>
  <c r="AB6" i="9"/>
  <c r="AB6" i="11" s="1"/>
  <c r="R6" i="9"/>
  <c r="R6" i="11" s="1"/>
  <c r="AA6" i="9"/>
  <c r="AA6" i="11" s="1"/>
  <c r="Q6" i="9"/>
  <c r="Q6" i="11" s="1"/>
  <c r="T6" i="9"/>
  <c r="T6" i="11" s="1"/>
  <c r="F7" i="6"/>
  <c r="F7" i="8" s="1"/>
  <c r="K14" i="6"/>
  <c r="K14" i="8" s="1"/>
  <c r="G12" i="6"/>
  <c r="G12" i="8" s="1"/>
  <c r="I6" i="6"/>
  <c r="I6" i="8" s="1"/>
  <c r="V16" i="6"/>
  <c r="V16" i="8" s="1"/>
  <c r="U14" i="6"/>
  <c r="U14" i="8" s="1"/>
  <c r="Y12" i="6"/>
  <c r="Y12" i="8" s="1"/>
  <c r="AC11" i="6"/>
  <c r="O11" i="6"/>
  <c r="O11" i="8" s="1"/>
  <c r="K7" i="9"/>
  <c r="K7" i="11" s="1"/>
  <c r="Q3" i="9"/>
  <c r="Q3" i="11" s="1"/>
  <c r="AE6" i="9"/>
  <c r="AE6" i="11" s="1"/>
  <c r="AB7" i="9"/>
  <c r="AB7" i="11" s="1"/>
  <c r="AD8" i="9"/>
  <c r="AD8" i="11" s="1"/>
  <c r="S14" i="9"/>
  <c r="S14" i="11" s="1"/>
  <c r="Q15" i="9"/>
  <c r="Q15" i="11" s="1"/>
  <c r="E14" i="8"/>
  <c r="E7" i="8"/>
  <c r="B14" i="11"/>
  <c r="C14" i="9"/>
  <c r="C14" i="11" s="1"/>
  <c r="J8" i="9"/>
  <c r="J8" i="11" s="1"/>
  <c r="C3" i="6"/>
  <c r="C3" i="8" s="1"/>
  <c r="C10" i="6"/>
  <c r="C10" i="8" s="1"/>
  <c r="D12" i="6"/>
  <c r="D12" i="8" s="1"/>
  <c r="F6" i="6"/>
  <c r="F6" i="8" s="1"/>
  <c r="J14" i="6"/>
  <c r="J14" i="8" s="1"/>
  <c r="H6" i="6"/>
  <c r="H6" i="8" s="1"/>
  <c r="M16" i="6"/>
  <c r="M16" i="8" s="1"/>
  <c r="T16" i="6"/>
  <c r="T16" i="8" s="1"/>
  <c r="AE14" i="6"/>
  <c r="AE14" i="8" s="1"/>
  <c r="R14" i="6"/>
  <c r="R14" i="8" s="1"/>
  <c r="X12" i="6"/>
  <c r="X12" i="8" s="1"/>
  <c r="Z11" i="6"/>
  <c r="Z11" i="8" s="1"/>
  <c r="N11" i="6"/>
  <c r="N11" i="8" s="1"/>
  <c r="F8" i="9"/>
  <c r="F8" i="11" s="1"/>
  <c r="R3" i="9"/>
  <c r="R3" i="11" s="1"/>
  <c r="O6" i="9"/>
  <c r="O6" i="11" s="1"/>
  <c r="N7" i="9"/>
  <c r="N7" i="11" s="1"/>
  <c r="AC7" i="9"/>
  <c r="AC7" i="11" s="1"/>
  <c r="T14" i="9"/>
  <c r="T14" i="11" s="1"/>
  <c r="V15" i="9"/>
  <c r="V15" i="11" s="1"/>
  <c r="B11" i="6"/>
  <c r="E5" i="8"/>
  <c r="G5" i="6"/>
  <c r="G5" i="8" s="1"/>
  <c r="D3" i="6"/>
  <c r="D3" i="8" s="1"/>
  <c r="O7" i="9"/>
  <c r="O7" i="11" s="1"/>
  <c r="W14" i="9"/>
  <c r="W14" i="11" s="1"/>
  <c r="Y15" i="9"/>
  <c r="Y15" i="11" s="1"/>
  <c r="E15" i="11"/>
  <c r="J15" i="9"/>
  <c r="J15" i="11" s="1"/>
  <c r="I15" i="9"/>
  <c r="I15" i="11" s="1"/>
  <c r="K15" i="9"/>
  <c r="K15" i="11" s="1"/>
  <c r="F5" i="6"/>
  <c r="F5" i="8" s="1"/>
  <c r="I14" i="6"/>
  <c r="I14" i="8" s="1"/>
  <c r="K7" i="6"/>
  <c r="K7" i="8" s="1"/>
  <c r="G6" i="6"/>
  <c r="G6" i="8" s="1"/>
  <c r="AD14" i="6"/>
  <c r="AD14" i="8" s="1"/>
  <c r="P14" i="6"/>
  <c r="P14" i="8" s="1"/>
  <c r="W12" i="6"/>
  <c r="W12" i="8" s="1"/>
  <c r="Y11" i="6"/>
  <c r="Y11" i="8" s="1"/>
  <c r="E11" i="6"/>
  <c r="B5" i="8"/>
  <c r="H14" i="9"/>
  <c r="H14" i="11" s="1"/>
  <c r="G14" i="9"/>
  <c r="G14" i="11" s="1"/>
  <c r="E14" i="11"/>
  <c r="F14" i="9"/>
  <c r="F14" i="11" s="1"/>
  <c r="J14" i="9"/>
  <c r="J14" i="11" s="1"/>
  <c r="G6" i="9"/>
  <c r="G6" i="11" s="1"/>
  <c r="K6" i="9"/>
  <c r="K6" i="11" s="1"/>
  <c r="E6" i="11"/>
  <c r="L11" i="9"/>
  <c r="F14" i="6"/>
  <c r="F14" i="8" s="1"/>
  <c r="H14" i="6"/>
  <c r="H14" i="8" s="1"/>
  <c r="J7" i="6"/>
  <c r="J7" i="8" s="1"/>
  <c r="K5" i="6"/>
  <c r="K5" i="8" s="1"/>
  <c r="M14" i="6"/>
  <c r="M14" i="8" s="1"/>
  <c r="AC16" i="6"/>
  <c r="R16" i="6"/>
  <c r="R16" i="8" s="1"/>
  <c r="AC14" i="6"/>
  <c r="O14" i="6"/>
  <c r="O14" i="8" s="1"/>
  <c r="T12" i="6"/>
  <c r="T12" i="8" s="1"/>
  <c r="X11" i="6"/>
  <c r="X11" i="8" s="1"/>
  <c r="W3" i="6"/>
  <c r="W3" i="8" s="1"/>
  <c r="H8" i="9"/>
  <c r="H8" i="11" s="1"/>
  <c r="I14" i="9"/>
  <c r="I14" i="11" s="1"/>
  <c r="V3" i="9"/>
  <c r="V3" i="11" s="1"/>
  <c r="S6" i="9"/>
  <c r="S6" i="11" s="1"/>
  <c r="P7" i="9"/>
  <c r="P7" i="11" s="1"/>
  <c r="R8" i="9"/>
  <c r="R8" i="11" s="1"/>
  <c r="X14" i="9"/>
  <c r="X14" i="11" s="1"/>
  <c r="AB15" i="9"/>
  <c r="AB15" i="11" s="1"/>
  <c r="C5" i="9"/>
  <c r="C5" i="11" s="1"/>
  <c r="C7" i="9"/>
  <c r="C7" i="11" s="1"/>
  <c r="U3" i="9"/>
  <c r="U3" i="11" s="1"/>
  <c r="B11" i="9"/>
  <c r="F12" i="6"/>
  <c r="F12" i="8" s="1"/>
  <c r="K12" i="6"/>
  <c r="K12" i="8" s="1"/>
  <c r="J5" i="6"/>
  <c r="J5" i="8" s="1"/>
  <c r="M12" i="6"/>
  <c r="M12" i="8" s="1"/>
  <c r="AB16" i="6"/>
  <c r="AB16" i="8" s="1"/>
  <c r="Q16" i="6"/>
  <c r="Q16" i="8" s="1"/>
  <c r="Z14" i="6"/>
  <c r="Z14" i="8" s="1"/>
  <c r="N14" i="6"/>
  <c r="N14" i="8" s="1"/>
  <c r="R12" i="6"/>
  <c r="R12" i="8" s="1"/>
  <c r="W11" i="6"/>
  <c r="W11" i="8" s="1"/>
  <c r="U3" i="6"/>
  <c r="U3" i="8" s="1"/>
  <c r="D10" i="9"/>
  <c r="D10" i="11" s="1"/>
  <c r="F6" i="9"/>
  <c r="F6" i="11" s="1"/>
  <c r="G9" i="9"/>
  <c r="G9" i="11" s="1"/>
  <c r="K14" i="9"/>
  <c r="K14" i="11" s="1"/>
  <c r="Y3" i="9"/>
  <c r="Y3" i="11" s="1"/>
  <c r="W6" i="9"/>
  <c r="W6" i="11" s="1"/>
  <c r="Q7" i="9"/>
  <c r="Q7" i="11" s="1"/>
  <c r="S8" i="9"/>
  <c r="S8" i="11" s="1"/>
  <c r="AB14" i="9"/>
  <c r="AB14" i="11" s="1"/>
  <c r="AC15" i="9"/>
  <c r="L15" i="11"/>
  <c r="O13" i="6"/>
  <c r="O13" i="8" s="1"/>
  <c r="W13" i="6"/>
  <c r="W13" i="8" s="1"/>
  <c r="AE13" i="6"/>
  <c r="AE13" i="8" s="1"/>
  <c r="P13" i="6"/>
  <c r="P13" i="8" s="1"/>
  <c r="X13" i="6"/>
  <c r="X13" i="8" s="1"/>
  <c r="M13" i="6"/>
  <c r="M13" i="8" s="1"/>
  <c r="R13" i="6"/>
  <c r="R13" i="8" s="1"/>
  <c r="Q13" i="6"/>
  <c r="Q13" i="8" s="1"/>
  <c r="Y13" i="6"/>
  <c r="Y13" i="8" s="1"/>
  <c r="Z13" i="6"/>
  <c r="Z13" i="8" s="1"/>
  <c r="S13" i="6"/>
  <c r="S13" i="8" s="1"/>
  <c r="AA13" i="6"/>
  <c r="AA13" i="8" s="1"/>
  <c r="T13" i="6"/>
  <c r="T13" i="8" s="1"/>
  <c r="AB13" i="6"/>
  <c r="AB13" i="8" s="1"/>
  <c r="U13" i="6"/>
  <c r="U13" i="8" s="1"/>
  <c r="AC13" i="6"/>
  <c r="N13" i="6"/>
  <c r="N13" i="8" s="1"/>
  <c r="V13" i="6"/>
  <c r="V13" i="8" s="1"/>
  <c r="AD13" i="6"/>
  <c r="AD13" i="8" s="1"/>
  <c r="L13" i="8"/>
  <c r="AB2" i="6"/>
  <c r="AB2" i="8" s="1"/>
  <c r="H13" i="6"/>
  <c r="H13" i="8" s="1"/>
  <c r="I2" i="6"/>
  <c r="I2" i="8" s="1"/>
  <c r="T2" i="6"/>
  <c r="T2" i="8" s="1"/>
  <c r="G2" i="6"/>
  <c r="G2" i="8" s="1"/>
  <c r="M2" i="6"/>
  <c r="M2" i="8" s="1"/>
  <c r="AA2" i="6"/>
  <c r="AA2" i="8" s="1"/>
  <c r="S2" i="6"/>
  <c r="S2" i="8" s="1"/>
  <c r="Z2" i="6"/>
  <c r="Z2" i="8" s="1"/>
  <c r="R2" i="6"/>
  <c r="R2" i="8" s="1"/>
  <c r="Y2" i="6"/>
  <c r="Y2" i="8" s="1"/>
  <c r="Q2" i="6"/>
  <c r="Q2" i="8" s="1"/>
  <c r="P2" i="6"/>
  <c r="P2" i="8" s="1"/>
  <c r="AE2" i="6"/>
  <c r="AE2" i="8" s="1"/>
  <c r="W2" i="6"/>
  <c r="W2" i="8" s="1"/>
  <c r="O2" i="6"/>
  <c r="O2" i="8" s="1"/>
  <c r="F2" i="6"/>
  <c r="F2" i="8" s="1"/>
  <c r="AD2" i="6"/>
  <c r="AD2" i="8" s="1"/>
  <c r="V2" i="6"/>
  <c r="V2" i="8" s="1"/>
  <c r="N2" i="6"/>
  <c r="N2" i="8" s="1"/>
  <c r="X2" i="6"/>
  <c r="X2" i="8" s="1"/>
  <c r="AC2" i="6"/>
  <c r="U2" i="6"/>
  <c r="U2" i="8" s="1"/>
  <c r="E2" i="8"/>
  <c r="G13" i="6"/>
  <c r="G13" i="8" s="1"/>
  <c r="K2" i="6"/>
  <c r="K2" i="8" s="1"/>
  <c r="J2" i="6"/>
  <c r="J2" i="8" s="1"/>
  <c r="J13" i="6"/>
  <c r="J13" i="8" s="1"/>
  <c r="H2" i="6"/>
  <c r="H2" i="8" s="1"/>
  <c r="E13" i="8"/>
  <c r="K13" i="6"/>
  <c r="K13" i="8" s="1"/>
  <c r="D2" i="6"/>
  <c r="D2" i="8" s="1"/>
  <c r="I13" i="6"/>
  <c r="I13" i="8" s="1"/>
  <c r="F13" i="6"/>
  <c r="F13" i="8" s="1"/>
  <c r="C13" i="6"/>
  <c r="C13" i="8" s="1"/>
  <c r="B13" i="8"/>
  <c r="D13" i="6"/>
  <c r="D13" i="8" s="1"/>
  <c r="B2" i="8"/>
  <c r="C2" i="6"/>
  <c r="C2" i="8" s="1"/>
  <c r="AB3" i="6"/>
  <c r="AB3" i="8" s="1"/>
  <c r="O3" i="6"/>
  <c r="O3" i="8" s="1"/>
  <c r="Q3" i="6"/>
  <c r="Q3" i="8" s="1"/>
  <c r="AE3" i="6"/>
  <c r="AE3" i="8" s="1"/>
  <c r="J3" i="6"/>
  <c r="J3" i="8" s="1"/>
  <c r="X3" i="6"/>
  <c r="X3" i="8" s="1"/>
  <c r="P3" i="6"/>
  <c r="P3" i="8" s="1"/>
  <c r="G3" i="6"/>
  <c r="G3" i="8" s="1"/>
  <c r="AD3" i="6"/>
  <c r="AD3" i="8" s="1"/>
  <c r="V3" i="6"/>
  <c r="V3" i="8" s="1"/>
  <c r="N3" i="6"/>
  <c r="N3" i="8" s="1"/>
  <c r="L3" i="8"/>
  <c r="AA3" i="6"/>
  <c r="AA3" i="8" s="1"/>
  <c r="M3" i="6"/>
  <c r="M3" i="8" s="1"/>
  <c r="Z3" i="6"/>
  <c r="Z3" i="8" s="1"/>
  <c r="R3" i="6"/>
  <c r="R3" i="8" s="1"/>
  <c r="K3" i="6"/>
  <c r="K3" i="8" s="1"/>
  <c r="Y3" i="6"/>
  <c r="Y3" i="8" s="1"/>
  <c r="I3" i="6"/>
  <c r="I3" i="8" s="1"/>
  <c r="F3" i="6"/>
  <c r="F3" i="8" s="1"/>
  <c r="AB4" i="6"/>
  <c r="AB4" i="8" s="1"/>
  <c r="R4" i="6"/>
  <c r="R4" i="8" s="1"/>
  <c r="N4" i="6"/>
  <c r="N4" i="8" s="1"/>
  <c r="AC4" i="6"/>
  <c r="T4" i="6"/>
  <c r="T4" i="8" s="1"/>
  <c r="J4" i="6"/>
  <c r="J4" i="8" s="1"/>
  <c r="AD4" i="6"/>
  <c r="AD4" i="8" s="1"/>
  <c r="S4" i="6"/>
  <c r="S4" i="8" s="1"/>
  <c r="G4" i="6"/>
  <c r="G4" i="8" s="1"/>
  <c r="AA4" i="6"/>
  <c r="AA4" i="8" s="1"/>
  <c r="M4" i="6"/>
  <c r="M4" i="8" s="1"/>
  <c r="Z4" i="6"/>
  <c r="Z4" i="8" s="1"/>
  <c r="V4" i="6"/>
  <c r="V4" i="8" s="1"/>
  <c r="U4" i="6"/>
  <c r="U4" i="8" s="1"/>
  <c r="I4" i="6"/>
  <c r="I4" i="8" s="1"/>
  <c r="H4" i="6"/>
  <c r="H4" i="8" s="1"/>
  <c r="F4" i="6"/>
  <c r="F4" i="8" s="1"/>
  <c r="L4" i="9"/>
  <c r="E4" i="9"/>
  <c r="D4" i="6"/>
  <c r="D4" i="8" s="1"/>
  <c r="Y4" i="6"/>
  <c r="Y4" i="8" s="1"/>
  <c r="Q4" i="6"/>
  <c r="Q4" i="8" s="1"/>
  <c r="K4" i="6"/>
  <c r="K4" i="8" s="1"/>
  <c r="X4" i="6"/>
  <c r="X4" i="8" s="1"/>
  <c r="P4" i="6"/>
  <c r="P4" i="8" s="1"/>
  <c r="E4" i="8"/>
  <c r="AE4" i="6"/>
  <c r="AE4" i="8" s="1"/>
  <c r="W4" i="6"/>
  <c r="W4" i="8" s="1"/>
  <c r="O4" i="6"/>
  <c r="O4" i="8" s="1"/>
  <c r="B4" i="8"/>
  <c r="AF15" i="6"/>
  <c r="AF15" i="8" s="1"/>
  <c r="AF16" i="9"/>
  <c r="AF16" i="11" s="1"/>
  <c r="B15" i="9"/>
  <c r="L15" i="6"/>
  <c r="L16" i="9"/>
  <c r="E15" i="6"/>
  <c r="E16" i="9"/>
  <c r="C16" i="9" s="1"/>
  <c r="C16" i="11" s="1"/>
  <c r="L7" i="12" a="1"/>
  <c r="L7" i="12" s="1"/>
  <c r="J3" i="12" a="1"/>
  <c r="J3" i="12" s="1"/>
  <c r="C8" i="3"/>
  <c r="D8" i="3" s="1"/>
  <c r="E8" i="3" s="1"/>
  <c r="E7" i="3" s="1"/>
  <c r="AG7" i="12" a="1"/>
  <c r="AG7" i="12" s="1"/>
  <c r="Y7" i="12" a="1"/>
  <c r="Y7" i="12" s="1"/>
  <c r="Z10" i="12" a="1"/>
  <c r="Z10" i="12" s="1"/>
  <c r="C10" i="12" a="1"/>
  <c r="C10" i="12" s="1"/>
  <c r="AA10" i="12" a="1"/>
  <c r="AA10" i="12" s="1"/>
  <c r="D10" i="12" a="1"/>
  <c r="D10" i="12" s="1"/>
  <c r="AG10" i="12" a="1"/>
  <c r="AG10" i="12" s="1"/>
  <c r="S10" i="12" a="1"/>
  <c r="S10" i="12" s="1"/>
  <c r="AC10" i="12" a="1"/>
  <c r="AC10" i="12" s="1"/>
  <c r="J10" i="12" a="1"/>
  <c r="J10" i="12" s="1"/>
  <c r="X6" i="12" a="1"/>
  <c r="X6" i="12" s="1"/>
  <c r="O6" i="12" a="1"/>
  <c r="O6" i="12" s="1"/>
  <c r="G6" i="12" a="1"/>
  <c r="G6" i="12" s="1"/>
  <c r="AF6" i="12" a="1"/>
  <c r="AF6" i="12" s="1"/>
  <c r="W6" i="12" a="1"/>
  <c r="W6" i="12" s="1"/>
  <c r="J6" i="12" a="1"/>
  <c r="J6" i="12" s="1"/>
  <c r="AA6" i="12" a="1"/>
  <c r="AA6" i="12" s="1"/>
  <c r="R6" i="12" a="1"/>
  <c r="R6" i="12" s="1"/>
  <c r="Z6" i="12" a="1"/>
  <c r="Z6" i="12" s="1"/>
  <c r="D6" i="12" a="1"/>
  <c r="D6" i="12" s="1"/>
  <c r="V6" i="12" a="1"/>
  <c r="V6" i="12" s="1"/>
  <c r="P6" i="12" a="1"/>
  <c r="P6" i="12" s="1"/>
  <c r="V11" i="12" a="1"/>
  <c r="V11" i="12" s="1"/>
  <c r="X17" i="9" l="1"/>
  <c r="X17" i="11" s="1"/>
  <c r="AB17" i="9"/>
  <c r="AB17" i="11" s="1"/>
  <c r="P17" i="9"/>
  <c r="P17" i="11" s="1"/>
  <c r="R17" i="9"/>
  <c r="R17" i="11" s="1"/>
  <c r="M17" i="9"/>
  <c r="M17" i="11" s="1"/>
  <c r="U17" i="9"/>
  <c r="U17" i="11" s="1"/>
  <c r="S17" i="9"/>
  <c r="S17" i="11" s="1"/>
  <c r="AA17" i="9"/>
  <c r="AA17" i="11" s="1"/>
  <c r="V17" i="9"/>
  <c r="V17" i="11" s="1"/>
  <c r="W17" i="9"/>
  <c r="W17" i="11" s="1"/>
  <c r="AC17" i="9"/>
  <c r="AD17" i="9"/>
  <c r="AD17" i="11" s="1"/>
  <c r="Q17" i="9"/>
  <c r="Q17" i="11" s="1"/>
  <c r="AE17" i="9"/>
  <c r="AE17" i="11" s="1"/>
  <c r="Z17" i="9"/>
  <c r="Z17" i="11" s="1"/>
  <c r="N17" i="9"/>
  <c r="N17" i="11" s="1"/>
  <c r="Y17" i="9"/>
  <c r="Y17" i="11" s="1"/>
  <c r="G17" i="9"/>
  <c r="G17" i="11" s="1"/>
  <c r="K17" i="9"/>
  <c r="K17" i="11" s="1"/>
  <c r="J17" i="9"/>
  <c r="J17" i="11" s="1"/>
  <c r="F17" i="9"/>
  <c r="F17" i="11" s="1"/>
  <c r="H17" i="9"/>
  <c r="H17" i="11" s="1"/>
  <c r="I17" i="9"/>
  <c r="I17" i="11" s="1"/>
  <c r="AW5" i="6"/>
  <c r="AS5" i="6"/>
  <c r="AX5" i="6"/>
  <c r="AZ5" i="6"/>
  <c r="AZ5" i="8" s="1"/>
  <c r="AT5" i="6"/>
  <c r="AT5" i="8" s="1"/>
  <c r="AY5" i="6"/>
  <c r="AY5" i="8" s="1"/>
  <c r="AR5" i="6"/>
  <c r="AR5" i="8" s="1"/>
  <c r="AU5" i="6"/>
  <c r="AU5" i="8" s="1"/>
  <c r="AV5" i="6"/>
  <c r="C7" i="3"/>
  <c r="P10" i="9"/>
  <c r="P10" i="11" s="1"/>
  <c r="Y10" i="9"/>
  <c r="Y10" i="11" s="1"/>
  <c r="AE5" i="9"/>
  <c r="AE5" i="11" s="1"/>
  <c r="Z5" i="9"/>
  <c r="Z5" i="11" s="1"/>
  <c r="AC12" i="9"/>
  <c r="AD12" i="9"/>
  <c r="AD12" i="11" s="1"/>
  <c r="H10" i="9"/>
  <c r="H10" i="11" s="1"/>
  <c r="U5" i="9"/>
  <c r="U5" i="11" s="1"/>
  <c r="P5" i="9"/>
  <c r="P5" i="11" s="1"/>
  <c r="AC15" i="11"/>
  <c r="AM15" i="9"/>
  <c r="AM15" i="11" s="1"/>
  <c r="AU15" i="9"/>
  <c r="AU15" i="11" s="1"/>
  <c r="AN15" i="9"/>
  <c r="AN15" i="11" s="1"/>
  <c r="AV15" i="9"/>
  <c r="AV15" i="11" s="1"/>
  <c r="AG15" i="9"/>
  <c r="AG15" i="11" s="1"/>
  <c r="AO15" i="9"/>
  <c r="AO15" i="11" s="1"/>
  <c r="AW15" i="9"/>
  <c r="AW15" i="11" s="1"/>
  <c r="AR15" i="9"/>
  <c r="AR15" i="11" s="1"/>
  <c r="AH15" i="9"/>
  <c r="AH15" i="11" s="1"/>
  <c r="AS15" i="9"/>
  <c r="AS15" i="11" s="1"/>
  <c r="AI15" i="9"/>
  <c r="AI15" i="11" s="1"/>
  <c r="AT15" i="9"/>
  <c r="AT15" i="11" s="1"/>
  <c r="AZ15" i="9"/>
  <c r="AZ15" i="11" s="1"/>
  <c r="AJ15" i="9"/>
  <c r="AJ15" i="11" s="1"/>
  <c r="AK15" i="9"/>
  <c r="AK15" i="11" s="1"/>
  <c r="AL15" i="9"/>
  <c r="AL15" i="11" s="1"/>
  <c r="AY15" i="9"/>
  <c r="AY15" i="11" s="1"/>
  <c r="AP15" i="9"/>
  <c r="AP15" i="11" s="1"/>
  <c r="AQ15" i="9"/>
  <c r="AQ15" i="11" s="1"/>
  <c r="AX15" i="9"/>
  <c r="AX15" i="11" s="1"/>
  <c r="AC3" i="11"/>
  <c r="AX3" i="9"/>
  <c r="AX3" i="11" s="1"/>
  <c r="AP3" i="9"/>
  <c r="AP3" i="11" s="1"/>
  <c r="AH3" i="9"/>
  <c r="AH3" i="11" s="1"/>
  <c r="AW3" i="9"/>
  <c r="AW3" i="11" s="1"/>
  <c r="AO3" i="9"/>
  <c r="AO3" i="11" s="1"/>
  <c r="AG3" i="9"/>
  <c r="AG3" i="11" s="1"/>
  <c r="AV3" i="9"/>
  <c r="AV3" i="11" s="1"/>
  <c r="AN3" i="9"/>
  <c r="AN3" i="11" s="1"/>
  <c r="AQ3" i="9"/>
  <c r="AQ3" i="11" s="1"/>
  <c r="AM3" i="9"/>
  <c r="AM3" i="11" s="1"/>
  <c r="AZ3" i="9"/>
  <c r="AZ3" i="11" s="1"/>
  <c r="AL3" i="9"/>
  <c r="AL3" i="11" s="1"/>
  <c r="AU3" i="9"/>
  <c r="AU3" i="11" s="1"/>
  <c r="AT3" i="9"/>
  <c r="AT3" i="11" s="1"/>
  <c r="AS3" i="9"/>
  <c r="AS3" i="11" s="1"/>
  <c r="AR3" i="9"/>
  <c r="AR3" i="11" s="1"/>
  <c r="AI3" i="9"/>
  <c r="AI3" i="11" s="1"/>
  <c r="AK3" i="9"/>
  <c r="AK3" i="11" s="1"/>
  <c r="AY3" i="9"/>
  <c r="AY3" i="11" s="1"/>
  <c r="AJ3" i="9"/>
  <c r="AJ3" i="11" s="1"/>
  <c r="AC16" i="8"/>
  <c r="AO16" i="6"/>
  <c r="AO16" i="8" s="1"/>
  <c r="AW16" i="6"/>
  <c r="AW16" i="8" s="1"/>
  <c r="AG16" i="6"/>
  <c r="AG16" i="8" s="1"/>
  <c r="AP16" i="6"/>
  <c r="AP16" i="8" s="1"/>
  <c r="AH16" i="6"/>
  <c r="AH16" i="8" s="1"/>
  <c r="AX16" i="6"/>
  <c r="AX16" i="8" s="1"/>
  <c r="AJ16" i="6"/>
  <c r="AJ16" i="8" s="1"/>
  <c r="AR16" i="6"/>
  <c r="AR16" i="8" s="1"/>
  <c r="AZ16" i="6"/>
  <c r="AZ16" i="8" s="1"/>
  <c r="AT16" i="6"/>
  <c r="AT16" i="8" s="1"/>
  <c r="AI16" i="6"/>
  <c r="AI16" i="8" s="1"/>
  <c r="AK16" i="6"/>
  <c r="AK16" i="8" s="1"/>
  <c r="AV16" i="6"/>
  <c r="AV16" i="8" s="1"/>
  <c r="AY16" i="6"/>
  <c r="AY16" i="8" s="1"/>
  <c r="AU16" i="6"/>
  <c r="AU16" i="8" s="1"/>
  <c r="AL16" i="6"/>
  <c r="AL16" i="8" s="1"/>
  <c r="AM16" i="6"/>
  <c r="AM16" i="8" s="1"/>
  <c r="AN16" i="6"/>
  <c r="AN16" i="8" s="1"/>
  <c r="AQ16" i="6"/>
  <c r="AQ16" i="8" s="1"/>
  <c r="AS16" i="6"/>
  <c r="AS16" i="8" s="1"/>
  <c r="AC5" i="11"/>
  <c r="AX5" i="11"/>
  <c r="AP5" i="9"/>
  <c r="AP5" i="11" s="1"/>
  <c r="AH5" i="9"/>
  <c r="AH5" i="11" s="1"/>
  <c r="AW5" i="11"/>
  <c r="AO5" i="9"/>
  <c r="AO5" i="11" s="1"/>
  <c r="AG5" i="9"/>
  <c r="AG5" i="11" s="1"/>
  <c r="AV5" i="11"/>
  <c r="AN5" i="9"/>
  <c r="AN5" i="11" s="1"/>
  <c r="AM5" i="9"/>
  <c r="AM5" i="11" s="1"/>
  <c r="AZ5" i="11"/>
  <c r="AL5" i="9"/>
  <c r="AL5" i="11" s="1"/>
  <c r="AY5" i="11"/>
  <c r="AK5" i="9"/>
  <c r="AK5" i="11" s="1"/>
  <c r="AU5" i="11"/>
  <c r="AT5" i="11"/>
  <c r="AS5" i="11"/>
  <c r="AR5" i="11"/>
  <c r="AI5" i="9"/>
  <c r="AI5" i="11" s="1"/>
  <c r="AQ5" i="11"/>
  <c r="AJ5" i="9"/>
  <c r="AJ5" i="11" s="1"/>
  <c r="AC2" i="8"/>
  <c r="AK2" i="6"/>
  <c r="AK2" i="8" s="1"/>
  <c r="AS2" i="6"/>
  <c r="AS2" i="8" s="1"/>
  <c r="AN2" i="6"/>
  <c r="AN2" i="8" s="1"/>
  <c r="AW2" i="6"/>
  <c r="AW2" i="8" s="1"/>
  <c r="AO2" i="6"/>
  <c r="AO2" i="8" s="1"/>
  <c r="AX2" i="6"/>
  <c r="AX2" i="8" s="1"/>
  <c r="AH2" i="6"/>
  <c r="AH2" i="8" s="1"/>
  <c r="AQ2" i="6"/>
  <c r="AQ2" i="8" s="1"/>
  <c r="AZ2" i="6"/>
  <c r="AZ2" i="8" s="1"/>
  <c r="AP2" i="6"/>
  <c r="AP2" i="8" s="1"/>
  <c r="AV2" i="6"/>
  <c r="AV2" i="8" s="1"/>
  <c r="AJ2" i="6"/>
  <c r="AJ2" i="8" s="1"/>
  <c r="AL2" i="6"/>
  <c r="AL2" i="8" s="1"/>
  <c r="AR2" i="6"/>
  <c r="AR2" i="8" s="1"/>
  <c r="AT2" i="6"/>
  <c r="AT2" i="8" s="1"/>
  <c r="AU2" i="6"/>
  <c r="AU2" i="8" s="1"/>
  <c r="AI2" i="6"/>
  <c r="AI2" i="8" s="1"/>
  <c r="AG2" i="6"/>
  <c r="AG2" i="8" s="1"/>
  <c r="AY2" i="6"/>
  <c r="AY2" i="8" s="1"/>
  <c r="AM2" i="6"/>
  <c r="AM2" i="8" s="1"/>
  <c r="AC13" i="8"/>
  <c r="AH13" i="6"/>
  <c r="AH13" i="8" s="1"/>
  <c r="AP13" i="6"/>
  <c r="AP13" i="8" s="1"/>
  <c r="AX13" i="6"/>
  <c r="AX13" i="8" s="1"/>
  <c r="AQ13" i="6"/>
  <c r="AQ13" i="8" s="1"/>
  <c r="AI13" i="6"/>
  <c r="AI13" i="8" s="1"/>
  <c r="AY13" i="6"/>
  <c r="AY13" i="8" s="1"/>
  <c r="AK13" i="6"/>
  <c r="AK13" i="8" s="1"/>
  <c r="AS13" i="6"/>
  <c r="AS13" i="8" s="1"/>
  <c r="AM13" i="6"/>
  <c r="AM13" i="8" s="1"/>
  <c r="AZ13" i="6"/>
  <c r="AZ13" i="8" s="1"/>
  <c r="AN13" i="6"/>
  <c r="AN13" i="8" s="1"/>
  <c r="AO13" i="6"/>
  <c r="AO13" i="8" s="1"/>
  <c r="AR13" i="6"/>
  <c r="AR13" i="8" s="1"/>
  <c r="AJ13" i="6"/>
  <c r="AJ13" i="8" s="1"/>
  <c r="AG13" i="6"/>
  <c r="AG13" i="8" s="1"/>
  <c r="AT13" i="6"/>
  <c r="AT13" i="8" s="1"/>
  <c r="AU13" i="6"/>
  <c r="AU13" i="8" s="1"/>
  <c r="AV13" i="6"/>
  <c r="AV13" i="8" s="1"/>
  <c r="AL13" i="6"/>
  <c r="AL13" i="8" s="1"/>
  <c r="AW13" i="6"/>
  <c r="AW13" i="8" s="1"/>
  <c r="AC5" i="8"/>
  <c r="AJ5" i="6"/>
  <c r="AJ5" i="8" s="1"/>
  <c r="AL5" i="6"/>
  <c r="AL5" i="8" s="1"/>
  <c r="AM5" i="6"/>
  <c r="AM5" i="8" s="1"/>
  <c r="AV5" i="8"/>
  <c r="AO5" i="6"/>
  <c r="AO5" i="8" s="1"/>
  <c r="AX5" i="8"/>
  <c r="AQ5" i="6"/>
  <c r="AQ5" i="8" s="1"/>
  <c r="AK5" i="6"/>
  <c r="AK5" i="8" s="1"/>
  <c r="AN5" i="6"/>
  <c r="AN5" i="8" s="1"/>
  <c r="AS5" i="8"/>
  <c r="AG5" i="6"/>
  <c r="AG5" i="8" s="1"/>
  <c r="AH5" i="6"/>
  <c r="AH5" i="8" s="1"/>
  <c r="AW5" i="8"/>
  <c r="AI5" i="6"/>
  <c r="AI5" i="8" s="1"/>
  <c r="AP5" i="6"/>
  <c r="AP5" i="8" s="1"/>
  <c r="AC12" i="11"/>
  <c r="AX12" i="9"/>
  <c r="AX12" i="11" s="1"/>
  <c r="AP12" i="9"/>
  <c r="AP12" i="11" s="1"/>
  <c r="AH12" i="9"/>
  <c r="AH12" i="11" s="1"/>
  <c r="AW12" i="9"/>
  <c r="AW12" i="11" s="1"/>
  <c r="AO12" i="9"/>
  <c r="AO12" i="11" s="1"/>
  <c r="AG12" i="9"/>
  <c r="AG12" i="11" s="1"/>
  <c r="AV12" i="9"/>
  <c r="AV12" i="11" s="1"/>
  <c r="AN12" i="9"/>
  <c r="AN12" i="11" s="1"/>
  <c r="AY12" i="9"/>
  <c r="AY12" i="11" s="1"/>
  <c r="AK12" i="9"/>
  <c r="AK12" i="11" s="1"/>
  <c r="AU12" i="9"/>
  <c r="AU12" i="11" s="1"/>
  <c r="AJ12" i="9"/>
  <c r="AJ12" i="11" s="1"/>
  <c r="AT12" i="9"/>
  <c r="AT12" i="11" s="1"/>
  <c r="AI12" i="9"/>
  <c r="AI12" i="11" s="1"/>
  <c r="AZ12" i="9"/>
  <c r="AZ12" i="11" s="1"/>
  <c r="AS12" i="9"/>
  <c r="AS12" i="11" s="1"/>
  <c r="AR12" i="9"/>
  <c r="AR12" i="11" s="1"/>
  <c r="AL12" i="9"/>
  <c r="AL12" i="11" s="1"/>
  <c r="AQ12" i="9"/>
  <c r="AQ12" i="11" s="1"/>
  <c r="AM12" i="9"/>
  <c r="AM12" i="11" s="1"/>
  <c r="AC4" i="8"/>
  <c r="AM4" i="6"/>
  <c r="AM4" i="8" s="1"/>
  <c r="AU4" i="6"/>
  <c r="AU4" i="8" s="1"/>
  <c r="AL4" i="6"/>
  <c r="AL4" i="8" s="1"/>
  <c r="AV4" i="6"/>
  <c r="AV4" i="8" s="1"/>
  <c r="AN4" i="6"/>
  <c r="AN4" i="8" s="1"/>
  <c r="AW4" i="6"/>
  <c r="AW4" i="8" s="1"/>
  <c r="AG4" i="6"/>
  <c r="AG4" i="8" s="1"/>
  <c r="AP4" i="6"/>
  <c r="AP4" i="8" s="1"/>
  <c r="AY4" i="6"/>
  <c r="AY4" i="8" s="1"/>
  <c r="AH4" i="6"/>
  <c r="AH4" i="8" s="1"/>
  <c r="AT4" i="6"/>
  <c r="AT4" i="8" s="1"/>
  <c r="AZ4" i="6"/>
  <c r="AZ4" i="8" s="1"/>
  <c r="AQ4" i="6"/>
  <c r="AQ4" i="8" s="1"/>
  <c r="AR4" i="6"/>
  <c r="AR4" i="8" s="1"/>
  <c r="AI4" i="6"/>
  <c r="AI4" i="8" s="1"/>
  <c r="AX4" i="6"/>
  <c r="AX4" i="8" s="1"/>
  <c r="AJ4" i="6"/>
  <c r="AJ4" i="8" s="1"/>
  <c r="AK4" i="6"/>
  <c r="AK4" i="8" s="1"/>
  <c r="AO4" i="6"/>
  <c r="AO4" i="8" s="1"/>
  <c r="AS4" i="6"/>
  <c r="AS4" i="8" s="1"/>
  <c r="AC14" i="11"/>
  <c r="AI14" i="9"/>
  <c r="AI14" i="11" s="1"/>
  <c r="AQ14" i="9"/>
  <c r="AQ14" i="11" s="1"/>
  <c r="AY14" i="9"/>
  <c r="AY14" i="11" s="1"/>
  <c r="AJ14" i="9"/>
  <c r="AJ14" i="11" s="1"/>
  <c r="AR14" i="9"/>
  <c r="AR14" i="11" s="1"/>
  <c r="AZ14" i="9"/>
  <c r="AZ14" i="11" s="1"/>
  <c r="AK14" i="9"/>
  <c r="AK14" i="11" s="1"/>
  <c r="AS14" i="9"/>
  <c r="AS14" i="11" s="1"/>
  <c r="AM14" i="9"/>
  <c r="AM14" i="11" s="1"/>
  <c r="AX14" i="9"/>
  <c r="AX14" i="11" s="1"/>
  <c r="AN14" i="9"/>
  <c r="AN14" i="11" s="1"/>
  <c r="AO14" i="9"/>
  <c r="AO14" i="11" s="1"/>
  <c r="AW14" i="9"/>
  <c r="AW14" i="11" s="1"/>
  <c r="AG14" i="9"/>
  <c r="AG14" i="11" s="1"/>
  <c r="AH14" i="9"/>
  <c r="AH14" i="11" s="1"/>
  <c r="AL14" i="9"/>
  <c r="AL14" i="11" s="1"/>
  <c r="AU14" i="9"/>
  <c r="AU14" i="11" s="1"/>
  <c r="AP14" i="9"/>
  <c r="AP14" i="11" s="1"/>
  <c r="AV14" i="9"/>
  <c r="AV14" i="11" s="1"/>
  <c r="AT14" i="9"/>
  <c r="AT14" i="11" s="1"/>
  <c r="AC12" i="8"/>
  <c r="AK12" i="6"/>
  <c r="AK12" i="8" s="1"/>
  <c r="AS12" i="6"/>
  <c r="AS12" i="8" s="1"/>
  <c r="AL12" i="6"/>
  <c r="AL12" i="8" s="1"/>
  <c r="AT12" i="6"/>
  <c r="AT12" i="8" s="1"/>
  <c r="AN12" i="6"/>
  <c r="AN12" i="8" s="1"/>
  <c r="AV12" i="6"/>
  <c r="AV12" i="8" s="1"/>
  <c r="AR12" i="6"/>
  <c r="AR12" i="8" s="1"/>
  <c r="AU12" i="6"/>
  <c r="AU12" i="8" s="1"/>
  <c r="AI12" i="6"/>
  <c r="AI12" i="8" s="1"/>
  <c r="AW12" i="6"/>
  <c r="AW12" i="8" s="1"/>
  <c r="AM12" i="6"/>
  <c r="AM12" i="8" s="1"/>
  <c r="AZ12" i="6"/>
  <c r="AZ12" i="8" s="1"/>
  <c r="AG12" i="6"/>
  <c r="AG12" i="8" s="1"/>
  <c r="AP12" i="6"/>
  <c r="AP12" i="8" s="1"/>
  <c r="AH12" i="6"/>
  <c r="AH12" i="8" s="1"/>
  <c r="AJ12" i="6"/>
  <c r="AJ12" i="8" s="1"/>
  <c r="AX12" i="6"/>
  <c r="AX12" i="8" s="1"/>
  <c r="AY12" i="6"/>
  <c r="AY12" i="8" s="1"/>
  <c r="AO12" i="6"/>
  <c r="AO12" i="8" s="1"/>
  <c r="AQ12" i="6"/>
  <c r="AQ12" i="8" s="1"/>
  <c r="AC17" i="11"/>
  <c r="AN17" i="9"/>
  <c r="AN17" i="11" s="1"/>
  <c r="AV17" i="9"/>
  <c r="AV17" i="11" s="1"/>
  <c r="AW17" i="9"/>
  <c r="AW17" i="11" s="1"/>
  <c r="AQ17" i="9"/>
  <c r="AQ17" i="11" s="1"/>
  <c r="AS17" i="9"/>
  <c r="AS17" i="11" s="1"/>
  <c r="AI17" i="9"/>
  <c r="AI17" i="11" s="1"/>
  <c r="AK17" i="9"/>
  <c r="AK17" i="11" s="1"/>
  <c r="AL17" i="9"/>
  <c r="AL17" i="11" s="1"/>
  <c r="AX17" i="9"/>
  <c r="AX17" i="11" s="1"/>
  <c r="AY17" i="9"/>
  <c r="AY17" i="11" s="1"/>
  <c r="AC10" i="11"/>
  <c r="AX10" i="9"/>
  <c r="AX10" i="11" s="1"/>
  <c r="AP10" i="9"/>
  <c r="AP10" i="11" s="1"/>
  <c r="AH10" i="9"/>
  <c r="AH10" i="11" s="1"/>
  <c r="AW10" i="9"/>
  <c r="AW10" i="11" s="1"/>
  <c r="AO10" i="9"/>
  <c r="AO10" i="11" s="1"/>
  <c r="AG10" i="9"/>
  <c r="AG10" i="11" s="1"/>
  <c r="AV10" i="9"/>
  <c r="AV10" i="11" s="1"/>
  <c r="AN10" i="9"/>
  <c r="AN10" i="11" s="1"/>
  <c r="AZ10" i="9"/>
  <c r="AZ10" i="11" s="1"/>
  <c r="AL10" i="9"/>
  <c r="AL10" i="11" s="1"/>
  <c r="AY10" i="9"/>
  <c r="AY10" i="11" s="1"/>
  <c r="AK10" i="9"/>
  <c r="AK10" i="11" s="1"/>
  <c r="AU10" i="9"/>
  <c r="AU10" i="11" s="1"/>
  <c r="AJ10" i="9"/>
  <c r="AJ10" i="11" s="1"/>
  <c r="AT10" i="9"/>
  <c r="AT10" i="11" s="1"/>
  <c r="AS10" i="9"/>
  <c r="AS10" i="11" s="1"/>
  <c r="AR10" i="9"/>
  <c r="AR10" i="11" s="1"/>
  <c r="AI10" i="9"/>
  <c r="AI10" i="11" s="1"/>
  <c r="AQ10" i="9"/>
  <c r="AQ10" i="11" s="1"/>
  <c r="AM10" i="9"/>
  <c r="AM10" i="11" s="1"/>
  <c r="AC17" i="8"/>
  <c r="AL17" i="6"/>
  <c r="AL17" i="8" s="1"/>
  <c r="AT17" i="6"/>
  <c r="AT17" i="8" s="1"/>
  <c r="AM17" i="6"/>
  <c r="AM17" i="8" s="1"/>
  <c r="AG17" i="6"/>
  <c r="AG17" i="8" s="1"/>
  <c r="AU17" i="6"/>
  <c r="AU17" i="8" s="1"/>
  <c r="AO17" i="6"/>
  <c r="AO17" i="8" s="1"/>
  <c r="AN17" i="6"/>
  <c r="AN17" i="8" s="1"/>
  <c r="AY17" i="6"/>
  <c r="AY17" i="8" s="1"/>
  <c r="AP17" i="6"/>
  <c r="AP17" i="8" s="1"/>
  <c r="AZ17" i="6"/>
  <c r="AZ17" i="8" s="1"/>
  <c r="AQ17" i="6"/>
  <c r="AQ17" i="8" s="1"/>
  <c r="AS17" i="6"/>
  <c r="AS17" i="8" s="1"/>
  <c r="AI17" i="6"/>
  <c r="AI17" i="8" s="1"/>
  <c r="AR17" i="6"/>
  <c r="AR17" i="8" s="1"/>
  <c r="AH17" i="6"/>
  <c r="AH17" i="8" s="1"/>
  <c r="AV17" i="6"/>
  <c r="AV17" i="8" s="1"/>
  <c r="AW17" i="6"/>
  <c r="AW17" i="8" s="1"/>
  <c r="AX17" i="6"/>
  <c r="AX17" i="8" s="1"/>
  <c r="AJ17" i="6"/>
  <c r="AJ17" i="8" s="1"/>
  <c r="AK17" i="6"/>
  <c r="AK17" i="8" s="1"/>
  <c r="F10" i="9"/>
  <c r="F10" i="11" s="1"/>
  <c r="AC10" i="8"/>
  <c r="AI10" i="6"/>
  <c r="AI10" i="8" s="1"/>
  <c r="AQ10" i="6"/>
  <c r="AQ10" i="8" s="1"/>
  <c r="AY10" i="6"/>
  <c r="AY10" i="8" s="1"/>
  <c r="AJ10" i="6"/>
  <c r="AJ10" i="8" s="1"/>
  <c r="AR10" i="6"/>
  <c r="AR10" i="8" s="1"/>
  <c r="AZ10" i="6"/>
  <c r="AZ10" i="8" s="1"/>
  <c r="AL10" i="6"/>
  <c r="AL10" i="8" s="1"/>
  <c r="AT10" i="6"/>
  <c r="AT10" i="8" s="1"/>
  <c r="AS10" i="6"/>
  <c r="AS10" i="8" s="1"/>
  <c r="AU10" i="6"/>
  <c r="AU10" i="8" s="1"/>
  <c r="AH10" i="6"/>
  <c r="AH10" i="8" s="1"/>
  <c r="AV10" i="6"/>
  <c r="AV10" i="8" s="1"/>
  <c r="AM10" i="6"/>
  <c r="AM10" i="8" s="1"/>
  <c r="AO10" i="6"/>
  <c r="AO10" i="8" s="1"/>
  <c r="AK10" i="6"/>
  <c r="AK10" i="8" s="1"/>
  <c r="AW10" i="6"/>
  <c r="AW10" i="8" s="1"/>
  <c r="AX10" i="6"/>
  <c r="AX10" i="8" s="1"/>
  <c r="AN10" i="6"/>
  <c r="AN10" i="8" s="1"/>
  <c r="AP10" i="6"/>
  <c r="AP10" i="8" s="1"/>
  <c r="AG10" i="6"/>
  <c r="AG10" i="8" s="1"/>
  <c r="AC6" i="8"/>
  <c r="AJ6" i="6"/>
  <c r="AJ6" i="8" s="1"/>
  <c r="AR6" i="6"/>
  <c r="AR6" i="8" s="1"/>
  <c r="AZ6" i="6"/>
  <c r="AZ6" i="8" s="1"/>
  <c r="AK6" i="6"/>
  <c r="AK6" i="8" s="1"/>
  <c r="AS6" i="6"/>
  <c r="AS6" i="8" s="1"/>
  <c r="AM6" i="6"/>
  <c r="AM6" i="8" s="1"/>
  <c r="AU6" i="6"/>
  <c r="AU6" i="8" s="1"/>
  <c r="AL6" i="6"/>
  <c r="AL6" i="8" s="1"/>
  <c r="AX6" i="6"/>
  <c r="AX6" i="8" s="1"/>
  <c r="AN6" i="6"/>
  <c r="AN6" i="8" s="1"/>
  <c r="AO6" i="6"/>
  <c r="AO6" i="8" s="1"/>
  <c r="AG6" i="6"/>
  <c r="AG6" i="8" s="1"/>
  <c r="AT6" i="6"/>
  <c r="AT6" i="8" s="1"/>
  <c r="AH6" i="6"/>
  <c r="AH6" i="8" s="1"/>
  <c r="AV6" i="6"/>
  <c r="AV6" i="8" s="1"/>
  <c r="AY6" i="6"/>
  <c r="AY6" i="8" s="1"/>
  <c r="AP6" i="6"/>
  <c r="AP6" i="8" s="1"/>
  <c r="AQ6" i="6"/>
  <c r="AQ6" i="8" s="1"/>
  <c r="AI6" i="6"/>
  <c r="AI6" i="8" s="1"/>
  <c r="AW6" i="6"/>
  <c r="AW6" i="8" s="1"/>
  <c r="J12" i="9"/>
  <c r="J12" i="11" s="1"/>
  <c r="AC11" i="8"/>
  <c r="AN11" i="6"/>
  <c r="AN11" i="8" s="1"/>
  <c r="AV11" i="6"/>
  <c r="AV11" i="8" s="1"/>
  <c r="AO11" i="6"/>
  <c r="AO11" i="8" s="1"/>
  <c r="AW11" i="6"/>
  <c r="AW11" i="8" s="1"/>
  <c r="AI11" i="6"/>
  <c r="AI11" i="8" s="1"/>
  <c r="AQ11" i="6"/>
  <c r="AQ11" i="8" s="1"/>
  <c r="AY11" i="6"/>
  <c r="AY11" i="8" s="1"/>
  <c r="AL11" i="6"/>
  <c r="AL11" i="8" s="1"/>
  <c r="AZ11" i="6"/>
  <c r="AZ11" i="8" s="1"/>
  <c r="AM11" i="6"/>
  <c r="AM11" i="8" s="1"/>
  <c r="AP11" i="6"/>
  <c r="AP11" i="8" s="1"/>
  <c r="AH11" i="6"/>
  <c r="AH11" i="8" s="1"/>
  <c r="AT11" i="6"/>
  <c r="AT11" i="8" s="1"/>
  <c r="AJ11" i="6"/>
  <c r="AJ11" i="8" s="1"/>
  <c r="AR11" i="6"/>
  <c r="AR11" i="8" s="1"/>
  <c r="AS11" i="6"/>
  <c r="AS11" i="8" s="1"/>
  <c r="AU11" i="6"/>
  <c r="AU11" i="8" s="1"/>
  <c r="AK11" i="6"/>
  <c r="AK11" i="8" s="1"/>
  <c r="AG11" i="6"/>
  <c r="AG11" i="8" s="1"/>
  <c r="AX11" i="6"/>
  <c r="AX11" i="8" s="1"/>
  <c r="AC3" i="8"/>
  <c r="AH3" i="6"/>
  <c r="AH3" i="8" s="1"/>
  <c r="AP3" i="6"/>
  <c r="AP3" i="8" s="1"/>
  <c r="AX3" i="6"/>
  <c r="AX3" i="8" s="1"/>
  <c r="AM3" i="6"/>
  <c r="AM3" i="8" s="1"/>
  <c r="AV3" i="6"/>
  <c r="AV3" i="8" s="1"/>
  <c r="AG3" i="6"/>
  <c r="AG3" i="8" s="1"/>
  <c r="AN3" i="6"/>
  <c r="AN3" i="8" s="1"/>
  <c r="AW3" i="6"/>
  <c r="AW3" i="8" s="1"/>
  <c r="AQ3" i="6"/>
  <c r="AQ3" i="8" s="1"/>
  <c r="AZ3" i="6"/>
  <c r="AZ3" i="8" s="1"/>
  <c r="AK3" i="6"/>
  <c r="AK3" i="8" s="1"/>
  <c r="AL3" i="6"/>
  <c r="AL3" i="8" s="1"/>
  <c r="AO3" i="6"/>
  <c r="AO3" i="8" s="1"/>
  <c r="AR3" i="6"/>
  <c r="AR3" i="8" s="1"/>
  <c r="AS3" i="6"/>
  <c r="AS3" i="8" s="1"/>
  <c r="AT3" i="6"/>
  <c r="AT3" i="8" s="1"/>
  <c r="AI3" i="6"/>
  <c r="AI3" i="8" s="1"/>
  <c r="AU3" i="6"/>
  <c r="AU3" i="8" s="1"/>
  <c r="AJ3" i="6"/>
  <c r="AJ3" i="8" s="1"/>
  <c r="AY3" i="6"/>
  <c r="AY3" i="8" s="1"/>
  <c r="AC7" i="8"/>
  <c r="AO7" i="8"/>
  <c r="AW7" i="8"/>
  <c r="AH7" i="8"/>
  <c r="AP7" i="8"/>
  <c r="AX7" i="8"/>
  <c r="AJ7" i="8"/>
  <c r="AR7" i="8"/>
  <c r="AZ7" i="8"/>
  <c r="AS7" i="8"/>
  <c r="AT7" i="8"/>
  <c r="AI7" i="8"/>
  <c r="AU7" i="8"/>
  <c r="AY7" i="8"/>
  <c r="AN7" i="8"/>
  <c r="AK7" i="8"/>
  <c r="AV7" i="8"/>
  <c r="AG7" i="8"/>
  <c r="AL7" i="8"/>
  <c r="AM7" i="8"/>
  <c r="AQ7" i="8"/>
  <c r="AC14" i="8"/>
  <c r="AM14" i="6"/>
  <c r="AM14" i="8" s="1"/>
  <c r="AU14" i="6"/>
  <c r="AU14" i="8" s="1"/>
  <c r="AV14" i="6"/>
  <c r="AV14" i="8" s="1"/>
  <c r="AN14" i="6"/>
  <c r="AN14" i="8" s="1"/>
  <c r="AH14" i="6"/>
  <c r="AH14" i="8" s="1"/>
  <c r="AP14" i="6"/>
  <c r="AP14" i="8" s="1"/>
  <c r="AX14" i="6"/>
  <c r="AX14" i="8" s="1"/>
  <c r="AS14" i="6"/>
  <c r="AS14" i="8" s="1"/>
  <c r="AT14" i="6"/>
  <c r="AT14" i="8" s="1"/>
  <c r="AJ14" i="6"/>
  <c r="AJ14" i="8" s="1"/>
  <c r="AW14" i="6"/>
  <c r="AW14" i="8" s="1"/>
  <c r="AG14" i="6"/>
  <c r="AG14" i="8" s="1"/>
  <c r="AL14" i="6"/>
  <c r="AL14" i="8" s="1"/>
  <c r="AQ14" i="6"/>
  <c r="AQ14" i="8" s="1"/>
  <c r="AI14" i="6"/>
  <c r="AI14" i="8" s="1"/>
  <c r="AK14" i="6"/>
  <c r="AK14" i="8" s="1"/>
  <c r="AY14" i="6"/>
  <c r="AY14" i="8" s="1"/>
  <c r="AZ14" i="6"/>
  <c r="AZ14" i="8" s="1"/>
  <c r="AO14" i="6"/>
  <c r="AO14" i="8" s="1"/>
  <c r="AR14" i="6"/>
  <c r="AR14" i="8" s="1"/>
  <c r="AC9" i="11"/>
  <c r="AQ9" i="9"/>
  <c r="AQ9" i="11" s="1"/>
  <c r="AM9" i="9"/>
  <c r="AM9" i="11" s="1"/>
  <c r="AC9" i="8"/>
  <c r="AL9" i="6"/>
  <c r="AL9" i="8" s="1"/>
  <c r="AT9" i="6"/>
  <c r="AT9" i="8" s="1"/>
  <c r="AM9" i="6"/>
  <c r="AM9" i="8" s="1"/>
  <c r="AU9" i="6"/>
  <c r="AU9" i="8" s="1"/>
  <c r="AO9" i="6"/>
  <c r="AO9" i="8" s="1"/>
  <c r="AW9" i="6"/>
  <c r="AW9" i="8" s="1"/>
  <c r="AK9" i="6"/>
  <c r="AK9" i="8" s="1"/>
  <c r="AY9" i="6"/>
  <c r="AY9" i="8" s="1"/>
  <c r="AG9" i="6"/>
  <c r="AG9" i="8" s="1"/>
  <c r="AN9" i="6"/>
  <c r="AN9" i="8" s="1"/>
  <c r="AP9" i="6"/>
  <c r="AP9" i="8" s="1"/>
  <c r="AH9" i="6"/>
  <c r="AH9" i="8" s="1"/>
  <c r="AS9" i="6"/>
  <c r="AS9" i="8" s="1"/>
  <c r="AV9" i="6"/>
  <c r="AV9" i="8" s="1"/>
  <c r="AZ9" i="6"/>
  <c r="AZ9" i="8" s="1"/>
  <c r="AQ9" i="6"/>
  <c r="AQ9" i="8" s="1"/>
  <c r="AR9" i="6"/>
  <c r="AR9" i="8" s="1"/>
  <c r="AI9" i="6"/>
  <c r="AI9" i="8" s="1"/>
  <c r="AX9" i="6"/>
  <c r="AX9" i="8" s="1"/>
  <c r="AJ9" i="6"/>
  <c r="AJ9" i="8" s="1"/>
  <c r="AG3" i="12" a="1"/>
  <c r="AG3" i="12" s="1"/>
  <c r="R7" i="12" a="1"/>
  <c r="R7" i="12" s="1"/>
  <c r="AI5" i="12" a="1"/>
  <c r="AI5" i="12" s="1"/>
  <c r="AQ5" i="12" a="1"/>
  <c r="AQ5" i="12" s="1"/>
  <c r="AY5" i="12" a="1"/>
  <c r="AY5" i="12" s="1"/>
  <c r="AJ5" i="12" a="1"/>
  <c r="AJ5" i="12" s="1"/>
  <c r="AR5" i="12" a="1"/>
  <c r="AR5" i="12" s="1"/>
  <c r="AZ5" i="12" a="1"/>
  <c r="AZ5" i="12" s="1"/>
  <c r="AK5" i="12" a="1"/>
  <c r="AK5" i="12" s="1"/>
  <c r="AS5" i="12" a="1"/>
  <c r="AS5" i="12" s="1"/>
  <c r="BA5" i="12" a="1"/>
  <c r="BA5" i="12" s="1"/>
  <c r="AL5" i="12" a="1"/>
  <c r="AL5" i="12" s="1"/>
  <c r="AT5" i="12" a="1"/>
  <c r="AT5" i="12" s="1"/>
  <c r="AM5" i="12" a="1"/>
  <c r="AM5" i="12" s="1"/>
  <c r="AU5" i="12" a="1"/>
  <c r="AU5" i="12" s="1"/>
  <c r="AN5" i="12" a="1"/>
  <c r="AN5" i="12" s="1"/>
  <c r="AV5" i="12" a="1"/>
  <c r="AV5" i="12" s="1"/>
  <c r="AO5" i="12" a="1"/>
  <c r="AO5" i="12" s="1"/>
  <c r="AW5" i="12" a="1"/>
  <c r="AW5" i="12" s="1"/>
  <c r="AH5" i="12" a="1"/>
  <c r="AH5" i="12" s="1"/>
  <c r="AP5" i="12" a="1"/>
  <c r="AP5" i="12" s="1"/>
  <c r="AX5" i="12" a="1"/>
  <c r="AX5" i="12" s="1"/>
  <c r="AJ2" i="12" a="1"/>
  <c r="AJ2" i="12" s="1"/>
  <c r="AR2" i="12" a="1"/>
  <c r="AR2" i="12" s="1"/>
  <c r="AZ2" i="12" a="1"/>
  <c r="AZ2" i="12" s="1"/>
  <c r="AK2" i="12" a="1"/>
  <c r="AK2" i="12" s="1"/>
  <c r="AS2" i="12" a="1"/>
  <c r="AS2" i="12" s="1"/>
  <c r="BA2" i="12" a="1"/>
  <c r="BA2" i="12" s="1"/>
  <c r="AQ2" i="12" a="1"/>
  <c r="AQ2" i="12" s="1"/>
  <c r="AL2" i="12" a="1"/>
  <c r="AL2" i="12" s="1"/>
  <c r="AT2" i="12" a="1"/>
  <c r="AT2" i="12" s="1"/>
  <c r="AM2" i="12" a="1"/>
  <c r="AM2" i="12" s="1"/>
  <c r="AU2" i="12" a="1"/>
  <c r="AU2" i="12" s="1"/>
  <c r="AN2" i="12" a="1"/>
  <c r="AN2" i="12" s="1"/>
  <c r="AV2" i="12" a="1"/>
  <c r="AV2" i="12" s="1"/>
  <c r="AH2" i="12" a="1"/>
  <c r="AH2" i="12" s="1"/>
  <c r="AO2" i="12" a="1"/>
  <c r="AO2" i="12" s="1"/>
  <c r="AW2" i="12" a="1"/>
  <c r="AW2" i="12" s="1"/>
  <c r="AI2" i="12" a="1"/>
  <c r="AI2" i="12" s="1"/>
  <c r="AP2" i="12" a="1"/>
  <c r="AP2" i="12" s="1"/>
  <c r="AX2" i="12" a="1"/>
  <c r="AX2" i="12" s="1"/>
  <c r="AY2" i="12" a="1"/>
  <c r="AY2" i="12" s="1"/>
  <c r="J7" i="12" a="1"/>
  <c r="J7" i="12" s="1"/>
  <c r="K3" i="12" a="1"/>
  <c r="K3" i="12" s="1"/>
  <c r="AB3" i="12" a="1"/>
  <c r="AB3" i="12" s="1"/>
  <c r="AI9" i="12" a="1"/>
  <c r="AI9" i="12" s="1"/>
  <c r="AQ9" i="12" a="1"/>
  <c r="AQ9" i="12" s="1"/>
  <c r="AY9" i="12" a="1"/>
  <c r="AY9" i="12" s="1"/>
  <c r="AJ9" i="12" a="1"/>
  <c r="AJ9" i="12" s="1"/>
  <c r="AR9" i="12" a="1"/>
  <c r="AR9" i="12" s="1"/>
  <c r="AZ9" i="12" a="1"/>
  <c r="AZ9" i="12" s="1"/>
  <c r="AX9" i="12" a="1"/>
  <c r="AX9" i="12" s="1"/>
  <c r="AK9" i="12" a="1"/>
  <c r="AK9" i="12" s="1"/>
  <c r="AS9" i="12" a="1"/>
  <c r="AS9" i="12" s="1"/>
  <c r="BA9" i="12" a="1"/>
  <c r="BA9" i="12" s="1"/>
  <c r="AH9" i="12" a="1"/>
  <c r="AH9" i="12" s="1"/>
  <c r="AL9" i="12" a="1"/>
  <c r="AL9" i="12" s="1"/>
  <c r="AT9" i="12" a="1"/>
  <c r="AT9" i="12" s="1"/>
  <c r="AM9" i="12" a="1"/>
  <c r="AM9" i="12" s="1"/>
  <c r="AU9" i="12" a="1"/>
  <c r="AU9" i="12" s="1"/>
  <c r="AN9" i="12" a="1"/>
  <c r="AN9" i="12" s="1"/>
  <c r="AV9" i="12" a="1"/>
  <c r="AV9" i="12" s="1"/>
  <c r="AO9" i="12" a="1"/>
  <c r="AO9" i="12" s="1"/>
  <c r="AW9" i="12" a="1"/>
  <c r="AW9" i="12" s="1"/>
  <c r="AP9" i="12" a="1"/>
  <c r="AP9" i="12" s="1"/>
  <c r="G7" i="12" a="1"/>
  <c r="G7" i="12" s="1"/>
  <c r="C6" i="12" a="1"/>
  <c r="C6" i="12" s="1"/>
  <c r="AM6" i="12" a="1"/>
  <c r="AM6" i="12" s="1"/>
  <c r="AU6" i="12" a="1"/>
  <c r="AU6" i="12" s="1"/>
  <c r="AN6" i="12" a="1"/>
  <c r="AN6" i="12" s="1"/>
  <c r="AV6" i="12" a="1"/>
  <c r="AV6" i="12" s="1"/>
  <c r="AX6" i="12" a="1"/>
  <c r="AX6" i="12" s="1"/>
  <c r="AO6" i="12" a="1"/>
  <c r="AO6" i="12" s="1"/>
  <c r="AW6" i="12" a="1"/>
  <c r="AW6" i="12" s="1"/>
  <c r="AH6" i="12" a="1"/>
  <c r="AH6" i="12" s="1"/>
  <c r="AP6" i="12" a="1"/>
  <c r="AP6" i="12" s="1"/>
  <c r="AI6" i="12" a="1"/>
  <c r="AI6" i="12" s="1"/>
  <c r="AQ6" i="12" a="1"/>
  <c r="AQ6" i="12" s="1"/>
  <c r="AY6" i="12" a="1"/>
  <c r="AY6" i="12" s="1"/>
  <c r="AJ6" i="12" a="1"/>
  <c r="AJ6" i="12" s="1"/>
  <c r="AR6" i="12" a="1"/>
  <c r="AR6" i="12" s="1"/>
  <c r="AZ6" i="12" a="1"/>
  <c r="AZ6" i="12" s="1"/>
  <c r="AK6" i="12" a="1"/>
  <c r="AK6" i="12" s="1"/>
  <c r="AS6" i="12" a="1"/>
  <c r="AS6" i="12" s="1"/>
  <c r="BA6" i="12" a="1"/>
  <c r="BA6" i="12" s="1"/>
  <c r="AL6" i="12" a="1"/>
  <c r="AL6" i="12" s="1"/>
  <c r="AT6" i="12" a="1"/>
  <c r="AT6" i="12" s="1"/>
  <c r="AN3" i="12" a="1"/>
  <c r="AN3" i="12" s="1"/>
  <c r="AV3" i="12" a="1"/>
  <c r="AV3" i="12" s="1"/>
  <c r="AO3" i="12" a="1"/>
  <c r="AO3" i="12" s="1"/>
  <c r="AW3" i="12" a="1"/>
  <c r="AW3" i="12" s="1"/>
  <c r="AH3" i="12" a="1"/>
  <c r="AH3" i="12" s="1"/>
  <c r="AP3" i="12" a="1"/>
  <c r="AP3" i="12" s="1"/>
  <c r="AX3" i="12" a="1"/>
  <c r="AX3" i="12" s="1"/>
  <c r="AI3" i="12" a="1"/>
  <c r="AI3" i="12" s="1"/>
  <c r="AQ3" i="12" a="1"/>
  <c r="AQ3" i="12" s="1"/>
  <c r="AY3" i="12" a="1"/>
  <c r="AY3" i="12" s="1"/>
  <c r="AJ3" i="12" a="1"/>
  <c r="AJ3" i="12" s="1"/>
  <c r="AR3" i="12" a="1"/>
  <c r="AR3" i="12" s="1"/>
  <c r="AZ3" i="12" a="1"/>
  <c r="AZ3" i="12" s="1"/>
  <c r="AK3" i="12" a="1"/>
  <c r="AK3" i="12" s="1"/>
  <c r="AS3" i="12" a="1"/>
  <c r="AS3" i="12" s="1"/>
  <c r="BA3" i="12" a="1"/>
  <c r="BA3" i="12" s="1"/>
  <c r="AL3" i="12" a="1"/>
  <c r="AL3" i="12" s="1"/>
  <c r="AT3" i="12" a="1"/>
  <c r="AT3" i="12" s="1"/>
  <c r="AM3" i="12" a="1"/>
  <c r="AM3" i="12" s="1"/>
  <c r="AU3" i="12" a="1"/>
  <c r="AU3" i="12" s="1"/>
  <c r="L3" i="12" a="1"/>
  <c r="L3" i="12" s="1"/>
  <c r="AE3" i="12" a="1"/>
  <c r="AE3" i="12" s="1"/>
  <c r="AM12" i="12" a="1"/>
  <c r="AM12" i="12" s="1"/>
  <c r="AU12" i="12" a="1"/>
  <c r="AU12" i="12" s="1"/>
  <c r="AP12" i="12" a="1"/>
  <c r="AP12" i="12" s="1"/>
  <c r="AL12" i="12" a="1"/>
  <c r="AL12" i="12" s="1"/>
  <c r="AN12" i="12" a="1"/>
  <c r="AN12" i="12" s="1"/>
  <c r="AV12" i="12" a="1"/>
  <c r="AV12" i="12" s="1"/>
  <c r="AX12" i="12" a="1"/>
  <c r="AX12" i="12" s="1"/>
  <c r="AO12" i="12" a="1"/>
  <c r="AO12" i="12" s="1"/>
  <c r="AW12" i="12" a="1"/>
  <c r="AW12" i="12" s="1"/>
  <c r="AH12" i="12" a="1"/>
  <c r="AH12" i="12" s="1"/>
  <c r="AT12" i="12" a="1"/>
  <c r="AT12" i="12" s="1"/>
  <c r="AI12" i="12" a="1"/>
  <c r="AI12" i="12" s="1"/>
  <c r="AQ12" i="12" a="1"/>
  <c r="AQ12" i="12" s="1"/>
  <c r="AY12" i="12" a="1"/>
  <c r="AY12" i="12" s="1"/>
  <c r="AJ12" i="12" a="1"/>
  <c r="AJ12" i="12" s="1"/>
  <c r="AR12" i="12" a="1"/>
  <c r="AR12" i="12" s="1"/>
  <c r="AZ12" i="12" a="1"/>
  <c r="AZ12" i="12" s="1"/>
  <c r="AK12" i="12" a="1"/>
  <c r="AK12" i="12" s="1"/>
  <c r="AS12" i="12" a="1"/>
  <c r="AS12" i="12" s="1"/>
  <c r="BA12" i="12" a="1"/>
  <c r="BA12" i="12" s="1"/>
  <c r="E3" i="12" a="1"/>
  <c r="E3" i="12" s="1"/>
  <c r="P3" i="12" a="1"/>
  <c r="P3" i="12" s="1"/>
  <c r="AI11" i="12" a="1"/>
  <c r="AI11" i="12" s="1"/>
  <c r="AQ11" i="12" a="1"/>
  <c r="AQ11" i="12" s="1"/>
  <c r="AY11" i="12" a="1"/>
  <c r="AY11" i="12" s="1"/>
  <c r="AL11" i="12" a="1"/>
  <c r="AL11" i="12" s="1"/>
  <c r="AJ11" i="12" a="1"/>
  <c r="AJ11" i="12" s="1"/>
  <c r="AR11" i="12" a="1"/>
  <c r="AR11" i="12" s="1"/>
  <c r="AZ11" i="12" a="1"/>
  <c r="AZ11" i="12" s="1"/>
  <c r="AT11" i="12" a="1"/>
  <c r="AT11" i="12" s="1"/>
  <c r="AP11" i="12" a="1"/>
  <c r="AP11" i="12" s="1"/>
  <c r="AK11" i="12" a="1"/>
  <c r="AK11" i="12" s="1"/>
  <c r="AS11" i="12" a="1"/>
  <c r="AS11" i="12" s="1"/>
  <c r="BA11" i="12" a="1"/>
  <c r="BA11" i="12" s="1"/>
  <c r="AH11" i="12" a="1"/>
  <c r="AH11" i="12" s="1"/>
  <c r="AM11" i="12" a="1"/>
  <c r="AM11" i="12" s="1"/>
  <c r="AU11" i="12" a="1"/>
  <c r="AU11" i="12" s="1"/>
  <c r="AN11" i="12" a="1"/>
  <c r="AN11" i="12" s="1"/>
  <c r="AV11" i="12" a="1"/>
  <c r="AV11" i="12" s="1"/>
  <c r="AO11" i="12" a="1"/>
  <c r="AO11" i="12" s="1"/>
  <c r="AW11" i="12" a="1"/>
  <c r="AW11" i="12" s="1"/>
  <c r="AX11" i="12" a="1"/>
  <c r="AX11" i="12" s="1"/>
  <c r="AM14" i="12" a="1"/>
  <c r="AM14" i="12" s="1"/>
  <c r="AU14" i="12" a="1"/>
  <c r="AU14" i="12" s="1"/>
  <c r="AX14" i="12" a="1"/>
  <c r="AX14" i="12" s="1"/>
  <c r="AQ14" i="12" a="1"/>
  <c r="AQ14" i="12" s="1"/>
  <c r="AN14" i="12" a="1"/>
  <c r="AN14" i="12" s="1"/>
  <c r="AV14" i="12" a="1"/>
  <c r="AV14" i="12" s="1"/>
  <c r="AH14" i="12" a="1"/>
  <c r="AH14" i="12" s="1"/>
  <c r="AO14" i="12" a="1"/>
  <c r="AO14" i="12" s="1"/>
  <c r="AW14" i="12" a="1"/>
  <c r="AW14" i="12" s="1"/>
  <c r="AP14" i="12" a="1"/>
  <c r="AP14" i="12" s="1"/>
  <c r="AY14" i="12" a="1"/>
  <c r="AY14" i="12" s="1"/>
  <c r="AL14" i="12" a="1"/>
  <c r="AL14" i="12" s="1"/>
  <c r="AI14" i="12" a="1"/>
  <c r="AI14" i="12" s="1"/>
  <c r="AJ14" i="12" a="1"/>
  <c r="AJ14" i="12" s="1"/>
  <c r="AR14" i="12" a="1"/>
  <c r="AR14" i="12" s="1"/>
  <c r="AZ14" i="12" a="1"/>
  <c r="AZ14" i="12" s="1"/>
  <c r="AK14" i="12" a="1"/>
  <c r="AK14" i="12" s="1"/>
  <c r="AS14" i="12" a="1"/>
  <c r="AS14" i="12" s="1"/>
  <c r="BA14" i="12" a="1"/>
  <c r="BA14" i="12" s="1"/>
  <c r="AT14" i="12" a="1"/>
  <c r="AT14" i="12" s="1"/>
  <c r="AM17" i="12" a="1"/>
  <c r="AM17" i="12" s="1"/>
  <c r="AU17" i="12" a="1"/>
  <c r="AU17" i="12" s="1"/>
  <c r="AP17" i="12" a="1"/>
  <c r="AP17" i="12" s="1"/>
  <c r="AN17" i="12" a="1"/>
  <c r="AN17" i="12" s="1"/>
  <c r="AV17" i="12" a="1"/>
  <c r="AV17" i="12" s="1"/>
  <c r="AX17" i="12" a="1"/>
  <c r="AX17" i="12" s="1"/>
  <c r="AI17" i="12" a="1"/>
  <c r="AI17" i="12" s="1"/>
  <c r="AQ17" i="12" a="1"/>
  <c r="AQ17" i="12" s="1"/>
  <c r="AT17" i="12" a="1"/>
  <c r="AT17" i="12" s="1"/>
  <c r="AO17" i="12" a="1"/>
  <c r="AO17" i="12" s="1"/>
  <c r="AW17" i="12" a="1"/>
  <c r="AW17" i="12" s="1"/>
  <c r="AH17" i="12" a="1"/>
  <c r="AH17" i="12" s="1"/>
  <c r="AY17" i="12" a="1"/>
  <c r="AY17" i="12" s="1"/>
  <c r="AJ17" i="12" a="1"/>
  <c r="AJ17" i="12" s="1"/>
  <c r="AR17" i="12" a="1"/>
  <c r="AR17" i="12" s="1"/>
  <c r="AZ17" i="12" a="1"/>
  <c r="AZ17" i="12" s="1"/>
  <c r="AK17" i="12" a="1"/>
  <c r="AK17" i="12" s="1"/>
  <c r="AS17" i="12" a="1"/>
  <c r="AS17" i="12" s="1"/>
  <c r="BA17" i="12" a="1"/>
  <c r="BA17" i="12" s="1"/>
  <c r="AL17" i="12" a="1"/>
  <c r="AL17" i="12" s="1"/>
  <c r="AF3" i="12" a="1"/>
  <c r="AF3" i="12" s="1"/>
  <c r="AC7" i="12" a="1"/>
  <c r="AC7" i="12" s="1"/>
  <c r="AI7" i="12" a="1"/>
  <c r="AI7" i="12" s="1"/>
  <c r="AQ7" i="12" a="1"/>
  <c r="AQ7" i="12" s="1"/>
  <c r="AY7" i="12" a="1"/>
  <c r="AY7" i="12" s="1"/>
  <c r="AT7" i="12" a="1"/>
  <c r="AT7" i="12" s="1"/>
  <c r="AJ7" i="12" a="1"/>
  <c r="AJ7" i="12" s="1"/>
  <c r="AR7" i="12" a="1"/>
  <c r="AR7" i="12" s="1"/>
  <c r="AZ7" i="12" a="1"/>
  <c r="AZ7" i="12" s="1"/>
  <c r="AK7" i="12" a="1"/>
  <c r="AK7" i="12" s="1"/>
  <c r="AS7" i="12" a="1"/>
  <c r="AS7" i="12" s="1"/>
  <c r="BA7" i="12" a="1"/>
  <c r="BA7" i="12" s="1"/>
  <c r="AL7" i="12" a="1"/>
  <c r="AL7" i="12" s="1"/>
  <c r="AM7" i="12" a="1"/>
  <c r="AM7" i="12" s="1"/>
  <c r="AU7" i="12" a="1"/>
  <c r="AU7" i="12" s="1"/>
  <c r="AN7" i="12" a="1"/>
  <c r="AN7" i="12" s="1"/>
  <c r="AV7" i="12" a="1"/>
  <c r="AV7" i="12" s="1"/>
  <c r="AO7" i="12" a="1"/>
  <c r="AO7" i="12" s="1"/>
  <c r="AW7" i="12" a="1"/>
  <c r="AW7" i="12" s="1"/>
  <c r="AH7" i="12" a="1"/>
  <c r="AH7" i="12" s="1"/>
  <c r="AP7" i="12" a="1"/>
  <c r="AP7" i="12" s="1"/>
  <c r="AX7" i="12" a="1"/>
  <c r="AX7" i="12" s="1"/>
  <c r="U7" i="12" a="1"/>
  <c r="U7" i="12" s="1"/>
  <c r="B7" i="12" a="1"/>
  <c r="B7" i="12" s="1"/>
  <c r="AC3" i="12" a="1"/>
  <c r="AC3" i="12" s="1"/>
  <c r="AE10" i="12" a="1"/>
  <c r="AE10" i="12" s="1"/>
  <c r="AM10" i="12" a="1"/>
  <c r="AM10" i="12" s="1"/>
  <c r="AU10" i="12" a="1"/>
  <c r="AU10" i="12" s="1"/>
  <c r="AH10" i="12" a="1"/>
  <c r="AH10" i="12" s="1"/>
  <c r="AL10" i="12" a="1"/>
  <c r="AL10" i="12" s="1"/>
  <c r="AN10" i="12" a="1"/>
  <c r="AN10" i="12" s="1"/>
  <c r="AV10" i="12" a="1"/>
  <c r="AV10" i="12" s="1"/>
  <c r="AP10" i="12" a="1"/>
  <c r="AP10" i="12" s="1"/>
  <c r="AO10" i="12" a="1"/>
  <c r="AO10" i="12" s="1"/>
  <c r="AW10" i="12" a="1"/>
  <c r="AW10" i="12" s="1"/>
  <c r="AX10" i="12" a="1"/>
  <c r="AX10" i="12" s="1"/>
  <c r="AI10" i="12" a="1"/>
  <c r="AI10" i="12" s="1"/>
  <c r="AQ10" i="12" a="1"/>
  <c r="AQ10" i="12" s="1"/>
  <c r="AY10" i="12" a="1"/>
  <c r="AY10" i="12" s="1"/>
  <c r="AJ10" i="12" a="1"/>
  <c r="AJ10" i="12" s="1"/>
  <c r="AR10" i="12" a="1"/>
  <c r="AR10" i="12" s="1"/>
  <c r="AZ10" i="12" a="1"/>
  <c r="AZ10" i="12" s="1"/>
  <c r="AK10" i="12" a="1"/>
  <c r="AK10" i="12" s="1"/>
  <c r="AS10" i="12" a="1"/>
  <c r="AS10" i="12" s="1"/>
  <c r="BA10" i="12" a="1"/>
  <c r="BA10" i="12" s="1"/>
  <c r="AT10" i="12" a="1"/>
  <c r="AT10" i="12" s="1"/>
  <c r="D6" i="9"/>
  <c r="D6" i="11" s="1"/>
  <c r="K8" i="9"/>
  <c r="K8" i="11" s="1"/>
  <c r="E8" i="11"/>
  <c r="Z8" i="9"/>
  <c r="Z8" i="11" s="1"/>
  <c r="X8" i="9"/>
  <c r="X8" i="11" s="1"/>
  <c r="N8" i="9"/>
  <c r="N8" i="11" s="1"/>
  <c r="C6" i="9"/>
  <c r="C6" i="11" s="1"/>
  <c r="F7" i="9"/>
  <c r="F7" i="11" s="1"/>
  <c r="H6" i="9"/>
  <c r="H6" i="11" s="1"/>
  <c r="I8" i="9"/>
  <c r="I8" i="11" s="1"/>
  <c r="D8" i="9"/>
  <c r="D8" i="11" s="1"/>
  <c r="Q8" i="9"/>
  <c r="Q8" i="11" s="1"/>
  <c r="O8" i="9"/>
  <c r="O8" i="11" s="1"/>
  <c r="I7" i="9"/>
  <c r="I7" i="11" s="1"/>
  <c r="C8" i="9"/>
  <c r="C8" i="11" s="1"/>
  <c r="AC8" i="9"/>
  <c r="AC8" i="11" s="1"/>
  <c r="W8" i="9"/>
  <c r="W8" i="11" s="1"/>
  <c r="J7" i="9"/>
  <c r="J7" i="11" s="1"/>
  <c r="Y8" i="9"/>
  <c r="Y8" i="11" s="1"/>
  <c r="AE8" i="9"/>
  <c r="AE8" i="11" s="1"/>
  <c r="Y6" i="9"/>
  <c r="Y6" i="11" s="1"/>
  <c r="R13" i="9"/>
  <c r="R13" i="11" s="1"/>
  <c r="V13" i="9"/>
  <c r="V13" i="11" s="1"/>
  <c r="M13" i="9"/>
  <c r="M13" i="11" s="1"/>
  <c r="G10" i="9"/>
  <c r="G10" i="11" s="1"/>
  <c r="E12" i="11"/>
  <c r="Z13" i="9"/>
  <c r="Z13" i="11" s="1"/>
  <c r="U13" i="9"/>
  <c r="U13" i="11" s="1"/>
  <c r="Z6" i="9"/>
  <c r="Z6" i="11" s="1"/>
  <c r="J6" i="9"/>
  <c r="J6" i="11" s="1"/>
  <c r="AA13" i="9"/>
  <c r="AA13" i="11" s="1"/>
  <c r="AC13" i="9"/>
  <c r="AB13" i="9"/>
  <c r="AB13" i="11" s="1"/>
  <c r="W13" i="9"/>
  <c r="W13" i="11" s="1"/>
  <c r="P13" i="9"/>
  <c r="P13" i="11" s="1"/>
  <c r="AD13" i="9"/>
  <c r="AD13" i="11" s="1"/>
  <c r="S13" i="9"/>
  <c r="S13" i="11" s="1"/>
  <c r="X13" i="9"/>
  <c r="X13" i="11" s="1"/>
  <c r="V7" i="9"/>
  <c r="V7" i="11" s="1"/>
  <c r="C10" i="9"/>
  <c r="C10" i="11" s="1"/>
  <c r="AD9" i="9"/>
  <c r="AD9" i="11" s="1"/>
  <c r="S9" i="9"/>
  <c r="S9" i="11" s="1"/>
  <c r="U10" i="9"/>
  <c r="U10" i="11" s="1"/>
  <c r="N13" i="9"/>
  <c r="N13" i="11" s="1"/>
  <c r="AE13" i="9"/>
  <c r="AE13" i="11" s="1"/>
  <c r="Q13" i="9"/>
  <c r="Q13" i="11" s="1"/>
  <c r="X7" i="9"/>
  <c r="X7" i="11" s="1"/>
  <c r="C12" i="9"/>
  <c r="C12" i="11" s="1"/>
  <c r="D13" i="9"/>
  <c r="D13" i="11" s="1"/>
  <c r="C13" i="9"/>
  <c r="C13" i="11" s="1"/>
  <c r="C9" i="9"/>
  <c r="C9" i="11" s="1"/>
  <c r="D9" i="9"/>
  <c r="D9" i="11" s="1"/>
  <c r="D12" i="9"/>
  <c r="D12" i="11" s="1"/>
  <c r="D14" i="9"/>
  <c r="D14" i="11" s="1"/>
  <c r="P6" i="9"/>
  <c r="P6" i="11" s="1"/>
  <c r="C2" i="9"/>
  <c r="C2" i="11" s="1"/>
  <c r="L2" i="11"/>
  <c r="AE2" i="9"/>
  <c r="AE2" i="11" s="1"/>
  <c r="W2" i="9"/>
  <c r="W2" i="11" s="1"/>
  <c r="O2" i="9"/>
  <c r="O2" i="11" s="1"/>
  <c r="AD2" i="9"/>
  <c r="AD2" i="11" s="1"/>
  <c r="V2" i="9"/>
  <c r="V2" i="11" s="1"/>
  <c r="N2" i="9"/>
  <c r="N2" i="11" s="1"/>
  <c r="U2" i="9"/>
  <c r="U2" i="11" s="1"/>
  <c r="T2" i="9"/>
  <c r="T2" i="11" s="1"/>
  <c r="Y2" i="9"/>
  <c r="Y2" i="11" s="1"/>
  <c r="M2" i="9"/>
  <c r="M2" i="11" s="1"/>
  <c r="AA2" i="9"/>
  <c r="AA2" i="11" s="1"/>
  <c r="Z2" i="9"/>
  <c r="Z2" i="11" s="1"/>
  <c r="S2" i="9"/>
  <c r="S2" i="11" s="1"/>
  <c r="R2" i="9"/>
  <c r="R2" i="11" s="1"/>
  <c r="Q2" i="9"/>
  <c r="Q2" i="11" s="1"/>
  <c r="AC2" i="9"/>
  <c r="P2" i="9"/>
  <c r="P2" i="11" s="1"/>
  <c r="AB2" i="9"/>
  <c r="AB2" i="11" s="1"/>
  <c r="X2" i="9"/>
  <c r="X2" i="11" s="1"/>
  <c r="E15" i="8"/>
  <c r="J15" i="6"/>
  <c r="J15" i="8" s="1"/>
  <c r="K15" i="6"/>
  <c r="K15" i="8" s="1"/>
  <c r="F15" i="6"/>
  <c r="F15" i="8" s="1"/>
  <c r="G15" i="6"/>
  <c r="G15" i="8" s="1"/>
  <c r="H15" i="6"/>
  <c r="H15" i="8" s="1"/>
  <c r="I15" i="6"/>
  <c r="I15" i="8" s="1"/>
  <c r="B17" i="11"/>
  <c r="D17" i="9"/>
  <c r="D17" i="11" s="1"/>
  <c r="C17" i="9"/>
  <c r="C17" i="11" s="1"/>
  <c r="C16" i="6"/>
  <c r="C16" i="8" s="1"/>
  <c r="B16" i="8"/>
  <c r="D16" i="6"/>
  <c r="D16" i="8" s="1"/>
  <c r="L16" i="11"/>
  <c r="X16" i="9"/>
  <c r="X16" i="11" s="1"/>
  <c r="P16" i="9"/>
  <c r="P16" i="11" s="1"/>
  <c r="AE16" i="9"/>
  <c r="AE16" i="11" s="1"/>
  <c r="W16" i="9"/>
  <c r="W16" i="11" s="1"/>
  <c r="O16" i="9"/>
  <c r="O16" i="11" s="1"/>
  <c r="AB16" i="9"/>
  <c r="AB16" i="11" s="1"/>
  <c r="T16" i="9"/>
  <c r="T16" i="11" s="1"/>
  <c r="AA16" i="9"/>
  <c r="AA16" i="11" s="1"/>
  <c r="N16" i="9"/>
  <c r="N16" i="11" s="1"/>
  <c r="Z16" i="9"/>
  <c r="Z16" i="11" s="1"/>
  <c r="M16" i="9"/>
  <c r="M16" i="11" s="1"/>
  <c r="Y16" i="9"/>
  <c r="Y16" i="11" s="1"/>
  <c r="AD16" i="9"/>
  <c r="AD16" i="11" s="1"/>
  <c r="R16" i="9"/>
  <c r="R16" i="11" s="1"/>
  <c r="AC16" i="9"/>
  <c r="V16" i="9"/>
  <c r="V16" i="11" s="1"/>
  <c r="U16" i="9"/>
  <c r="U16" i="11" s="1"/>
  <c r="S16" i="9"/>
  <c r="S16" i="11" s="1"/>
  <c r="Q16" i="9"/>
  <c r="Q16" i="11" s="1"/>
  <c r="D16" i="9"/>
  <c r="D16" i="11" s="1"/>
  <c r="D11" i="6"/>
  <c r="D11" i="8" s="1"/>
  <c r="C11" i="6"/>
  <c r="C11" i="8" s="1"/>
  <c r="B11" i="8"/>
  <c r="L15" i="8"/>
  <c r="Q15" i="6"/>
  <c r="Q15" i="8" s="1"/>
  <c r="Y15" i="6"/>
  <c r="Y15" i="8" s="1"/>
  <c r="R15" i="6"/>
  <c r="R15" i="8" s="1"/>
  <c r="Z15" i="6"/>
  <c r="Z15" i="8" s="1"/>
  <c r="O15" i="6"/>
  <c r="O15" i="8" s="1"/>
  <c r="W15" i="6"/>
  <c r="W15" i="8" s="1"/>
  <c r="AE15" i="6"/>
  <c r="AE15" i="8" s="1"/>
  <c r="U15" i="6"/>
  <c r="U15" i="8" s="1"/>
  <c r="V15" i="6"/>
  <c r="V15" i="8" s="1"/>
  <c r="X15" i="6"/>
  <c r="X15" i="8" s="1"/>
  <c r="M15" i="6"/>
  <c r="M15" i="8" s="1"/>
  <c r="AA15" i="6"/>
  <c r="AA15" i="8" s="1"/>
  <c r="N15" i="6"/>
  <c r="N15" i="8" s="1"/>
  <c r="AB15" i="6"/>
  <c r="AB15" i="8" s="1"/>
  <c r="P15" i="6"/>
  <c r="P15" i="8" s="1"/>
  <c r="AC15" i="6"/>
  <c r="S15" i="6"/>
  <c r="S15" i="8" s="1"/>
  <c r="AD15" i="6"/>
  <c r="AD15" i="8" s="1"/>
  <c r="T15" i="6"/>
  <c r="T15" i="8" s="1"/>
  <c r="B15" i="11"/>
  <c r="D15" i="9"/>
  <c r="D15" i="11" s="1"/>
  <c r="C15" i="9"/>
  <c r="C15" i="11" s="1"/>
  <c r="AE11" i="9"/>
  <c r="AE11" i="11" s="1"/>
  <c r="W11" i="9"/>
  <c r="W11" i="11" s="1"/>
  <c r="O11" i="9"/>
  <c r="O11" i="11" s="1"/>
  <c r="AD11" i="9"/>
  <c r="AD11" i="11" s="1"/>
  <c r="V11" i="9"/>
  <c r="V11" i="11" s="1"/>
  <c r="N11" i="9"/>
  <c r="N11" i="11" s="1"/>
  <c r="L11" i="11"/>
  <c r="AA11" i="9"/>
  <c r="AA11" i="11" s="1"/>
  <c r="S11" i="9"/>
  <c r="S11" i="11" s="1"/>
  <c r="T11" i="9"/>
  <c r="T11" i="11" s="1"/>
  <c r="R11" i="9"/>
  <c r="R11" i="11" s="1"/>
  <c r="X11" i="9"/>
  <c r="X11" i="11" s="1"/>
  <c r="Y11" i="9"/>
  <c r="Y11" i="11" s="1"/>
  <c r="U11" i="9"/>
  <c r="U11" i="11" s="1"/>
  <c r="Q11" i="9"/>
  <c r="Q11" i="11" s="1"/>
  <c r="P11" i="9"/>
  <c r="P11" i="11" s="1"/>
  <c r="M11" i="9"/>
  <c r="M11" i="11" s="1"/>
  <c r="AC11" i="9"/>
  <c r="AB11" i="9"/>
  <c r="AB11" i="11" s="1"/>
  <c r="Z11" i="9"/>
  <c r="Z11" i="11" s="1"/>
  <c r="E16" i="11"/>
  <c r="K16" i="9"/>
  <c r="K16" i="11" s="1"/>
  <c r="F16" i="9"/>
  <c r="F16" i="11" s="1"/>
  <c r="H16" i="9"/>
  <c r="H16" i="11" s="1"/>
  <c r="J16" i="9"/>
  <c r="J16" i="11" s="1"/>
  <c r="I16" i="9"/>
  <c r="I16" i="11" s="1"/>
  <c r="G16" i="9"/>
  <c r="G16" i="11" s="1"/>
  <c r="B11" i="11"/>
  <c r="D11" i="9"/>
  <c r="D11" i="11" s="1"/>
  <c r="C11" i="9"/>
  <c r="C11" i="11" s="1"/>
  <c r="C15" i="6"/>
  <c r="C15" i="8" s="1"/>
  <c r="D15" i="6"/>
  <c r="D15" i="8" s="1"/>
  <c r="E11" i="8"/>
  <c r="I11" i="6"/>
  <c r="I11" i="8" s="1"/>
  <c r="G11" i="6"/>
  <c r="G11" i="8" s="1"/>
  <c r="H11" i="6"/>
  <c r="H11" i="8" s="1"/>
  <c r="J11" i="6"/>
  <c r="J11" i="8" s="1"/>
  <c r="K11" i="6"/>
  <c r="K11" i="8" s="1"/>
  <c r="F11" i="6"/>
  <c r="F11" i="8" s="1"/>
  <c r="J11" i="9"/>
  <c r="J11" i="11" s="1"/>
  <c r="E11" i="11"/>
  <c r="I11" i="9"/>
  <c r="I11" i="11" s="1"/>
  <c r="F11" i="9"/>
  <c r="F11" i="11" s="1"/>
  <c r="K11" i="9"/>
  <c r="K11" i="11" s="1"/>
  <c r="H11" i="9"/>
  <c r="H11" i="11" s="1"/>
  <c r="G11" i="9"/>
  <c r="G11" i="11" s="1"/>
  <c r="E2" i="11"/>
  <c r="J2" i="9"/>
  <c r="J2" i="11" s="1"/>
  <c r="I2" i="9"/>
  <c r="I2" i="11" s="1"/>
  <c r="H2" i="9"/>
  <c r="H2" i="11" s="1"/>
  <c r="G2" i="9"/>
  <c r="G2" i="11" s="1"/>
  <c r="F2" i="9"/>
  <c r="F2" i="11" s="1"/>
  <c r="K2" i="9"/>
  <c r="K2" i="11" s="1"/>
  <c r="I4" i="9"/>
  <c r="I4" i="11" s="1"/>
  <c r="H4" i="9"/>
  <c r="H4" i="11" s="1"/>
  <c r="F4" i="9"/>
  <c r="F4" i="11" s="1"/>
  <c r="E4" i="11"/>
  <c r="G4" i="9"/>
  <c r="G4" i="11" s="1"/>
  <c r="D4" i="9"/>
  <c r="D4" i="11" s="1"/>
  <c r="C4" i="9"/>
  <c r="C4" i="11" s="1"/>
  <c r="K4" i="9"/>
  <c r="K4" i="11" s="1"/>
  <c r="J4" i="9"/>
  <c r="J4" i="11" s="1"/>
  <c r="AE4" i="9"/>
  <c r="AE4" i="11" s="1"/>
  <c r="AD4" i="9"/>
  <c r="AD4" i="11" s="1"/>
  <c r="V4" i="9"/>
  <c r="V4" i="11" s="1"/>
  <c r="N4" i="9"/>
  <c r="N4" i="11" s="1"/>
  <c r="U4" i="9"/>
  <c r="U4" i="11" s="1"/>
  <c r="M4" i="9"/>
  <c r="M4" i="11" s="1"/>
  <c r="L4" i="11"/>
  <c r="AC4" i="9"/>
  <c r="AB4" i="9"/>
  <c r="AB4" i="11" s="1"/>
  <c r="T4" i="9"/>
  <c r="T4" i="11" s="1"/>
  <c r="Z4" i="9"/>
  <c r="Z4" i="11" s="1"/>
  <c r="R4" i="9"/>
  <c r="R4" i="11" s="1"/>
  <c r="S4" i="9"/>
  <c r="S4" i="11" s="1"/>
  <c r="Y4" i="9"/>
  <c r="Y4" i="11" s="1"/>
  <c r="Q4" i="9"/>
  <c r="Q4" i="11" s="1"/>
  <c r="AA4" i="9"/>
  <c r="AA4" i="11" s="1"/>
  <c r="X4" i="9"/>
  <c r="X4" i="11" s="1"/>
  <c r="P4" i="9"/>
  <c r="P4" i="11" s="1"/>
  <c r="W4" i="9"/>
  <c r="W4" i="11" s="1"/>
  <c r="O4" i="9"/>
  <c r="O4" i="11" s="1"/>
  <c r="L14" i="12" a="1"/>
  <c r="L14" i="12" s="1"/>
  <c r="AE6" i="12" a="1"/>
  <c r="AE6" i="12" s="1"/>
  <c r="E6" i="12" a="1"/>
  <c r="E6" i="12" s="1"/>
  <c r="I6" i="12" a="1"/>
  <c r="I6" i="12" s="1"/>
  <c r="N6" i="12" a="1"/>
  <c r="N6" i="12" s="1"/>
  <c r="K6" i="12" a="1"/>
  <c r="K6" i="12" s="1"/>
  <c r="K10" i="12" a="1"/>
  <c r="K10" i="12" s="1"/>
  <c r="B10" i="12" a="1"/>
  <c r="B10" i="12" s="1"/>
  <c r="I10" i="12" a="1"/>
  <c r="I10" i="12" s="1"/>
  <c r="L10" i="12" a="1"/>
  <c r="L10" i="12" s="1"/>
  <c r="Q7" i="12" a="1"/>
  <c r="Q7" i="12" s="1"/>
  <c r="P7" i="12" a="1"/>
  <c r="P7" i="12" s="1"/>
  <c r="K7" i="12" a="1"/>
  <c r="K7" i="12" s="1"/>
  <c r="S7" i="12" a="1"/>
  <c r="S7" i="12" s="1"/>
  <c r="I3" i="12" a="1"/>
  <c r="I3" i="12" s="1"/>
  <c r="M3" i="12" a="1"/>
  <c r="M3" i="12" s="1"/>
  <c r="C3" i="12" a="1"/>
  <c r="C3" i="12" s="1"/>
  <c r="D3" i="12" a="1"/>
  <c r="D3" i="12" s="1"/>
  <c r="AB10" i="12" a="1"/>
  <c r="AB10" i="12" s="1"/>
  <c r="T10" i="12" a="1"/>
  <c r="T10" i="12" s="1"/>
  <c r="R10" i="12" a="1"/>
  <c r="R10" i="12" s="1"/>
  <c r="Q10" i="12" a="1"/>
  <c r="Q10" i="12" s="1"/>
  <c r="AD7" i="12" a="1"/>
  <c r="AD7" i="12" s="1"/>
  <c r="C7" i="12" a="1"/>
  <c r="C7" i="12" s="1"/>
  <c r="T7" i="12" a="1"/>
  <c r="T7" i="12" s="1"/>
  <c r="AB7" i="12" a="1"/>
  <c r="AB7" i="12" s="1"/>
  <c r="Y3" i="12" a="1"/>
  <c r="Y3" i="12" s="1"/>
  <c r="U3" i="12" a="1"/>
  <c r="U3" i="12" s="1"/>
  <c r="G3" i="12" a="1"/>
  <c r="G3" i="12" s="1"/>
  <c r="H3" i="12" a="1"/>
  <c r="H3" i="12" s="1"/>
  <c r="G5" i="12" a="1"/>
  <c r="G5" i="12" s="1"/>
  <c r="M6" i="12" a="1"/>
  <c r="M6" i="12" s="1"/>
  <c r="L6" i="12" a="1"/>
  <c r="L6" i="12" s="1"/>
  <c r="T6" i="12" a="1"/>
  <c r="T6" i="12" s="1"/>
  <c r="S6" i="12" a="1"/>
  <c r="S6" i="12" s="1"/>
  <c r="AC6" i="12" a="1"/>
  <c r="AC6" i="12" s="1"/>
  <c r="E10" i="12" a="1"/>
  <c r="E10" i="12" s="1"/>
  <c r="F10" i="12" a="1"/>
  <c r="F10" i="12" s="1"/>
  <c r="G10" i="12" a="1"/>
  <c r="G10" i="12" s="1"/>
  <c r="H10" i="12" a="1"/>
  <c r="H10" i="12" s="1"/>
  <c r="Z7" i="12" a="1"/>
  <c r="Z7" i="12" s="1"/>
  <c r="M7" i="12" a="1"/>
  <c r="M7" i="12" s="1"/>
  <c r="E7" i="12" a="1"/>
  <c r="E7" i="12" s="1"/>
  <c r="F7" i="12" a="1"/>
  <c r="F7" i="12" s="1"/>
  <c r="Z3" i="12" a="1"/>
  <c r="Z3" i="12" s="1"/>
  <c r="F3" i="12" a="1"/>
  <c r="F3" i="12" s="1"/>
  <c r="O3" i="12" a="1"/>
  <c r="O3" i="12" s="1"/>
  <c r="U6" i="12" a="1"/>
  <c r="U6" i="12" s="1"/>
  <c r="Y6" i="12" a="1"/>
  <c r="Y6" i="12" s="1"/>
  <c r="AB6" i="12" a="1"/>
  <c r="AB6" i="12" s="1"/>
  <c r="W10" i="12" a="1"/>
  <c r="W10" i="12" s="1"/>
  <c r="O10" i="12" a="1"/>
  <c r="O10" i="12" s="1"/>
  <c r="P10" i="12" a="1"/>
  <c r="P10" i="12" s="1"/>
  <c r="M10" i="12" a="1"/>
  <c r="M10" i="12" s="1"/>
  <c r="H7" i="12" a="1"/>
  <c r="H7" i="12" s="1"/>
  <c r="V7" i="12" a="1"/>
  <c r="V7" i="12" s="1"/>
  <c r="N7" i="12" a="1"/>
  <c r="N7" i="12" s="1"/>
  <c r="O7" i="12" a="1"/>
  <c r="O7" i="12" s="1"/>
  <c r="Q3" i="12" a="1"/>
  <c r="Q3" i="12" s="1"/>
  <c r="N3" i="12" a="1"/>
  <c r="N3" i="12" s="1"/>
  <c r="S3" i="12" a="1"/>
  <c r="S3" i="12" s="1"/>
  <c r="T3" i="12" a="1"/>
  <c r="T3" i="12" s="1"/>
  <c r="AD6" i="12" a="1"/>
  <c r="AD6" i="12" s="1"/>
  <c r="B6" i="12" a="1"/>
  <c r="B6" i="12" s="1"/>
  <c r="AG6" i="12" a="1"/>
  <c r="AG6" i="12" s="1"/>
  <c r="N10" i="12" a="1"/>
  <c r="N10" i="12" s="1"/>
  <c r="X10" i="12" a="1"/>
  <c r="X10" i="12" s="1"/>
  <c r="U10" i="12" a="1"/>
  <c r="U10" i="12" s="1"/>
  <c r="V10" i="12" a="1"/>
  <c r="V10" i="12" s="1"/>
  <c r="I7" i="12" a="1"/>
  <c r="I7" i="12" s="1"/>
  <c r="AE7" i="12" a="1"/>
  <c r="AE7" i="12" s="1"/>
  <c r="W7" i="12" a="1"/>
  <c r="W7" i="12" s="1"/>
  <c r="X7" i="12" a="1"/>
  <c r="X7" i="12" s="1"/>
  <c r="B3" i="12" a="1"/>
  <c r="B3" i="12" s="1"/>
  <c r="V3" i="12" a="1"/>
  <c r="V3" i="12" s="1"/>
  <c r="W3" i="12" a="1"/>
  <c r="W3" i="12" s="1"/>
  <c r="X3" i="12" a="1"/>
  <c r="X3" i="12" s="1"/>
  <c r="H6" i="12" a="1"/>
  <c r="H6" i="12" s="1"/>
  <c r="Q6" i="12" a="1"/>
  <c r="Q6" i="12" s="1"/>
  <c r="F6" i="12" a="1"/>
  <c r="F6" i="12" s="1"/>
  <c r="AF10" i="12" a="1"/>
  <c r="AF10" i="12" s="1"/>
  <c r="Y10" i="12" a="1"/>
  <c r="Y10" i="12" s="1"/>
  <c r="AD10" i="12" a="1"/>
  <c r="AD10" i="12" s="1"/>
  <c r="AA7" i="12" a="1"/>
  <c r="AA7" i="12" s="1"/>
  <c r="D7" i="12" a="1"/>
  <c r="D7" i="12" s="1"/>
  <c r="AF7" i="12" a="1"/>
  <c r="AF7" i="12" s="1"/>
  <c r="R3" i="12" a="1"/>
  <c r="R3" i="12" s="1"/>
  <c r="AD3" i="12" a="1"/>
  <c r="AD3" i="12" s="1"/>
  <c r="AA3" i="12" a="1"/>
  <c r="AA3" i="12" s="1"/>
  <c r="N5" i="12" a="1"/>
  <c r="N5" i="12" s="1"/>
  <c r="X5" i="12" a="1"/>
  <c r="X5" i="12" s="1"/>
  <c r="R5" i="12" a="1"/>
  <c r="R5" i="12" s="1"/>
  <c r="AE9" i="12" a="1"/>
  <c r="AE9" i="12" s="1"/>
  <c r="V9" i="12" a="1"/>
  <c r="V9" i="12" s="1"/>
  <c r="M9" i="12" a="1"/>
  <c r="M9" i="12" s="1"/>
  <c r="H9" i="12" a="1"/>
  <c r="H9" i="12" s="1"/>
  <c r="Z9" i="12" a="1"/>
  <c r="Z9" i="12" s="1"/>
  <c r="Q9" i="12" a="1"/>
  <c r="Q9" i="12" s="1"/>
  <c r="L9" i="12" a="1"/>
  <c r="L9" i="12" s="1"/>
  <c r="C9" i="12" a="1"/>
  <c r="C9" i="12" s="1"/>
  <c r="AD9" i="12" a="1"/>
  <c r="AD9" i="12" s="1"/>
  <c r="U9" i="12" a="1"/>
  <c r="U9" i="12" s="1"/>
  <c r="P9" i="12" a="1"/>
  <c r="P9" i="12" s="1"/>
  <c r="G9" i="12" a="1"/>
  <c r="G9" i="12" s="1"/>
  <c r="AA9" i="12" a="1"/>
  <c r="AA9" i="12" s="1"/>
  <c r="R9" i="12" a="1"/>
  <c r="R9" i="12" s="1"/>
  <c r="I9" i="12" a="1"/>
  <c r="I9" i="12" s="1"/>
  <c r="D9" i="12" a="1"/>
  <c r="D9" i="12" s="1"/>
  <c r="T9" i="12" a="1"/>
  <c r="T9" i="12" s="1"/>
  <c r="K9" i="12" a="1"/>
  <c r="K9" i="12" s="1"/>
  <c r="B9" i="12" a="1"/>
  <c r="B9" i="12" s="1"/>
  <c r="AC9" i="12" a="1"/>
  <c r="AC9" i="12" s="1"/>
  <c r="AB9" i="12" a="1"/>
  <c r="AB9" i="12" s="1"/>
  <c r="S9" i="12" a="1"/>
  <c r="S9" i="12" s="1"/>
  <c r="J9" i="12" a="1"/>
  <c r="J9" i="12" s="1"/>
  <c r="AF9" i="12" a="1"/>
  <c r="AF9" i="12" s="1"/>
  <c r="W9" i="12" a="1"/>
  <c r="W9" i="12" s="1"/>
  <c r="N9" i="12" a="1"/>
  <c r="N9" i="12" s="1"/>
  <c r="E9" i="12" a="1"/>
  <c r="E9" i="12" s="1"/>
  <c r="O9" i="12" a="1"/>
  <c r="O9" i="12" s="1"/>
  <c r="AG9" i="12" a="1"/>
  <c r="AG9" i="12" s="1"/>
  <c r="F9" i="12" a="1"/>
  <c r="F9" i="12" s="1"/>
  <c r="Y9" i="12" a="1"/>
  <c r="Y9" i="12" s="1"/>
  <c r="X9" i="12" a="1"/>
  <c r="X9" i="12" s="1"/>
  <c r="Q5" i="12" a="1"/>
  <c r="Q5" i="12" s="1"/>
  <c r="I5" i="12" a="1"/>
  <c r="I5" i="12" s="1"/>
  <c r="AG5" i="12" a="1"/>
  <c r="AG5" i="12" s="1"/>
  <c r="K5" i="12" a="1"/>
  <c r="K5" i="12" s="1"/>
  <c r="O11" i="12" a="1"/>
  <c r="O11" i="12" s="1"/>
  <c r="AF11" i="12" a="1"/>
  <c r="AF11" i="12" s="1"/>
  <c r="D11" i="12" a="1"/>
  <c r="D11" i="12" s="1"/>
  <c r="C11" i="12" a="1"/>
  <c r="C11" i="12" s="1"/>
  <c r="J14" i="12" a="1"/>
  <c r="J14" i="12" s="1"/>
  <c r="AF14" i="12" a="1"/>
  <c r="AF14" i="12" s="1"/>
  <c r="R14" i="12" a="1"/>
  <c r="R14" i="12" s="1"/>
  <c r="Q14" i="12" a="1"/>
  <c r="Q14" i="12" s="1"/>
  <c r="B5" i="12" a="1"/>
  <c r="B5" i="12" s="1"/>
  <c r="V5" i="12" a="1"/>
  <c r="V5" i="12" s="1"/>
  <c r="F5" i="12" a="1"/>
  <c r="F5" i="12" s="1"/>
  <c r="O5" i="12" a="1"/>
  <c r="O5" i="12" s="1"/>
  <c r="AG11" i="12" a="1"/>
  <c r="AG11" i="12" s="1"/>
  <c r="J11" i="12" a="1"/>
  <c r="J11" i="12" s="1"/>
  <c r="I11" i="12" a="1"/>
  <c r="I11" i="12" s="1"/>
  <c r="L11" i="12" a="1"/>
  <c r="L11" i="12" s="1"/>
  <c r="E14" i="12" a="1"/>
  <c r="E14" i="12" s="1"/>
  <c r="AG14" i="12" a="1"/>
  <c r="AG14" i="12" s="1"/>
  <c r="AA14" i="12" a="1"/>
  <c r="AA14" i="12" s="1"/>
  <c r="Z14" i="12" a="1"/>
  <c r="Z14" i="12" s="1"/>
  <c r="AC5" i="12" a="1"/>
  <c r="AC5" i="12" s="1"/>
  <c r="H5" i="12" a="1"/>
  <c r="H5" i="12" s="1"/>
  <c r="M5" i="12" a="1"/>
  <c r="M5" i="12" s="1"/>
  <c r="S5" i="12" a="1"/>
  <c r="S5" i="12" s="1"/>
  <c r="F11" i="12" a="1"/>
  <c r="F11" i="12" s="1"/>
  <c r="S11" i="12" a="1"/>
  <c r="S11" i="12" s="1"/>
  <c r="R11" i="12" a="1"/>
  <c r="R11" i="12" s="1"/>
  <c r="Q11" i="12" a="1"/>
  <c r="Q11" i="12" s="1"/>
  <c r="AB14" i="12" a="1"/>
  <c r="AB14" i="12" s="1"/>
  <c r="F14" i="12" a="1"/>
  <c r="F14" i="12" s="1"/>
  <c r="G14" i="12" a="1"/>
  <c r="G14" i="12" s="1"/>
  <c r="H14" i="12" a="1"/>
  <c r="H14" i="12" s="1"/>
  <c r="AE12" i="12" a="1"/>
  <c r="AE12" i="12" s="1"/>
  <c r="V12" i="12" a="1"/>
  <c r="V12" i="12" s="1"/>
  <c r="M12" i="12" a="1"/>
  <c r="M12" i="12" s="1"/>
  <c r="H12" i="12" a="1"/>
  <c r="H12" i="12" s="1"/>
  <c r="Z12" i="12" a="1"/>
  <c r="Z12" i="12" s="1"/>
  <c r="Q12" i="12" a="1"/>
  <c r="Q12" i="12" s="1"/>
  <c r="L12" i="12" a="1"/>
  <c r="L12" i="12" s="1"/>
  <c r="C12" i="12" a="1"/>
  <c r="C12" i="12" s="1"/>
  <c r="AD12" i="12" a="1"/>
  <c r="AD12" i="12" s="1"/>
  <c r="U12" i="12" a="1"/>
  <c r="U12" i="12" s="1"/>
  <c r="P12" i="12" a="1"/>
  <c r="P12" i="12" s="1"/>
  <c r="G12" i="12" a="1"/>
  <c r="G12" i="12" s="1"/>
  <c r="AA12" i="12" a="1"/>
  <c r="AA12" i="12" s="1"/>
  <c r="R12" i="12" a="1"/>
  <c r="R12" i="12" s="1"/>
  <c r="I12" i="12" a="1"/>
  <c r="I12" i="12" s="1"/>
  <c r="D12" i="12" a="1"/>
  <c r="D12" i="12" s="1"/>
  <c r="Y12" i="12" a="1"/>
  <c r="Y12" i="12" s="1"/>
  <c r="X12" i="12" a="1"/>
  <c r="X12" i="12" s="1"/>
  <c r="O12" i="12" a="1"/>
  <c r="O12" i="12" s="1"/>
  <c r="F12" i="12" a="1"/>
  <c r="F12" i="12" s="1"/>
  <c r="AG12" i="12" a="1"/>
  <c r="AG12" i="12" s="1"/>
  <c r="K12" i="12" a="1"/>
  <c r="K12" i="12" s="1"/>
  <c r="AC12" i="12" a="1"/>
  <c r="AC12" i="12" s="1"/>
  <c r="AB12" i="12" a="1"/>
  <c r="AB12" i="12" s="1"/>
  <c r="J12" i="12" a="1"/>
  <c r="J12" i="12" s="1"/>
  <c r="W12" i="12" a="1"/>
  <c r="W12" i="12" s="1"/>
  <c r="E12" i="12" a="1"/>
  <c r="E12" i="12" s="1"/>
  <c r="AF12" i="12" a="1"/>
  <c r="AF12" i="12" s="1"/>
  <c r="N12" i="12" a="1"/>
  <c r="N12" i="12" s="1"/>
  <c r="S12" i="12" a="1"/>
  <c r="S12" i="12" s="1"/>
  <c r="B12" i="12" a="1"/>
  <c r="B12" i="12" s="1"/>
  <c r="T12" i="12" a="1"/>
  <c r="T12" i="12" s="1"/>
  <c r="D5" i="12" a="1"/>
  <c r="D5" i="12" s="1"/>
  <c r="AB5" i="12" a="1"/>
  <c r="AB5" i="12" s="1"/>
  <c r="T5" i="12" a="1"/>
  <c r="T5" i="12" s="1"/>
  <c r="W5" i="12" a="1"/>
  <c r="W5" i="12" s="1"/>
  <c r="X11" i="12" a="1"/>
  <c r="X11" i="12" s="1"/>
  <c r="AB11" i="12" a="1"/>
  <c r="AB11" i="12" s="1"/>
  <c r="AA11" i="12" a="1"/>
  <c r="AA11" i="12" s="1"/>
  <c r="Z11" i="12" a="1"/>
  <c r="Z11" i="12" s="1"/>
  <c r="N14" i="12" a="1"/>
  <c r="N14" i="12" s="1"/>
  <c r="O14" i="12" a="1"/>
  <c r="O14" i="12" s="1"/>
  <c r="P14" i="12" a="1"/>
  <c r="P14" i="12" s="1"/>
  <c r="M14" i="12" a="1"/>
  <c r="M14" i="12" s="1"/>
  <c r="AF5" i="12" a="1"/>
  <c r="AF5" i="12" s="1"/>
  <c r="E5" i="12" a="1"/>
  <c r="E5" i="12" s="1"/>
  <c r="Z5" i="12" a="1"/>
  <c r="Z5" i="12" s="1"/>
  <c r="AA5" i="12" a="1"/>
  <c r="AA5" i="12" s="1"/>
  <c r="Y11" i="12" a="1"/>
  <c r="Y11" i="12" s="1"/>
  <c r="AC11" i="12" a="1"/>
  <c r="AC11" i="12" s="1"/>
  <c r="G11" i="12" a="1"/>
  <c r="G11" i="12" s="1"/>
  <c r="H11" i="12" a="1"/>
  <c r="H11" i="12" s="1"/>
  <c r="AF11" i="3"/>
  <c r="U11" i="3"/>
  <c r="S14" i="12" a="1"/>
  <c r="S14" i="12" s="1"/>
  <c r="X14" i="12" a="1"/>
  <c r="X14" i="12" s="1"/>
  <c r="U14" i="12" a="1"/>
  <c r="U14" i="12" s="1"/>
  <c r="V14" i="12" a="1"/>
  <c r="V14" i="12" s="1"/>
  <c r="AG17" i="12" a="1"/>
  <c r="AG17" i="12" s="1"/>
  <c r="AC17" i="12" a="1"/>
  <c r="AC17" i="12" s="1"/>
  <c r="Y17" i="12" a="1"/>
  <c r="Y17" i="12" s="1"/>
  <c r="U17" i="12" a="1"/>
  <c r="U17" i="12" s="1"/>
  <c r="Q17" i="12" a="1"/>
  <c r="Q17" i="12" s="1"/>
  <c r="M17" i="12" a="1"/>
  <c r="M17" i="12" s="1"/>
  <c r="AF17" i="12" a="1"/>
  <c r="AF17" i="12" s="1"/>
  <c r="AB17" i="12" a="1"/>
  <c r="AB17" i="12" s="1"/>
  <c r="X17" i="12" a="1"/>
  <c r="X17" i="12" s="1"/>
  <c r="T17" i="12" a="1"/>
  <c r="T17" i="12" s="1"/>
  <c r="P17" i="12" a="1"/>
  <c r="P17" i="12" s="1"/>
  <c r="L17" i="12" a="1"/>
  <c r="L17" i="12" s="1"/>
  <c r="AD17" i="12" a="1"/>
  <c r="AD17" i="12" s="1"/>
  <c r="Z17" i="12" a="1"/>
  <c r="Z17" i="12" s="1"/>
  <c r="V17" i="12" a="1"/>
  <c r="V17" i="12" s="1"/>
  <c r="F17" i="12" a="1"/>
  <c r="F17" i="12" s="1"/>
  <c r="AE17" i="12" a="1"/>
  <c r="AE17" i="12" s="1"/>
  <c r="W17" i="12" a="1"/>
  <c r="W17" i="12" s="1"/>
  <c r="J17" i="12" a="1"/>
  <c r="J17" i="12" s="1"/>
  <c r="O17" i="12" a="1"/>
  <c r="O17" i="12" s="1"/>
  <c r="E17" i="12" a="1"/>
  <c r="E17" i="12" s="1"/>
  <c r="AA17" i="12" a="1"/>
  <c r="AA17" i="12" s="1"/>
  <c r="R17" i="12" a="1"/>
  <c r="R17" i="12" s="1"/>
  <c r="K17" i="12" a="1"/>
  <c r="K17" i="12" s="1"/>
  <c r="B17" i="12" a="1"/>
  <c r="B17" i="12" s="1"/>
  <c r="I17" i="12" a="1"/>
  <c r="I17" i="12" s="1"/>
  <c r="H17" i="12" a="1"/>
  <c r="H17" i="12" s="1"/>
  <c r="S17" i="12" a="1"/>
  <c r="S17" i="12" s="1"/>
  <c r="G17" i="12" a="1"/>
  <c r="G17" i="12" s="1"/>
  <c r="D17" i="12" a="1"/>
  <c r="D17" i="12" s="1"/>
  <c r="N17" i="12" a="1"/>
  <c r="N17" i="12" s="1"/>
  <c r="C17" i="12" a="1"/>
  <c r="C17" i="12" s="1"/>
  <c r="J5" i="12" a="1"/>
  <c r="J5" i="12" s="1"/>
  <c r="L5" i="12" a="1"/>
  <c r="L5" i="12" s="1"/>
  <c r="AD5" i="12" a="1"/>
  <c r="AD5" i="12" s="1"/>
  <c r="AE5" i="12" a="1"/>
  <c r="AE5" i="12" s="1"/>
  <c r="E11" i="12" a="1"/>
  <c r="E11" i="12" s="1"/>
  <c r="B11" i="12" a="1"/>
  <c r="B11" i="12" s="1"/>
  <c r="P11" i="12" a="1"/>
  <c r="P11" i="12" s="1"/>
  <c r="M11" i="12" a="1"/>
  <c r="M11" i="12" s="1"/>
  <c r="D7" i="3"/>
  <c r="T11" i="3" s="1"/>
  <c r="B14" i="12" a="1"/>
  <c r="B14" i="12" s="1"/>
  <c r="Y14" i="12" a="1"/>
  <c r="Y14" i="12" s="1"/>
  <c r="AD14" i="12" a="1"/>
  <c r="AD14" i="12" s="1"/>
  <c r="AE14" i="12" a="1"/>
  <c r="AE14" i="12" s="1"/>
  <c r="N11" i="12" a="1"/>
  <c r="N11" i="12" s="1"/>
  <c r="K11" i="12" a="1"/>
  <c r="K11" i="12" s="1"/>
  <c r="U11" i="12" a="1"/>
  <c r="U11" i="12" s="1"/>
  <c r="K14" i="12" a="1"/>
  <c r="K14" i="12" s="1"/>
  <c r="W14" i="12" a="1"/>
  <c r="W14" i="12" s="1"/>
  <c r="D14" i="12" a="1"/>
  <c r="D14" i="12" s="1"/>
  <c r="C14" i="12" a="1"/>
  <c r="C14" i="12" s="1"/>
  <c r="AF2" i="12" a="1"/>
  <c r="AF2" i="12" s="1"/>
  <c r="AB2" i="12" a="1"/>
  <c r="AB2" i="12" s="1"/>
  <c r="X2" i="12" a="1"/>
  <c r="X2" i="12" s="1"/>
  <c r="T2" i="12" a="1"/>
  <c r="T2" i="12" s="1"/>
  <c r="P2" i="12" a="1"/>
  <c r="P2" i="12" s="1"/>
  <c r="L2" i="12" a="1"/>
  <c r="L2" i="12" s="1"/>
  <c r="H2" i="12" a="1"/>
  <c r="H2" i="12" s="1"/>
  <c r="D2" i="12" a="1"/>
  <c r="D2" i="12" s="1"/>
  <c r="AE2" i="12" a="1"/>
  <c r="AE2" i="12" s="1"/>
  <c r="AA2" i="12" a="1"/>
  <c r="AA2" i="12" s="1"/>
  <c r="W2" i="12" a="1"/>
  <c r="W2" i="12" s="1"/>
  <c r="S2" i="12" a="1"/>
  <c r="S2" i="12" s="1"/>
  <c r="O2" i="12" a="1"/>
  <c r="O2" i="12" s="1"/>
  <c r="K2" i="12" a="1"/>
  <c r="K2" i="12" s="1"/>
  <c r="G2" i="12" a="1"/>
  <c r="G2" i="12" s="1"/>
  <c r="C2" i="12" a="1"/>
  <c r="C2" i="12" s="1"/>
  <c r="AD2" i="12" a="1"/>
  <c r="AD2" i="12" s="1"/>
  <c r="V2" i="12" a="1"/>
  <c r="V2" i="12" s="1"/>
  <c r="N2" i="12" a="1"/>
  <c r="N2" i="12" s="1"/>
  <c r="F2" i="12" a="1"/>
  <c r="F2" i="12" s="1"/>
  <c r="AC2" i="12" a="1"/>
  <c r="AC2" i="12" s="1"/>
  <c r="U2" i="12" a="1"/>
  <c r="U2" i="12" s="1"/>
  <c r="M2" i="12" a="1"/>
  <c r="M2" i="12" s="1"/>
  <c r="E2" i="12" a="1"/>
  <c r="E2" i="12" s="1"/>
  <c r="R2" i="12" a="1"/>
  <c r="R2" i="12" s="1"/>
  <c r="B2" i="12" a="1"/>
  <c r="B2" i="12" s="1"/>
  <c r="AG2" i="12" a="1"/>
  <c r="AG2" i="12" s="1"/>
  <c r="Q2" i="12" a="1"/>
  <c r="Q2" i="12" s="1"/>
  <c r="Z2" i="12" a="1"/>
  <c r="Z2" i="12" s="1"/>
  <c r="J2" i="12" a="1"/>
  <c r="J2" i="12" s="1"/>
  <c r="Y2" i="12" a="1"/>
  <c r="Y2" i="12" s="1"/>
  <c r="I2" i="12" a="1"/>
  <c r="I2" i="12" s="1"/>
  <c r="C5" i="12" a="1"/>
  <c r="C5" i="12" s="1"/>
  <c r="Z15" i="12" a="1"/>
  <c r="Z15" i="12" s="1"/>
  <c r="Z16" i="12" s="1"/>
  <c r="P5" i="12" a="1"/>
  <c r="P5" i="12" s="1"/>
  <c r="U5" i="12" a="1"/>
  <c r="U5" i="12" s="1"/>
  <c r="Y5" i="12" a="1"/>
  <c r="Y5" i="12" s="1"/>
  <c r="U15" i="12" a="1"/>
  <c r="U15" i="12" s="1"/>
  <c r="U16" i="12" s="1"/>
  <c r="P15" i="12" a="1"/>
  <c r="P15" i="12" s="1"/>
  <c r="P16" i="12" s="1"/>
  <c r="I15" i="12" a="1"/>
  <c r="I15" i="12" s="1"/>
  <c r="I16" i="12" s="1"/>
  <c r="B15" i="12" a="1"/>
  <c r="B15" i="12" s="1"/>
  <c r="B16" i="12" s="1"/>
  <c r="S15" i="12" a="1"/>
  <c r="S15" i="12" s="1"/>
  <c r="S16" i="12" s="1"/>
  <c r="F15" i="12" a="1"/>
  <c r="F15" i="12" s="1"/>
  <c r="F16" i="12" s="1"/>
  <c r="W11" i="12" a="1"/>
  <c r="W11" i="12" s="1"/>
  <c r="T11" i="12" a="1"/>
  <c r="T11" i="12" s="1"/>
  <c r="AD11" i="12" a="1"/>
  <c r="AD11" i="12" s="1"/>
  <c r="AE11" i="12" a="1"/>
  <c r="AE11" i="12" s="1"/>
  <c r="AC14" i="12" a="1"/>
  <c r="AC14" i="12" s="1"/>
  <c r="T14" i="12" a="1"/>
  <c r="T14" i="12" s="1"/>
  <c r="I14" i="12" a="1"/>
  <c r="I14" i="12" s="1"/>
  <c r="AT17" i="9" l="1"/>
  <c r="AT17" i="11" s="1"/>
  <c r="AH17" i="9"/>
  <c r="AH17" i="11" s="1"/>
  <c r="AU17" i="9"/>
  <c r="AU17" i="11" s="1"/>
  <c r="AP17" i="9"/>
  <c r="AP17" i="11" s="1"/>
  <c r="AR17" i="9"/>
  <c r="AR17" i="11" s="1"/>
  <c r="AM17" i="9"/>
  <c r="AM17" i="11" s="1"/>
  <c r="AJ17" i="9"/>
  <c r="AJ17" i="11" s="1"/>
  <c r="AO17" i="9"/>
  <c r="AO17" i="11" s="1"/>
  <c r="AZ17" i="9"/>
  <c r="AZ17" i="11" s="1"/>
  <c r="AG17" i="9"/>
  <c r="AG17" i="11" s="1"/>
  <c r="AB11" i="3"/>
  <c r="AB12" i="3" s="1"/>
  <c r="AA11" i="3"/>
  <c r="C11" i="3"/>
  <c r="V11" i="3"/>
  <c r="V8" i="12" s="1"/>
  <c r="AG11" i="3"/>
  <c r="AF8" i="8" s="1"/>
  <c r="I11" i="3"/>
  <c r="I12" i="3" s="1"/>
  <c r="P11" i="3"/>
  <c r="P12" i="3" s="1"/>
  <c r="AF12" i="3"/>
  <c r="AF8" i="12"/>
  <c r="AE8" i="8"/>
  <c r="C8" i="12"/>
  <c r="C12" i="3"/>
  <c r="B8" i="8"/>
  <c r="AG12" i="3"/>
  <c r="AG8" i="12"/>
  <c r="U8" i="12"/>
  <c r="U12" i="3"/>
  <c r="T8" i="8"/>
  <c r="U8" i="8"/>
  <c r="AB8" i="12"/>
  <c r="AA8" i="8"/>
  <c r="AA8" i="12"/>
  <c r="AA12" i="3"/>
  <c r="Z8" i="8"/>
  <c r="T8" i="12"/>
  <c r="T12" i="3"/>
  <c r="S8" i="8"/>
  <c r="AD11" i="3"/>
  <c r="N11" i="3"/>
  <c r="AN11" i="3"/>
  <c r="AY11" i="3"/>
  <c r="AM11" i="3"/>
  <c r="AR11" i="3"/>
  <c r="AZ11" i="3"/>
  <c r="AK11" i="3"/>
  <c r="AS11" i="3"/>
  <c r="AX11" i="3"/>
  <c r="AL11" i="3"/>
  <c r="AV11" i="3"/>
  <c r="AJ11" i="3"/>
  <c r="AU11" i="3"/>
  <c r="AW11" i="3"/>
  <c r="AI11" i="3"/>
  <c r="AO11" i="3"/>
  <c r="AT11" i="3"/>
  <c r="AH11" i="3"/>
  <c r="AP11" i="3"/>
  <c r="BA11" i="3"/>
  <c r="AQ11" i="3"/>
  <c r="AZ9" i="9"/>
  <c r="AZ9" i="11" s="1"/>
  <c r="AP9" i="9"/>
  <c r="AP9" i="11" s="1"/>
  <c r="AT9" i="9"/>
  <c r="AT9" i="11" s="1"/>
  <c r="AI9" i="9"/>
  <c r="AI9" i="11" s="1"/>
  <c r="AG9" i="9"/>
  <c r="AG9" i="11" s="1"/>
  <c r="AH9" i="9"/>
  <c r="AH9" i="11" s="1"/>
  <c r="AJ9" i="9"/>
  <c r="AJ9" i="11" s="1"/>
  <c r="AN9" i="9"/>
  <c r="AN9" i="11" s="1"/>
  <c r="AK9" i="9"/>
  <c r="AK9" i="11" s="1"/>
  <c r="AW9" i="9"/>
  <c r="AW9" i="11" s="1"/>
  <c r="AS9" i="9"/>
  <c r="AS9" i="11" s="1"/>
  <c r="AX9" i="9"/>
  <c r="AX9" i="11" s="1"/>
  <c r="AL9" i="9"/>
  <c r="AL9" i="11" s="1"/>
  <c r="AY9" i="9"/>
  <c r="AY9" i="11" s="1"/>
  <c r="AU9" i="9"/>
  <c r="AU9" i="11" s="1"/>
  <c r="AC11" i="11"/>
  <c r="AT11" i="9"/>
  <c r="AT11" i="11" s="1"/>
  <c r="AL11" i="9"/>
  <c r="AL11" i="11" s="1"/>
  <c r="AS11" i="9"/>
  <c r="AS11" i="11" s="1"/>
  <c r="AK11" i="9"/>
  <c r="AK11" i="11" s="1"/>
  <c r="AZ11" i="9"/>
  <c r="AZ11" i="11" s="1"/>
  <c r="AR11" i="9"/>
  <c r="AR11" i="11" s="1"/>
  <c r="AJ11" i="9"/>
  <c r="AJ11" i="11" s="1"/>
  <c r="AQ11" i="9"/>
  <c r="AQ11" i="11" s="1"/>
  <c r="AP11" i="9"/>
  <c r="AP11" i="11" s="1"/>
  <c r="AO11" i="9"/>
  <c r="AO11" i="11" s="1"/>
  <c r="AX11" i="9"/>
  <c r="AX11" i="11" s="1"/>
  <c r="AG11" i="9"/>
  <c r="AG11" i="11" s="1"/>
  <c r="AW11" i="9"/>
  <c r="AW11" i="11" s="1"/>
  <c r="AV11" i="9"/>
  <c r="AV11" i="11" s="1"/>
  <c r="AU11" i="9"/>
  <c r="AU11" i="11" s="1"/>
  <c r="AY11" i="9"/>
  <c r="AY11" i="11" s="1"/>
  <c r="AN11" i="9"/>
  <c r="AN11" i="11" s="1"/>
  <c r="AM11" i="9"/>
  <c r="AM11" i="11" s="1"/>
  <c r="AH11" i="9"/>
  <c r="AH11" i="11" s="1"/>
  <c r="AI11" i="9"/>
  <c r="AI11" i="11" s="1"/>
  <c r="AC15" i="8"/>
  <c r="AJ15" i="6"/>
  <c r="AJ15" i="8" s="1"/>
  <c r="AR15" i="6"/>
  <c r="AR15" i="8" s="1"/>
  <c r="AZ15" i="6"/>
  <c r="AZ15" i="8" s="1"/>
  <c r="AS15" i="6"/>
  <c r="AS15" i="8" s="1"/>
  <c r="AK15" i="6"/>
  <c r="AK15" i="8" s="1"/>
  <c r="AM15" i="6"/>
  <c r="AM15" i="8" s="1"/>
  <c r="AU15" i="6"/>
  <c r="AU15" i="8" s="1"/>
  <c r="AN15" i="6"/>
  <c r="AN15" i="8" s="1"/>
  <c r="AY15" i="6"/>
  <c r="AY15" i="8" s="1"/>
  <c r="AO15" i="6"/>
  <c r="AO15" i="8" s="1"/>
  <c r="AP15" i="6"/>
  <c r="AP15" i="8" s="1"/>
  <c r="AG15" i="6"/>
  <c r="AG15" i="8" s="1"/>
  <c r="AQ15" i="6"/>
  <c r="AQ15" i="8" s="1"/>
  <c r="AT15" i="6"/>
  <c r="AT15" i="8" s="1"/>
  <c r="AH15" i="6"/>
  <c r="AH15" i="8" s="1"/>
  <c r="AV15" i="6"/>
  <c r="AV15" i="8" s="1"/>
  <c r="AI15" i="6"/>
  <c r="AI15" i="8" s="1"/>
  <c r="AL15" i="6"/>
  <c r="AL15" i="8" s="1"/>
  <c r="AX15" i="6"/>
  <c r="AX15" i="8" s="1"/>
  <c r="AW15" i="6"/>
  <c r="AW15" i="8" s="1"/>
  <c r="AC16" i="11"/>
  <c r="AI16" i="9"/>
  <c r="AI16" i="11" s="1"/>
  <c r="AQ16" i="9"/>
  <c r="AQ16" i="11" s="1"/>
  <c r="AY16" i="9"/>
  <c r="AY16" i="11" s="1"/>
  <c r="AJ16" i="9"/>
  <c r="AJ16" i="11" s="1"/>
  <c r="AR16" i="9"/>
  <c r="AR16" i="11" s="1"/>
  <c r="AZ16" i="9"/>
  <c r="AZ16" i="11" s="1"/>
  <c r="AK16" i="9"/>
  <c r="AK16" i="11" s="1"/>
  <c r="AS16" i="9"/>
  <c r="AS16" i="11" s="1"/>
  <c r="AL16" i="9"/>
  <c r="AL16" i="11" s="1"/>
  <c r="AW16" i="9"/>
  <c r="AW16" i="11" s="1"/>
  <c r="AM16" i="9"/>
  <c r="AM16" i="11" s="1"/>
  <c r="AX16" i="9"/>
  <c r="AX16" i="11" s="1"/>
  <c r="AN16" i="9"/>
  <c r="AN16" i="11" s="1"/>
  <c r="AG16" i="9"/>
  <c r="AG16" i="11" s="1"/>
  <c r="AH16" i="9"/>
  <c r="AH16" i="11" s="1"/>
  <c r="AO16" i="9"/>
  <c r="AO16" i="11" s="1"/>
  <c r="AU16" i="9"/>
  <c r="AU16" i="11" s="1"/>
  <c r="AP16" i="9"/>
  <c r="AP16" i="11" s="1"/>
  <c r="AV16" i="9"/>
  <c r="AV16" i="11" s="1"/>
  <c r="AT16" i="9"/>
  <c r="AT16" i="11" s="1"/>
  <c r="AC2" i="11"/>
  <c r="AT2" i="9"/>
  <c r="AT2" i="11" s="1"/>
  <c r="AL2" i="9"/>
  <c r="AL2" i="11" s="1"/>
  <c r="AS2" i="9"/>
  <c r="AS2" i="11" s="1"/>
  <c r="AK2" i="9"/>
  <c r="AK2" i="11" s="1"/>
  <c r="AZ2" i="9"/>
  <c r="AZ2" i="11" s="1"/>
  <c r="AR2" i="9"/>
  <c r="AR2" i="11" s="1"/>
  <c r="AJ2" i="9"/>
  <c r="AJ2" i="11" s="1"/>
  <c r="AW2" i="9"/>
  <c r="AW2" i="11" s="1"/>
  <c r="AI2" i="9"/>
  <c r="AI2" i="11" s="1"/>
  <c r="AV2" i="9"/>
  <c r="AV2" i="11" s="1"/>
  <c r="AH2" i="9"/>
  <c r="AH2" i="11" s="1"/>
  <c r="AU2" i="9"/>
  <c r="AU2" i="11" s="1"/>
  <c r="AG2" i="9"/>
  <c r="AG2" i="11" s="1"/>
  <c r="AX2" i="9"/>
  <c r="AX2" i="11" s="1"/>
  <c r="AQ2" i="9"/>
  <c r="AQ2" i="11" s="1"/>
  <c r="AP2" i="9"/>
  <c r="AP2" i="11" s="1"/>
  <c r="AO2" i="9"/>
  <c r="AO2" i="11" s="1"/>
  <c r="AY2" i="9"/>
  <c r="AY2" i="11" s="1"/>
  <c r="AN2" i="9"/>
  <c r="AN2" i="11" s="1"/>
  <c r="AM2" i="9"/>
  <c r="AM2" i="11" s="1"/>
  <c r="AO9" i="9"/>
  <c r="AO9" i="11" s="1"/>
  <c r="AC13" i="11"/>
  <c r="AM13" i="9"/>
  <c r="AM13" i="11" s="1"/>
  <c r="AU13" i="9"/>
  <c r="AU13" i="11" s="1"/>
  <c r="AN13" i="9"/>
  <c r="AN13" i="11" s="1"/>
  <c r="AV13" i="9"/>
  <c r="AV13" i="11" s="1"/>
  <c r="AG13" i="9"/>
  <c r="AG13" i="11" s="1"/>
  <c r="AO13" i="9"/>
  <c r="AO13" i="11" s="1"/>
  <c r="AW13" i="9"/>
  <c r="AW13" i="11" s="1"/>
  <c r="AH13" i="9"/>
  <c r="AH13" i="11" s="1"/>
  <c r="AS13" i="9"/>
  <c r="AS13" i="11" s="1"/>
  <c r="AI13" i="9"/>
  <c r="AI13" i="11" s="1"/>
  <c r="AT13" i="9"/>
  <c r="AT13" i="11" s="1"/>
  <c r="AJ13" i="9"/>
  <c r="AJ13" i="11" s="1"/>
  <c r="AX13" i="9"/>
  <c r="AX13" i="11" s="1"/>
  <c r="AZ13" i="9"/>
  <c r="AZ13" i="11" s="1"/>
  <c r="AK13" i="9"/>
  <c r="AK13" i="11" s="1"/>
  <c r="AL13" i="9"/>
  <c r="AL13" i="11" s="1"/>
  <c r="AP13" i="9"/>
  <c r="AP13" i="11" s="1"/>
  <c r="AQ13" i="9"/>
  <c r="AQ13" i="11" s="1"/>
  <c r="AY13" i="9"/>
  <c r="AY13" i="11" s="1"/>
  <c r="AR13" i="9"/>
  <c r="AR13" i="11" s="1"/>
  <c r="AV9" i="9"/>
  <c r="AV9" i="11" s="1"/>
  <c r="AR9" i="9"/>
  <c r="AR9" i="11" s="1"/>
  <c r="AC4" i="11"/>
  <c r="AT4" i="9"/>
  <c r="AT4" i="11" s="1"/>
  <c r="AL4" i="9"/>
  <c r="AL4" i="11" s="1"/>
  <c r="AS4" i="9"/>
  <c r="AS4" i="11" s="1"/>
  <c r="AK4" i="9"/>
  <c r="AK4" i="11" s="1"/>
  <c r="AZ4" i="9"/>
  <c r="AZ4" i="11" s="1"/>
  <c r="AR4" i="9"/>
  <c r="AR4" i="11" s="1"/>
  <c r="AJ4" i="9"/>
  <c r="AJ4" i="11" s="1"/>
  <c r="AV4" i="9"/>
  <c r="AV4" i="11" s="1"/>
  <c r="AH4" i="9"/>
  <c r="AH4" i="11" s="1"/>
  <c r="AU4" i="9"/>
  <c r="AU4" i="11" s="1"/>
  <c r="AG4" i="9"/>
  <c r="AG4" i="11" s="1"/>
  <c r="AQ4" i="9"/>
  <c r="AQ4" i="11" s="1"/>
  <c r="AX4" i="9"/>
  <c r="AX4" i="11" s="1"/>
  <c r="AW4" i="9"/>
  <c r="AW4" i="11" s="1"/>
  <c r="AP4" i="9"/>
  <c r="AP4" i="11" s="1"/>
  <c r="AO4" i="9"/>
  <c r="AO4" i="11" s="1"/>
  <c r="AY4" i="9"/>
  <c r="AY4" i="11" s="1"/>
  <c r="AN4" i="9"/>
  <c r="AN4" i="11" s="1"/>
  <c r="AM4" i="9"/>
  <c r="AM4" i="11" s="1"/>
  <c r="AI4" i="9"/>
  <c r="AI4" i="11" s="1"/>
  <c r="AI13" i="12" a="1"/>
  <c r="AI13" i="12" s="1"/>
  <c r="AQ13" i="12" a="1"/>
  <c r="AQ13" i="12" s="1"/>
  <c r="AY13" i="12" a="1"/>
  <c r="AY13" i="12" s="1"/>
  <c r="AT13" i="12" a="1"/>
  <c r="AT13" i="12" s="1"/>
  <c r="AX13" i="12" a="1"/>
  <c r="AX13" i="12" s="1"/>
  <c r="AJ13" i="12" a="1"/>
  <c r="AJ13" i="12" s="1"/>
  <c r="AR13" i="12" a="1"/>
  <c r="AR13" i="12" s="1"/>
  <c r="AZ13" i="12" a="1"/>
  <c r="AZ13" i="12" s="1"/>
  <c r="AU13" i="12" a="1"/>
  <c r="AU13" i="12" s="1"/>
  <c r="AH13" i="12" a="1"/>
  <c r="AH13" i="12" s="1"/>
  <c r="AK13" i="12" a="1"/>
  <c r="AK13" i="12" s="1"/>
  <c r="AS13" i="12" a="1"/>
  <c r="AS13" i="12" s="1"/>
  <c r="BA13" i="12" a="1"/>
  <c r="BA13" i="12" s="1"/>
  <c r="AL13" i="12" a="1"/>
  <c r="AL13" i="12" s="1"/>
  <c r="AM13" i="12" a="1"/>
  <c r="AM13" i="12" s="1"/>
  <c r="AN13" i="12" a="1"/>
  <c r="AN13" i="12" s="1"/>
  <c r="AV13" i="12" a="1"/>
  <c r="AV13" i="12" s="1"/>
  <c r="AO13" i="12" a="1"/>
  <c r="AO13" i="12" s="1"/>
  <c r="AW13" i="12" a="1"/>
  <c r="AW13" i="12" s="1"/>
  <c r="AP13" i="12" a="1"/>
  <c r="AP13" i="12" s="1"/>
  <c r="AI15" i="12" a="1"/>
  <c r="AI15" i="12" s="1"/>
  <c r="AI16" i="12" s="1"/>
  <c r="AQ15" i="12" a="1"/>
  <c r="AQ15" i="12" s="1"/>
  <c r="AQ16" i="12" s="1"/>
  <c r="AY15" i="12" a="1"/>
  <c r="AY15" i="12" s="1"/>
  <c r="AY16" i="12" s="1"/>
  <c r="AP15" i="12" a="1"/>
  <c r="AP15" i="12" s="1"/>
  <c r="AP16" i="12" s="1"/>
  <c r="AJ15" i="12" a="1"/>
  <c r="AJ15" i="12" s="1"/>
  <c r="AJ16" i="12" s="1"/>
  <c r="AR15" i="12" a="1"/>
  <c r="AR15" i="12" s="1"/>
  <c r="AR16" i="12" s="1"/>
  <c r="AZ15" i="12" a="1"/>
  <c r="AZ15" i="12" s="1"/>
  <c r="AZ16" i="12" s="1"/>
  <c r="AT15" i="12" a="1"/>
  <c r="AT15" i="12" s="1"/>
  <c r="AT16" i="12" s="1"/>
  <c r="AH15" i="12" a="1"/>
  <c r="AH15" i="12" s="1"/>
  <c r="AH16" i="12" s="1"/>
  <c r="AK15" i="12" a="1"/>
  <c r="AK15" i="12" s="1"/>
  <c r="AK16" i="12" s="1"/>
  <c r="AS15" i="12" a="1"/>
  <c r="AS15" i="12" s="1"/>
  <c r="AS16" i="12" s="1"/>
  <c r="BA15" i="12" a="1"/>
  <c r="BA15" i="12" s="1"/>
  <c r="BA16" i="12" s="1"/>
  <c r="AL15" i="12" a="1"/>
  <c r="AL15" i="12" s="1"/>
  <c r="AL16" i="12" s="1"/>
  <c r="AX15" i="12" a="1"/>
  <c r="AX15" i="12" s="1"/>
  <c r="AX16" i="12" s="1"/>
  <c r="AM15" i="12" a="1"/>
  <c r="AM15" i="12" s="1"/>
  <c r="AM16" i="12" s="1"/>
  <c r="AU15" i="12" a="1"/>
  <c r="AU15" i="12" s="1"/>
  <c r="AU16" i="12" s="1"/>
  <c r="AN15" i="12" a="1"/>
  <c r="AN15" i="12" s="1"/>
  <c r="AN16" i="12" s="1"/>
  <c r="AV15" i="12" a="1"/>
  <c r="AV15" i="12" s="1"/>
  <c r="AV16" i="12" s="1"/>
  <c r="AO15" i="12" a="1"/>
  <c r="AO15" i="12" s="1"/>
  <c r="AO16" i="12" s="1"/>
  <c r="AW15" i="12" a="1"/>
  <c r="AW15" i="12" s="1"/>
  <c r="AW16" i="12" s="1"/>
  <c r="AG15" i="12" a="1"/>
  <c r="AG15" i="12" s="1"/>
  <c r="AG16" i="12" s="1"/>
  <c r="AD15" i="12" a="1"/>
  <c r="AD15" i="12" s="1"/>
  <c r="AD16" i="12" s="1"/>
  <c r="AF15" i="12" a="1"/>
  <c r="AF15" i="12" s="1"/>
  <c r="AF16" i="12" s="1"/>
  <c r="M15" i="12" a="1"/>
  <c r="M15" i="12" s="1"/>
  <c r="M16" i="12" s="1"/>
  <c r="J15" i="12" a="1"/>
  <c r="J15" i="12" s="1"/>
  <c r="J16" i="12" s="1"/>
  <c r="AE15" i="12" a="1"/>
  <c r="AE15" i="12" s="1"/>
  <c r="AE16" i="12" s="1"/>
  <c r="Y15" i="12" a="1"/>
  <c r="Y15" i="12" s="1"/>
  <c r="Y16" i="12" s="1"/>
  <c r="R15" i="12" a="1"/>
  <c r="R15" i="12" s="1"/>
  <c r="R16" i="12" s="1"/>
  <c r="V15" i="12" a="1"/>
  <c r="V15" i="12" s="1"/>
  <c r="V16" i="12" s="1"/>
  <c r="O15" i="12" a="1"/>
  <c r="O15" i="12" s="1"/>
  <c r="O16" i="12" s="1"/>
  <c r="C15" i="12" a="1"/>
  <c r="C15" i="12" s="1"/>
  <c r="C16" i="12" s="1"/>
  <c r="K15" i="12" a="1"/>
  <c r="K15" i="12" s="1"/>
  <c r="K16" i="12" s="1"/>
  <c r="N15" i="12" a="1"/>
  <c r="N15" i="12" s="1"/>
  <c r="N16" i="12" s="1"/>
  <c r="T15" i="12" a="1"/>
  <c r="T15" i="12" s="1"/>
  <c r="T16" i="12" s="1"/>
  <c r="L15" i="12" a="1"/>
  <c r="L15" i="12" s="1"/>
  <c r="L16" i="12" s="1"/>
  <c r="W15" i="12" a="1"/>
  <c r="W15" i="12" s="1"/>
  <c r="W16" i="12" s="1"/>
  <c r="D15" i="12" a="1"/>
  <c r="D15" i="12" s="1"/>
  <c r="D16" i="12" s="1"/>
  <c r="Q15" i="12" a="1"/>
  <c r="Q15" i="12" s="1"/>
  <c r="Q16" i="12" s="1"/>
  <c r="AB15" i="12" a="1"/>
  <c r="AB15" i="12" s="1"/>
  <c r="AB16" i="12" s="1"/>
  <c r="AA15" i="12" a="1"/>
  <c r="AA15" i="12" s="1"/>
  <c r="AA16" i="12" s="1"/>
  <c r="E15" i="12" a="1"/>
  <c r="E15" i="12" s="1"/>
  <c r="E16" i="12" s="1"/>
  <c r="AC15" i="12" a="1"/>
  <c r="AC15" i="12" s="1"/>
  <c r="AC16" i="12" s="1"/>
  <c r="G15" i="12" a="1"/>
  <c r="G15" i="12" s="1"/>
  <c r="G16" i="12" s="1"/>
  <c r="H15" i="12" a="1"/>
  <c r="H15" i="12" s="1"/>
  <c r="H16" i="12" s="1"/>
  <c r="AE13" i="12" a="1"/>
  <c r="AE13" i="12" s="1"/>
  <c r="V13" i="12" a="1"/>
  <c r="V13" i="12" s="1"/>
  <c r="M13" i="12" a="1"/>
  <c r="M13" i="12" s="1"/>
  <c r="H13" i="12" a="1"/>
  <c r="H13" i="12" s="1"/>
  <c r="Z13" i="12" a="1"/>
  <c r="Z13" i="12" s="1"/>
  <c r="Q13" i="12" a="1"/>
  <c r="Q13" i="12" s="1"/>
  <c r="L13" i="12" a="1"/>
  <c r="L13" i="12" s="1"/>
  <c r="C13" i="12" a="1"/>
  <c r="C13" i="12" s="1"/>
  <c r="AD13" i="12" a="1"/>
  <c r="AD13" i="12" s="1"/>
  <c r="U13" i="12" a="1"/>
  <c r="U13" i="12" s="1"/>
  <c r="P13" i="12" a="1"/>
  <c r="P13" i="12" s="1"/>
  <c r="G13" i="12" a="1"/>
  <c r="G13" i="12" s="1"/>
  <c r="AA13" i="12" a="1"/>
  <c r="AA13" i="12" s="1"/>
  <c r="R13" i="12" a="1"/>
  <c r="R13" i="12" s="1"/>
  <c r="I13" i="12" a="1"/>
  <c r="I13" i="12" s="1"/>
  <c r="D13" i="12" a="1"/>
  <c r="D13" i="12" s="1"/>
  <c r="T13" i="12" a="1"/>
  <c r="T13" i="12" s="1"/>
  <c r="K13" i="12" a="1"/>
  <c r="K13" i="12" s="1"/>
  <c r="B13" i="12" a="1"/>
  <c r="B13" i="12" s="1"/>
  <c r="AC13" i="12" a="1"/>
  <c r="AC13" i="12" s="1"/>
  <c r="AB13" i="12" a="1"/>
  <c r="AB13" i="12" s="1"/>
  <c r="S13" i="12" a="1"/>
  <c r="S13" i="12" s="1"/>
  <c r="J13" i="12" a="1"/>
  <c r="J13" i="12" s="1"/>
  <c r="AF13" i="12" a="1"/>
  <c r="AF13" i="12" s="1"/>
  <c r="W13" i="12" a="1"/>
  <c r="W13" i="12" s="1"/>
  <c r="N13" i="12" a="1"/>
  <c r="N13" i="12" s="1"/>
  <c r="E13" i="12" a="1"/>
  <c r="E13" i="12" s="1"/>
  <c r="O13" i="12" a="1"/>
  <c r="O13" i="12" s="1"/>
  <c r="AG13" i="12" a="1"/>
  <c r="AG13" i="12" s="1"/>
  <c r="Y13" i="12" a="1"/>
  <c r="Y13" i="12" s="1"/>
  <c r="X13" i="12" a="1"/>
  <c r="X13" i="12" s="1"/>
  <c r="F13" i="12" a="1"/>
  <c r="F13" i="12" s="1"/>
  <c r="H11" i="3"/>
  <c r="E11" i="3"/>
  <c r="G11" i="3"/>
  <c r="B11" i="3"/>
  <c r="J11" i="3"/>
  <c r="R11" i="3"/>
  <c r="Z11" i="3"/>
  <c r="W11" i="3"/>
  <c r="O11" i="3"/>
  <c r="K11" i="3"/>
  <c r="M11" i="3"/>
  <c r="F11" i="3"/>
  <c r="S11" i="3"/>
  <c r="X11" i="3"/>
  <c r="D11" i="3"/>
  <c r="Q11" i="3"/>
  <c r="X15" i="12" a="1"/>
  <c r="X15" i="12" s="1"/>
  <c r="X16" i="12" s="1"/>
  <c r="Y11" i="3"/>
  <c r="AC11" i="3"/>
  <c r="AE11" i="3"/>
  <c r="L11" i="3"/>
  <c r="V12" i="3" l="1"/>
  <c r="O8" i="8"/>
  <c r="P8" i="12"/>
  <c r="H8" i="8"/>
  <c r="I8" i="12"/>
  <c r="AE12" i="3"/>
  <c r="AE8" i="12"/>
  <c r="AD8" i="8"/>
  <c r="B8" i="12"/>
  <c r="B12" i="3"/>
  <c r="AX12" i="3"/>
  <c r="AX8" i="12"/>
  <c r="AW8" i="8"/>
  <c r="AC8" i="12"/>
  <c r="AC12" i="3"/>
  <c r="AB8" i="8"/>
  <c r="G12" i="3"/>
  <c r="G8" i="12"/>
  <c r="F8" i="8"/>
  <c r="AS8" i="12"/>
  <c r="AS12" i="3"/>
  <c r="AR8" i="8"/>
  <c r="Y12" i="3"/>
  <c r="Y8" i="12"/>
  <c r="X8" i="8"/>
  <c r="E8" i="12"/>
  <c r="E12" i="3"/>
  <c r="D8" i="8"/>
  <c r="AK8" i="12"/>
  <c r="AK12" i="3"/>
  <c r="AJ8" i="8"/>
  <c r="O12" i="3"/>
  <c r="O8" i="12"/>
  <c r="N8" i="8"/>
  <c r="AW12" i="3"/>
  <c r="AW8" i="12"/>
  <c r="AV8" i="8"/>
  <c r="Q12" i="3"/>
  <c r="Q8" i="12"/>
  <c r="P8" i="8"/>
  <c r="AQ8" i="12"/>
  <c r="AQ12" i="3"/>
  <c r="AP8" i="8"/>
  <c r="AR8" i="12"/>
  <c r="AR12" i="3"/>
  <c r="AQ8" i="8"/>
  <c r="D8" i="12"/>
  <c r="D12" i="3"/>
  <c r="C8" i="8"/>
  <c r="AJ8" i="12"/>
  <c r="AJ12" i="3"/>
  <c r="AI8" i="8"/>
  <c r="AM12" i="3"/>
  <c r="AM8" i="12"/>
  <c r="AL8" i="8"/>
  <c r="X12" i="3"/>
  <c r="X8" i="12"/>
  <c r="W8" i="8"/>
  <c r="R12" i="3"/>
  <c r="R8" i="12"/>
  <c r="Q8" i="8"/>
  <c r="AP12" i="3"/>
  <c r="AP8" i="12"/>
  <c r="AO8" i="8"/>
  <c r="AV12" i="3"/>
  <c r="AV8" i="12"/>
  <c r="AU8" i="8"/>
  <c r="AY8" i="12"/>
  <c r="AY12" i="3"/>
  <c r="AX8" i="8"/>
  <c r="F8" i="12"/>
  <c r="F12" i="3"/>
  <c r="E8" i="8"/>
  <c r="AT8" i="12"/>
  <c r="AT12" i="3"/>
  <c r="AS8" i="8"/>
  <c r="N8" i="12"/>
  <c r="N12" i="3"/>
  <c r="M8" i="8"/>
  <c r="M8" i="12"/>
  <c r="M12" i="3"/>
  <c r="L8" i="8"/>
  <c r="AO12" i="3"/>
  <c r="AO8" i="12"/>
  <c r="AN8" i="8"/>
  <c r="AD8" i="12"/>
  <c r="AD12" i="3"/>
  <c r="AC8" i="8"/>
  <c r="K8" i="12"/>
  <c r="K12" i="3"/>
  <c r="J8" i="8"/>
  <c r="AI8" i="12"/>
  <c r="AI12" i="3"/>
  <c r="AH8" i="8"/>
  <c r="H12" i="3"/>
  <c r="H8" i="12"/>
  <c r="G8" i="8"/>
  <c r="AZ8" i="12"/>
  <c r="AZ12" i="3"/>
  <c r="AY8" i="8"/>
  <c r="W12" i="3"/>
  <c r="W8" i="12"/>
  <c r="V8" i="8"/>
  <c r="AU12" i="3"/>
  <c r="AU8" i="12"/>
  <c r="AT8" i="8"/>
  <c r="Z12" i="3"/>
  <c r="Z8" i="12"/>
  <c r="Y8" i="8"/>
  <c r="BA8" i="12"/>
  <c r="BA12" i="3"/>
  <c r="AZ8" i="8"/>
  <c r="L8" i="12"/>
  <c r="L12" i="3"/>
  <c r="K8" i="8"/>
  <c r="S8" i="12"/>
  <c r="S12" i="3"/>
  <c r="R8" i="8"/>
  <c r="J12" i="3"/>
  <c r="J8" i="12"/>
  <c r="I8" i="8"/>
  <c r="AH12" i="3"/>
  <c r="AH8" i="12"/>
  <c r="AG8" i="8"/>
  <c r="AL8" i="12"/>
  <c r="AL12" i="3"/>
  <c r="AK8" i="8"/>
  <c r="AN12" i="3"/>
  <c r="AN8" i="12"/>
  <c r="AM8" i="8"/>
</calcChain>
</file>

<file path=xl/sharedStrings.xml><?xml version="1.0" encoding="utf-8"?>
<sst xmlns="http://schemas.openxmlformats.org/spreadsheetml/2006/main" count="440" uniqueCount="165">
  <si>
    <t>CCaMC BAU Construction Cost per Unit Capacity</t>
  </si>
  <si>
    <t>CCaMC Annual Fixed O&amp;M Cost per Unit Capacity</t>
  </si>
  <si>
    <t>CCaMC Variable O&amp;M Cost per Unit Elec Output</t>
  </si>
  <si>
    <t>CCaMC BAU Soft Costs per Unit Capacity</t>
  </si>
  <si>
    <t>Sources:</t>
  </si>
  <si>
    <t>All Capital and O&amp;M Costs (except solar thermal and nuclear)</t>
  </si>
  <si>
    <t>Directorate of Electricity Indonesia, Centre for Global Cooperation (Danish Energy Agency)</t>
  </si>
  <si>
    <t>Technology Data for the Indonesian Power Sector</t>
  </si>
  <si>
    <t>Solar Thermal Capital and O&amp;M Costs</t>
  </si>
  <si>
    <t>IRENA Renewable Power Generation Cost in 2020</t>
  </si>
  <si>
    <t>https://www.irena.org/publications/2021/Jun/Renewable-Power-Costs-in-2020</t>
  </si>
  <si>
    <t>page 105</t>
  </si>
  <si>
    <t>Nuclear Capital and O&amp;M Costs</t>
  </si>
  <si>
    <t>National Renewable Energy Lab</t>
  </si>
  <si>
    <t>Annual Technology Baseline (ATB) Spreadsheet - 2020 Final</t>
  </si>
  <si>
    <t>https://atb.nrel.gov/</t>
  </si>
  <si>
    <t>taken from US EPS</t>
  </si>
  <si>
    <t>Notes:</t>
  </si>
  <si>
    <t>Solar thermal data is taken from China as available data that is the nearest (Asia) with Indonesia is China. It is assumed that the investment cost is affected by the capacity factor linearly (inversely proportional). Currency of solar thermal data is in 2020 USD and to be converted to  2019.</t>
  </si>
  <si>
    <t>Data for nuclear in Indonesia is not available. Data is taken from US EPS. Currency of nuclear data is in 2018 USD and to be converted to  2019.</t>
  </si>
  <si>
    <t>It is chosen to not include endogenous learning since soft cost data specific for Indonesia is not available. Solar PV, onshore &amp; offshore wind data for specifically Indonesia is available but not with the soft cost, therefore we choose to not use endogenous learning.</t>
  </si>
  <si>
    <t>For coal power plant, data used is for sub-bituminious CPP since most CPP in Indonesia is that type. Lignite PP is assumed to be the same with CPP (since in most cases in Indonesia, lignite and sub-bituminious coal are mixed together).</t>
  </si>
  <si>
    <t>Petroleum, crude oil, heavy oil are assumed to be the same PP type.</t>
  </si>
  <si>
    <t>Currency conversion factor</t>
  </si>
  <si>
    <t>Geothermal</t>
  </si>
  <si>
    <t>Solar PV</t>
  </si>
  <si>
    <t>Biomass</t>
  </si>
  <si>
    <t>Solar Thermal (CSP)</t>
  </si>
  <si>
    <t>page 105, parabolic through collector &amp; 10h storage, data for China</t>
  </si>
  <si>
    <t>Available data</t>
  </si>
  <si>
    <t>Investment (2020 $/kW)</t>
  </si>
  <si>
    <t>capacity factor increase in 10 years</t>
  </si>
  <si>
    <t>Fixed O&amp;M (2020 $/kWh)</t>
  </si>
  <si>
    <t>capacity factor 2020</t>
  </si>
  <si>
    <t>Investment ($/MW)</t>
  </si>
  <si>
    <t>Capacity factor</t>
  </si>
  <si>
    <t>Projection each year (2020$/MW)</t>
  </si>
  <si>
    <t>NREL CAPEX ($/kW)</t>
  </si>
  <si>
    <t>Model Electricity Source</t>
  </si>
  <si>
    <t>NREL Electricity Source</t>
  </si>
  <si>
    <t>nuclear</t>
  </si>
  <si>
    <t>Nuclear - Moderate</t>
  </si>
  <si>
    <t>NREL O&amp;M Cost</t>
  </si>
  <si>
    <t>Model Subscript</t>
  </si>
  <si>
    <t>EIA Technology Name</t>
  </si>
  <si>
    <t>Variable O&amp;M ($/MWh)</t>
  </si>
  <si>
    <t>Fixed O&amp;M ($/kW-yr)</t>
  </si>
  <si>
    <t>Currency Year</t>
  </si>
  <si>
    <t>Source</t>
  </si>
  <si>
    <t>NREL ATB</t>
  </si>
  <si>
    <t>Available capital cost data (2019 $/MW)</t>
  </si>
  <si>
    <t>M$ to $</t>
  </si>
  <si>
    <t>hard coal</t>
  </si>
  <si>
    <t>natural gas nonpeaker</t>
  </si>
  <si>
    <t>hydro</t>
  </si>
  <si>
    <t>onshore wind</t>
  </si>
  <si>
    <t>solar PV</t>
  </si>
  <si>
    <t>biomass</t>
  </si>
  <si>
    <t>geothermal</t>
  </si>
  <si>
    <t>petroleum</t>
  </si>
  <si>
    <t>natural gas peaker</t>
  </si>
  <si>
    <t>lignite</t>
  </si>
  <si>
    <t>offshore wind</t>
  </si>
  <si>
    <t>crude oil</t>
  </si>
  <si>
    <t>heavy or residual fuel oil</t>
  </si>
  <si>
    <t>municipal solid waste</t>
  </si>
  <si>
    <t>Fixed O&amp;M ($/MW) - Preex.Retiring</t>
  </si>
  <si>
    <t>solar thermal</t>
  </si>
  <si>
    <t>Fixed O&amp;M ($/MW) - Preex.Nonretiring</t>
  </si>
  <si>
    <t>Variable O&amp;M ($/MWh)-Preex.Retiring</t>
  </si>
  <si>
    <t>coal</t>
  </si>
  <si>
    <t>Variable O&amp;M ($/MWh)-Newly Built</t>
  </si>
  <si>
    <t>Unit: $/MW</t>
  </si>
  <si>
    <t>Hard Coal</t>
  </si>
  <si>
    <t>Natural Gas Nonpeaker</t>
  </si>
  <si>
    <t>Nuclear</t>
  </si>
  <si>
    <t>Hydro</t>
  </si>
  <si>
    <t>Onshore Wind</t>
  </si>
  <si>
    <t>Solar Thermal</t>
  </si>
  <si>
    <t>Petroleum</t>
  </si>
  <si>
    <t>Natural Gas Peaker</t>
  </si>
  <si>
    <t>Lignite</t>
  </si>
  <si>
    <t>Offshore Wind</t>
  </si>
  <si>
    <t>Crude Oil</t>
  </si>
  <si>
    <t>Heavy or Residual Fuel Oil</t>
  </si>
  <si>
    <t>Municipal Solid Waste</t>
  </si>
  <si>
    <t>Hard Coal (NOT USED)</t>
  </si>
  <si>
    <t>Natural Gas Nonpeaker (NOT USED)</t>
  </si>
  <si>
    <t>Nuclear (NOT USED)</t>
  </si>
  <si>
    <t>Hydro (NOT USED)</t>
  </si>
  <si>
    <t>Onshore Wind (NOT USED)</t>
  </si>
  <si>
    <t>Solar PV (NOT USED)</t>
  </si>
  <si>
    <t>Solar Thermal (NOT USED)</t>
  </si>
  <si>
    <t>Biomass (NOT USED)</t>
  </si>
  <si>
    <t>Geothermal (NOT USED)</t>
  </si>
  <si>
    <t>Petroleum (NOT USED)</t>
  </si>
  <si>
    <t>Natural Gas Peaker (NOT USED)</t>
  </si>
  <si>
    <t>Lignite (NOT USED)</t>
  </si>
  <si>
    <t>Offshore Wind (NOT USED)</t>
  </si>
  <si>
    <t>Crude Oil (NOT USED)</t>
  </si>
  <si>
    <t>Heavy or Residual Fuel Oil (NOT USED)</t>
  </si>
  <si>
    <t>Municipal Solid Waste (NOT USED)</t>
  </si>
  <si>
    <t>-</t>
  </si>
  <si>
    <t>Fixed O&amp;M Cost ($/MW)</t>
  </si>
  <si>
    <t>Variable O&amp;M Cost ($/MWh)</t>
  </si>
  <si>
    <t>Solar thermal</t>
  </si>
  <si>
    <t>Subcritical coal power plant</t>
  </si>
  <si>
    <t>Supercritical coal power plant</t>
  </si>
  <si>
    <t>Ultra-subcritical coal power plant</t>
  </si>
  <si>
    <t>Coal</t>
  </si>
  <si>
    <t>For 2020 (use 2016 USD- Check page 8 from the 2017 TDIPS report for more info)</t>
  </si>
  <si>
    <t>2016 USD to 2012 USD</t>
  </si>
  <si>
    <t>2022 USD to 2012 USD</t>
  </si>
  <si>
    <t>2017 Report</t>
  </si>
  <si>
    <t>2024 Report</t>
  </si>
  <si>
    <t>https://www.sipet.org/Publications_details.aspx?id=8KD8RQ5MLQFJT5VQ43rxqw==</t>
  </si>
  <si>
    <t>https://gatrik.esdm.go.id/assets/uploads/download_index/files/c4d42-technology-data-for-the-indonesian-power-sector-2024-annoteret-af-kb-.pdf</t>
  </si>
  <si>
    <t>https://www.officialdata.org/us/inflation/2022?endYear=2012&amp;amount=1</t>
  </si>
  <si>
    <t>Simple Cycle Gas Turbine - large system</t>
  </si>
  <si>
    <t>Combined Cycle Gas Turbine</t>
  </si>
  <si>
    <t>Natural gas</t>
  </si>
  <si>
    <t>Hydro power plant - Mini/micro system</t>
  </si>
  <si>
    <t>Hydro power plant - Medium system</t>
  </si>
  <si>
    <t>Hydro power plant - large system</t>
  </si>
  <si>
    <t>Onshore wind</t>
  </si>
  <si>
    <t>Offshore wind</t>
  </si>
  <si>
    <t>Solar PV - Large scale grid connected</t>
  </si>
  <si>
    <t>PV ground-mounted, utility-scale, grid connected</t>
  </si>
  <si>
    <t>PV household scale, rooftop, grid connected</t>
  </si>
  <si>
    <t>PV Industrial scale, rooftop or ground mounted, grid connected</t>
  </si>
  <si>
    <t>PV Floating, utility-scale, grid connected</t>
  </si>
  <si>
    <t>Minicipal Solid Waste</t>
  </si>
  <si>
    <t>Oil</t>
  </si>
  <si>
    <t>2020 USD to 2012 USD</t>
  </si>
  <si>
    <t>RetireYear</t>
  </si>
  <si>
    <t>(Multiple Items)</t>
  </si>
  <si>
    <t>Row Labels</t>
  </si>
  <si>
    <t>Sum of WeightedVOM</t>
  </si>
  <si>
    <t>Sum of WeightedFOM</t>
  </si>
  <si>
    <t>VOM Adjusted for Currency Year</t>
  </si>
  <si>
    <t>FOM Adjusted for Currency Year</t>
  </si>
  <si>
    <t>battery</t>
  </si>
  <si>
    <t>biopower</t>
  </si>
  <si>
    <t>csp-ns</t>
  </si>
  <si>
    <t>DUPV</t>
  </si>
  <si>
    <t>gas-CC</t>
  </si>
  <si>
    <t>gas-CT</t>
  </si>
  <si>
    <t>lfill-gas</t>
  </si>
  <si>
    <t>o-g-s</t>
  </si>
  <si>
    <t>pumped-hydro</t>
  </si>
  <si>
    <t>UPV</t>
  </si>
  <si>
    <t>wind-ofs</t>
  </si>
  <si>
    <t>wind-ons</t>
  </si>
  <si>
    <t>(blank)</t>
  </si>
  <si>
    <t>Grand Total</t>
  </si>
  <si>
    <t>US Data</t>
  </si>
  <si>
    <t>Investment ($/MW)-2012$-US</t>
  </si>
  <si>
    <t>Investment ($/MW)-2012$-IND</t>
  </si>
  <si>
    <t>Adjustement factor</t>
  </si>
  <si>
    <t>Fixed O&amp;M Cost ($/MW)-US</t>
  </si>
  <si>
    <t>Fixed O&amp;M Cost ($/MW)-IND</t>
  </si>
  <si>
    <t>Variable O&amp;M Cost ($/MWh)-IND</t>
  </si>
  <si>
    <t>Variable O&amp;M Cost ($/MWh)-US</t>
  </si>
  <si>
    <t>For 2023-2050 (use 2022 USD- Check page 8 from the 2024 TDIPS report for more info)</t>
  </si>
  <si>
    <t>Compond Growth Rate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</si>
</sst>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0%"/>
  </numFmts>
  <fonts count="16" x14ac:knownFonts="1">
    <font>
      <sz val="11"/>
      <color theme="1"/>
      <name val="Calibri"/>
      <scheme val="minor"/>
    </font>
    <font>
      <b/>
      <sz val="11"/>
      <color theme="1"/>
      <name val="Calibri"/>
      <family val="2"/>
    </font>
    <font>
      <sz val="11"/>
      <color theme="1"/>
      <name val="Calibri"/>
      <family val="2"/>
    </font>
    <font>
      <sz val="11"/>
      <color theme="1"/>
      <name val="Calibri"/>
      <family val="2"/>
      <scheme val="minor"/>
    </font>
    <font>
      <u/>
      <sz val="11"/>
      <color theme="10"/>
      <name val="Calibri"/>
      <family val="2"/>
    </font>
    <font>
      <i/>
      <sz val="11"/>
      <color theme="1"/>
      <name val="Calibri"/>
      <family val="2"/>
    </font>
    <font>
      <b/>
      <sz val="11"/>
      <color theme="1"/>
      <name val="Calibri"/>
      <family val="2"/>
      <scheme val="minor"/>
    </font>
    <font>
      <sz val="10"/>
      <color theme="1"/>
      <name val="Calibri (Body)"/>
    </font>
    <font>
      <sz val="10"/>
      <color theme="1"/>
      <name val="Calibri"/>
      <family val="2"/>
    </font>
    <font>
      <u/>
      <sz val="11"/>
      <color theme="10"/>
      <name val="Calibri"/>
      <family val="2"/>
      <scheme val="minor"/>
    </font>
    <font>
      <sz val="11"/>
      <color rgb="FFFF0000"/>
      <name val="Calibri"/>
      <family val="2"/>
      <scheme val="minor"/>
    </font>
    <font>
      <sz val="11"/>
      <color rgb="FF000000"/>
      <name val="Calibri"/>
      <family val="2"/>
      <scheme val="minor"/>
    </font>
    <font>
      <b/>
      <sz val="10"/>
      <color theme="1"/>
      <name val="Calibri"/>
      <family val="2"/>
    </font>
    <font>
      <b/>
      <sz val="10"/>
      <color theme="1"/>
      <name val="Calibri"/>
      <family val="2"/>
      <scheme val="minor"/>
    </font>
    <font>
      <sz val="10"/>
      <color theme="1"/>
      <name val="Calibri"/>
      <family val="2"/>
      <scheme val="minor"/>
    </font>
    <font>
      <b/>
      <sz val="11"/>
      <color rgb="FF000000"/>
      <name val="Calibri"/>
      <family val="2"/>
      <scheme val="minor"/>
    </font>
  </fonts>
  <fills count="4">
    <fill>
      <patternFill patternType="none"/>
    </fill>
    <fill>
      <patternFill patternType="gray125"/>
    </fill>
    <fill>
      <patternFill patternType="solid">
        <fgColor rgb="FFBFBFBF"/>
        <bgColor rgb="FFBFBFBF"/>
      </patternFill>
    </fill>
    <fill>
      <patternFill patternType="solid">
        <fgColor rgb="FFFFFF00"/>
        <bgColor rgb="FFFFFF00"/>
      </patternFill>
    </fill>
  </fills>
  <borders count="2">
    <border>
      <left/>
      <right/>
      <top/>
      <bottom/>
      <diagonal/>
    </border>
    <border>
      <left/>
      <right/>
      <top/>
      <bottom/>
      <diagonal/>
    </border>
  </borders>
  <cellStyleXfs count="2">
    <xf numFmtId="0" fontId="0" fillId="0" borderId="0"/>
    <xf numFmtId="0" fontId="9" fillId="0" borderId="0" applyNumberFormat="0" applyFill="0" applyBorder="0" applyAlignment="0" applyProtection="0"/>
  </cellStyleXfs>
  <cellXfs count="51">
    <xf numFmtId="0" fontId="0" fillId="0" borderId="0" xfId="0"/>
    <xf numFmtId="0" fontId="1" fillId="0" borderId="0" xfId="0" applyFont="1"/>
    <xf numFmtId="0" fontId="2" fillId="0" borderId="0" xfId="0" applyFont="1" applyAlignment="1">
      <alignment horizontal="left"/>
    </xf>
    <xf numFmtId="0" fontId="1" fillId="0" borderId="0" xfId="0" applyFont="1" applyAlignment="1">
      <alignment horizontal="left"/>
    </xf>
    <xf numFmtId="1" fontId="1" fillId="2" borderId="1" xfId="0" applyNumberFormat="1" applyFont="1" applyFill="1" applyBorder="1" applyAlignment="1">
      <alignment horizontal="left"/>
    </xf>
    <xf numFmtId="0" fontId="3" fillId="0" borderId="0" xfId="0" applyFont="1"/>
    <xf numFmtId="0" fontId="4" fillId="0" borderId="0" xfId="0" applyFont="1"/>
    <xf numFmtId="0" fontId="1" fillId="2" borderId="1" xfId="0" applyFont="1" applyFill="1" applyBorder="1" applyAlignment="1">
      <alignment horizontal="left"/>
    </xf>
    <xf numFmtId="0" fontId="2" fillId="0" borderId="0" xfId="0" applyFont="1" applyAlignment="1">
      <alignment wrapText="1"/>
    </xf>
    <xf numFmtId="0" fontId="1" fillId="3" borderId="1" xfId="0" applyFont="1" applyFill="1" applyBorder="1"/>
    <xf numFmtId="0" fontId="1" fillId="2" borderId="1" xfId="0" applyFont="1" applyFill="1" applyBorder="1"/>
    <xf numFmtId="9" fontId="2" fillId="0" borderId="0" xfId="0" applyNumberFormat="1" applyFont="1"/>
    <xf numFmtId="0" fontId="2" fillId="0" borderId="0" xfId="0" applyFont="1"/>
    <xf numFmtId="164" fontId="2" fillId="0" borderId="0" xfId="0" applyNumberFormat="1" applyFont="1"/>
    <xf numFmtId="0" fontId="1" fillId="0" borderId="0" xfId="0" applyFont="1" applyAlignment="1">
      <alignment wrapText="1"/>
    </xf>
    <xf numFmtId="0" fontId="2" fillId="2" borderId="1" xfId="0" applyFont="1" applyFill="1" applyBorder="1"/>
    <xf numFmtId="0" fontId="1" fillId="0" borderId="0" xfId="0" applyFont="1" applyAlignment="1">
      <alignment horizontal="right" wrapText="1"/>
    </xf>
    <xf numFmtId="0" fontId="1" fillId="0" borderId="0" xfId="0" applyFont="1" applyAlignment="1">
      <alignment horizontal="center" wrapText="1"/>
    </xf>
    <xf numFmtId="2" fontId="2" fillId="0" borderId="0" xfId="0" applyNumberFormat="1" applyFont="1"/>
    <xf numFmtId="0" fontId="2" fillId="0" borderId="0" xfId="0" applyFont="1" applyAlignment="1">
      <alignment horizontal="center"/>
    </xf>
    <xf numFmtId="1" fontId="2" fillId="0" borderId="0" xfId="0" applyNumberFormat="1" applyFont="1"/>
    <xf numFmtId="1" fontId="3" fillId="0" borderId="0" xfId="0" applyNumberFormat="1" applyFont="1"/>
    <xf numFmtId="0" fontId="1" fillId="0" borderId="0" xfId="0" applyFont="1" applyAlignment="1">
      <alignment horizontal="left" wrapText="1"/>
    </xf>
    <xf numFmtId="2" fontId="3" fillId="0" borderId="0" xfId="0" applyNumberFormat="1" applyFont="1"/>
    <xf numFmtId="0" fontId="5" fillId="0" borderId="0" xfId="0" applyFont="1"/>
    <xf numFmtId="0" fontId="6" fillId="0" borderId="0" xfId="0" applyFont="1"/>
    <xf numFmtId="0" fontId="6" fillId="0" borderId="0" xfId="0" applyFont="1" applyAlignment="1">
      <alignment horizontal="left"/>
    </xf>
    <xf numFmtId="11" fontId="0" fillId="0" borderId="0" xfId="0" applyNumberFormat="1" applyAlignment="1">
      <alignment horizontal="left"/>
    </xf>
    <xf numFmtId="11" fontId="3" fillId="0" borderId="0" xfId="0" applyNumberFormat="1" applyFont="1" applyAlignment="1">
      <alignment horizontal="left"/>
    </xf>
    <xf numFmtId="11" fontId="0" fillId="0" borderId="0" xfId="0" applyNumberFormat="1"/>
    <xf numFmtId="11" fontId="2" fillId="0" borderId="0" xfId="0" applyNumberFormat="1" applyFont="1"/>
    <xf numFmtId="11" fontId="7" fillId="0" borderId="0" xfId="0" applyNumberFormat="1" applyFont="1"/>
    <xf numFmtId="11" fontId="8" fillId="0" borderId="0" xfId="0" applyNumberFormat="1" applyFont="1"/>
    <xf numFmtId="11" fontId="2" fillId="2" borderId="1" xfId="0" applyNumberFormat="1" applyFont="1" applyFill="1" applyBorder="1"/>
    <xf numFmtId="0" fontId="9" fillId="0" borderId="0" xfId="1"/>
    <xf numFmtId="0" fontId="3" fillId="0" borderId="0" xfId="0" applyFont="1" applyAlignment="1">
      <alignment vertical="top"/>
    </xf>
    <xf numFmtId="0" fontId="10" fillId="0" borderId="0" xfId="0" applyFont="1" applyAlignment="1">
      <alignment vertical="top"/>
    </xf>
    <xf numFmtId="0" fontId="10" fillId="0" borderId="0" xfId="0" applyFont="1"/>
    <xf numFmtId="0" fontId="9" fillId="0" borderId="0" xfId="1" applyAlignment="1">
      <alignment horizontal="left"/>
    </xf>
    <xf numFmtId="0" fontId="11" fillId="0" borderId="0" xfId="0" applyFont="1"/>
    <xf numFmtId="0" fontId="3" fillId="0" borderId="0" xfId="0" applyFont="1" applyAlignment="1">
      <alignment horizontal="right"/>
    </xf>
    <xf numFmtId="0" fontId="1" fillId="0" borderId="0" xfId="0" applyFont="1" applyAlignment="1">
      <alignment horizontal="right"/>
    </xf>
    <xf numFmtId="0" fontId="12" fillId="0" borderId="0" xfId="0" applyFont="1" applyAlignment="1">
      <alignment horizontal="left"/>
    </xf>
    <xf numFmtId="0" fontId="12" fillId="0" borderId="0" xfId="0" applyFont="1" applyAlignment="1">
      <alignment horizontal="right"/>
    </xf>
    <xf numFmtId="0" fontId="13" fillId="0" borderId="0" xfId="0" applyFont="1"/>
    <xf numFmtId="0" fontId="8" fillId="0" borderId="0" xfId="0" applyFont="1"/>
    <xf numFmtId="11" fontId="14" fillId="0" borderId="0" xfId="0" applyNumberFormat="1" applyFont="1"/>
    <xf numFmtId="0" fontId="15" fillId="0" borderId="1" xfId="0" applyFont="1" applyBorder="1"/>
    <xf numFmtId="0" fontId="2" fillId="0" borderId="0" xfId="0" applyFont="1" applyAlignment="1">
      <alignment wrapText="1"/>
    </xf>
    <xf numFmtId="0" fontId="0" fillId="0" borderId="0" xfId="0"/>
    <xf numFmtId="0" fontId="2" fillId="0" borderId="0" xfId="0" applyFont="1"/>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33"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customschemas.google.com/relationships/workbookmetadata" Target="metadata"/><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30" Type="http://schemas.openxmlformats.org/officeDocument/2006/relationships/theme" Target="theme/theme1.xml"/></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s>
</file>

<file path=xl/drawings/_rels/drawing2.xml.rels><?xml version="1.0" encoding="UTF-8" standalone="yes"?>
<Relationships xmlns="http://schemas.openxmlformats.org/package/2006/relationships"><Relationship Id="rId3" Type="http://schemas.openxmlformats.org/officeDocument/2006/relationships/image" Target="../media/image9.png"/><Relationship Id="rId2" Type="http://schemas.openxmlformats.org/officeDocument/2006/relationships/image" Target="../media/image8.png"/><Relationship Id="rId1" Type="http://schemas.openxmlformats.org/officeDocument/2006/relationships/image" Target="../media/image7.png"/><Relationship Id="rId4" Type="http://schemas.openxmlformats.org/officeDocument/2006/relationships/image" Target="../media/image10.png"/></Relationships>
</file>

<file path=xl/drawings/_rels/drawing3.xml.rels><?xml version="1.0" encoding="UTF-8" standalone="yes"?>
<Relationships xmlns="http://schemas.openxmlformats.org/package/2006/relationships"><Relationship Id="rId1" Type="http://schemas.openxmlformats.org/officeDocument/2006/relationships/image" Target="../media/image11.png"/></Relationships>
</file>

<file path=xl/drawings/_rels/drawing4.xml.rels><?xml version="1.0" encoding="UTF-8" standalone="yes"?>
<Relationships xmlns="http://schemas.openxmlformats.org/package/2006/relationships"><Relationship Id="rId3" Type="http://schemas.openxmlformats.org/officeDocument/2006/relationships/image" Target="../media/image14.png"/><Relationship Id="rId2" Type="http://schemas.openxmlformats.org/officeDocument/2006/relationships/image" Target="../media/image13.png"/><Relationship Id="rId1" Type="http://schemas.openxmlformats.org/officeDocument/2006/relationships/image" Target="../media/image12.png"/><Relationship Id="rId6" Type="http://schemas.openxmlformats.org/officeDocument/2006/relationships/image" Target="../media/image17.png"/><Relationship Id="rId5" Type="http://schemas.openxmlformats.org/officeDocument/2006/relationships/image" Target="../media/image16.png"/><Relationship Id="rId4" Type="http://schemas.openxmlformats.org/officeDocument/2006/relationships/image" Target="../media/image15.png"/></Relationships>
</file>

<file path=xl/drawings/_rels/drawing5.xml.rels><?xml version="1.0" encoding="UTF-8" standalone="yes"?>
<Relationships xmlns="http://schemas.openxmlformats.org/package/2006/relationships"><Relationship Id="rId2" Type="http://schemas.openxmlformats.org/officeDocument/2006/relationships/image" Target="../media/image19.png"/><Relationship Id="rId1" Type="http://schemas.openxmlformats.org/officeDocument/2006/relationships/image" Target="../media/image18.png"/></Relationships>
</file>

<file path=xl/drawings/_rels/drawing6.xml.rels><?xml version="1.0" encoding="UTF-8" standalone="yes"?>
<Relationships xmlns="http://schemas.openxmlformats.org/package/2006/relationships"><Relationship Id="rId2" Type="http://schemas.openxmlformats.org/officeDocument/2006/relationships/image" Target="../media/image21.png"/><Relationship Id="rId1" Type="http://schemas.openxmlformats.org/officeDocument/2006/relationships/image" Target="../media/image20.png"/></Relationships>
</file>

<file path=xl/drawings/_rels/drawing7.xml.rels><?xml version="1.0" encoding="UTF-8" standalone="yes"?>
<Relationships xmlns="http://schemas.openxmlformats.org/package/2006/relationships"><Relationship Id="rId3" Type="http://schemas.openxmlformats.org/officeDocument/2006/relationships/image" Target="../media/image24.png"/><Relationship Id="rId2" Type="http://schemas.openxmlformats.org/officeDocument/2006/relationships/image" Target="../media/image23.png"/><Relationship Id="rId1" Type="http://schemas.openxmlformats.org/officeDocument/2006/relationships/image" Target="../media/image22.png"/><Relationship Id="rId5" Type="http://schemas.openxmlformats.org/officeDocument/2006/relationships/image" Target="../media/image26.png"/><Relationship Id="rId4" Type="http://schemas.openxmlformats.org/officeDocument/2006/relationships/image" Target="../media/image25.png"/></Relationships>
</file>

<file path=xl/drawings/_rels/drawing8.xml.rels><?xml version="1.0" encoding="UTF-8" standalone="yes"?>
<Relationships xmlns="http://schemas.openxmlformats.org/package/2006/relationships"><Relationship Id="rId2" Type="http://schemas.openxmlformats.org/officeDocument/2006/relationships/image" Target="../media/image28.png"/><Relationship Id="rId1" Type="http://schemas.openxmlformats.org/officeDocument/2006/relationships/image" Target="../media/image27.png"/></Relationships>
</file>

<file path=xl/drawings/_rels/drawing9.xml.rels><?xml version="1.0" encoding="UTF-8" standalone="yes"?>
<Relationships xmlns="http://schemas.openxmlformats.org/package/2006/relationships"><Relationship Id="rId2" Type="http://schemas.openxmlformats.org/officeDocument/2006/relationships/image" Target="../media/image30.png"/><Relationship Id="rId1" Type="http://schemas.openxmlformats.org/officeDocument/2006/relationships/image" Target="../media/image29.png"/></Relationships>
</file>

<file path=xl/drawings/_rels/drawing10.xml.rels><?xml version="1.0" encoding="UTF-8" standalone="yes"?>
<Relationships xmlns="http://schemas.openxmlformats.org/package/2006/relationships"><Relationship Id="rId2" Type="http://schemas.openxmlformats.org/officeDocument/2006/relationships/image" Target="../media/image32.png"/><Relationship Id="rId1" Type="http://schemas.openxmlformats.org/officeDocument/2006/relationships/image" Target="../media/image31.png"/></Relationships>
</file>

<file path=xl/drawings/_rels/drawing11.xml.rels><?xml version="1.0" encoding="UTF-8" standalone="yes"?>
<Relationships xmlns="http://schemas.openxmlformats.org/package/2006/relationships"><Relationship Id="rId2" Type="http://schemas.openxmlformats.org/officeDocument/2006/relationships/image" Target="../media/image34.png"/><Relationship Id="rId1" Type="http://schemas.openxmlformats.org/officeDocument/2006/relationships/image" Target="../media/image33.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18</xdr:row>
      <xdr:rowOff>0</xdr:rowOff>
    </xdr:from>
    <xdr:to>
      <xdr:col>7</xdr:col>
      <xdr:colOff>635000</xdr:colOff>
      <xdr:row>53</xdr:row>
      <xdr:rowOff>25400</xdr:rowOff>
    </xdr:to>
    <xdr:pic>
      <xdr:nvPicPr>
        <xdr:cNvPr id="2" name="Picture 1">
          <a:extLst>
            <a:ext uri="{FF2B5EF4-FFF2-40B4-BE49-F238E27FC236}">
              <a16:creationId xmlns:a16="http://schemas.microsoft.com/office/drawing/2014/main" id="{50015E25-41D6-DD16-94E3-05B78FD99A36}"/>
            </a:ext>
          </a:extLst>
        </xdr:cNvPr>
        <xdr:cNvPicPr>
          <a:picLocks noChangeAspect="1"/>
        </xdr:cNvPicPr>
      </xdr:nvPicPr>
      <xdr:blipFill>
        <a:blip xmlns:r="http://schemas.openxmlformats.org/officeDocument/2006/relationships" r:embed="rId1"/>
        <a:stretch>
          <a:fillRect/>
        </a:stretch>
      </xdr:blipFill>
      <xdr:spPr>
        <a:xfrm>
          <a:off x="0" y="3619500"/>
          <a:ext cx="8064500" cy="6692900"/>
        </a:xfrm>
        <a:prstGeom prst="rect">
          <a:avLst/>
        </a:prstGeom>
      </xdr:spPr>
    </xdr:pic>
    <xdr:clientData/>
  </xdr:twoCellAnchor>
  <xdr:twoCellAnchor editAs="oneCell">
    <xdr:from>
      <xdr:col>7</xdr:col>
      <xdr:colOff>698500</xdr:colOff>
      <xdr:row>17</xdr:row>
      <xdr:rowOff>139700</xdr:rowOff>
    </xdr:from>
    <xdr:to>
      <xdr:col>15</xdr:col>
      <xdr:colOff>457200</xdr:colOff>
      <xdr:row>52</xdr:row>
      <xdr:rowOff>6410</xdr:rowOff>
    </xdr:to>
    <xdr:pic>
      <xdr:nvPicPr>
        <xdr:cNvPr id="4" name="Picture 3">
          <a:extLst>
            <a:ext uri="{FF2B5EF4-FFF2-40B4-BE49-F238E27FC236}">
              <a16:creationId xmlns:a16="http://schemas.microsoft.com/office/drawing/2014/main" id="{FAEF8B83-6E2F-746C-F59A-76DEF2176E38}"/>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8128000" y="3568700"/>
          <a:ext cx="7772400" cy="6534210"/>
        </a:xfrm>
        <a:prstGeom prst="rect">
          <a:avLst/>
        </a:prstGeom>
      </xdr:spPr>
    </xdr:pic>
    <xdr:clientData/>
  </xdr:twoCellAnchor>
  <xdr:twoCellAnchor editAs="oneCell">
    <xdr:from>
      <xdr:col>15</xdr:col>
      <xdr:colOff>584200</xdr:colOff>
      <xdr:row>17</xdr:row>
      <xdr:rowOff>127000</xdr:rowOff>
    </xdr:from>
    <xdr:to>
      <xdr:col>25</xdr:col>
      <xdr:colOff>571500</xdr:colOff>
      <xdr:row>52</xdr:row>
      <xdr:rowOff>152400</xdr:rowOff>
    </xdr:to>
    <xdr:pic>
      <xdr:nvPicPr>
        <xdr:cNvPr id="5" name="Picture 4">
          <a:extLst>
            <a:ext uri="{FF2B5EF4-FFF2-40B4-BE49-F238E27FC236}">
              <a16:creationId xmlns:a16="http://schemas.microsoft.com/office/drawing/2014/main" id="{B8A1E043-8501-C250-A0CA-201F465961D3}"/>
            </a:ext>
          </a:extLst>
        </xdr:cNvPr>
        <xdr:cNvPicPr>
          <a:picLocks noChangeAspect="1"/>
        </xdr:cNvPicPr>
      </xdr:nvPicPr>
      <xdr:blipFill>
        <a:blip xmlns:r="http://schemas.openxmlformats.org/officeDocument/2006/relationships" r:embed="rId3"/>
        <a:stretch>
          <a:fillRect/>
        </a:stretch>
      </xdr:blipFill>
      <xdr:spPr>
        <a:xfrm>
          <a:off x="16027400" y="3556000"/>
          <a:ext cx="8242300" cy="6692900"/>
        </a:xfrm>
        <a:prstGeom prst="rect">
          <a:avLst/>
        </a:prstGeom>
      </xdr:spPr>
    </xdr:pic>
    <xdr:clientData/>
  </xdr:twoCellAnchor>
  <xdr:twoCellAnchor editAs="oneCell">
    <xdr:from>
      <xdr:col>0</xdr:col>
      <xdr:colOff>0</xdr:colOff>
      <xdr:row>54</xdr:row>
      <xdr:rowOff>0</xdr:rowOff>
    </xdr:from>
    <xdr:to>
      <xdr:col>7</xdr:col>
      <xdr:colOff>558800</xdr:colOff>
      <xdr:row>88</xdr:row>
      <xdr:rowOff>152400</xdr:rowOff>
    </xdr:to>
    <xdr:pic>
      <xdr:nvPicPr>
        <xdr:cNvPr id="6" name="Picture 5">
          <a:extLst>
            <a:ext uri="{FF2B5EF4-FFF2-40B4-BE49-F238E27FC236}">
              <a16:creationId xmlns:a16="http://schemas.microsoft.com/office/drawing/2014/main" id="{CD73FF73-982A-3341-BD7D-AD0B283A9443}"/>
            </a:ext>
          </a:extLst>
        </xdr:cNvPr>
        <xdr:cNvPicPr>
          <a:picLocks noChangeAspect="1"/>
        </xdr:cNvPicPr>
      </xdr:nvPicPr>
      <xdr:blipFill>
        <a:blip xmlns:r="http://schemas.openxmlformats.org/officeDocument/2006/relationships" r:embed="rId4"/>
        <a:stretch>
          <a:fillRect/>
        </a:stretch>
      </xdr:blipFill>
      <xdr:spPr>
        <a:xfrm>
          <a:off x="0" y="10477500"/>
          <a:ext cx="7988300" cy="6629400"/>
        </a:xfrm>
        <a:prstGeom prst="rect">
          <a:avLst/>
        </a:prstGeom>
      </xdr:spPr>
    </xdr:pic>
    <xdr:clientData/>
  </xdr:twoCellAnchor>
  <xdr:twoCellAnchor editAs="oneCell">
    <xdr:from>
      <xdr:col>7</xdr:col>
      <xdr:colOff>584200</xdr:colOff>
      <xdr:row>54</xdr:row>
      <xdr:rowOff>88900</xdr:rowOff>
    </xdr:from>
    <xdr:to>
      <xdr:col>15</xdr:col>
      <xdr:colOff>342900</xdr:colOff>
      <xdr:row>88</xdr:row>
      <xdr:rowOff>165100</xdr:rowOff>
    </xdr:to>
    <xdr:pic>
      <xdr:nvPicPr>
        <xdr:cNvPr id="8" name="Picture 7">
          <a:extLst>
            <a:ext uri="{FF2B5EF4-FFF2-40B4-BE49-F238E27FC236}">
              <a16:creationId xmlns:a16="http://schemas.microsoft.com/office/drawing/2014/main" id="{B475269B-2F22-A390-A210-0D5D1368144D}"/>
            </a:ext>
          </a:extLst>
        </xdr:cNvPr>
        <xdr:cNvPicPr>
          <a:picLocks noChangeAspect="1"/>
        </xdr:cNvPicPr>
      </xdr:nvPicPr>
      <xdr:blipFill>
        <a:blip xmlns:r="http://schemas.openxmlformats.org/officeDocument/2006/relationships" r:embed="rId5">
          <a:extLst>
            <a:ext uri="{28A0092B-C50C-407E-A947-70E740481C1C}">
              <a14:useLocalDpi xmlns:a14="http://schemas.microsoft.com/office/drawing/2010/main" val="0"/>
            </a:ext>
          </a:extLst>
        </a:blip>
        <a:stretch>
          <a:fillRect/>
        </a:stretch>
      </xdr:blipFill>
      <xdr:spPr>
        <a:xfrm>
          <a:off x="8013700" y="10566400"/>
          <a:ext cx="7772400" cy="6553200"/>
        </a:xfrm>
        <a:prstGeom prst="rect">
          <a:avLst/>
        </a:prstGeom>
      </xdr:spPr>
    </xdr:pic>
    <xdr:clientData/>
  </xdr:twoCellAnchor>
  <xdr:twoCellAnchor editAs="oneCell">
    <xdr:from>
      <xdr:col>15</xdr:col>
      <xdr:colOff>431800</xdr:colOff>
      <xdr:row>54</xdr:row>
      <xdr:rowOff>127000</xdr:rowOff>
    </xdr:from>
    <xdr:to>
      <xdr:col>25</xdr:col>
      <xdr:colOff>482600</xdr:colOff>
      <xdr:row>88</xdr:row>
      <xdr:rowOff>114300</xdr:rowOff>
    </xdr:to>
    <xdr:pic>
      <xdr:nvPicPr>
        <xdr:cNvPr id="10" name="Picture 9">
          <a:extLst>
            <a:ext uri="{FF2B5EF4-FFF2-40B4-BE49-F238E27FC236}">
              <a16:creationId xmlns:a16="http://schemas.microsoft.com/office/drawing/2014/main" id="{0CDB7622-4A63-4F73-FA63-B8AF56E30380}"/>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15875000" y="10604500"/>
          <a:ext cx="8305800" cy="64643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0</xdr:colOff>
      <xdr:row>10</xdr:row>
      <xdr:rowOff>165100</xdr:rowOff>
    </xdr:from>
    <xdr:to>
      <xdr:col>7</xdr:col>
      <xdr:colOff>254000</xdr:colOff>
      <xdr:row>44</xdr:row>
      <xdr:rowOff>111976</xdr:rowOff>
    </xdr:to>
    <xdr:pic>
      <xdr:nvPicPr>
        <xdr:cNvPr id="3" name="Picture 2">
          <a:extLst>
            <a:ext uri="{FF2B5EF4-FFF2-40B4-BE49-F238E27FC236}">
              <a16:creationId xmlns:a16="http://schemas.microsoft.com/office/drawing/2014/main" id="{A10AD93A-BD34-1335-0ABB-DAB378379710}"/>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0" y="2070100"/>
          <a:ext cx="7772400" cy="6423876"/>
        </a:xfrm>
        <a:prstGeom prst="rect">
          <a:avLst/>
        </a:prstGeom>
      </xdr:spPr>
    </xdr:pic>
    <xdr:clientData/>
  </xdr:twoCellAnchor>
  <xdr:twoCellAnchor editAs="oneCell">
    <xdr:from>
      <xdr:col>7</xdr:col>
      <xdr:colOff>355600</xdr:colOff>
      <xdr:row>10</xdr:row>
      <xdr:rowOff>88900</xdr:rowOff>
    </xdr:from>
    <xdr:to>
      <xdr:col>14</xdr:col>
      <xdr:colOff>660400</xdr:colOff>
      <xdr:row>44</xdr:row>
      <xdr:rowOff>157737</xdr:rowOff>
    </xdr:to>
    <xdr:pic>
      <xdr:nvPicPr>
        <xdr:cNvPr id="5" name="Picture 4">
          <a:extLst>
            <a:ext uri="{FF2B5EF4-FFF2-40B4-BE49-F238E27FC236}">
              <a16:creationId xmlns:a16="http://schemas.microsoft.com/office/drawing/2014/main" id="{3EA54EB0-5116-365D-A54F-8F9B1C937D30}"/>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7874000" y="1993900"/>
          <a:ext cx="7772400" cy="6545837"/>
        </a:xfrm>
        <a:prstGeom prst="rect">
          <a:avLst/>
        </a:prstGeom>
      </xdr:spPr>
    </xdr:pic>
    <xdr:clientData/>
  </xdr:twoCellAnchor>
  <xdr:twoCellAnchor editAs="oneCell">
    <xdr:from>
      <xdr:col>0</xdr:col>
      <xdr:colOff>38100</xdr:colOff>
      <xdr:row>44</xdr:row>
      <xdr:rowOff>177800</xdr:rowOff>
    </xdr:from>
    <xdr:to>
      <xdr:col>7</xdr:col>
      <xdr:colOff>292100</xdr:colOff>
      <xdr:row>74</xdr:row>
      <xdr:rowOff>100049</xdr:rowOff>
    </xdr:to>
    <xdr:pic>
      <xdr:nvPicPr>
        <xdr:cNvPr id="7" name="Picture 6">
          <a:extLst>
            <a:ext uri="{FF2B5EF4-FFF2-40B4-BE49-F238E27FC236}">
              <a16:creationId xmlns:a16="http://schemas.microsoft.com/office/drawing/2014/main" id="{25D1AB6B-A0F9-E01E-4526-A98F858F29F9}"/>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38100" y="8559800"/>
          <a:ext cx="7772400" cy="5637249"/>
        </a:xfrm>
        <a:prstGeom prst="rect">
          <a:avLst/>
        </a:prstGeom>
      </xdr:spPr>
    </xdr:pic>
    <xdr:clientData/>
  </xdr:twoCellAnchor>
  <xdr:twoCellAnchor editAs="oneCell">
    <xdr:from>
      <xdr:col>7</xdr:col>
      <xdr:colOff>330200</xdr:colOff>
      <xdr:row>45</xdr:row>
      <xdr:rowOff>0</xdr:rowOff>
    </xdr:from>
    <xdr:to>
      <xdr:col>14</xdr:col>
      <xdr:colOff>635000</xdr:colOff>
      <xdr:row>74</xdr:row>
      <xdr:rowOff>147868</xdr:rowOff>
    </xdr:to>
    <xdr:pic>
      <xdr:nvPicPr>
        <xdr:cNvPr id="9" name="Picture 8">
          <a:extLst>
            <a:ext uri="{FF2B5EF4-FFF2-40B4-BE49-F238E27FC236}">
              <a16:creationId xmlns:a16="http://schemas.microsoft.com/office/drawing/2014/main" id="{D56E4679-8AEF-36DD-D7B6-E5620ECF82D7}"/>
            </a:ext>
          </a:extLst>
        </xdr:cNvPr>
        <xdr:cNvPicPr>
          <a:picLocks noChangeAspect="1"/>
        </xdr:cNvPicPr>
      </xdr:nvPicPr>
      <xdr:blipFill>
        <a:blip xmlns:r="http://schemas.openxmlformats.org/officeDocument/2006/relationships" r:embed="rId4">
          <a:extLst>
            <a:ext uri="{28A0092B-C50C-407E-A947-70E740481C1C}">
              <a14:useLocalDpi xmlns:a14="http://schemas.microsoft.com/office/drawing/2010/main" val="0"/>
            </a:ext>
          </a:extLst>
        </a:blip>
        <a:stretch>
          <a:fillRect/>
        </a:stretch>
      </xdr:blipFill>
      <xdr:spPr>
        <a:xfrm>
          <a:off x="7848600" y="8572500"/>
          <a:ext cx="7772400" cy="5672368"/>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71438</xdr:colOff>
      <xdr:row>6</xdr:row>
      <xdr:rowOff>142875</xdr:rowOff>
    </xdr:from>
    <xdr:to>
      <xdr:col>6</xdr:col>
      <xdr:colOff>642938</xdr:colOff>
      <xdr:row>36</xdr:row>
      <xdr:rowOff>142198</xdr:rowOff>
    </xdr:to>
    <xdr:pic>
      <xdr:nvPicPr>
        <xdr:cNvPr id="3" name="Picture 2">
          <a:extLst>
            <a:ext uri="{FF2B5EF4-FFF2-40B4-BE49-F238E27FC236}">
              <a16:creationId xmlns:a16="http://schemas.microsoft.com/office/drawing/2014/main" id="{F2B3CF53-1090-924B-7C9B-548F54051012}"/>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71438" y="1285875"/>
          <a:ext cx="7770813" cy="5714323"/>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0</xdr:col>
      <xdr:colOff>0</xdr:colOff>
      <xdr:row>20</xdr:row>
      <xdr:rowOff>0</xdr:rowOff>
    </xdr:from>
    <xdr:to>
      <xdr:col>7</xdr:col>
      <xdr:colOff>215900</xdr:colOff>
      <xdr:row>52</xdr:row>
      <xdr:rowOff>121920</xdr:rowOff>
    </xdr:to>
    <xdr:pic>
      <xdr:nvPicPr>
        <xdr:cNvPr id="3" name="Picture 2">
          <a:extLst>
            <a:ext uri="{FF2B5EF4-FFF2-40B4-BE49-F238E27FC236}">
              <a16:creationId xmlns:a16="http://schemas.microsoft.com/office/drawing/2014/main" id="{5A835B6B-5CF4-1F35-5221-20387316A224}"/>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0" y="3810000"/>
          <a:ext cx="7772400" cy="6217920"/>
        </a:xfrm>
        <a:prstGeom prst="rect">
          <a:avLst/>
        </a:prstGeom>
      </xdr:spPr>
    </xdr:pic>
    <xdr:clientData/>
  </xdr:twoCellAnchor>
  <xdr:twoCellAnchor editAs="oneCell">
    <xdr:from>
      <xdr:col>7</xdr:col>
      <xdr:colOff>673100</xdr:colOff>
      <xdr:row>19</xdr:row>
      <xdr:rowOff>152400</xdr:rowOff>
    </xdr:from>
    <xdr:to>
      <xdr:col>14</xdr:col>
      <xdr:colOff>685800</xdr:colOff>
      <xdr:row>54</xdr:row>
      <xdr:rowOff>5286</xdr:rowOff>
    </xdr:to>
    <xdr:pic>
      <xdr:nvPicPr>
        <xdr:cNvPr id="5" name="Picture 4">
          <a:extLst>
            <a:ext uri="{FF2B5EF4-FFF2-40B4-BE49-F238E27FC236}">
              <a16:creationId xmlns:a16="http://schemas.microsoft.com/office/drawing/2014/main" id="{11828302-F320-348A-841D-1BE21A526710}"/>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7785100" y="3771900"/>
          <a:ext cx="7772400" cy="6520386"/>
        </a:xfrm>
        <a:prstGeom prst="rect">
          <a:avLst/>
        </a:prstGeom>
      </xdr:spPr>
    </xdr:pic>
    <xdr:clientData/>
  </xdr:twoCellAnchor>
  <xdr:twoCellAnchor editAs="oneCell">
    <xdr:from>
      <xdr:col>15</xdr:col>
      <xdr:colOff>355600</xdr:colOff>
      <xdr:row>20</xdr:row>
      <xdr:rowOff>0</xdr:rowOff>
    </xdr:from>
    <xdr:to>
      <xdr:col>24</xdr:col>
      <xdr:colOff>698500</xdr:colOff>
      <xdr:row>53</xdr:row>
      <xdr:rowOff>188420</xdr:rowOff>
    </xdr:to>
    <xdr:pic>
      <xdr:nvPicPr>
        <xdr:cNvPr id="7" name="Picture 6">
          <a:extLst>
            <a:ext uri="{FF2B5EF4-FFF2-40B4-BE49-F238E27FC236}">
              <a16:creationId xmlns:a16="http://schemas.microsoft.com/office/drawing/2014/main" id="{5528E724-2215-96CA-95E4-07CF6F59FA4E}"/>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15494000" y="3810000"/>
          <a:ext cx="7772400" cy="6474920"/>
        </a:xfrm>
        <a:prstGeom prst="rect">
          <a:avLst/>
        </a:prstGeom>
      </xdr:spPr>
    </xdr:pic>
    <xdr:clientData/>
  </xdr:twoCellAnchor>
  <xdr:twoCellAnchor editAs="oneCell">
    <xdr:from>
      <xdr:col>0</xdr:col>
      <xdr:colOff>0</xdr:colOff>
      <xdr:row>53</xdr:row>
      <xdr:rowOff>139700</xdr:rowOff>
    </xdr:from>
    <xdr:to>
      <xdr:col>7</xdr:col>
      <xdr:colOff>215900</xdr:colOff>
      <xdr:row>82</xdr:row>
      <xdr:rowOff>7589</xdr:rowOff>
    </xdr:to>
    <xdr:pic>
      <xdr:nvPicPr>
        <xdr:cNvPr id="9" name="Picture 8">
          <a:extLst>
            <a:ext uri="{FF2B5EF4-FFF2-40B4-BE49-F238E27FC236}">
              <a16:creationId xmlns:a16="http://schemas.microsoft.com/office/drawing/2014/main" id="{286D01DD-C08A-E00D-48D6-671407E5AE3E}"/>
            </a:ext>
          </a:extLst>
        </xdr:cNvPr>
        <xdr:cNvPicPr>
          <a:picLocks noChangeAspect="1"/>
        </xdr:cNvPicPr>
      </xdr:nvPicPr>
      <xdr:blipFill>
        <a:blip xmlns:r="http://schemas.openxmlformats.org/officeDocument/2006/relationships" r:embed="rId4">
          <a:extLst>
            <a:ext uri="{28A0092B-C50C-407E-A947-70E740481C1C}">
              <a14:useLocalDpi xmlns:a14="http://schemas.microsoft.com/office/drawing/2010/main" val="0"/>
            </a:ext>
          </a:extLst>
        </a:blip>
        <a:stretch>
          <a:fillRect/>
        </a:stretch>
      </xdr:blipFill>
      <xdr:spPr>
        <a:xfrm>
          <a:off x="0" y="10236200"/>
          <a:ext cx="7772400" cy="5392389"/>
        </a:xfrm>
        <a:prstGeom prst="rect">
          <a:avLst/>
        </a:prstGeom>
      </xdr:spPr>
    </xdr:pic>
    <xdr:clientData/>
  </xdr:twoCellAnchor>
  <xdr:twoCellAnchor editAs="oneCell">
    <xdr:from>
      <xdr:col>7</xdr:col>
      <xdr:colOff>584200</xdr:colOff>
      <xdr:row>54</xdr:row>
      <xdr:rowOff>38100</xdr:rowOff>
    </xdr:from>
    <xdr:to>
      <xdr:col>14</xdr:col>
      <xdr:colOff>596900</xdr:colOff>
      <xdr:row>82</xdr:row>
      <xdr:rowOff>58420</xdr:rowOff>
    </xdr:to>
    <xdr:pic>
      <xdr:nvPicPr>
        <xdr:cNvPr id="11" name="Picture 10">
          <a:extLst>
            <a:ext uri="{FF2B5EF4-FFF2-40B4-BE49-F238E27FC236}">
              <a16:creationId xmlns:a16="http://schemas.microsoft.com/office/drawing/2014/main" id="{FF542A4B-86B5-1CCB-72BF-911673B62893}"/>
            </a:ext>
          </a:extLst>
        </xdr:cNvPr>
        <xdr:cNvPicPr>
          <a:picLocks noChangeAspect="1"/>
        </xdr:cNvPicPr>
      </xdr:nvPicPr>
      <xdr:blipFill>
        <a:blip xmlns:r="http://schemas.openxmlformats.org/officeDocument/2006/relationships" r:embed="rId5">
          <a:extLst>
            <a:ext uri="{28A0092B-C50C-407E-A947-70E740481C1C}">
              <a14:useLocalDpi xmlns:a14="http://schemas.microsoft.com/office/drawing/2010/main" val="0"/>
            </a:ext>
          </a:extLst>
        </a:blip>
        <a:stretch>
          <a:fillRect/>
        </a:stretch>
      </xdr:blipFill>
      <xdr:spPr>
        <a:xfrm>
          <a:off x="8140700" y="10325100"/>
          <a:ext cx="7772400" cy="5354320"/>
        </a:xfrm>
        <a:prstGeom prst="rect">
          <a:avLst/>
        </a:prstGeom>
      </xdr:spPr>
    </xdr:pic>
    <xdr:clientData/>
  </xdr:twoCellAnchor>
  <xdr:twoCellAnchor editAs="oneCell">
    <xdr:from>
      <xdr:col>15</xdr:col>
      <xdr:colOff>368300</xdr:colOff>
      <xdr:row>55</xdr:row>
      <xdr:rowOff>12700</xdr:rowOff>
    </xdr:from>
    <xdr:to>
      <xdr:col>24</xdr:col>
      <xdr:colOff>711200</xdr:colOff>
      <xdr:row>82</xdr:row>
      <xdr:rowOff>176900</xdr:rowOff>
    </xdr:to>
    <xdr:pic>
      <xdr:nvPicPr>
        <xdr:cNvPr id="13" name="Picture 12">
          <a:extLst>
            <a:ext uri="{FF2B5EF4-FFF2-40B4-BE49-F238E27FC236}">
              <a16:creationId xmlns:a16="http://schemas.microsoft.com/office/drawing/2014/main" id="{92F815ED-B1C9-DEBA-10C0-BE5801665CA4}"/>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16510000" y="10490200"/>
          <a:ext cx="7772400" cy="5307700"/>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0</xdr:col>
      <xdr:colOff>0</xdr:colOff>
      <xdr:row>11</xdr:row>
      <xdr:rowOff>0</xdr:rowOff>
    </xdr:from>
    <xdr:to>
      <xdr:col>7</xdr:col>
      <xdr:colOff>431800</xdr:colOff>
      <xdr:row>47</xdr:row>
      <xdr:rowOff>71761</xdr:rowOff>
    </xdr:to>
    <xdr:pic>
      <xdr:nvPicPr>
        <xdr:cNvPr id="3" name="Picture 2">
          <a:extLst>
            <a:ext uri="{FF2B5EF4-FFF2-40B4-BE49-F238E27FC236}">
              <a16:creationId xmlns:a16="http://schemas.microsoft.com/office/drawing/2014/main" id="{7BBF0227-CDD7-0066-7ADF-018F3179741E}"/>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0" y="2095500"/>
          <a:ext cx="7772400" cy="6929761"/>
        </a:xfrm>
        <a:prstGeom prst="rect">
          <a:avLst/>
        </a:prstGeom>
      </xdr:spPr>
    </xdr:pic>
    <xdr:clientData/>
  </xdr:twoCellAnchor>
  <xdr:twoCellAnchor editAs="oneCell">
    <xdr:from>
      <xdr:col>7</xdr:col>
      <xdr:colOff>482600</xdr:colOff>
      <xdr:row>11</xdr:row>
      <xdr:rowOff>50800</xdr:rowOff>
    </xdr:from>
    <xdr:to>
      <xdr:col>15</xdr:col>
      <xdr:colOff>812800</xdr:colOff>
      <xdr:row>46</xdr:row>
      <xdr:rowOff>139700</xdr:rowOff>
    </xdr:to>
    <xdr:pic>
      <xdr:nvPicPr>
        <xdr:cNvPr id="4" name="Picture 3">
          <a:extLst>
            <a:ext uri="{FF2B5EF4-FFF2-40B4-BE49-F238E27FC236}">
              <a16:creationId xmlns:a16="http://schemas.microsoft.com/office/drawing/2014/main" id="{DE6B81E9-5957-2944-994B-015B6EAED4C3}"/>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7823200" y="2146300"/>
          <a:ext cx="8166100" cy="6756400"/>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0</xdr:col>
      <xdr:colOff>0</xdr:colOff>
      <xdr:row>9</xdr:row>
      <xdr:rowOff>50800</xdr:rowOff>
    </xdr:from>
    <xdr:to>
      <xdr:col>7</xdr:col>
      <xdr:colOff>38100</xdr:colOff>
      <xdr:row>44</xdr:row>
      <xdr:rowOff>184150</xdr:rowOff>
    </xdr:to>
    <xdr:pic>
      <xdr:nvPicPr>
        <xdr:cNvPr id="3" name="Picture 2">
          <a:extLst>
            <a:ext uri="{FF2B5EF4-FFF2-40B4-BE49-F238E27FC236}">
              <a16:creationId xmlns:a16="http://schemas.microsoft.com/office/drawing/2014/main" id="{46C93E2B-1B27-F151-AB25-E5F4CAC3FAC9}"/>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0" y="1765300"/>
          <a:ext cx="7772400" cy="6800850"/>
        </a:xfrm>
        <a:prstGeom prst="rect">
          <a:avLst/>
        </a:prstGeom>
      </xdr:spPr>
    </xdr:pic>
    <xdr:clientData/>
  </xdr:twoCellAnchor>
  <xdr:twoCellAnchor editAs="oneCell">
    <xdr:from>
      <xdr:col>7</xdr:col>
      <xdr:colOff>38100</xdr:colOff>
      <xdr:row>9</xdr:row>
      <xdr:rowOff>76200</xdr:rowOff>
    </xdr:from>
    <xdr:to>
      <xdr:col>14</xdr:col>
      <xdr:colOff>698500</xdr:colOff>
      <xdr:row>45</xdr:row>
      <xdr:rowOff>50800</xdr:rowOff>
    </xdr:to>
    <xdr:pic>
      <xdr:nvPicPr>
        <xdr:cNvPr id="7" name="Picture 6">
          <a:extLst>
            <a:ext uri="{FF2B5EF4-FFF2-40B4-BE49-F238E27FC236}">
              <a16:creationId xmlns:a16="http://schemas.microsoft.com/office/drawing/2014/main" id="{CD97FDB0-EE76-2496-9B7D-4B6DC9AB9374}"/>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7772400" y="1790700"/>
          <a:ext cx="8153400" cy="6832600"/>
        </a:xfrm>
        <a:prstGeom prst="rect">
          <a:avLst/>
        </a:prstGeom>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0</xdr:col>
      <xdr:colOff>0</xdr:colOff>
      <xdr:row>29</xdr:row>
      <xdr:rowOff>88900</xdr:rowOff>
    </xdr:from>
    <xdr:to>
      <xdr:col>5</xdr:col>
      <xdr:colOff>622300</xdr:colOff>
      <xdr:row>79</xdr:row>
      <xdr:rowOff>89380</xdr:rowOff>
    </xdr:to>
    <xdr:pic>
      <xdr:nvPicPr>
        <xdr:cNvPr id="3" name="Picture 2">
          <a:extLst>
            <a:ext uri="{FF2B5EF4-FFF2-40B4-BE49-F238E27FC236}">
              <a16:creationId xmlns:a16="http://schemas.microsoft.com/office/drawing/2014/main" id="{7C7DEC92-73F4-1D2F-9CC9-930DFC350235}"/>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0" y="5613400"/>
          <a:ext cx="7772400" cy="9525480"/>
        </a:xfrm>
        <a:prstGeom prst="rect">
          <a:avLst/>
        </a:prstGeom>
      </xdr:spPr>
    </xdr:pic>
    <xdr:clientData/>
  </xdr:twoCellAnchor>
  <xdr:twoCellAnchor editAs="oneCell">
    <xdr:from>
      <xdr:col>5</xdr:col>
      <xdr:colOff>673100</xdr:colOff>
      <xdr:row>29</xdr:row>
      <xdr:rowOff>88900</xdr:rowOff>
    </xdr:from>
    <xdr:to>
      <xdr:col>11</xdr:col>
      <xdr:colOff>304800</xdr:colOff>
      <xdr:row>79</xdr:row>
      <xdr:rowOff>25400</xdr:rowOff>
    </xdr:to>
    <xdr:pic>
      <xdr:nvPicPr>
        <xdr:cNvPr id="5" name="Picture 4">
          <a:extLst>
            <a:ext uri="{FF2B5EF4-FFF2-40B4-BE49-F238E27FC236}">
              <a16:creationId xmlns:a16="http://schemas.microsoft.com/office/drawing/2014/main" id="{BBE6D1DE-F31C-25E9-0097-0FE89B21DCAD}"/>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7823200" y="5613400"/>
          <a:ext cx="7772400" cy="9461500"/>
        </a:xfrm>
        <a:prstGeom prst="rect">
          <a:avLst/>
        </a:prstGeom>
      </xdr:spPr>
    </xdr:pic>
    <xdr:clientData/>
  </xdr:twoCellAnchor>
  <xdr:twoCellAnchor editAs="oneCell">
    <xdr:from>
      <xdr:col>11</xdr:col>
      <xdr:colOff>342900</xdr:colOff>
      <xdr:row>29</xdr:row>
      <xdr:rowOff>114300</xdr:rowOff>
    </xdr:from>
    <xdr:to>
      <xdr:col>20</xdr:col>
      <xdr:colOff>685800</xdr:colOff>
      <xdr:row>79</xdr:row>
      <xdr:rowOff>76200</xdr:rowOff>
    </xdr:to>
    <xdr:pic>
      <xdr:nvPicPr>
        <xdr:cNvPr id="7" name="Picture 6">
          <a:extLst>
            <a:ext uri="{FF2B5EF4-FFF2-40B4-BE49-F238E27FC236}">
              <a16:creationId xmlns:a16="http://schemas.microsoft.com/office/drawing/2014/main" id="{35CE4D84-CFD8-2084-30B2-B1BDE887A67E}"/>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15633700" y="5638800"/>
          <a:ext cx="7772400" cy="9486900"/>
        </a:xfrm>
        <a:prstGeom prst="rect">
          <a:avLst/>
        </a:prstGeom>
      </xdr:spPr>
    </xdr:pic>
    <xdr:clientData/>
  </xdr:twoCellAnchor>
  <xdr:twoCellAnchor editAs="oneCell">
    <xdr:from>
      <xdr:col>0</xdr:col>
      <xdr:colOff>0</xdr:colOff>
      <xdr:row>79</xdr:row>
      <xdr:rowOff>114300</xdr:rowOff>
    </xdr:from>
    <xdr:to>
      <xdr:col>5</xdr:col>
      <xdr:colOff>622300</xdr:colOff>
      <xdr:row>121</xdr:row>
      <xdr:rowOff>73920</xdr:rowOff>
    </xdr:to>
    <xdr:pic>
      <xdr:nvPicPr>
        <xdr:cNvPr id="9" name="Picture 8">
          <a:extLst>
            <a:ext uri="{FF2B5EF4-FFF2-40B4-BE49-F238E27FC236}">
              <a16:creationId xmlns:a16="http://schemas.microsoft.com/office/drawing/2014/main" id="{A079B00E-1FD3-0E5F-8D3F-FCF28A427C91}"/>
            </a:ext>
          </a:extLst>
        </xdr:cNvPr>
        <xdr:cNvPicPr>
          <a:picLocks noChangeAspect="1"/>
        </xdr:cNvPicPr>
      </xdr:nvPicPr>
      <xdr:blipFill>
        <a:blip xmlns:r="http://schemas.openxmlformats.org/officeDocument/2006/relationships" r:embed="rId4">
          <a:extLst>
            <a:ext uri="{28A0092B-C50C-407E-A947-70E740481C1C}">
              <a14:useLocalDpi xmlns:a14="http://schemas.microsoft.com/office/drawing/2010/main" val="0"/>
            </a:ext>
          </a:extLst>
        </a:blip>
        <a:stretch>
          <a:fillRect/>
        </a:stretch>
      </xdr:blipFill>
      <xdr:spPr>
        <a:xfrm>
          <a:off x="0" y="15163800"/>
          <a:ext cx="7772400" cy="7960620"/>
        </a:xfrm>
        <a:prstGeom prst="rect">
          <a:avLst/>
        </a:prstGeom>
      </xdr:spPr>
    </xdr:pic>
    <xdr:clientData/>
  </xdr:twoCellAnchor>
  <xdr:twoCellAnchor editAs="oneCell">
    <xdr:from>
      <xdr:col>5</xdr:col>
      <xdr:colOff>711200</xdr:colOff>
      <xdr:row>79</xdr:row>
      <xdr:rowOff>76200</xdr:rowOff>
    </xdr:from>
    <xdr:to>
      <xdr:col>11</xdr:col>
      <xdr:colOff>342900</xdr:colOff>
      <xdr:row>121</xdr:row>
      <xdr:rowOff>182136</xdr:rowOff>
    </xdr:to>
    <xdr:pic>
      <xdr:nvPicPr>
        <xdr:cNvPr id="11" name="Picture 10">
          <a:extLst>
            <a:ext uri="{FF2B5EF4-FFF2-40B4-BE49-F238E27FC236}">
              <a16:creationId xmlns:a16="http://schemas.microsoft.com/office/drawing/2014/main" id="{AF65A472-E2CC-2274-28DC-1FA711C355CE}"/>
            </a:ext>
          </a:extLst>
        </xdr:cNvPr>
        <xdr:cNvPicPr>
          <a:picLocks noChangeAspect="1"/>
        </xdr:cNvPicPr>
      </xdr:nvPicPr>
      <xdr:blipFill>
        <a:blip xmlns:r="http://schemas.openxmlformats.org/officeDocument/2006/relationships" r:embed="rId5">
          <a:extLst>
            <a:ext uri="{28A0092B-C50C-407E-A947-70E740481C1C}">
              <a14:useLocalDpi xmlns:a14="http://schemas.microsoft.com/office/drawing/2010/main" val="0"/>
            </a:ext>
          </a:extLst>
        </a:blip>
        <a:stretch>
          <a:fillRect/>
        </a:stretch>
      </xdr:blipFill>
      <xdr:spPr>
        <a:xfrm>
          <a:off x="7861300" y="15125700"/>
          <a:ext cx="7772400" cy="8106936"/>
        </a:xfrm>
        <a:prstGeom prst="rect">
          <a:avLst/>
        </a:prstGeom>
      </xdr:spPr>
    </xdr:pic>
    <xdr:clientData/>
  </xdr:twoCellAnchor>
</xdr:wsDr>
</file>

<file path=xl/drawings/drawing8.xml><?xml version="1.0" encoding="utf-8"?>
<xdr:wsDr xmlns:xdr="http://schemas.openxmlformats.org/drawingml/2006/spreadsheetDrawing" xmlns:a="http://schemas.openxmlformats.org/drawingml/2006/main">
  <xdr:twoCellAnchor editAs="oneCell">
    <xdr:from>
      <xdr:col>0</xdr:col>
      <xdr:colOff>0</xdr:colOff>
      <xdr:row>12</xdr:row>
      <xdr:rowOff>177800</xdr:rowOff>
    </xdr:from>
    <xdr:to>
      <xdr:col>7</xdr:col>
      <xdr:colOff>215900</xdr:colOff>
      <xdr:row>48</xdr:row>
      <xdr:rowOff>12700</xdr:rowOff>
    </xdr:to>
    <xdr:pic>
      <xdr:nvPicPr>
        <xdr:cNvPr id="3" name="Picture 2">
          <a:extLst>
            <a:ext uri="{FF2B5EF4-FFF2-40B4-BE49-F238E27FC236}">
              <a16:creationId xmlns:a16="http://schemas.microsoft.com/office/drawing/2014/main" id="{745BFE65-C7C6-86BB-2FA3-5BFE632B0A4A}"/>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0" y="2463800"/>
          <a:ext cx="7531100" cy="6692900"/>
        </a:xfrm>
        <a:prstGeom prst="rect">
          <a:avLst/>
        </a:prstGeom>
      </xdr:spPr>
    </xdr:pic>
    <xdr:clientData/>
  </xdr:twoCellAnchor>
  <xdr:twoCellAnchor editAs="oneCell">
    <xdr:from>
      <xdr:col>7</xdr:col>
      <xdr:colOff>228600</xdr:colOff>
      <xdr:row>13</xdr:row>
      <xdr:rowOff>0</xdr:rowOff>
    </xdr:from>
    <xdr:to>
      <xdr:col>14</xdr:col>
      <xdr:colOff>749300</xdr:colOff>
      <xdr:row>48</xdr:row>
      <xdr:rowOff>25400</xdr:rowOff>
    </xdr:to>
    <xdr:pic>
      <xdr:nvPicPr>
        <xdr:cNvPr id="5" name="Picture 4">
          <a:extLst>
            <a:ext uri="{FF2B5EF4-FFF2-40B4-BE49-F238E27FC236}">
              <a16:creationId xmlns:a16="http://schemas.microsoft.com/office/drawing/2014/main" id="{86F4AB85-1E24-C95D-7815-B3F47645AABE}"/>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7543800" y="2476500"/>
          <a:ext cx="7772400" cy="6692900"/>
        </a:xfrm>
        <a:prstGeom prst="rect">
          <a:avLst/>
        </a:prstGeom>
      </xdr:spPr>
    </xdr:pic>
    <xdr:clientData/>
  </xdr:twoCellAnchor>
</xdr:wsDr>
</file>

<file path=xl/drawings/drawing9.xml><?xml version="1.0" encoding="utf-8"?>
<xdr:wsDr xmlns:xdr="http://schemas.openxmlformats.org/drawingml/2006/spreadsheetDrawing" xmlns:a="http://schemas.openxmlformats.org/drawingml/2006/main">
  <xdr:twoCellAnchor editAs="oneCell">
    <xdr:from>
      <xdr:col>0</xdr:col>
      <xdr:colOff>0</xdr:colOff>
      <xdr:row>13</xdr:row>
      <xdr:rowOff>0</xdr:rowOff>
    </xdr:from>
    <xdr:to>
      <xdr:col>7</xdr:col>
      <xdr:colOff>609600</xdr:colOff>
      <xdr:row>48</xdr:row>
      <xdr:rowOff>82539</xdr:rowOff>
    </xdr:to>
    <xdr:pic>
      <xdr:nvPicPr>
        <xdr:cNvPr id="3" name="Picture 2">
          <a:extLst>
            <a:ext uri="{FF2B5EF4-FFF2-40B4-BE49-F238E27FC236}">
              <a16:creationId xmlns:a16="http://schemas.microsoft.com/office/drawing/2014/main" id="{30133448-2E4D-6EA4-A114-30DAA038B452}"/>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0" y="2476500"/>
          <a:ext cx="7772400" cy="6750039"/>
        </a:xfrm>
        <a:prstGeom prst="rect">
          <a:avLst/>
        </a:prstGeom>
      </xdr:spPr>
    </xdr:pic>
    <xdr:clientData/>
  </xdr:twoCellAnchor>
  <xdr:twoCellAnchor editAs="oneCell">
    <xdr:from>
      <xdr:col>7</xdr:col>
      <xdr:colOff>609600</xdr:colOff>
      <xdr:row>12</xdr:row>
      <xdr:rowOff>165100</xdr:rowOff>
    </xdr:from>
    <xdr:to>
      <xdr:col>15</xdr:col>
      <xdr:colOff>330200</xdr:colOff>
      <xdr:row>48</xdr:row>
      <xdr:rowOff>38100</xdr:rowOff>
    </xdr:to>
    <xdr:pic>
      <xdr:nvPicPr>
        <xdr:cNvPr id="5" name="Picture 4">
          <a:extLst>
            <a:ext uri="{FF2B5EF4-FFF2-40B4-BE49-F238E27FC236}">
              <a16:creationId xmlns:a16="http://schemas.microsoft.com/office/drawing/2014/main" id="{F8653615-1A68-E243-4627-68283A04E140}"/>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7772400" y="2451100"/>
          <a:ext cx="7772400" cy="6731000"/>
        </a:xfrm>
        <a:prstGeom prst="rect">
          <a:avLst/>
        </a:prstGeom>
      </xdr:spPr>
    </xdr:pic>
    <xdr:clientData/>
  </xdr:twoCellAnchor>
</xdr:wsDr>
</file>

<file path=xl/drawings/drawing10.xml><?xml version="1.0" encoding="utf-8"?>
<xdr:wsDr xmlns:xdr="http://schemas.openxmlformats.org/drawingml/2006/spreadsheetDrawing" xmlns:a="http://schemas.openxmlformats.org/drawingml/2006/main">
  <xdr:twoCellAnchor editAs="oneCell">
    <xdr:from>
      <xdr:col>0</xdr:col>
      <xdr:colOff>0</xdr:colOff>
      <xdr:row>9</xdr:row>
      <xdr:rowOff>0</xdr:rowOff>
    </xdr:from>
    <xdr:to>
      <xdr:col>7</xdr:col>
      <xdr:colOff>165100</xdr:colOff>
      <xdr:row>44</xdr:row>
      <xdr:rowOff>22667</xdr:rowOff>
    </xdr:to>
    <xdr:pic>
      <xdr:nvPicPr>
        <xdr:cNvPr id="3" name="Picture 2">
          <a:extLst>
            <a:ext uri="{FF2B5EF4-FFF2-40B4-BE49-F238E27FC236}">
              <a16:creationId xmlns:a16="http://schemas.microsoft.com/office/drawing/2014/main" id="{889CD3F9-6FBE-C8AE-D667-43B7B371855C}"/>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0" y="1714500"/>
          <a:ext cx="7772400" cy="6690167"/>
        </a:xfrm>
        <a:prstGeom prst="rect">
          <a:avLst/>
        </a:prstGeom>
      </xdr:spPr>
    </xdr:pic>
    <xdr:clientData/>
  </xdr:twoCellAnchor>
  <xdr:twoCellAnchor editAs="oneCell">
    <xdr:from>
      <xdr:col>7</xdr:col>
      <xdr:colOff>165100</xdr:colOff>
      <xdr:row>9</xdr:row>
      <xdr:rowOff>0</xdr:rowOff>
    </xdr:from>
    <xdr:to>
      <xdr:col>14</xdr:col>
      <xdr:colOff>558800</xdr:colOff>
      <xdr:row>44</xdr:row>
      <xdr:rowOff>12700</xdr:rowOff>
    </xdr:to>
    <xdr:pic>
      <xdr:nvPicPr>
        <xdr:cNvPr id="5" name="Picture 4">
          <a:extLst>
            <a:ext uri="{FF2B5EF4-FFF2-40B4-BE49-F238E27FC236}">
              <a16:creationId xmlns:a16="http://schemas.microsoft.com/office/drawing/2014/main" id="{0BAE94D1-F717-3C8E-BCA7-5D97C7E6A752}"/>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7772400" y="1714500"/>
          <a:ext cx="7772400" cy="6680200"/>
        </a:xfrm>
        <a:prstGeom prst="rect">
          <a:avLst/>
        </a:prstGeom>
      </xdr:spPr>
    </xdr:pic>
    <xdr:clientData/>
  </xdr:twoCellAnchor>
</xdr:wsDr>
</file>

<file path=xl/drawings/drawing11.xml><?xml version="1.0" encoding="utf-8"?>
<xdr:wsDr xmlns:xdr="http://schemas.openxmlformats.org/drawingml/2006/spreadsheetDrawing" xmlns:a="http://schemas.openxmlformats.org/drawingml/2006/main">
  <xdr:twoCellAnchor editAs="oneCell">
    <xdr:from>
      <xdr:col>0</xdr:col>
      <xdr:colOff>0</xdr:colOff>
      <xdr:row>13</xdr:row>
      <xdr:rowOff>0</xdr:rowOff>
    </xdr:from>
    <xdr:to>
      <xdr:col>7</xdr:col>
      <xdr:colOff>495300</xdr:colOff>
      <xdr:row>49</xdr:row>
      <xdr:rowOff>161834</xdr:rowOff>
    </xdr:to>
    <xdr:pic>
      <xdr:nvPicPr>
        <xdr:cNvPr id="5" name="Picture 4">
          <a:extLst>
            <a:ext uri="{FF2B5EF4-FFF2-40B4-BE49-F238E27FC236}">
              <a16:creationId xmlns:a16="http://schemas.microsoft.com/office/drawing/2014/main" id="{EFDA8C59-9C4B-F3C2-DF01-488637B93F34}"/>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0" y="2476500"/>
          <a:ext cx="7772400" cy="7019834"/>
        </a:xfrm>
        <a:prstGeom prst="rect">
          <a:avLst/>
        </a:prstGeom>
      </xdr:spPr>
    </xdr:pic>
    <xdr:clientData/>
  </xdr:twoCellAnchor>
  <xdr:twoCellAnchor editAs="oneCell">
    <xdr:from>
      <xdr:col>7</xdr:col>
      <xdr:colOff>457200</xdr:colOff>
      <xdr:row>12</xdr:row>
      <xdr:rowOff>165100</xdr:rowOff>
    </xdr:from>
    <xdr:to>
      <xdr:col>14</xdr:col>
      <xdr:colOff>787400</xdr:colOff>
      <xdr:row>49</xdr:row>
      <xdr:rowOff>114300</xdr:rowOff>
    </xdr:to>
    <xdr:pic>
      <xdr:nvPicPr>
        <xdr:cNvPr id="7" name="Picture 6">
          <a:extLst>
            <a:ext uri="{FF2B5EF4-FFF2-40B4-BE49-F238E27FC236}">
              <a16:creationId xmlns:a16="http://schemas.microsoft.com/office/drawing/2014/main" id="{FDBD8509-3706-4ED1-D18F-09CBAEEDA74D}"/>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7734300" y="2451100"/>
          <a:ext cx="7772400" cy="6997700"/>
        </a:xfrm>
        <a:prstGeom prst="rect">
          <a:avLst/>
        </a:prstGeom>
      </xdr:spPr>
    </xdr:pic>
    <xdr:clientData/>
  </xdr:twoCellAnchor>
</xdr:wsDr>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www.sipet.org/Publications_details.aspx?id=8KD8RQ5MLQFJT5VQ43rxqw==" TargetMode="External"/><Relationship Id="rId2" Type="http://schemas.openxmlformats.org/officeDocument/2006/relationships/hyperlink" Target="https://atb.nrel.gov/" TargetMode="External"/><Relationship Id="rId1" Type="http://schemas.openxmlformats.org/officeDocument/2006/relationships/hyperlink" Target="https://www.irena.org/publications/2021/Jun/Renewable-Power-Costs-in-2020" TargetMode="External"/><Relationship Id="rId4" Type="http://schemas.openxmlformats.org/officeDocument/2006/relationships/hyperlink" Target="https://www.officialdata.org/us/inflation/2022?endYear=2012&amp;amount=1" TargetMode="Externa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1004"/>
  <sheetViews>
    <sheetView topLeftCell="A2" workbookViewId="0">
      <selection activeCell="B10" sqref="B10"/>
    </sheetView>
  </sheetViews>
  <sheetFormatPr baseColWidth="10" defaultColWidth="14.5" defaultRowHeight="15" customHeight="1" x14ac:dyDescent="0.2"/>
  <cols>
    <col min="1" max="1" width="8.6640625" customWidth="1"/>
    <col min="2" max="2" width="113" customWidth="1"/>
    <col min="3" max="26" width="8.6640625" customWidth="1"/>
  </cols>
  <sheetData>
    <row r="1" spans="1:2" ht="14.25" customHeight="1" x14ac:dyDescent="0.2">
      <c r="A1" s="1" t="s">
        <v>0</v>
      </c>
      <c r="B1" s="2"/>
    </row>
    <row r="2" spans="1:2" ht="14.25" customHeight="1" x14ac:dyDescent="0.2">
      <c r="A2" s="1" t="s">
        <v>1</v>
      </c>
      <c r="B2" s="2"/>
    </row>
    <row r="3" spans="1:2" ht="14.25" customHeight="1" x14ac:dyDescent="0.2">
      <c r="A3" s="1" t="s">
        <v>2</v>
      </c>
      <c r="B3" s="2"/>
    </row>
    <row r="4" spans="1:2" ht="14.25" customHeight="1" x14ac:dyDescent="0.2">
      <c r="A4" s="1" t="s">
        <v>3</v>
      </c>
      <c r="B4" s="2"/>
    </row>
    <row r="5" spans="1:2" ht="14.25" customHeight="1" x14ac:dyDescent="0.2">
      <c r="A5" s="2"/>
      <c r="B5" s="2"/>
    </row>
    <row r="6" spans="1:2" ht="14.25" customHeight="1" x14ac:dyDescent="0.2">
      <c r="A6" s="3" t="s">
        <v>4</v>
      </c>
      <c r="B6" s="4" t="s">
        <v>5</v>
      </c>
    </row>
    <row r="7" spans="1:2" ht="14.25" customHeight="1" x14ac:dyDescent="0.2">
      <c r="A7" s="2"/>
      <c r="B7" s="5" t="s">
        <v>6</v>
      </c>
    </row>
    <row r="8" spans="1:2" ht="14.25" customHeight="1" x14ac:dyDescent="0.2">
      <c r="A8" s="2"/>
      <c r="B8" s="5" t="s">
        <v>7</v>
      </c>
    </row>
    <row r="9" spans="1:2" ht="14.25" customHeight="1" x14ac:dyDescent="0.2">
      <c r="A9" s="2"/>
      <c r="B9" s="5" t="s">
        <v>113</v>
      </c>
    </row>
    <row r="10" spans="1:2" ht="14.25" customHeight="1" x14ac:dyDescent="0.2">
      <c r="A10" s="2"/>
      <c r="B10" s="38" t="s">
        <v>115</v>
      </c>
    </row>
    <row r="11" spans="1:2" ht="14.25" customHeight="1" x14ac:dyDescent="0.2">
      <c r="A11" s="2"/>
      <c r="B11" s="5" t="s">
        <v>114</v>
      </c>
    </row>
    <row r="12" spans="1:2" ht="14.25" customHeight="1" x14ac:dyDescent="0.2">
      <c r="A12" s="2"/>
      <c r="B12" s="34" t="s">
        <v>116</v>
      </c>
    </row>
    <row r="13" spans="1:2" ht="14.25" customHeight="1" x14ac:dyDescent="0.2">
      <c r="A13" s="2"/>
    </row>
    <row r="14" spans="1:2" ht="14.25" customHeight="1" x14ac:dyDescent="0.2">
      <c r="A14" s="2"/>
      <c r="B14" s="7" t="s">
        <v>8</v>
      </c>
    </row>
    <row r="15" spans="1:2" ht="14.25" customHeight="1" x14ac:dyDescent="0.2">
      <c r="A15" s="2"/>
      <c r="B15" s="5" t="s">
        <v>9</v>
      </c>
    </row>
    <row r="16" spans="1:2" ht="14.25" customHeight="1" x14ac:dyDescent="0.2">
      <c r="A16" s="2"/>
      <c r="B16" s="2">
        <v>2020</v>
      </c>
    </row>
    <row r="17" spans="1:2" ht="14.25" customHeight="1" x14ac:dyDescent="0.2">
      <c r="A17" s="2"/>
      <c r="B17" s="2" t="s">
        <v>9</v>
      </c>
    </row>
    <row r="18" spans="1:2" ht="14.25" customHeight="1" x14ac:dyDescent="0.2">
      <c r="A18" s="2"/>
      <c r="B18" s="6" t="s">
        <v>10</v>
      </c>
    </row>
    <row r="19" spans="1:2" ht="14.25" customHeight="1" x14ac:dyDescent="0.2">
      <c r="A19" s="2"/>
      <c r="B19" s="5" t="s">
        <v>11</v>
      </c>
    </row>
    <row r="20" spans="1:2" ht="14.25" customHeight="1" x14ac:dyDescent="0.2">
      <c r="A20" s="2"/>
    </row>
    <row r="21" spans="1:2" ht="14.25" customHeight="1" x14ac:dyDescent="0.2">
      <c r="B21" s="7" t="s">
        <v>12</v>
      </c>
    </row>
    <row r="22" spans="1:2" ht="14.25" customHeight="1" x14ac:dyDescent="0.2">
      <c r="B22" s="5" t="s">
        <v>13</v>
      </c>
    </row>
    <row r="23" spans="1:2" ht="14.25" customHeight="1" x14ac:dyDescent="0.2">
      <c r="B23" s="2">
        <v>2020</v>
      </c>
    </row>
    <row r="24" spans="1:2" ht="14.25" customHeight="1" x14ac:dyDescent="0.2">
      <c r="B24" s="5" t="s">
        <v>14</v>
      </c>
    </row>
    <row r="25" spans="1:2" ht="14.25" customHeight="1" x14ac:dyDescent="0.2">
      <c r="B25" s="6" t="s">
        <v>15</v>
      </c>
    </row>
    <row r="26" spans="1:2" ht="14.25" customHeight="1" x14ac:dyDescent="0.2">
      <c r="B26" s="5" t="s">
        <v>16</v>
      </c>
    </row>
    <row r="27" spans="1:2" ht="14.25" customHeight="1" x14ac:dyDescent="0.2"/>
    <row r="28" spans="1:2" ht="14.25" customHeight="1" x14ac:dyDescent="0.2">
      <c r="A28" s="3" t="s">
        <v>17</v>
      </c>
      <c r="B28" s="35" t="s">
        <v>110</v>
      </c>
    </row>
    <row r="29" spans="1:2" ht="14.25" customHeight="1" x14ac:dyDescent="0.2">
      <c r="A29" s="3"/>
      <c r="B29" s="5" t="s">
        <v>163</v>
      </c>
    </row>
    <row r="30" spans="1:2" ht="14.25" customHeight="1" x14ac:dyDescent="0.2">
      <c r="B30" s="8" t="s">
        <v>18</v>
      </c>
    </row>
    <row r="31" spans="1:2" ht="14.25" customHeight="1" x14ac:dyDescent="0.2">
      <c r="B31" s="8" t="s">
        <v>19</v>
      </c>
    </row>
    <row r="32" spans="1:2" ht="14.25" customHeight="1" x14ac:dyDescent="0.2">
      <c r="B32" s="8" t="s">
        <v>20</v>
      </c>
    </row>
    <row r="33" spans="1:2" ht="14.25" customHeight="1" x14ac:dyDescent="0.2">
      <c r="B33" s="8" t="s">
        <v>21</v>
      </c>
    </row>
    <row r="34" spans="1:2" ht="14.25" customHeight="1" x14ac:dyDescent="0.2">
      <c r="B34" s="8" t="s">
        <v>22</v>
      </c>
    </row>
    <row r="35" spans="1:2" ht="14.25" customHeight="1" x14ac:dyDescent="0.2"/>
    <row r="36" spans="1:2" ht="14.25" customHeight="1" x14ac:dyDescent="0.2">
      <c r="A36" s="1" t="s">
        <v>23</v>
      </c>
    </row>
    <row r="37" spans="1:2" ht="14.25" customHeight="1" x14ac:dyDescent="0.2">
      <c r="A37" s="39">
        <v>0.96</v>
      </c>
      <c r="B37" s="8" t="s">
        <v>111</v>
      </c>
    </row>
    <row r="38" spans="1:2" ht="14.25" customHeight="1" x14ac:dyDescent="0.2">
      <c r="A38" s="39">
        <v>0.89</v>
      </c>
      <c r="B38" s="8" t="s">
        <v>133</v>
      </c>
    </row>
    <row r="39" spans="1:2" ht="14.25" customHeight="1" x14ac:dyDescent="0.2">
      <c r="A39" s="5">
        <v>0.78</v>
      </c>
      <c r="B39" s="8" t="s">
        <v>112</v>
      </c>
    </row>
    <row r="40" spans="1:2" ht="14.25" customHeight="1" x14ac:dyDescent="0.2">
      <c r="B40" s="34" t="s">
        <v>117</v>
      </c>
    </row>
    <row r="41" spans="1:2" ht="14.25" customHeight="1" x14ac:dyDescent="0.2">
      <c r="B41" s="36"/>
    </row>
    <row r="42" spans="1:2" ht="14.25" customHeight="1" x14ac:dyDescent="0.2">
      <c r="B42" s="37"/>
    </row>
    <row r="43" spans="1:2" ht="14.25" customHeight="1" x14ac:dyDescent="0.2"/>
    <row r="44" spans="1:2" ht="14.25" customHeight="1" x14ac:dyDescent="0.2"/>
    <row r="45" spans="1:2" ht="14.25" customHeight="1" x14ac:dyDescent="0.2"/>
    <row r="46" spans="1:2" ht="14.25" customHeight="1" x14ac:dyDescent="0.2"/>
    <row r="47" spans="1:2" ht="14.25" customHeight="1" x14ac:dyDescent="0.2"/>
    <row r="48" spans="1:2" ht="14.25" customHeight="1" x14ac:dyDescent="0.2"/>
    <row r="49" ht="14.25" customHeight="1" x14ac:dyDescent="0.2"/>
    <row r="50" ht="14.25" customHeight="1" x14ac:dyDescent="0.2"/>
    <row r="51" ht="14.25" customHeight="1" x14ac:dyDescent="0.2"/>
    <row r="52" ht="14.25" customHeight="1" x14ac:dyDescent="0.2"/>
    <row r="53" ht="14.25" customHeight="1" x14ac:dyDescent="0.2"/>
    <row r="54" ht="14.25" customHeight="1" x14ac:dyDescent="0.2"/>
    <row r="55" ht="14.25" customHeight="1" x14ac:dyDescent="0.2"/>
    <row r="56" ht="14.25" customHeight="1" x14ac:dyDescent="0.2"/>
    <row r="57" ht="14.25" customHeight="1" x14ac:dyDescent="0.2"/>
    <row r="58" ht="14.25" customHeight="1" x14ac:dyDescent="0.2"/>
    <row r="59" ht="14.25" customHeight="1" x14ac:dyDescent="0.2"/>
    <row r="60" ht="14.25" customHeight="1" x14ac:dyDescent="0.2"/>
    <row r="61" ht="14.25" customHeight="1" x14ac:dyDescent="0.2"/>
    <row r="62" ht="14.25" customHeight="1" x14ac:dyDescent="0.2"/>
    <row r="63" ht="14.25" customHeight="1" x14ac:dyDescent="0.2"/>
    <row r="64" ht="14.25" customHeight="1" x14ac:dyDescent="0.2"/>
    <row r="65" ht="14.25" customHeight="1" x14ac:dyDescent="0.2"/>
    <row r="66" ht="14.25" customHeight="1" x14ac:dyDescent="0.2"/>
    <row r="67" ht="14.25" customHeight="1" x14ac:dyDescent="0.2"/>
    <row r="68" ht="14.25" customHeight="1" x14ac:dyDescent="0.2"/>
    <row r="69" ht="14.25" customHeight="1" x14ac:dyDescent="0.2"/>
    <row r="70" ht="14.25" customHeight="1" x14ac:dyDescent="0.2"/>
    <row r="71" ht="14.25" customHeight="1" x14ac:dyDescent="0.2"/>
    <row r="72" ht="14.25" customHeight="1" x14ac:dyDescent="0.2"/>
    <row r="73" ht="14.25" customHeight="1" x14ac:dyDescent="0.2"/>
    <row r="74" ht="14.25" customHeight="1" x14ac:dyDescent="0.2"/>
    <row r="75" ht="14.25" customHeight="1" x14ac:dyDescent="0.2"/>
    <row r="76" ht="14.25" customHeight="1" x14ac:dyDescent="0.2"/>
    <row r="77" ht="14.25" customHeight="1" x14ac:dyDescent="0.2"/>
    <row r="78" ht="14.25" customHeight="1" x14ac:dyDescent="0.2"/>
    <row r="79" ht="14.25" customHeight="1" x14ac:dyDescent="0.2"/>
    <row r="80" ht="14.25" customHeight="1" x14ac:dyDescent="0.2"/>
    <row r="81" ht="14.25" customHeight="1" x14ac:dyDescent="0.2"/>
    <row r="82" ht="14.25" customHeight="1" x14ac:dyDescent="0.2"/>
    <row r="83" ht="14.25" customHeight="1" x14ac:dyDescent="0.2"/>
    <row r="84" ht="14.25" customHeight="1" x14ac:dyDescent="0.2"/>
    <row r="85" ht="14.25" customHeight="1" x14ac:dyDescent="0.2"/>
    <row r="86" ht="14.25" customHeight="1" x14ac:dyDescent="0.2"/>
    <row r="87" ht="14.25" customHeight="1" x14ac:dyDescent="0.2"/>
    <row r="88" ht="14.25" customHeight="1" x14ac:dyDescent="0.2"/>
    <row r="89" ht="14.25" customHeight="1" x14ac:dyDescent="0.2"/>
    <row r="90" ht="14.25" customHeight="1" x14ac:dyDescent="0.2"/>
    <row r="91" ht="14.25" customHeight="1" x14ac:dyDescent="0.2"/>
    <row r="92" ht="14.25" customHeight="1" x14ac:dyDescent="0.2"/>
    <row r="93" ht="14.25" customHeight="1" x14ac:dyDescent="0.2"/>
    <row r="94" ht="14.25" customHeight="1" x14ac:dyDescent="0.2"/>
    <row r="95" ht="14.25" customHeight="1" x14ac:dyDescent="0.2"/>
    <row r="96" ht="14.25" customHeight="1" x14ac:dyDescent="0.2"/>
    <row r="97" ht="14.25" customHeight="1" x14ac:dyDescent="0.2"/>
    <row r="98" ht="14.25" customHeight="1" x14ac:dyDescent="0.2"/>
    <row r="99" ht="14.25" customHeight="1" x14ac:dyDescent="0.2"/>
    <row r="100" ht="14.25" customHeight="1" x14ac:dyDescent="0.2"/>
    <row r="101" ht="14.25" customHeight="1" x14ac:dyDescent="0.2"/>
    <row r="102" ht="14.25" customHeight="1" x14ac:dyDescent="0.2"/>
    <row r="103" ht="14.25" customHeight="1" x14ac:dyDescent="0.2"/>
    <row r="104" ht="14.25" customHeight="1" x14ac:dyDescent="0.2"/>
    <row r="105" ht="14.25" customHeight="1" x14ac:dyDescent="0.2"/>
    <row r="106" ht="14.25" customHeight="1" x14ac:dyDescent="0.2"/>
    <row r="107" ht="14.25" customHeight="1" x14ac:dyDescent="0.2"/>
    <row r="108" ht="14.25" customHeight="1" x14ac:dyDescent="0.2"/>
    <row r="109" ht="14.25" customHeight="1" x14ac:dyDescent="0.2"/>
    <row r="110" ht="14.25" customHeight="1" x14ac:dyDescent="0.2"/>
    <row r="111" ht="14.25" customHeight="1" x14ac:dyDescent="0.2"/>
    <row r="112" ht="14.25" customHeight="1" x14ac:dyDescent="0.2"/>
    <row r="113" ht="14.25" customHeight="1" x14ac:dyDescent="0.2"/>
    <row r="114" ht="14.25" customHeight="1" x14ac:dyDescent="0.2"/>
    <row r="115" ht="14.25" customHeight="1" x14ac:dyDescent="0.2"/>
    <row r="116" ht="14.25" customHeight="1" x14ac:dyDescent="0.2"/>
    <row r="117" ht="14.25" customHeight="1" x14ac:dyDescent="0.2"/>
    <row r="118" ht="14.25" customHeight="1" x14ac:dyDescent="0.2"/>
    <row r="119" ht="14.25" customHeight="1" x14ac:dyDescent="0.2"/>
    <row r="120" ht="14.25" customHeight="1" x14ac:dyDescent="0.2"/>
    <row r="121" ht="14.25" customHeight="1" x14ac:dyDescent="0.2"/>
    <row r="122" ht="14.25" customHeight="1" x14ac:dyDescent="0.2"/>
    <row r="123" ht="14.25" customHeight="1" x14ac:dyDescent="0.2"/>
    <row r="124" ht="14.25" customHeight="1" x14ac:dyDescent="0.2"/>
    <row r="125" ht="14.25" customHeight="1" x14ac:dyDescent="0.2"/>
    <row r="126" ht="14.25" customHeight="1" x14ac:dyDescent="0.2"/>
    <row r="127" ht="14.25" customHeight="1" x14ac:dyDescent="0.2"/>
    <row r="128" ht="14.25" customHeight="1" x14ac:dyDescent="0.2"/>
    <row r="129" ht="14.25" customHeight="1" x14ac:dyDescent="0.2"/>
    <row r="130" ht="14.25" customHeight="1" x14ac:dyDescent="0.2"/>
    <row r="131" ht="14.25" customHeight="1" x14ac:dyDescent="0.2"/>
    <row r="132" ht="14.25" customHeight="1" x14ac:dyDescent="0.2"/>
    <row r="133" ht="14.25" customHeight="1" x14ac:dyDescent="0.2"/>
    <row r="134" ht="14.25" customHeight="1" x14ac:dyDescent="0.2"/>
    <row r="135" ht="14.25" customHeight="1" x14ac:dyDescent="0.2"/>
    <row r="136" ht="14.25" customHeight="1" x14ac:dyDescent="0.2"/>
    <row r="137" ht="14.25" customHeight="1" x14ac:dyDescent="0.2"/>
    <row r="138" ht="14.25" customHeight="1" x14ac:dyDescent="0.2"/>
    <row r="139" ht="14.25" customHeight="1" x14ac:dyDescent="0.2"/>
    <row r="140" ht="14.25" customHeight="1" x14ac:dyDescent="0.2"/>
    <row r="141" ht="14.25" customHeight="1" x14ac:dyDescent="0.2"/>
    <row r="142" ht="14.25" customHeight="1" x14ac:dyDescent="0.2"/>
    <row r="143" ht="14.25" customHeight="1" x14ac:dyDescent="0.2"/>
    <row r="144" ht="14.25" customHeight="1" x14ac:dyDescent="0.2"/>
    <row r="145" ht="14.25" customHeight="1" x14ac:dyDescent="0.2"/>
    <row r="146" ht="14.25" customHeight="1" x14ac:dyDescent="0.2"/>
    <row r="147" ht="14.25" customHeight="1" x14ac:dyDescent="0.2"/>
    <row r="148" ht="14.25" customHeight="1" x14ac:dyDescent="0.2"/>
    <row r="149" ht="14.25" customHeight="1" x14ac:dyDescent="0.2"/>
    <row r="150" ht="14.25" customHeight="1" x14ac:dyDescent="0.2"/>
    <row r="151" ht="14.25" customHeight="1" x14ac:dyDescent="0.2"/>
    <row r="152" ht="14.25" customHeight="1" x14ac:dyDescent="0.2"/>
    <row r="153" ht="14.25" customHeight="1" x14ac:dyDescent="0.2"/>
    <row r="154" ht="14.25" customHeight="1" x14ac:dyDescent="0.2"/>
    <row r="155" ht="14.25" customHeight="1" x14ac:dyDescent="0.2"/>
    <row r="156" ht="14.25" customHeight="1" x14ac:dyDescent="0.2"/>
    <row r="157" ht="14.25" customHeight="1" x14ac:dyDescent="0.2"/>
    <row r="158" ht="14.25" customHeight="1" x14ac:dyDescent="0.2"/>
    <row r="159" ht="14.25" customHeight="1" x14ac:dyDescent="0.2"/>
    <row r="160" ht="14.25" customHeight="1" x14ac:dyDescent="0.2"/>
    <row r="161" ht="14.25" customHeight="1" x14ac:dyDescent="0.2"/>
    <row r="162" ht="14.25" customHeight="1" x14ac:dyDescent="0.2"/>
    <row r="163" ht="14.25" customHeight="1" x14ac:dyDescent="0.2"/>
    <row r="164" ht="14.25" customHeight="1" x14ac:dyDescent="0.2"/>
    <row r="165" ht="14.25" customHeight="1" x14ac:dyDescent="0.2"/>
    <row r="166" ht="14.25" customHeight="1" x14ac:dyDescent="0.2"/>
    <row r="167" ht="14.25" customHeight="1" x14ac:dyDescent="0.2"/>
    <row r="168" ht="14.25" customHeight="1" x14ac:dyDescent="0.2"/>
    <row r="169" ht="14.25" customHeight="1" x14ac:dyDescent="0.2"/>
    <row r="170" ht="14.25" customHeight="1" x14ac:dyDescent="0.2"/>
    <row r="171" ht="14.25" customHeight="1" x14ac:dyDescent="0.2"/>
    <row r="172" ht="14.25" customHeight="1" x14ac:dyDescent="0.2"/>
    <row r="173" ht="14.25" customHeight="1" x14ac:dyDescent="0.2"/>
    <row r="174" ht="14.25" customHeight="1" x14ac:dyDescent="0.2"/>
    <row r="175" ht="14.25" customHeight="1" x14ac:dyDescent="0.2"/>
    <row r="176" ht="14.25" customHeight="1" x14ac:dyDescent="0.2"/>
    <row r="177" ht="14.25" customHeight="1" x14ac:dyDescent="0.2"/>
    <row r="178" ht="14.25" customHeight="1" x14ac:dyDescent="0.2"/>
    <row r="179" ht="14.25" customHeight="1" x14ac:dyDescent="0.2"/>
    <row r="180" ht="14.25" customHeight="1" x14ac:dyDescent="0.2"/>
    <row r="181" ht="14.25" customHeight="1" x14ac:dyDescent="0.2"/>
    <row r="182" ht="14.25" customHeight="1" x14ac:dyDescent="0.2"/>
    <row r="183" ht="14.25" customHeight="1" x14ac:dyDescent="0.2"/>
    <row r="184" ht="14.25" customHeight="1" x14ac:dyDescent="0.2"/>
    <row r="185" ht="14.25" customHeight="1" x14ac:dyDescent="0.2"/>
    <row r="186" ht="14.25" customHeight="1" x14ac:dyDescent="0.2"/>
    <row r="187" ht="14.25" customHeight="1" x14ac:dyDescent="0.2"/>
    <row r="188" ht="14.25" customHeight="1" x14ac:dyDescent="0.2"/>
    <row r="189" ht="14.25" customHeight="1" x14ac:dyDescent="0.2"/>
    <row r="190" ht="14.25" customHeight="1" x14ac:dyDescent="0.2"/>
    <row r="191" ht="14.25" customHeight="1" x14ac:dyDescent="0.2"/>
    <row r="192" ht="14.25" customHeight="1" x14ac:dyDescent="0.2"/>
    <row r="193" ht="14.25" customHeight="1" x14ac:dyDescent="0.2"/>
    <row r="194" ht="14.25" customHeight="1" x14ac:dyDescent="0.2"/>
    <row r="195" ht="14.25" customHeight="1" x14ac:dyDescent="0.2"/>
    <row r="196" ht="14.25" customHeight="1" x14ac:dyDescent="0.2"/>
    <row r="197" ht="14.25" customHeight="1" x14ac:dyDescent="0.2"/>
    <row r="198" ht="14.25" customHeight="1" x14ac:dyDescent="0.2"/>
    <row r="199" ht="14.25" customHeight="1" x14ac:dyDescent="0.2"/>
    <row r="200" ht="14.25" customHeight="1" x14ac:dyDescent="0.2"/>
    <row r="201" ht="14.25" customHeight="1" x14ac:dyDescent="0.2"/>
    <row r="202" ht="14.25" customHeight="1" x14ac:dyDescent="0.2"/>
    <row r="203" ht="14.25" customHeight="1" x14ac:dyDescent="0.2"/>
    <row r="204" ht="14.25" customHeight="1" x14ac:dyDescent="0.2"/>
    <row r="205" ht="14.25" customHeight="1" x14ac:dyDescent="0.2"/>
    <row r="206" ht="14.25" customHeight="1" x14ac:dyDescent="0.2"/>
    <row r="207" ht="14.25" customHeight="1" x14ac:dyDescent="0.2"/>
    <row r="208" ht="14.25" customHeight="1" x14ac:dyDescent="0.2"/>
    <row r="209" ht="14.25" customHeight="1" x14ac:dyDescent="0.2"/>
    <row r="210" ht="14.25" customHeight="1" x14ac:dyDescent="0.2"/>
    <row r="211" ht="14.25" customHeight="1" x14ac:dyDescent="0.2"/>
    <row r="212" ht="14.25" customHeight="1" x14ac:dyDescent="0.2"/>
    <row r="213" ht="14.25" customHeight="1" x14ac:dyDescent="0.2"/>
    <row r="214" ht="14.25" customHeight="1" x14ac:dyDescent="0.2"/>
    <row r="215" ht="14.25" customHeight="1" x14ac:dyDescent="0.2"/>
    <row r="216" ht="14.25" customHeight="1" x14ac:dyDescent="0.2"/>
    <row r="217" ht="14.25" customHeight="1" x14ac:dyDescent="0.2"/>
    <row r="218" ht="14.25" customHeight="1" x14ac:dyDescent="0.2"/>
    <row r="219" ht="14.25" customHeight="1" x14ac:dyDescent="0.2"/>
    <row r="220" ht="14.25" customHeight="1" x14ac:dyDescent="0.2"/>
    <row r="221" ht="14.25" customHeight="1" x14ac:dyDescent="0.2"/>
    <row r="222" ht="14.25" customHeight="1" x14ac:dyDescent="0.2"/>
    <row r="223" ht="14.25" customHeight="1" x14ac:dyDescent="0.2"/>
    <row r="224" ht="14.25" customHeight="1" x14ac:dyDescent="0.2"/>
    <row r="225" ht="14.25" customHeight="1" x14ac:dyDescent="0.2"/>
    <row r="226" ht="14.25" customHeight="1" x14ac:dyDescent="0.2"/>
    <row r="227" ht="14.25" customHeight="1" x14ac:dyDescent="0.2"/>
    <row r="228" ht="14.25" customHeight="1" x14ac:dyDescent="0.2"/>
    <row r="229" ht="14.25" customHeight="1" x14ac:dyDescent="0.2"/>
    <row r="230" ht="14.25" customHeight="1" x14ac:dyDescent="0.2"/>
    <row r="231" ht="14.25" customHeight="1" x14ac:dyDescent="0.2"/>
    <row r="232" ht="14.25" customHeight="1" x14ac:dyDescent="0.2"/>
    <row r="233" ht="14.25" customHeight="1" x14ac:dyDescent="0.2"/>
    <row r="234" ht="14.25" customHeight="1" x14ac:dyDescent="0.2"/>
    <row r="235" ht="14.25" customHeight="1" x14ac:dyDescent="0.2"/>
    <row r="236" ht="14.25" customHeight="1" x14ac:dyDescent="0.2"/>
    <row r="237" ht="14.25" customHeight="1" x14ac:dyDescent="0.2"/>
    <row r="238" ht="14.25" customHeight="1" x14ac:dyDescent="0.2"/>
    <row r="239" ht="14.25" customHeight="1" x14ac:dyDescent="0.2"/>
    <row r="240" ht="14.25" customHeight="1" x14ac:dyDescent="0.2"/>
    <row r="241" ht="14.25" customHeight="1" x14ac:dyDescent="0.2"/>
    <row r="242" ht="14.25" customHeight="1" x14ac:dyDescent="0.2"/>
    <row r="243" ht="14.25" customHeight="1" x14ac:dyDescent="0.2"/>
    <row r="244" ht="14.25" customHeight="1" x14ac:dyDescent="0.2"/>
    <row r="245" ht="14.25" customHeight="1" x14ac:dyDescent="0.2"/>
    <row r="246" ht="14.25" customHeight="1" x14ac:dyDescent="0.2"/>
    <row r="247" ht="14.25" customHeight="1" x14ac:dyDescent="0.2"/>
    <row r="248" ht="14.25" customHeight="1" x14ac:dyDescent="0.2"/>
    <row r="249" ht="14.25" customHeight="1" x14ac:dyDescent="0.2"/>
    <row r="250" ht="14.25" customHeight="1" x14ac:dyDescent="0.2"/>
    <row r="251" ht="14.25" customHeight="1" x14ac:dyDescent="0.2"/>
    <row r="252" ht="14.25" customHeight="1" x14ac:dyDescent="0.2"/>
    <row r="253" ht="14.25" customHeight="1" x14ac:dyDescent="0.2"/>
    <row r="254" ht="14.25" customHeight="1" x14ac:dyDescent="0.2"/>
    <row r="255" ht="14.25" customHeight="1" x14ac:dyDescent="0.2"/>
    <row r="256" ht="14.25" customHeight="1" x14ac:dyDescent="0.2"/>
    <row r="257" ht="14.25" customHeight="1" x14ac:dyDescent="0.2"/>
    <row r="258" ht="14.25" customHeight="1" x14ac:dyDescent="0.2"/>
    <row r="259" ht="14.25" customHeight="1" x14ac:dyDescent="0.2"/>
    <row r="260" ht="14.25" customHeight="1" x14ac:dyDescent="0.2"/>
    <row r="261" ht="14.25" customHeight="1" x14ac:dyDescent="0.2"/>
    <row r="262" ht="14.25" customHeight="1" x14ac:dyDescent="0.2"/>
    <row r="263" ht="14.25" customHeight="1" x14ac:dyDescent="0.2"/>
    <row r="264" ht="14.25" customHeight="1" x14ac:dyDescent="0.2"/>
    <row r="265" ht="14.25" customHeight="1" x14ac:dyDescent="0.2"/>
    <row r="266" ht="14.25" customHeight="1" x14ac:dyDescent="0.2"/>
    <row r="267" ht="14.25" customHeight="1" x14ac:dyDescent="0.2"/>
    <row r="268" ht="14.25" customHeight="1" x14ac:dyDescent="0.2"/>
    <row r="269" ht="14.25" customHeight="1" x14ac:dyDescent="0.2"/>
    <row r="270" ht="14.25" customHeight="1" x14ac:dyDescent="0.2"/>
    <row r="271" ht="14.25" customHeight="1" x14ac:dyDescent="0.2"/>
    <row r="272" ht="14.25" customHeight="1" x14ac:dyDescent="0.2"/>
    <row r="273" ht="14.25" customHeight="1" x14ac:dyDescent="0.2"/>
    <row r="274" ht="14.25" customHeight="1" x14ac:dyDescent="0.2"/>
    <row r="275" ht="14.25" customHeight="1" x14ac:dyDescent="0.2"/>
    <row r="276" ht="14.25" customHeight="1" x14ac:dyDescent="0.2"/>
    <row r="277" ht="14.25" customHeight="1" x14ac:dyDescent="0.2"/>
    <row r="278" ht="14.25" customHeight="1" x14ac:dyDescent="0.2"/>
    <row r="279" ht="14.25" customHeight="1" x14ac:dyDescent="0.2"/>
    <row r="280" ht="14.25" customHeight="1" x14ac:dyDescent="0.2"/>
    <row r="281" ht="14.25" customHeight="1" x14ac:dyDescent="0.2"/>
    <row r="282" ht="14.25" customHeight="1" x14ac:dyDescent="0.2"/>
    <row r="283" ht="14.25" customHeight="1" x14ac:dyDescent="0.2"/>
    <row r="284" ht="14.25" customHeight="1" x14ac:dyDescent="0.2"/>
    <row r="285" ht="14.25" customHeight="1" x14ac:dyDescent="0.2"/>
    <row r="286" ht="14.25" customHeight="1" x14ac:dyDescent="0.2"/>
    <row r="287" ht="14.25" customHeight="1" x14ac:dyDescent="0.2"/>
    <row r="288" ht="14.25" customHeight="1" x14ac:dyDescent="0.2"/>
    <row r="289" ht="14.25" customHeight="1" x14ac:dyDescent="0.2"/>
    <row r="290" ht="14.25" customHeight="1" x14ac:dyDescent="0.2"/>
    <row r="291" ht="14.25" customHeight="1" x14ac:dyDescent="0.2"/>
    <row r="292" ht="14.25" customHeight="1" x14ac:dyDescent="0.2"/>
    <row r="293" ht="14.25" customHeight="1" x14ac:dyDescent="0.2"/>
    <row r="294" ht="14.25" customHeight="1" x14ac:dyDescent="0.2"/>
    <row r="295" ht="14.25" customHeight="1" x14ac:dyDescent="0.2"/>
    <row r="296" ht="14.25" customHeight="1" x14ac:dyDescent="0.2"/>
    <row r="297" ht="14.25" customHeight="1" x14ac:dyDescent="0.2"/>
    <row r="298" ht="14.25" customHeight="1" x14ac:dyDescent="0.2"/>
    <row r="299" ht="14.25" customHeight="1" x14ac:dyDescent="0.2"/>
    <row r="300" ht="14.25" customHeight="1" x14ac:dyDescent="0.2"/>
    <row r="301" ht="14.25" customHeight="1" x14ac:dyDescent="0.2"/>
    <row r="302" ht="14.25" customHeight="1" x14ac:dyDescent="0.2"/>
    <row r="303" ht="14.25" customHeight="1" x14ac:dyDescent="0.2"/>
    <row r="304" ht="14.25" customHeight="1" x14ac:dyDescent="0.2"/>
    <row r="305" ht="14.25" customHeight="1" x14ac:dyDescent="0.2"/>
    <row r="306" ht="14.25" customHeight="1" x14ac:dyDescent="0.2"/>
    <row r="307" ht="14.25" customHeight="1" x14ac:dyDescent="0.2"/>
    <row r="308" ht="14.25" customHeight="1" x14ac:dyDescent="0.2"/>
    <row r="309" ht="14.25" customHeight="1" x14ac:dyDescent="0.2"/>
    <row r="310" ht="14.25" customHeight="1" x14ac:dyDescent="0.2"/>
    <row r="311" ht="14.25" customHeight="1" x14ac:dyDescent="0.2"/>
    <row r="312" ht="14.25" customHeight="1" x14ac:dyDescent="0.2"/>
    <row r="313" ht="14.25" customHeight="1" x14ac:dyDescent="0.2"/>
    <row r="314" ht="14.25" customHeight="1" x14ac:dyDescent="0.2"/>
    <row r="315" ht="14.25" customHeight="1" x14ac:dyDescent="0.2"/>
    <row r="316" ht="14.25" customHeight="1" x14ac:dyDescent="0.2"/>
    <row r="317" ht="14.25" customHeight="1" x14ac:dyDescent="0.2"/>
    <row r="318" ht="14.25" customHeight="1" x14ac:dyDescent="0.2"/>
    <row r="319" ht="14.25" customHeight="1" x14ac:dyDescent="0.2"/>
    <row r="320" ht="14.25" customHeight="1" x14ac:dyDescent="0.2"/>
    <row r="321" ht="14.25" customHeight="1" x14ac:dyDescent="0.2"/>
    <row r="322" ht="14.25" customHeight="1" x14ac:dyDescent="0.2"/>
    <row r="323" ht="14.25" customHeight="1" x14ac:dyDescent="0.2"/>
    <row r="324" ht="14.25" customHeight="1" x14ac:dyDescent="0.2"/>
    <row r="325" ht="14.25" customHeight="1" x14ac:dyDescent="0.2"/>
    <row r="326" ht="14.25" customHeight="1" x14ac:dyDescent="0.2"/>
    <row r="327" ht="14.25" customHeight="1" x14ac:dyDescent="0.2"/>
    <row r="328" ht="14.25" customHeight="1" x14ac:dyDescent="0.2"/>
    <row r="329" ht="14.25" customHeight="1" x14ac:dyDescent="0.2"/>
    <row r="330" ht="14.25" customHeight="1" x14ac:dyDescent="0.2"/>
    <row r="331" ht="14.25" customHeight="1" x14ac:dyDescent="0.2"/>
    <row r="332" ht="14.25" customHeight="1" x14ac:dyDescent="0.2"/>
    <row r="333" ht="14.25" customHeight="1" x14ac:dyDescent="0.2"/>
    <row r="334" ht="14.25" customHeight="1" x14ac:dyDescent="0.2"/>
    <row r="335" ht="14.25" customHeight="1" x14ac:dyDescent="0.2"/>
    <row r="336" ht="14.25" customHeight="1" x14ac:dyDescent="0.2"/>
    <row r="337" ht="14.25" customHeight="1" x14ac:dyDescent="0.2"/>
    <row r="338" ht="14.25" customHeight="1" x14ac:dyDescent="0.2"/>
    <row r="339" ht="14.25" customHeight="1" x14ac:dyDescent="0.2"/>
    <row r="340" ht="14.25" customHeight="1" x14ac:dyDescent="0.2"/>
    <row r="341" ht="14.25" customHeight="1" x14ac:dyDescent="0.2"/>
    <row r="342" ht="14.25" customHeight="1" x14ac:dyDescent="0.2"/>
    <row r="343" ht="14.25" customHeight="1" x14ac:dyDescent="0.2"/>
    <row r="344" ht="14.25" customHeight="1" x14ac:dyDescent="0.2"/>
    <row r="345" ht="14.25" customHeight="1" x14ac:dyDescent="0.2"/>
    <row r="346" ht="14.25" customHeight="1" x14ac:dyDescent="0.2"/>
    <row r="347" ht="14.25" customHeight="1" x14ac:dyDescent="0.2"/>
    <row r="348" ht="14.25" customHeight="1" x14ac:dyDescent="0.2"/>
    <row r="349" ht="14.25" customHeight="1" x14ac:dyDescent="0.2"/>
    <row r="350" ht="14.25" customHeight="1" x14ac:dyDescent="0.2"/>
    <row r="351" ht="14.25" customHeight="1" x14ac:dyDescent="0.2"/>
    <row r="352" ht="14.25" customHeight="1" x14ac:dyDescent="0.2"/>
    <row r="353" ht="14.25" customHeight="1" x14ac:dyDescent="0.2"/>
    <row r="354" ht="14.25" customHeight="1" x14ac:dyDescent="0.2"/>
    <row r="355" ht="14.25" customHeight="1" x14ac:dyDescent="0.2"/>
    <row r="356" ht="14.25" customHeight="1" x14ac:dyDescent="0.2"/>
    <row r="357" ht="14.25" customHeight="1" x14ac:dyDescent="0.2"/>
    <row r="358" ht="14.25" customHeight="1" x14ac:dyDescent="0.2"/>
    <row r="359" ht="14.25" customHeight="1" x14ac:dyDescent="0.2"/>
    <row r="360" ht="14.25" customHeight="1" x14ac:dyDescent="0.2"/>
    <row r="361" ht="14.25" customHeight="1" x14ac:dyDescent="0.2"/>
    <row r="362" ht="14.25" customHeight="1" x14ac:dyDescent="0.2"/>
    <row r="363" ht="14.25" customHeight="1" x14ac:dyDescent="0.2"/>
    <row r="364" ht="14.25" customHeight="1" x14ac:dyDescent="0.2"/>
    <row r="365" ht="14.25" customHeight="1" x14ac:dyDescent="0.2"/>
    <row r="366" ht="14.25" customHeight="1" x14ac:dyDescent="0.2"/>
    <row r="367" ht="14.25" customHeight="1" x14ac:dyDescent="0.2"/>
    <row r="368" ht="14.25" customHeight="1" x14ac:dyDescent="0.2"/>
    <row r="369" ht="14.25" customHeight="1" x14ac:dyDescent="0.2"/>
    <row r="370" ht="14.25" customHeight="1" x14ac:dyDescent="0.2"/>
    <row r="371" ht="14.25" customHeight="1" x14ac:dyDescent="0.2"/>
    <row r="372" ht="14.25" customHeight="1" x14ac:dyDescent="0.2"/>
    <row r="373" ht="14.25" customHeight="1" x14ac:dyDescent="0.2"/>
    <row r="374" ht="14.25" customHeight="1" x14ac:dyDescent="0.2"/>
    <row r="375" ht="14.25" customHeight="1" x14ac:dyDescent="0.2"/>
    <row r="376" ht="14.25" customHeight="1" x14ac:dyDescent="0.2"/>
    <row r="377" ht="14.25" customHeight="1" x14ac:dyDescent="0.2"/>
    <row r="378" ht="14.25" customHeight="1" x14ac:dyDescent="0.2"/>
    <row r="379" ht="14.25" customHeight="1" x14ac:dyDescent="0.2"/>
    <row r="380" ht="14.25" customHeight="1" x14ac:dyDescent="0.2"/>
    <row r="381" ht="14.25" customHeight="1" x14ac:dyDescent="0.2"/>
    <row r="382" ht="14.25" customHeight="1" x14ac:dyDescent="0.2"/>
    <row r="383" ht="14.25" customHeight="1" x14ac:dyDescent="0.2"/>
    <row r="384" ht="14.25" customHeight="1" x14ac:dyDescent="0.2"/>
    <row r="385" ht="14.25" customHeight="1" x14ac:dyDescent="0.2"/>
    <row r="386" ht="14.25" customHeight="1" x14ac:dyDescent="0.2"/>
    <row r="387" ht="14.25" customHeight="1" x14ac:dyDescent="0.2"/>
    <row r="388" ht="14.25" customHeight="1" x14ac:dyDescent="0.2"/>
    <row r="389" ht="14.25" customHeight="1" x14ac:dyDescent="0.2"/>
    <row r="390" ht="14.25" customHeight="1" x14ac:dyDescent="0.2"/>
    <row r="391" ht="14.25" customHeight="1" x14ac:dyDescent="0.2"/>
    <row r="392" ht="14.25" customHeight="1" x14ac:dyDescent="0.2"/>
    <row r="393" ht="14.25" customHeight="1" x14ac:dyDescent="0.2"/>
    <row r="394" ht="14.25" customHeight="1" x14ac:dyDescent="0.2"/>
    <row r="395" ht="14.25" customHeight="1" x14ac:dyDescent="0.2"/>
    <row r="396" ht="14.25" customHeight="1" x14ac:dyDescent="0.2"/>
    <row r="397" ht="14.25" customHeight="1" x14ac:dyDescent="0.2"/>
    <row r="398" ht="14.25" customHeight="1" x14ac:dyDescent="0.2"/>
    <row r="399" ht="14.25" customHeight="1" x14ac:dyDescent="0.2"/>
    <row r="400" ht="14.25" customHeight="1" x14ac:dyDescent="0.2"/>
    <row r="401" ht="14.25" customHeight="1" x14ac:dyDescent="0.2"/>
    <row r="402" ht="14.25" customHeight="1" x14ac:dyDescent="0.2"/>
    <row r="403" ht="14.25" customHeight="1" x14ac:dyDescent="0.2"/>
    <row r="404" ht="14.25" customHeight="1" x14ac:dyDescent="0.2"/>
    <row r="405" ht="14.25" customHeight="1" x14ac:dyDescent="0.2"/>
    <row r="406" ht="14.25" customHeight="1" x14ac:dyDescent="0.2"/>
    <row r="407" ht="14.25" customHeight="1" x14ac:dyDescent="0.2"/>
    <row r="408" ht="14.25" customHeight="1" x14ac:dyDescent="0.2"/>
    <row r="409" ht="14.25" customHeight="1" x14ac:dyDescent="0.2"/>
    <row r="410" ht="14.25" customHeight="1" x14ac:dyDescent="0.2"/>
    <row r="411" ht="14.25" customHeight="1" x14ac:dyDescent="0.2"/>
    <row r="412" ht="14.25" customHeight="1" x14ac:dyDescent="0.2"/>
    <row r="413" ht="14.25" customHeight="1" x14ac:dyDescent="0.2"/>
    <row r="414" ht="14.25" customHeight="1" x14ac:dyDescent="0.2"/>
    <row r="415" ht="14.25" customHeight="1" x14ac:dyDescent="0.2"/>
    <row r="416" ht="14.25" customHeight="1" x14ac:dyDescent="0.2"/>
    <row r="417" ht="14.25" customHeight="1" x14ac:dyDescent="0.2"/>
    <row r="418" ht="14.25" customHeight="1" x14ac:dyDescent="0.2"/>
    <row r="419" ht="14.25" customHeight="1" x14ac:dyDescent="0.2"/>
    <row r="420" ht="14.25" customHeight="1" x14ac:dyDescent="0.2"/>
    <row r="421" ht="14.25" customHeight="1" x14ac:dyDescent="0.2"/>
    <row r="422" ht="14.25" customHeight="1" x14ac:dyDescent="0.2"/>
    <row r="423" ht="14.25" customHeight="1" x14ac:dyDescent="0.2"/>
    <row r="424" ht="14.25" customHeight="1" x14ac:dyDescent="0.2"/>
    <row r="425" ht="14.25" customHeight="1" x14ac:dyDescent="0.2"/>
    <row r="426" ht="14.25" customHeight="1" x14ac:dyDescent="0.2"/>
    <row r="427" ht="14.25" customHeight="1" x14ac:dyDescent="0.2"/>
    <row r="428" ht="14.25" customHeight="1" x14ac:dyDescent="0.2"/>
    <row r="429" ht="14.25" customHeight="1" x14ac:dyDescent="0.2"/>
    <row r="430" ht="14.25" customHeight="1" x14ac:dyDescent="0.2"/>
    <row r="431" ht="14.25" customHeight="1" x14ac:dyDescent="0.2"/>
    <row r="432" ht="14.25" customHeight="1" x14ac:dyDescent="0.2"/>
    <row r="433" ht="14.25" customHeight="1" x14ac:dyDescent="0.2"/>
    <row r="434" ht="14.25" customHeight="1" x14ac:dyDescent="0.2"/>
    <row r="435" ht="14.25" customHeight="1" x14ac:dyDescent="0.2"/>
    <row r="436" ht="14.25" customHeight="1" x14ac:dyDescent="0.2"/>
    <row r="437" ht="14.25" customHeight="1" x14ac:dyDescent="0.2"/>
    <row r="438" ht="14.25" customHeight="1" x14ac:dyDescent="0.2"/>
    <row r="439" ht="14.25" customHeight="1" x14ac:dyDescent="0.2"/>
    <row r="440" ht="14.25" customHeight="1" x14ac:dyDescent="0.2"/>
    <row r="441" ht="14.25" customHeight="1" x14ac:dyDescent="0.2"/>
    <row r="442" ht="14.25" customHeight="1" x14ac:dyDescent="0.2"/>
    <row r="443" ht="14.25" customHeight="1" x14ac:dyDescent="0.2"/>
    <row r="444" ht="14.25" customHeight="1" x14ac:dyDescent="0.2"/>
    <row r="445" ht="14.25" customHeight="1" x14ac:dyDescent="0.2"/>
    <row r="446" ht="14.25" customHeight="1" x14ac:dyDescent="0.2"/>
    <row r="447" ht="14.25" customHeight="1" x14ac:dyDescent="0.2"/>
    <row r="448" ht="14.25" customHeight="1" x14ac:dyDescent="0.2"/>
    <row r="449" ht="14.25" customHeight="1" x14ac:dyDescent="0.2"/>
    <row r="450" ht="14.25" customHeight="1" x14ac:dyDescent="0.2"/>
    <row r="451" ht="14.25" customHeight="1" x14ac:dyDescent="0.2"/>
    <row r="452" ht="14.25" customHeight="1" x14ac:dyDescent="0.2"/>
    <row r="453" ht="14.25" customHeight="1" x14ac:dyDescent="0.2"/>
    <row r="454" ht="14.25" customHeight="1" x14ac:dyDescent="0.2"/>
    <row r="455" ht="14.25" customHeight="1" x14ac:dyDescent="0.2"/>
    <row r="456" ht="14.25" customHeight="1" x14ac:dyDescent="0.2"/>
    <row r="457" ht="14.25" customHeight="1" x14ac:dyDescent="0.2"/>
    <row r="458" ht="14.25" customHeight="1" x14ac:dyDescent="0.2"/>
    <row r="459" ht="14.25" customHeight="1" x14ac:dyDescent="0.2"/>
    <row r="460" ht="14.25" customHeight="1" x14ac:dyDescent="0.2"/>
    <row r="461" ht="14.25" customHeight="1" x14ac:dyDescent="0.2"/>
    <row r="462" ht="14.25" customHeight="1" x14ac:dyDescent="0.2"/>
    <row r="463" ht="14.25" customHeight="1" x14ac:dyDescent="0.2"/>
    <row r="464" ht="14.25" customHeight="1" x14ac:dyDescent="0.2"/>
    <row r="465" ht="14.25" customHeight="1" x14ac:dyDescent="0.2"/>
    <row r="466" ht="14.25" customHeight="1" x14ac:dyDescent="0.2"/>
    <row r="467" ht="14.25" customHeight="1" x14ac:dyDescent="0.2"/>
    <row r="468" ht="14.25" customHeight="1" x14ac:dyDescent="0.2"/>
    <row r="469" ht="14.25" customHeight="1" x14ac:dyDescent="0.2"/>
    <row r="470" ht="14.25" customHeight="1" x14ac:dyDescent="0.2"/>
    <row r="471" ht="14.25" customHeight="1" x14ac:dyDescent="0.2"/>
    <row r="472" ht="14.25" customHeight="1" x14ac:dyDescent="0.2"/>
    <row r="473" ht="14.25" customHeight="1" x14ac:dyDescent="0.2"/>
    <row r="474" ht="14.25" customHeight="1" x14ac:dyDescent="0.2"/>
    <row r="475" ht="14.25" customHeight="1" x14ac:dyDescent="0.2"/>
    <row r="476" ht="14.25" customHeight="1" x14ac:dyDescent="0.2"/>
    <row r="477" ht="14.25" customHeight="1" x14ac:dyDescent="0.2"/>
    <row r="478" ht="14.25" customHeight="1" x14ac:dyDescent="0.2"/>
    <row r="479" ht="14.25" customHeight="1" x14ac:dyDescent="0.2"/>
    <row r="480" ht="14.25" customHeight="1" x14ac:dyDescent="0.2"/>
    <row r="481" ht="14.25" customHeight="1" x14ac:dyDescent="0.2"/>
    <row r="482" ht="14.25" customHeight="1" x14ac:dyDescent="0.2"/>
    <row r="483" ht="14.25" customHeight="1" x14ac:dyDescent="0.2"/>
    <row r="484" ht="14.25" customHeight="1" x14ac:dyDescent="0.2"/>
    <row r="485" ht="14.25" customHeight="1" x14ac:dyDescent="0.2"/>
    <row r="486" ht="14.25" customHeight="1" x14ac:dyDescent="0.2"/>
    <row r="487" ht="14.25" customHeight="1" x14ac:dyDescent="0.2"/>
    <row r="488" ht="14.25" customHeight="1" x14ac:dyDescent="0.2"/>
    <row r="489" ht="14.25" customHeight="1" x14ac:dyDescent="0.2"/>
    <row r="490" ht="14.25" customHeight="1" x14ac:dyDescent="0.2"/>
    <row r="491" ht="14.25" customHeight="1" x14ac:dyDescent="0.2"/>
    <row r="492" ht="14.25" customHeight="1" x14ac:dyDescent="0.2"/>
    <row r="493" ht="14.25" customHeight="1" x14ac:dyDescent="0.2"/>
    <row r="494" ht="14.25" customHeight="1" x14ac:dyDescent="0.2"/>
    <row r="495" ht="14.25" customHeight="1" x14ac:dyDescent="0.2"/>
    <row r="496" ht="14.25" customHeight="1" x14ac:dyDescent="0.2"/>
    <row r="497" ht="14.25" customHeight="1" x14ac:dyDescent="0.2"/>
    <row r="498" ht="14.25" customHeight="1" x14ac:dyDescent="0.2"/>
    <row r="499" ht="14.25" customHeight="1" x14ac:dyDescent="0.2"/>
    <row r="500" ht="14.25" customHeight="1" x14ac:dyDescent="0.2"/>
    <row r="501" ht="14.25" customHeight="1" x14ac:dyDescent="0.2"/>
    <row r="502" ht="14.25" customHeight="1" x14ac:dyDescent="0.2"/>
    <row r="503" ht="14.25" customHeight="1" x14ac:dyDescent="0.2"/>
    <row r="504" ht="14.25" customHeight="1" x14ac:dyDescent="0.2"/>
    <row r="505" ht="14.25" customHeight="1" x14ac:dyDescent="0.2"/>
    <row r="506" ht="14.25" customHeight="1" x14ac:dyDescent="0.2"/>
    <row r="507" ht="14.25" customHeight="1" x14ac:dyDescent="0.2"/>
    <row r="508" ht="14.25" customHeight="1" x14ac:dyDescent="0.2"/>
    <row r="509" ht="14.25" customHeight="1" x14ac:dyDescent="0.2"/>
    <row r="510" ht="14.25" customHeight="1" x14ac:dyDescent="0.2"/>
    <row r="511" ht="14.25" customHeight="1" x14ac:dyDescent="0.2"/>
    <row r="512" ht="14.25" customHeight="1" x14ac:dyDescent="0.2"/>
    <row r="513" ht="14.25" customHeight="1" x14ac:dyDescent="0.2"/>
    <row r="514" ht="14.25" customHeight="1" x14ac:dyDescent="0.2"/>
    <row r="515" ht="14.25" customHeight="1" x14ac:dyDescent="0.2"/>
    <row r="516" ht="14.25" customHeight="1" x14ac:dyDescent="0.2"/>
    <row r="517" ht="14.25" customHeight="1" x14ac:dyDescent="0.2"/>
    <row r="518" ht="14.25" customHeight="1" x14ac:dyDescent="0.2"/>
    <row r="519" ht="14.25" customHeight="1" x14ac:dyDescent="0.2"/>
    <row r="520" ht="14.25" customHeight="1" x14ac:dyDescent="0.2"/>
    <row r="521" ht="14.25" customHeight="1" x14ac:dyDescent="0.2"/>
    <row r="522" ht="14.25" customHeight="1" x14ac:dyDescent="0.2"/>
    <row r="523" ht="14.25" customHeight="1" x14ac:dyDescent="0.2"/>
    <row r="524" ht="14.25" customHeight="1" x14ac:dyDescent="0.2"/>
    <row r="525" ht="14.25" customHeight="1" x14ac:dyDescent="0.2"/>
    <row r="526" ht="14.25" customHeight="1" x14ac:dyDescent="0.2"/>
    <row r="527" ht="14.25" customHeight="1" x14ac:dyDescent="0.2"/>
    <row r="528" ht="14.25" customHeight="1" x14ac:dyDescent="0.2"/>
    <row r="529" ht="14.25" customHeight="1" x14ac:dyDescent="0.2"/>
    <row r="530" ht="14.25" customHeight="1" x14ac:dyDescent="0.2"/>
    <row r="531" ht="14.25" customHeight="1" x14ac:dyDescent="0.2"/>
    <row r="532" ht="14.25" customHeight="1" x14ac:dyDescent="0.2"/>
    <row r="533" ht="14.25" customHeight="1" x14ac:dyDescent="0.2"/>
    <row r="534" ht="14.25" customHeight="1" x14ac:dyDescent="0.2"/>
    <row r="535" ht="14.25" customHeight="1" x14ac:dyDescent="0.2"/>
    <row r="536" ht="14.25" customHeight="1" x14ac:dyDescent="0.2"/>
    <row r="537" ht="14.25" customHeight="1" x14ac:dyDescent="0.2"/>
    <row r="538" ht="14.25" customHeight="1" x14ac:dyDescent="0.2"/>
    <row r="539" ht="14.25" customHeight="1" x14ac:dyDescent="0.2"/>
    <row r="540" ht="14.25" customHeight="1" x14ac:dyDescent="0.2"/>
    <row r="541" ht="14.25" customHeight="1" x14ac:dyDescent="0.2"/>
    <row r="542" ht="14.25" customHeight="1" x14ac:dyDescent="0.2"/>
    <row r="543" ht="14.25" customHeight="1" x14ac:dyDescent="0.2"/>
    <row r="544" ht="14.25" customHeight="1" x14ac:dyDescent="0.2"/>
    <row r="545" ht="14.25" customHeight="1" x14ac:dyDescent="0.2"/>
    <row r="546" ht="14.25" customHeight="1" x14ac:dyDescent="0.2"/>
    <row r="547" ht="14.25" customHeight="1" x14ac:dyDescent="0.2"/>
    <row r="548" ht="14.25" customHeight="1" x14ac:dyDescent="0.2"/>
    <row r="549" ht="14.25" customHeight="1" x14ac:dyDescent="0.2"/>
    <row r="550" ht="14.25" customHeight="1" x14ac:dyDescent="0.2"/>
    <row r="551" ht="14.25" customHeight="1" x14ac:dyDescent="0.2"/>
    <row r="552" ht="14.25" customHeight="1" x14ac:dyDescent="0.2"/>
    <row r="553" ht="14.25" customHeight="1" x14ac:dyDescent="0.2"/>
    <row r="554" ht="14.25" customHeight="1" x14ac:dyDescent="0.2"/>
    <row r="555" ht="14.25" customHeight="1" x14ac:dyDescent="0.2"/>
    <row r="556" ht="14.25" customHeight="1" x14ac:dyDescent="0.2"/>
    <row r="557" ht="14.25" customHeight="1" x14ac:dyDescent="0.2"/>
    <row r="558" ht="14.25" customHeight="1" x14ac:dyDescent="0.2"/>
    <row r="559" ht="14.25" customHeight="1" x14ac:dyDescent="0.2"/>
    <row r="560" ht="14.25" customHeight="1" x14ac:dyDescent="0.2"/>
    <row r="561" ht="14.25" customHeight="1" x14ac:dyDescent="0.2"/>
    <row r="562" ht="14.25" customHeight="1" x14ac:dyDescent="0.2"/>
    <row r="563" ht="14.25" customHeight="1" x14ac:dyDescent="0.2"/>
    <row r="564" ht="14.25" customHeight="1" x14ac:dyDescent="0.2"/>
    <row r="565" ht="14.25" customHeight="1" x14ac:dyDescent="0.2"/>
    <row r="566" ht="14.25" customHeight="1" x14ac:dyDescent="0.2"/>
    <row r="567" ht="14.25" customHeight="1" x14ac:dyDescent="0.2"/>
    <row r="568" ht="14.25" customHeight="1" x14ac:dyDescent="0.2"/>
    <row r="569" ht="14.25" customHeight="1" x14ac:dyDescent="0.2"/>
    <row r="570" ht="14.25" customHeight="1" x14ac:dyDescent="0.2"/>
    <row r="571" ht="14.25" customHeight="1" x14ac:dyDescent="0.2"/>
    <row r="572" ht="14.25" customHeight="1" x14ac:dyDescent="0.2"/>
    <row r="573" ht="14.25" customHeight="1" x14ac:dyDescent="0.2"/>
    <row r="574" ht="14.25" customHeight="1" x14ac:dyDescent="0.2"/>
    <row r="575" ht="14.25" customHeight="1" x14ac:dyDescent="0.2"/>
    <row r="576" ht="14.25" customHeight="1" x14ac:dyDescent="0.2"/>
    <row r="577" ht="14.25" customHeight="1" x14ac:dyDescent="0.2"/>
    <row r="578" ht="14.25" customHeight="1" x14ac:dyDescent="0.2"/>
    <row r="579" ht="14.25" customHeight="1" x14ac:dyDescent="0.2"/>
    <row r="580" ht="14.25" customHeight="1" x14ac:dyDescent="0.2"/>
    <row r="581" ht="14.25" customHeight="1" x14ac:dyDescent="0.2"/>
    <row r="582" ht="14.25" customHeight="1" x14ac:dyDescent="0.2"/>
    <row r="583" ht="14.25" customHeight="1" x14ac:dyDescent="0.2"/>
    <row r="584" ht="14.25" customHeight="1" x14ac:dyDescent="0.2"/>
    <row r="585" ht="14.25" customHeight="1" x14ac:dyDescent="0.2"/>
    <row r="586" ht="14.25" customHeight="1" x14ac:dyDescent="0.2"/>
    <row r="587" ht="14.25" customHeight="1" x14ac:dyDescent="0.2"/>
    <row r="588" ht="14.25" customHeight="1" x14ac:dyDescent="0.2"/>
    <row r="589" ht="14.25" customHeight="1" x14ac:dyDescent="0.2"/>
    <row r="590" ht="14.25" customHeight="1" x14ac:dyDescent="0.2"/>
    <row r="591" ht="14.25" customHeight="1" x14ac:dyDescent="0.2"/>
    <row r="592" ht="14.25" customHeight="1" x14ac:dyDescent="0.2"/>
    <row r="593" ht="14.25" customHeight="1" x14ac:dyDescent="0.2"/>
    <row r="594" ht="14.25" customHeight="1" x14ac:dyDescent="0.2"/>
    <row r="595" ht="14.25" customHeight="1" x14ac:dyDescent="0.2"/>
    <row r="596" ht="14.25" customHeight="1" x14ac:dyDescent="0.2"/>
    <row r="597" ht="14.25" customHeight="1" x14ac:dyDescent="0.2"/>
    <row r="598" ht="14.25" customHeight="1" x14ac:dyDescent="0.2"/>
    <row r="599" ht="14.25" customHeight="1" x14ac:dyDescent="0.2"/>
    <row r="600" ht="14.25" customHeight="1" x14ac:dyDescent="0.2"/>
    <row r="601" ht="14.25" customHeight="1" x14ac:dyDescent="0.2"/>
    <row r="602" ht="14.25" customHeight="1" x14ac:dyDescent="0.2"/>
    <row r="603" ht="14.25" customHeight="1" x14ac:dyDescent="0.2"/>
    <row r="604" ht="14.25" customHeight="1" x14ac:dyDescent="0.2"/>
    <row r="605" ht="14.25" customHeight="1" x14ac:dyDescent="0.2"/>
    <row r="606" ht="14.25" customHeight="1" x14ac:dyDescent="0.2"/>
    <row r="607" ht="14.25" customHeight="1" x14ac:dyDescent="0.2"/>
    <row r="608" ht="14.25" customHeight="1" x14ac:dyDescent="0.2"/>
    <row r="609" ht="14.25" customHeight="1" x14ac:dyDescent="0.2"/>
    <row r="610" ht="14.25" customHeight="1" x14ac:dyDescent="0.2"/>
    <row r="611" ht="14.25" customHeight="1" x14ac:dyDescent="0.2"/>
    <row r="612" ht="14.25" customHeight="1" x14ac:dyDescent="0.2"/>
    <row r="613" ht="14.25" customHeight="1" x14ac:dyDescent="0.2"/>
    <row r="614" ht="14.25" customHeight="1" x14ac:dyDescent="0.2"/>
    <row r="615" ht="14.25" customHeight="1" x14ac:dyDescent="0.2"/>
    <row r="616" ht="14.25" customHeight="1" x14ac:dyDescent="0.2"/>
    <row r="617" ht="14.25" customHeight="1" x14ac:dyDescent="0.2"/>
    <row r="618" ht="14.25" customHeight="1" x14ac:dyDescent="0.2"/>
    <row r="619" ht="14.25" customHeight="1" x14ac:dyDescent="0.2"/>
    <row r="620" ht="14.25" customHeight="1" x14ac:dyDescent="0.2"/>
    <row r="621" ht="14.25" customHeight="1" x14ac:dyDescent="0.2"/>
    <row r="622" ht="14.25" customHeight="1" x14ac:dyDescent="0.2"/>
    <row r="623" ht="14.25" customHeight="1" x14ac:dyDescent="0.2"/>
    <row r="624" ht="14.25" customHeight="1" x14ac:dyDescent="0.2"/>
    <row r="625" ht="14.25" customHeight="1" x14ac:dyDescent="0.2"/>
    <row r="626" ht="14.25" customHeight="1" x14ac:dyDescent="0.2"/>
    <row r="627" ht="14.25" customHeight="1" x14ac:dyDescent="0.2"/>
    <row r="628" ht="14.25" customHeight="1" x14ac:dyDescent="0.2"/>
    <row r="629" ht="14.25" customHeight="1" x14ac:dyDescent="0.2"/>
    <row r="630" ht="14.25" customHeight="1" x14ac:dyDescent="0.2"/>
    <row r="631" ht="14.25" customHeight="1" x14ac:dyDescent="0.2"/>
    <row r="632" ht="14.25" customHeight="1" x14ac:dyDescent="0.2"/>
    <row r="633" ht="14.25" customHeight="1" x14ac:dyDescent="0.2"/>
    <row r="634" ht="14.25" customHeight="1" x14ac:dyDescent="0.2"/>
    <row r="635" ht="14.25" customHeight="1" x14ac:dyDescent="0.2"/>
    <row r="636" ht="14.25" customHeight="1" x14ac:dyDescent="0.2"/>
    <row r="637" ht="14.25" customHeight="1" x14ac:dyDescent="0.2"/>
    <row r="638" ht="14.25" customHeight="1" x14ac:dyDescent="0.2"/>
    <row r="639" ht="14.25" customHeight="1" x14ac:dyDescent="0.2"/>
    <row r="640" ht="14.25" customHeight="1" x14ac:dyDescent="0.2"/>
    <row r="641" ht="14.25" customHeight="1" x14ac:dyDescent="0.2"/>
    <row r="642" ht="14.25" customHeight="1" x14ac:dyDescent="0.2"/>
    <row r="643" ht="14.25" customHeight="1" x14ac:dyDescent="0.2"/>
    <row r="644" ht="14.25" customHeight="1" x14ac:dyDescent="0.2"/>
    <row r="645" ht="14.25" customHeight="1" x14ac:dyDescent="0.2"/>
    <row r="646" ht="14.25" customHeight="1" x14ac:dyDescent="0.2"/>
    <row r="647" ht="14.25" customHeight="1" x14ac:dyDescent="0.2"/>
    <row r="648" ht="14.25" customHeight="1" x14ac:dyDescent="0.2"/>
    <row r="649" ht="14.25" customHeight="1" x14ac:dyDescent="0.2"/>
    <row r="650" ht="14.25" customHeight="1" x14ac:dyDescent="0.2"/>
    <row r="651" ht="14.25" customHeight="1" x14ac:dyDescent="0.2"/>
    <row r="652" ht="14.25" customHeight="1" x14ac:dyDescent="0.2"/>
    <row r="653" ht="14.25" customHeight="1" x14ac:dyDescent="0.2"/>
    <row r="654" ht="14.25" customHeight="1" x14ac:dyDescent="0.2"/>
    <row r="655" ht="14.25" customHeight="1" x14ac:dyDescent="0.2"/>
    <row r="656" ht="14.25" customHeight="1" x14ac:dyDescent="0.2"/>
    <row r="657" ht="14.25" customHeight="1" x14ac:dyDescent="0.2"/>
    <row r="658" ht="14.25" customHeight="1" x14ac:dyDescent="0.2"/>
    <row r="659" ht="14.25" customHeight="1" x14ac:dyDescent="0.2"/>
    <row r="660" ht="14.25" customHeight="1" x14ac:dyDescent="0.2"/>
    <row r="661" ht="14.25" customHeight="1" x14ac:dyDescent="0.2"/>
    <row r="662" ht="14.25" customHeight="1" x14ac:dyDescent="0.2"/>
    <row r="663" ht="14.25" customHeight="1" x14ac:dyDescent="0.2"/>
    <row r="664" ht="14.25" customHeight="1" x14ac:dyDescent="0.2"/>
    <row r="665" ht="14.25" customHeight="1" x14ac:dyDescent="0.2"/>
    <row r="666" ht="14.25" customHeight="1" x14ac:dyDescent="0.2"/>
    <row r="667" ht="14.25" customHeight="1" x14ac:dyDescent="0.2"/>
    <row r="668" ht="14.25" customHeight="1" x14ac:dyDescent="0.2"/>
    <row r="669" ht="14.25" customHeight="1" x14ac:dyDescent="0.2"/>
    <row r="670" ht="14.25" customHeight="1" x14ac:dyDescent="0.2"/>
    <row r="671" ht="14.25" customHeight="1" x14ac:dyDescent="0.2"/>
    <row r="672" ht="14.25" customHeight="1" x14ac:dyDescent="0.2"/>
    <row r="673" ht="14.25" customHeight="1" x14ac:dyDescent="0.2"/>
    <row r="674" ht="14.25" customHeight="1" x14ac:dyDescent="0.2"/>
    <row r="675" ht="14.25" customHeight="1" x14ac:dyDescent="0.2"/>
    <row r="676" ht="14.25" customHeight="1" x14ac:dyDescent="0.2"/>
    <row r="677" ht="14.25" customHeight="1" x14ac:dyDescent="0.2"/>
    <row r="678" ht="14.25" customHeight="1" x14ac:dyDescent="0.2"/>
    <row r="679" ht="14.25" customHeight="1" x14ac:dyDescent="0.2"/>
    <row r="680" ht="14.25" customHeight="1" x14ac:dyDescent="0.2"/>
    <row r="681" ht="14.25" customHeight="1" x14ac:dyDescent="0.2"/>
    <row r="682" ht="14.25" customHeight="1" x14ac:dyDescent="0.2"/>
    <row r="683" ht="14.25" customHeight="1" x14ac:dyDescent="0.2"/>
    <row r="684" ht="14.25" customHeight="1" x14ac:dyDescent="0.2"/>
    <row r="685" ht="14.25" customHeight="1" x14ac:dyDescent="0.2"/>
    <row r="686" ht="14.25" customHeight="1" x14ac:dyDescent="0.2"/>
    <row r="687" ht="14.25" customHeight="1" x14ac:dyDescent="0.2"/>
    <row r="688" ht="14.25" customHeight="1" x14ac:dyDescent="0.2"/>
    <row r="689" ht="14.25" customHeight="1" x14ac:dyDescent="0.2"/>
    <row r="690" ht="14.25" customHeight="1" x14ac:dyDescent="0.2"/>
    <row r="691" ht="14.25" customHeight="1" x14ac:dyDescent="0.2"/>
    <row r="692" ht="14.25" customHeight="1" x14ac:dyDescent="0.2"/>
    <row r="693" ht="14.25" customHeight="1" x14ac:dyDescent="0.2"/>
    <row r="694" ht="14.25" customHeight="1" x14ac:dyDescent="0.2"/>
    <row r="695" ht="14.25" customHeight="1" x14ac:dyDescent="0.2"/>
    <row r="696" ht="14.25" customHeight="1" x14ac:dyDescent="0.2"/>
    <row r="697" ht="14.25" customHeight="1" x14ac:dyDescent="0.2"/>
    <row r="698" ht="14.25" customHeight="1" x14ac:dyDescent="0.2"/>
    <row r="699" ht="14.25" customHeight="1" x14ac:dyDescent="0.2"/>
    <row r="700" ht="14.25" customHeight="1" x14ac:dyDescent="0.2"/>
    <row r="701" ht="14.25" customHeight="1" x14ac:dyDescent="0.2"/>
    <row r="702" ht="14.25" customHeight="1" x14ac:dyDescent="0.2"/>
    <row r="703" ht="14.25" customHeight="1" x14ac:dyDescent="0.2"/>
    <row r="704" ht="14.25" customHeight="1" x14ac:dyDescent="0.2"/>
    <row r="705" ht="14.25" customHeight="1" x14ac:dyDescent="0.2"/>
    <row r="706" ht="14.25" customHeight="1" x14ac:dyDescent="0.2"/>
    <row r="707" ht="14.25" customHeight="1" x14ac:dyDescent="0.2"/>
    <row r="708" ht="14.25" customHeight="1" x14ac:dyDescent="0.2"/>
    <row r="709" ht="14.25" customHeight="1" x14ac:dyDescent="0.2"/>
    <row r="710" ht="14.25" customHeight="1" x14ac:dyDescent="0.2"/>
    <row r="711" ht="14.25" customHeight="1" x14ac:dyDescent="0.2"/>
    <row r="712" ht="14.25" customHeight="1" x14ac:dyDescent="0.2"/>
    <row r="713" ht="14.25" customHeight="1" x14ac:dyDescent="0.2"/>
    <row r="714" ht="14.25" customHeight="1" x14ac:dyDescent="0.2"/>
    <row r="715" ht="14.25" customHeight="1" x14ac:dyDescent="0.2"/>
    <row r="716" ht="14.25" customHeight="1" x14ac:dyDescent="0.2"/>
    <row r="717" ht="14.25" customHeight="1" x14ac:dyDescent="0.2"/>
    <row r="718" ht="14.25" customHeight="1" x14ac:dyDescent="0.2"/>
    <row r="719" ht="14.25" customHeight="1" x14ac:dyDescent="0.2"/>
    <row r="720" ht="14.25" customHeight="1" x14ac:dyDescent="0.2"/>
    <row r="721" ht="14.25" customHeight="1" x14ac:dyDescent="0.2"/>
    <row r="722" ht="14.25" customHeight="1" x14ac:dyDescent="0.2"/>
    <row r="723" ht="14.25" customHeight="1" x14ac:dyDescent="0.2"/>
    <row r="724" ht="14.25" customHeight="1" x14ac:dyDescent="0.2"/>
    <row r="725" ht="14.25" customHeight="1" x14ac:dyDescent="0.2"/>
    <row r="726" ht="14.25" customHeight="1" x14ac:dyDescent="0.2"/>
    <row r="727" ht="14.25" customHeight="1" x14ac:dyDescent="0.2"/>
    <row r="728" ht="14.25" customHeight="1" x14ac:dyDescent="0.2"/>
    <row r="729" ht="14.25" customHeight="1" x14ac:dyDescent="0.2"/>
    <row r="730" ht="14.25" customHeight="1" x14ac:dyDescent="0.2"/>
    <row r="731" ht="14.25" customHeight="1" x14ac:dyDescent="0.2"/>
    <row r="732" ht="14.25" customHeight="1" x14ac:dyDescent="0.2"/>
    <row r="733" ht="14.25" customHeight="1" x14ac:dyDescent="0.2"/>
    <row r="734" ht="14.25" customHeight="1" x14ac:dyDescent="0.2"/>
    <row r="735" ht="14.25" customHeight="1" x14ac:dyDescent="0.2"/>
    <row r="736" ht="14.25" customHeight="1" x14ac:dyDescent="0.2"/>
    <row r="737" ht="14.25" customHeight="1" x14ac:dyDescent="0.2"/>
    <row r="738" ht="14.25" customHeight="1" x14ac:dyDescent="0.2"/>
    <row r="739" ht="14.25" customHeight="1" x14ac:dyDescent="0.2"/>
    <row r="740" ht="14.25" customHeight="1" x14ac:dyDescent="0.2"/>
    <row r="741" ht="14.25" customHeight="1" x14ac:dyDescent="0.2"/>
    <row r="742" ht="14.25" customHeight="1" x14ac:dyDescent="0.2"/>
    <row r="743" ht="14.25" customHeight="1" x14ac:dyDescent="0.2"/>
    <row r="744" ht="14.25" customHeight="1" x14ac:dyDescent="0.2"/>
    <row r="745" ht="14.25" customHeight="1" x14ac:dyDescent="0.2"/>
    <row r="746" ht="14.25" customHeight="1" x14ac:dyDescent="0.2"/>
    <row r="747" ht="14.25" customHeight="1" x14ac:dyDescent="0.2"/>
    <row r="748" ht="14.25" customHeight="1" x14ac:dyDescent="0.2"/>
    <row r="749" ht="14.25" customHeight="1" x14ac:dyDescent="0.2"/>
    <row r="750" ht="14.25" customHeight="1" x14ac:dyDescent="0.2"/>
    <row r="751" ht="14.25" customHeight="1" x14ac:dyDescent="0.2"/>
    <row r="752" ht="14.25" customHeight="1" x14ac:dyDescent="0.2"/>
    <row r="753" ht="14.25" customHeight="1" x14ac:dyDescent="0.2"/>
    <row r="754" ht="14.25" customHeight="1" x14ac:dyDescent="0.2"/>
    <row r="755" ht="14.25" customHeight="1" x14ac:dyDescent="0.2"/>
    <row r="756" ht="14.25" customHeight="1" x14ac:dyDescent="0.2"/>
    <row r="757" ht="14.25" customHeight="1" x14ac:dyDescent="0.2"/>
    <row r="758" ht="14.25" customHeight="1" x14ac:dyDescent="0.2"/>
    <row r="759" ht="14.25" customHeight="1" x14ac:dyDescent="0.2"/>
    <row r="760" ht="14.25" customHeight="1" x14ac:dyDescent="0.2"/>
    <row r="761" ht="14.25" customHeight="1" x14ac:dyDescent="0.2"/>
    <row r="762" ht="14.25" customHeight="1" x14ac:dyDescent="0.2"/>
    <row r="763" ht="14.25" customHeight="1" x14ac:dyDescent="0.2"/>
    <row r="764" ht="14.25" customHeight="1" x14ac:dyDescent="0.2"/>
    <row r="765" ht="14.25" customHeight="1" x14ac:dyDescent="0.2"/>
    <row r="766" ht="14.25" customHeight="1" x14ac:dyDescent="0.2"/>
    <row r="767" ht="14.25" customHeight="1" x14ac:dyDescent="0.2"/>
    <row r="768" ht="14.25" customHeight="1" x14ac:dyDescent="0.2"/>
    <row r="769" ht="14.25" customHeight="1" x14ac:dyDescent="0.2"/>
    <row r="770" ht="14.25" customHeight="1" x14ac:dyDescent="0.2"/>
    <row r="771" ht="14.25" customHeight="1" x14ac:dyDescent="0.2"/>
    <row r="772" ht="14.25" customHeight="1" x14ac:dyDescent="0.2"/>
    <row r="773" ht="14.25" customHeight="1" x14ac:dyDescent="0.2"/>
    <row r="774" ht="14.25" customHeight="1" x14ac:dyDescent="0.2"/>
    <row r="775" ht="14.25" customHeight="1" x14ac:dyDescent="0.2"/>
    <row r="776" ht="14.25" customHeight="1" x14ac:dyDescent="0.2"/>
    <row r="777" ht="14.25" customHeight="1" x14ac:dyDescent="0.2"/>
    <row r="778" ht="14.25" customHeight="1" x14ac:dyDescent="0.2"/>
    <row r="779" ht="14.25" customHeight="1" x14ac:dyDescent="0.2"/>
    <row r="780" ht="14.25" customHeight="1" x14ac:dyDescent="0.2"/>
    <row r="781" ht="14.25" customHeight="1" x14ac:dyDescent="0.2"/>
    <row r="782" ht="14.25" customHeight="1" x14ac:dyDescent="0.2"/>
    <row r="783" ht="14.25" customHeight="1" x14ac:dyDescent="0.2"/>
    <row r="784" ht="14.25" customHeight="1" x14ac:dyDescent="0.2"/>
    <row r="785" ht="14.25" customHeight="1" x14ac:dyDescent="0.2"/>
    <row r="786" ht="14.25" customHeight="1" x14ac:dyDescent="0.2"/>
    <row r="787" ht="14.25" customHeight="1" x14ac:dyDescent="0.2"/>
    <row r="788" ht="14.25" customHeight="1" x14ac:dyDescent="0.2"/>
    <row r="789" ht="14.25" customHeight="1" x14ac:dyDescent="0.2"/>
    <row r="790" ht="14.25" customHeight="1" x14ac:dyDescent="0.2"/>
    <row r="791" ht="14.25" customHeight="1" x14ac:dyDescent="0.2"/>
    <row r="792" ht="14.25" customHeight="1" x14ac:dyDescent="0.2"/>
    <row r="793" ht="14.25" customHeight="1" x14ac:dyDescent="0.2"/>
    <row r="794" ht="14.25" customHeight="1" x14ac:dyDescent="0.2"/>
    <row r="795" ht="14.25" customHeight="1" x14ac:dyDescent="0.2"/>
    <row r="796" ht="14.25" customHeight="1" x14ac:dyDescent="0.2"/>
    <row r="797" ht="14.25" customHeight="1" x14ac:dyDescent="0.2"/>
    <row r="798" ht="14.25" customHeight="1" x14ac:dyDescent="0.2"/>
    <row r="799" ht="14.25" customHeight="1" x14ac:dyDescent="0.2"/>
    <row r="800" ht="14.25" customHeight="1" x14ac:dyDescent="0.2"/>
    <row r="801" ht="14.25" customHeight="1" x14ac:dyDescent="0.2"/>
    <row r="802" ht="14.25" customHeight="1" x14ac:dyDescent="0.2"/>
    <row r="803" ht="14.25" customHeight="1" x14ac:dyDescent="0.2"/>
    <row r="804" ht="14.25" customHeight="1" x14ac:dyDescent="0.2"/>
    <row r="805" ht="14.25" customHeight="1" x14ac:dyDescent="0.2"/>
    <row r="806" ht="14.25" customHeight="1" x14ac:dyDescent="0.2"/>
    <row r="807" ht="14.25" customHeight="1" x14ac:dyDescent="0.2"/>
    <row r="808" ht="14.25" customHeight="1" x14ac:dyDescent="0.2"/>
    <row r="809" ht="14.25" customHeight="1" x14ac:dyDescent="0.2"/>
    <row r="810" ht="14.25" customHeight="1" x14ac:dyDescent="0.2"/>
    <row r="811" ht="14.25" customHeight="1" x14ac:dyDescent="0.2"/>
    <row r="812" ht="14.25" customHeight="1" x14ac:dyDescent="0.2"/>
    <row r="813" ht="14.25" customHeight="1" x14ac:dyDescent="0.2"/>
    <row r="814" ht="14.25" customHeight="1" x14ac:dyDescent="0.2"/>
    <row r="815" ht="14.25" customHeight="1" x14ac:dyDescent="0.2"/>
    <row r="816" ht="14.25" customHeight="1" x14ac:dyDescent="0.2"/>
    <row r="817" ht="14.25" customHeight="1" x14ac:dyDescent="0.2"/>
    <row r="818" ht="14.25" customHeight="1" x14ac:dyDescent="0.2"/>
    <row r="819" ht="14.25" customHeight="1" x14ac:dyDescent="0.2"/>
    <row r="820" ht="14.25" customHeight="1" x14ac:dyDescent="0.2"/>
    <row r="821" ht="14.25" customHeight="1" x14ac:dyDescent="0.2"/>
    <row r="822" ht="14.25" customHeight="1" x14ac:dyDescent="0.2"/>
    <row r="823" ht="14.25" customHeight="1" x14ac:dyDescent="0.2"/>
    <row r="824" ht="14.25" customHeight="1" x14ac:dyDescent="0.2"/>
    <row r="825" ht="14.25" customHeight="1" x14ac:dyDescent="0.2"/>
    <row r="826" ht="14.25" customHeight="1" x14ac:dyDescent="0.2"/>
    <row r="827" ht="14.25" customHeight="1" x14ac:dyDescent="0.2"/>
    <row r="828" ht="14.25" customHeight="1" x14ac:dyDescent="0.2"/>
    <row r="829" ht="14.25" customHeight="1" x14ac:dyDescent="0.2"/>
    <row r="830" ht="14.25" customHeight="1" x14ac:dyDescent="0.2"/>
    <row r="831" ht="14.25" customHeight="1" x14ac:dyDescent="0.2"/>
    <row r="832" ht="14.25" customHeight="1" x14ac:dyDescent="0.2"/>
    <row r="833" ht="14.25" customHeight="1" x14ac:dyDescent="0.2"/>
    <row r="834" ht="14.25" customHeight="1" x14ac:dyDescent="0.2"/>
    <row r="835" ht="14.25" customHeight="1" x14ac:dyDescent="0.2"/>
    <row r="836" ht="14.25" customHeight="1" x14ac:dyDescent="0.2"/>
    <row r="837" ht="14.25" customHeight="1" x14ac:dyDescent="0.2"/>
    <row r="838" ht="14.25" customHeight="1" x14ac:dyDescent="0.2"/>
    <row r="839" ht="14.25" customHeight="1" x14ac:dyDescent="0.2"/>
    <row r="840" ht="14.25" customHeight="1" x14ac:dyDescent="0.2"/>
    <row r="841" ht="14.25" customHeight="1" x14ac:dyDescent="0.2"/>
    <row r="842" ht="14.25" customHeight="1" x14ac:dyDescent="0.2"/>
    <row r="843" ht="14.25" customHeight="1" x14ac:dyDescent="0.2"/>
    <row r="844" ht="14.25" customHeight="1" x14ac:dyDescent="0.2"/>
    <row r="845" ht="14.25" customHeight="1" x14ac:dyDescent="0.2"/>
    <row r="846" ht="14.25" customHeight="1" x14ac:dyDescent="0.2"/>
    <row r="847" ht="14.25" customHeight="1" x14ac:dyDescent="0.2"/>
    <row r="848" ht="14.25" customHeight="1" x14ac:dyDescent="0.2"/>
    <row r="849" ht="14.25" customHeight="1" x14ac:dyDescent="0.2"/>
    <row r="850" ht="14.25" customHeight="1" x14ac:dyDescent="0.2"/>
    <row r="851" ht="14.25" customHeight="1" x14ac:dyDescent="0.2"/>
    <row r="852" ht="14.25" customHeight="1" x14ac:dyDescent="0.2"/>
    <row r="853" ht="14.25" customHeight="1" x14ac:dyDescent="0.2"/>
    <row r="854" ht="14.25" customHeight="1" x14ac:dyDescent="0.2"/>
    <row r="855" ht="14.25" customHeight="1" x14ac:dyDescent="0.2"/>
    <row r="856" ht="14.25" customHeight="1" x14ac:dyDescent="0.2"/>
    <row r="857" ht="14.25" customHeight="1" x14ac:dyDescent="0.2"/>
    <row r="858" ht="14.25" customHeight="1" x14ac:dyDescent="0.2"/>
    <row r="859" ht="14.25" customHeight="1" x14ac:dyDescent="0.2"/>
    <row r="860" ht="14.25" customHeight="1" x14ac:dyDescent="0.2"/>
    <row r="861" ht="14.25" customHeight="1" x14ac:dyDescent="0.2"/>
    <row r="862" ht="14.25" customHeight="1" x14ac:dyDescent="0.2"/>
    <row r="863" ht="14.25" customHeight="1" x14ac:dyDescent="0.2"/>
    <row r="864" ht="14.25" customHeight="1" x14ac:dyDescent="0.2"/>
    <row r="865" ht="14.25" customHeight="1" x14ac:dyDescent="0.2"/>
    <row r="866" ht="14.25" customHeight="1" x14ac:dyDescent="0.2"/>
    <row r="867" ht="14.25" customHeight="1" x14ac:dyDescent="0.2"/>
    <row r="868" ht="14.25" customHeight="1" x14ac:dyDescent="0.2"/>
    <row r="869" ht="14.25" customHeight="1" x14ac:dyDescent="0.2"/>
    <row r="870" ht="14.25" customHeight="1" x14ac:dyDescent="0.2"/>
    <row r="871" ht="14.25" customHeight="1" x14ac:dyDescent="0.2"/>
    <row r="872" ht="14.25" customHeight="1" x14ac:dyDescent="0.2"/>
    <row r="873" ht="14.25" customHeight="1" x14ac:dyDescent="0.2"/>
    <row r="874" ht="14.25" customHeight="1" x14ac:dyDescent="0.2"/>
    <row r="875" ht="14.25" customHeight="1" x14ac:dyDescent="0.2"/>
    <row r="876" ht="14.25" customHeight="1" x14ac:dyDescent="0.2"/>
    <row r="877" ht="14.25" customHeight="1" x14ac:dyDescent="0.2"/>
    <row r="878" ht="14.25" customHeight="1" x14ac:dyDescent="0.2"/>
    <row r="879" ht="14.25" customHeight="1" x14ac:dyDescent="0.2"/>
    <row r="880" ht="14.25" customHeight="1" x14ac:dyDescent="0.2"/>
    <row r="881" ht="14.25" customHeight="1" x14ac:dyDescent="0.2"/>
    <row r="882" ht="14.25" customHeight="1" x14ac:dyDescent="0.2"/>
    <row r="883" ht="14.25" customHeight="1" x14ac:dyDescent="0.2"/>
    <row r="884" ht="14.25" customHeight="1" x14ac:dyDescent="0.2"/>
    <row r="885" ht="14.25" customHeight="1" x14ac:dyDescent="0.2"/>
    <row r="886" ht="14.25" customHeight="1" x14ac:dyDescent="0.2"/>
    <row r="887" ht="14.25" customHeight="1" x14ac:dyDescent="0.2"/>
    <row r="888" ht="14.25" customHeight="1" x14ac:dyDescent="0.2"/>
    <row r="889" ht="14.25" customHeight="1" x14ac:dyDescent="0.2"/>
    <row r="890" ht="14.25" customHeight="1" x14ac:dyDescent="0.2"/>
    <row r="891" ht="14.25" customHeight="1" x14ac:dyDescent="0.2"/>
    <row r="892" ht="14.25" customHeight="1" x14ac:dyDescent="0.2"/>
    <row r="893" ht="14.25" customHeight="1" x14ac:dyDescent="0.2"/>
    <row r="894" ht="14.25" customHeight="1" x14ac:dyDescent="0.2"/>
    <row r="895" ht="14.25" customHeight="1" x14ac:dyDescent="0.2"/>
    <row r="896" ht="14.25" customHeight="1" x14ac:dyDescent="0.2"/>
    <row r="897" ht="14.25" customHeight="1" x14ac:dyDescent="0.2"/>
    <row r="898" ht="14.25" customHeight="1" x14ac:dyDescent="0.2"/>
    <row r="899" ht="14.25" customHeight="1" x14ac:dyDescent="0.2"/>
    <row r="900" ht="14.25" customHeight="1" x14ac:dyDescent="0.2"/>
    <row r="901" ht="14.25" customHeight="1" x14ac:dyDescent="0.2"/>
    <row r="902" ht="14.25" customHeight="1" x14ac:dyDescent="0.2"/>
    <row r="903" ht="14.25" customHeight="1" x14ac:dyDescent="0.2"/>
    <row r="904" ht="14.25" customHeight="1" x14ac:dyDescent="0.2"/>
    <row r="905" ht="14.25" customHeight="1" x14ac:dyDescent="0.2"/>
    <row r="906" ht="14.25" customHeight="1" x14ac:dyDescent="0.2"/>
    <row r="907" ht="14.25" customHeight="1" x14ac:dyDescent="0.2"/>
    <row r="908" ht="14.25" customHeight="1" x14ac:dyDescent="0.2"/>
    <row r="909" ht="14.25" customHeight="1" x14ac:dyDescent="0.2"/>
    <row r="910" ht="14.25" customHeight="1" x14ac:dyDescent="0.2"/>
    <row r="911" ht="14.25" customHeight="1" x14ac:dyDescent="0.2"/>
    <row r="912" ht="14.25" customHeight="1" x14ac:dyDescent="0.2"/>
    <row r="913" ht="14.25" customHeight="1" x14ac:dyDescent="0.2"/>
    <row r="914" ht="14.25" customHeight="1" x14ac:dyDescent="0.2"/>
    <row r="915" ht="14.25" customHeight="1" x14ac:dyDescent="0.2"/>
    <row r="916" ht="14.25" customHeight="1" x14ac:dyDescent="0.2"/>
    <row r="917" ht="14.25" customHeight="1" x14ac:dyDescent="0.2"/>
    <row r="918" ht="14.25" customHeight="1" x14ac:dyDescent="0.2"/>
    <row r="919" ht="14.25" customHeight="1" x14ac:dyDescent="0.2"/>
    <row r="920" ht="14.25" customHeight="1" x14ac:dyDescent="0.2"/>
    <row r="921" ht="14.25" customHeight="1" x14ac:dyDescent="0.2"/>
    <row r="922" ht="14.25" customHeight="1" x14ac:dyDescent="0.2"/>
    <row r="923" ht="14.25" customHeight="1" x14ac:dyDescent="0.2"/>
    <row r="924" ht="14.25" customHeight="1" x14ac:dyDescent="0.2"/>
    <row r="925" ht="14.25" customHeight="1" x14ac:dyDescent="0.2"/>
    <row r="926" ht="14.25" customHeight="1" x14ac:dyDescent="0.2"/>
    <row r="927" ht="14.25" customHeight="1" x14ac:dyDescent="0.2"/>
    <row r="928" ht="14.25" customHeight="1" x14ac:dyDescent="0.2"/>
    <row r="929" ht="14.25" customHeight="1" x14ac:dyDescent="0.2"/>
    <row r="930" ht="14.25" customHeight="1" x14ac:dyDescent="0.2"/>
    <row r="931" ht="14.25" customHeight="1" x14ac:dyDescent="0.2"/>
    <row r="932" ht="14.25" customHeight="1" x14ac:dyDescent="0.2"/>
    <row r="933" ht="14.25" customHeight="1" x14ac:dyDescent="0.2"/>
    <row r="934" ht="14.25" customHeight="1" x14ac:dyDescent="0.2"/>
    <row r="935" ht="14.25" customHeight="1" x14ac:dyDescent="0.2"/>
    <row r="936" ht="14.25" customHeight="1" x14ac:dyDescent="0.2"/>
    <row r="937" ht="14.25" customHeight="1" x14ac:dyDescent="0.2"/>
    <row r="938" ht="14.25" customHeight="1" x14ac:dyDescent="0.2"/>
    <row r="939" ht="14.25" customHeight="1" x14ac:dyDescent="0.2"/>
    <row r="940" ht="14.25" customHeight="1" x14ac:dyDescent="0.2"/>
    <row r="941" ht="14.25" customHeight="1" x14ac:dyDescent="0.2"/>
    <row r="942" ht="14.25" customHeight="1" x14ac:dyDescent="0.2"/>
    <row r="943" ht="14.25" customHeight="1" x14ac:dyDescent="0.2"/>
    <row r="944" ht="14.25" customHeight="1" x14ac:dyDescent="0.2"/>
    <row r="945" ht="14.25" customHeight="1" x14ac:dyDescent="0.2"/>
    <row r="946" ht="14.25" customHeight="1" x14ac:dyDescent="0.2"/>
    <row r="947" ht="14.25" customHeight="1" x14ac:dyDescent="0.2"/>
    <row r="948" ht="14.25" customHeight="1" x14ac:dyDescent="0.2"/>
    <row r="949" ht="14.25" customHeight="1" x14ac:dyDescent="0.2"/>
    <row r="950" ht="14.25" customHeight="1" x14ac:dyDescent="0.2"/>
    <row r="951" ht="14.25" customHeight="1" x14ac:dyDescent="0.2"/>
    <row r="952" ht="14.25" customHeight="1" x14ac:dyDescent="0.2"/>
    <row r="953" ht="14.25" customHeight="1" x14ac:dyDescent="0.2"/>
    <row r="954" ht="14.25" customHeight="1" x14ac:dyDescent="0.2"/>
    <row r="955" ht="14.25" customHeight="1" x14ac:dyDescent="0.2"/>
    <row r="956" ht="14.25" customHeight="1" x14ac:dyDescent="0.2"/>
    <row r="957" ht="14.25" customHeight="1" x14ac:dyDescent="0.2"/>
    <row r="958" ht="14.25" customHeight="1" x14ac:dyDescent="0.2"/>
    <row r="959" ht="14.25" customHeight="1" x14ac:dyDescent="0.2"/>
    <row r="960" ht="14.25" customHeight="1" x14ac:dyDescent="0.2"/>
    <row r="961" ht="14.25" customHeight="1" x14ac:dyDescent="0.2"/>
    <row r="962" ht="14.25" customHeight="1" x14ac:dyDescent="0.2"/>
    <row r="963" ht="14.25" customHeight="1" x14ac:dyDescent="0.2"/>
    <row r="964" ht="14.25" customHeight="1" x14ac:dyDescent="0.2"/>
    <row r="965" ht="14.25" customHeight="1" x14ac:dyDescent="0.2"/>
    <row r="966" ht="14.25" customHeight="1" x14ac:dyDescent="0.2"/>
    <row r="967" ht="14.25" customHeight="1" x14ac:dyDescent="0.2"/>
    <row r="968" ht="14.25" customHeight="1" x14ac:dyDescent="0.2"/>
    <row r="969" ht="14.25" customHeight="1" x14ac:dyDescent="0.2"/>
    <row r="970" ht="14.25" customHeight="1" x14ac:dyDescent="0.2"/>
    <row r="971" ht="14.25" customHeight="1" x14ac:dyDescent="0.2"/>
    <row r="972" ht="14.25" customHeight="1" x14ac:dyDescent="0.2"/>
    <row r="973" ht="14.25" customHeight="1" x14ac:dyDescent="0.2"/>
    <row r="974" ht="14.25" customHeight="1" x14ac:dyDescent="0.2"/>
    <row r="975" ht="14.25" customHeight="1" x14ac:dyDescent="0.2"/>
    <row r="976" ht="14.25" customHeight="1" x14ac:dyDescent="0.2"/>
    <row r="977" ht="14.25" customHeight="1" x14ac:dyDescent="0.2"/>
    <row r="978" ht="14.25" customHeight="1" x14ac:dyDescent="0.2"/>
    <row r="979" ht="14.25" customHeight="1" x14ac:dyDescent="0.2"/>
    <row r="980" ht="14.25" customHeight="1" x14ac:dyDescent="0.2"/>
    <row r="981" ht="14.25" customHeight="1" x14ac:dyDescent="0.2"/>
    <row r="982" ht="14.25" customHeight="1" x14ac:dyDescent="0.2"/>
    <row r="983" ht="14.25" customHeight="1" x14ac:dyDescent="0.2"/>
    <row r="984" ht="14.25" customHeight="1" x14ac:dyDescent="0.2"/>
    <row r="985" ht="14.25" customHeight="1" x14ac:dyDescent="0.2"/>
    <row r="986" ht="14.25" customHeight="1" x14ac:dyDescent="0.2"/>
    <row r="987" ht="14.25" customHeight="1" x14ac:dyDescent="0.2"/>
    <row r="988" ht="14.25" customHeight="1" x14ac:dyDescent="0.2"/>
    <row r="989" ht="14.25" customHeight="1" x14ac:dyDescent="0.2"/>
    <row r="990" ht="14.25" customHeight="1" x14ac:dyDescent="0.2"/>
    <row r="991" ht="14.25" customHeight="1" x14ac:dyDescent="0.2"/>
    <row r="992" ht="14.25" customHeight="1" x14ac:dyDescent="0.2"/>
    <row r="993" ht="14.25" customHeight="1" x14ac:dyDescent="0.2"/>
    <row r="994" ht="14.25" customHeight="1" x14ac:dyDescent="0.2"/>
    <row r="995" ht="14.25" customHeight="1" x14ac:dyDescent="0.2"/>
    <row r="996" ht="14.25" customHeight="1" x14ac:dyDescent="0.2"/>
    <row r="997" ht="14.25" customHeight="1" x14ac:dyDescent="0.2"/>
    <row r="998" ht="14.25" customHeight="1" x14ac:dyDescent="0.2"/>
    <row r="999" ht="14.25" customHeight="1" x14ac:dyDescent="0.2"/>
    <row r="1000" ht="14.25" customHeight="1" x14ac:dyDescent="0.2"/>
    <row r="1001" ht="14.25" customHeight="1" x14ac:dyDescent="0.2"/>
    <row r="1002" ht="14.25" customHeight="1" x14ac:dyDescent="0.2"/>
    <row r="1003" ht="14.25" customHeight="1" x14ac:dyDescent="0.2"/>
    <row r="1004" ht="14.25" customHeight="1" x14ac:dyDescent="0.2"/>
  </sheetData>
  <hyperlinks>
    <hyperlink ref="B18" r:id="rId1" xr:uid="{00000000-0004-0000-0000-000000000000}"/>
    <hyperlink ref="B25" r:id="rId2" xr:uid="{00000000-0004-0000-0000-000001000000}"/>
    <hyperlink ref="B10" r:id="rId3" xr:uid="{B06B06AF-A9CA-184C-AAE7-9B215179F6D1}"/>
    <hyperlink ref="B40" r:id="rId4" xr:uid="{7783A89F-8DC6-9B4A-B350-3CBC4014F1A6}"/>
  </hyperlinks>
  <pageMargins left="0.7" right="0.7" top="0.75" bottom="0.75" header="0" footer="0"/>
  <pageSetup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BA1004"/>
  <sheetViews>
    <sheetView workbookViewId="0">
      <selection activeCell="B16" sqref="B16"/>
    </sheetView>
  </sheetViews>
  <sheetFormatPr baseColWidth="10" defaultColWidth="14.5" defaultRowHeight="15" customHeight="1" x14ac:dyDescent="0.2"/>
  <cols>
    <col min="1" max="1" width="30.6640625" customWidth="1"/>
    <col min="2" max="4" width="8.6640625" customWidth="1"/>
    <col min="5" max="5" width="8.83203125" customWidth="1"/>
    <col min="6" max="33" width="8.6640625" customWidth="1"/>
  </cols>
  <sheetData>
    <row r="1" spans="1:53" ht="14.25" customHeight="1" x14ac:dyDescent="0.2">
      <c r="A1" s="9" t="s">
        <v>27</v>
      </c>
      <c r="B1" s="5" t="s">
        <v>28</v>
      </c>
    </row>
    <row r="2" spans="1:53" ht="14.25" customHeight="1" x14ac:dyDescent="0.2">
      <c r="A2" s="10" t="s">
        <v>29</v>
      </c>
    </row>
    <row r="3" spans="1:53" ht="28.5" customHeight="1" x14ac:dyDescent="0.2">
      <c r="A3" s="5" t="s">
        <v>30</v>
      </c>
      <c r="B3" s="5">
        <v>5154</v>
      </c>
      <c r="D3" s="48" t="s">
        <v>31</v>
      </c>
      <c r="E3" s="49"/>
      <c r="F3" s="11">
        <v>0.1</v>
      </c>
    </row>
    <row r="4" spans="1:53" ht="14.25" customHeight="1" x14ac:dyDescent="0.2">
      <c r="A4" s="5" t="s">
        <v>32</v>
      </c>
      <c r="B4" s="5">
        <v>2.1000000000000001E-2</v>
      </c>
      <c r="D4" s="50" t="s">
        <v>33</v>
      </c>
      <c r="E4" s="49"/>
      <c r="F4" s="11">
        <v>0.41</v>
      </c>
    </row>
    <row r="5" spans="1:53" ht="14.25" customHeight="1" x14ac:dyDescent="0.2"/>
    <row r="6" spans="1:53" ht="14.25" customHeight="1" x14ac:dyDescent="0.2">
      <c r="B6" s="1">
        <v>2020</v>
      </c>
      <c r="C6" s="1">
        <v>2030</v>
      </c>
      <c r="D6" s="1">
        <v>2040</v>
      </c>
      <c r="E6" s="1">
        <v>2050</v>
      </c>
    </row>
    <row r="7" spans="1:53" ht="14.25" customHeight="1" x14ac:dyDescent="0.2">
      <c r="A7" s="1" t="s">
        <v>34</v>
      </c>
      <c r="B7" s="5">
        <f>B3*1000</f>
        <v>5154000</v>
      </c>
      <c r="C7" s="5">
        <f t="shared" ref="C7:E7" si="0">$B$7*$B$8/C8</f>
        <v>4685454.5454545449</v>
      </c>
      <c r="D7" s="5">
        <f t="shared" si="0"/>
        <v>4259504.132231405</v>
      </c>
      <c r="E7" s="5">
        <f t="shared" si="0"/>
        <v>3872276.483846731</v>
      </c>
    </row>
    <row r="8" spans="1:53" ht="14.25" customHeight="1" x14ac:dyDescent="0.2">
      <c r="A8" s="1" t="s">
        <v>35</v>
      </c>
      <c r="B8" s="11">
        <f>F4</f>
        <v>0.41</v>
      </c>
      <c r="C8" s="13">
        <f t="shared" ref="C8:E8" si="1">(1+$F$3)*B8</f>
        <v>0.45100000000000001</v>
      </c>
      <c r="D8" s="13">
        <f t="shared" si="1"/>
        <v>0.49610000000000004</v>
      </c>
      <c r="E8" s="13">
        <f t="shared" si="1"/>
        <v>0.54571000000000014</v>
      </c>
    </row>
    <row r="9" spans="1:53" ht="14.25" customHeight="1" x14ac:dyDescent="0.2"/>
    <row r="10" spans="1:53" ht="14.25" customHeight="1" x14ac:dyDescent="0.2">
      <c r="A10" s="10" t="s">
        <v>36</v>
      </c>
      <c r="B10" s="1">
        <v>2019</v>
      </c>
      <c r="C10" s="1">
        <v>2020</v>
      </c>
      <c r="D10" s="1">
        <v>2021</v>
      </c>
      <c r="E10" s="1">
        <v>2022</v>
      </c>
      <c r="F10" s="1">
        <v>2023</v>
      </c>
      <c r="G10" s="1">
        <v>2024</v>
      </c>
      <c r="H10" s="1">
        <v>2025</v>
      </c>
      <c r="I10" s="1">
        <v>2026</v>
      </c>
      <c r="J10" s="1">
        <v>2027</v>
      </c>
      <c r="K10" s="1">
        <v>2028</v>
      </c>
      <c r="L10" s="1">
        <v>2029</v>
      </c>
      <c r="M10" s="1">
        <v>2030</v>
      </c>
      <c r="N10" s="1">
        <v>2031</v>
      </c>
      <c r="O10" s="1">
        <v>2032</v>
      </c>
      <c r="P10" s="1">
        <v>2033</v>
      </c>
      <c r="Q10" s="1">
        <v>2034</v>
      </c>
      <c r="R10" s="1">
        <v>2035</v>
      </c>
      <c r="S10" s="1">
        <v>2036</v>
      </c>
      <c r="T10" s="1">
        <v>2037</v>
      </c>
      <c r="U10" s="1">
        <v>2038</v>
      </c>
      <c r="V10" s="1">
        <v>2039</v>
      </c>
      <c r="W10" s="1">
        <v>2040</v>
      </c>
      <c r="X10" s="1">
        <v>2041</v>
      </c>
      <c r="Y10" s="1">
        <v>2042</v>
      </c>
      <c r="Z10" s="1">
        <v>2043</v>
      </c>
      <c r="AA10" s="1">
        <v>2044</v>
      </c>
      <c r="AB10" s="1">
        <v>2045</v>
      </c>
      <c r="AC10" s="1">
        <v>2046</v>
      </c>
      <c r="AD10" s="1">
        <v>2047</v>
      </c>
      <c r="AE10" s="1">
        <v>2048</v>
      </c>
      <c r="AF10" s="1">
        <v>2049</v>
      </c>
      <c r="AG10" s="1">
        <v>2050</v>
      </c>
      <c r="AH10" s="25">
        <v>2051</v>
      </c>
      <c r="AI10" s="25">
        <v>2052</v>
      </c>
      <c r="AJ10" s="25">
        <v>2053</v>
      </c>
      <c r="AK10" s="25">
        <v>2054</v>
      </c>
      <c r="AL10" s="25">
        <v>2055</v>
      </c>
      <c r="AM10" s="25">
        <v>2056</v>
      </c>
      <c r="AN10" s="25">
        <v>2057</v>
      </c>
      <c r="AO10" s="25">
        <v>2058</v>
      </c>
      <c r="AP10" s="25">
        <v>2059</v>
      </c>
      <c r="AQ10" s="25">
        <v>2060</v>
      </c>
      <c r="AR10" s="25">
        <v>2061</v>
      </c>
      <c r="AS10" s="25">
        <v>2062</v>
      </c>
      <c r="AT10" s="25">
        <v>2063</v>
      </c>
      <c r="AU10" s="25">
        <v>2064</v>
      </c>
      <c r="AV10" s="25">
        <v>2065</v>
      </c>
      <c r="AW10" s="25">
        <v>2066</v>
      </c>
      <c r="AX10" s="25">
        <v>2067</v>
      </c>
      <c r="AY10" s="25">
        <v>2068</v>
      </c>
      <c r="AZ10" s="25">
        <v>2069</v>
      </c>
      <c r="BA10" s="25">
        <v>2070</v>
      </c>
    </row>
    <row r="11" spans="1:53" ht="14.25" customHeight="1" x14ac:dyDescent="0.2">
      <c r="A11" s="1" t="s">
        <v>34</v>
      </c>
      <c r="B11" s="5">
        <f t="shared" ref="B11:BA11" si="2">TREND($B$7:$E$7,$B$6:$E$6,B10)</f>
        <v>5176188.1442524493</v>
      </c>
      <c r="C11" s="5">
        <f t="shared" si="2"/>
        <v>5133476.9346356094</v>
      </c>
      <c r="D11" s="5">
        <f t="shared" si="2"/>
        <v>5090765.7250187844</v>
      </c>
      <c r="E11" s="5">
        <f t="shared" si="2"/>
        <v>5048054.5154019594</v>
      </c>
      <c r="F11" s="5">
        <f t="shared" si="2"/>
        <v>5005343.3057851344</v>
      </c>
      <c r="G11" s="5">
        <f t="shared" si="2"/>
        <v>4962632.0961682945</v>
      </c>
      <c r="H11" s="5">
        <f t="shared" si="2"/>
        <v>4919920.8865514696</v>
      </c>
      <c r="I11" s="5">
        <f t="shared" si="2"/>
        <v>4877209.6769346446</v>
      </c>
      <c r="J11" s="5">
        <f t="shared" si="2"/>
        <v>4834498.4673178047</v>
      </c>
      <c r="K11" s="5">
        <f t="shared" si="2"/>
        <v>4791787.2577009797</v>
      </c>
      <c r="L11" s="5">
        <f t="shared" si="2"/>
        <v>4749076.0480841547</v>
      </c>
      <c r="M11" s="5">
        <f t="shared" si="2"/>
        <v>4706364.8384673148</v>
      </c>
      <c r="N11" s="5">
        <f t="shared" si="2"/>
        <v>4663653.6288504899</v>
      </c>
      <c r="O11" s="5">
        <f t="shared" si="2"/>
        <v>4620942.4192336649</v>
      </c>
      <c r="P11" s="5">
        <f t="shared" si="2"/>
        <v>4578231.2096168399</v>
      </c>
      <c r="Q11" s="5">
        <f t="shared" si="2"/>
        <v>4535520</v>
      </c>
      <c r="R11" s="5">
        <f t="shared" si="2"/>
        <v>4492808.790383175</v>
      </c>
      <c r="S11" s="5">
        <f t="shared" si="2"/>
        <v>4450097.58076635</v>
      </c>
      <c r="T11" s="5">
        <f t="shared" si="2"/>
        <v>4407386.3711495101</v>
      </c>
      <c r="U11" s="5">
        <f t="shared" si="2"/>
        <v>4364675.1615326852</v>
      </c>
      <c r="V11" s="5">
        <f t="shared" si="2"/>
        <v>4321963.9519158602</v>
      </c>
      <c r="W11" s="5">
        <f t="shared" si="2"/>
        <v>4279252.7422990203</v>
      </c>
      <c r="X11" s="5">
        <f t="shared" si="2"/>
        <v>4236541.5326821953</v>
      </c>
      <c r="Y11" s="5">
        <f t="shared" si="2"/>
        <v>4193830.3230653703</v>
      </c>
      <c r="Z11" s="5">
        <f t="shared" si="2"/>
        <v>4151119.1134485453</v>
      </c>
      <c r="AA11" s="5">
        <f t="shared" si="2"/>
        <v>4108407.9038317055</v>
      </c>
      <c r="AB11" s="5">
        <f t="shared" si="2"/>
        <v>4065696.6942148805</v>
      </c>
      <c r="AC11" s="5">
        <f t="shared" si="2"/>
        <v>4022985.4845980555</v>
      </c>
      <c r="AD11" s="5">
        <f t="shared" si="2"/>
        <v>3980274.2749812156</v>
      </c>
      <c r="AE11" s="5">
        <f t="shared" si="2"/>
        <v>3937563.0653643906</v>
      </c>
      <c r="AF11" s="5">
        <f t="shared" si="2"/>
        <v>3894851.8557475656</v>
      </c>
      <c r="AG11" s="5">
        <f t="shared" si="2"/>
        <v>3852140.6461307257</v>
      </c>
      <c r="AH11" s="5">
        <f t="shared" si="2"/>
        <v>3809429.4365139008</v>
      </c>
      <c r="AI11" s="5">
        <f t="shared" si="2"/>
        <v>3766718.2268970758</v>
      </c>
      <c r="AJ11" s="5">
        <f t="shared" si="2"/>
        <v>3724007.0172802359</v>
      </c>
      <c r="AK11" s="5">
        <f t="shared" si="2"/>
        <v>3681295.8076634109</v>
      </c>
      <c r="AL11" s="5">
        <f t="shared" si="2"/>
        <v>3638584.5980465859</v>
      </c>
      <c r="AM11" s="5">
        <f t="shared" si="2"/>
        <v>3595873.3884297609</v>
      </c>
      <c r="AN11" s="5">
        <f t="shared" si="2"/>
        <v>3553162.178812921</v>
      </c>
      <c r="AO11" s="5">
        <f t="shared" si="2"/>
        <v>3510450.9691960961</v>
      </c>
      <c r="AP11" s="5">
        <f t="shared" si="2"/>
        <v>3467739.7595792711</v>
      </c>
      <c r="AQ11" s="5">
        <f t="shared" si="2"/>
        <v>3425028.5499624312</v>
      </c>
      <c r="AR11" s="5">
        <f t="shared" si="2"/>
        <v>3382317.3403456062</v>
      </c>
      <c r="AS11" s="5">
        <f t="shared" si="2"/>
        <v>3339606.1307287812</v>
      </c>
      <c r="AT11" s="5">
        <f t="shared" si="2"/>
        <v>3296894.9211119413</v>
      </c>
      <c r="AU11" s="5">
        <f t="shared" si="2"/>
        <v>3254183.7114951164</v>
      </c>
      <c r="AV11" s="5">
        <f t="shared" si="2"/>
        <v>3211472.5018782914</v>
      </c>
      <c r="AW11" s="5">
        <f t="shared" si="2"/>
        <v>3168761.2922614664</v>
      </c>
      <c r="AX11" s="5">
        <f t="shared" si="2"/>
        <v>3126050.0826446265</v>
      </c>
      <c r="AY11" s="5">
        <f t="shared" si="2"/>
        <v>3083338.8730278015</v>
      </c>
      <c r="AZ11" s="5">
        <f t="shared" si="2"/>
        <v>3040627.6634109765</v>
      </c>
      <c r="BA11" s="5">
        <f t="shared" si="2"/>
        <v>2997916.4537941366</v>
      </c>
    </row>
    <row r="12" spans="1:53" ht="14.25" customHeight="1" x14ac:dyDescent="0.2">
      <c r="A12" s="1" t="s">
        <v>157</v>
      </c>
      <c r="B12">
        <f>B11*About!$A$38</f>
        <v>4606807.4483846799</v>
      </c>
      <c r="C12">
        <f>C11*About!$A$38</f>
        <v>4568794.4718256928</v>
      </c>
      <c r="D12">
        <f>D11*About!$A$38</f>
        <v>4530781.4952667179</v>
      </c>
      <c r="E12">
        <f>E11*About!$A$38</f>
        <v>4492768.5187077438</v>
      </c>
      <c r="F12">
        <f>F11*About!$A$38</f>
        <v>4454755.5421487698</v>
      </c>
      <c r="G12">
        <f>G11*About!$A$38</f>
        <v>4416742.5655897819</v>
      </c>
      <c r="H12">
        <f>H11*About!$A$38</f>
        <v>4378729.5890308078</v>
      </c>
      <c r="I12">
        <f>I11*About!$A$38</f>
        <v>4340716.6124718338</v>
      </c>
      <c r="J12">
        <f>J11*About!$A$38</f>
        <v>4302703.6359128458</v>
      </c>
      <c r="K12">
        <f>K11*About!$A$38</f>
        <v>4264690.6593538718</v>
      </c>
      <c r="L12">
        <f>L11*About!$A$38</f>
        <v>4226677.6827948978</v>
      </c>
      <c r="M12">
        <f>M11*About!$A$38</f>
        <v>4188664.7062359103</v>
      </c>
      <c r="N12">
        <f>N11*About!$A$38</f>
        <v>4150651.7296769358</v>
      </c>
      <c r="O12">
        <f>O11*About!$A$38</f>
        <v>4112638.7531179618</v>
      </c>
      <c r="P12">
        <f>P11*About!$A$38</f>
        <v>4074625.7765589873</v>
      </c>
      <c r="Q12">
        <f>Q11*About!$A$38</f>
        <v>4036612.8000000003</v>
      </c>
      <c r="R12">
        <f>R11*About!$A$38</f>
        <v>3998599.8234410258</v>
      </c>
      <c r="S12">
        <f>S11*About!$A$38</f>
        <v>3960586.8468820518</v>
      </c>
      <c r="T12">
        <f>T11*About!$A$38</f>
        <v>3922573.8703230643</v>
      </c>
      <c r="U12">
        <f>U11*About!$A$38</f>
        <v>3884560.8937640898</v>
      </c>
      <c r="V12">
        <f>V11*About!$A$38</f>
        <v>3846547.9172051158</v>
      </c>
      <c r="W12">
        <f>W11*About!$A$38</f>
        <v>3808534.9406461283</v>
      </c>
      <c r="X12">
        <f>X11*About!$A$38</f>
        <v>3770521.9640871538</v>
      </c>
      <c r="Y12">
        <f>Y11*About!$A$38</f>
        <v>3732508.9875281798</v>
      </c>
      <c r="Z12">
        <f>Z11*About!$A$38</f>
        <v>3694496.0109692053</v>
      </c>
      <c r="AA12">
        <f>AA11*About!$A$38</f>
        <v>3656483.0344102178</v>
      </c>
      <c r="AB12">
        <f>AB11*About!$A$38</f>
        <v>3618470.0578512438</v>
      </c>
      <c r="AC12">
        <f>AC11*About!$A$38</f>
        <v>3580457.0812922693</v>
      </c>
      <c r="AD12">
        <f>AD11*About!$A$38</f>
        <v>3542444.1047332818</v>
      </c>
      <c r="AE12">
        <f>AE11*About!$A$38</f>
        <v>3504431.1281743078</v>
      </c>
      <c r="AF12">
        <f>AF11*About!$A$38</f>
        <v>3466418.1516153333</v>
      </c>
      <c r="AG12">
        <f>AG11*About!$A$38</f>
        <v>3428405.1750563458</v>
      </c>
      <c r="AH12">
        <f>AH11*About!$A$38</f>
        <v>3390392.1984973717</v>
      </c>
      <c r="AI12">
        <f>AI11*About!$A$38</f>
        <v>3352379.2219383973</v>
      </c>
      <c r="AJ12">
        <f>AJ11*About!$A$38</f>
        <v>3314366.2453794102</v>
      </c>
      <c r="AK12">
        <f>AK11*About!$A$38</f>
        <v>3276353.2688204357</v>
      </c>
      <c r="AL12">
        <f>AL11*About!$A$38</f>
        <v>3238340.2922614617</v>
      </c>
      <c r="AM12">
        <f>AM11*About!$A$38</f>
        <v>3200327.3157024872</v>
      </c>
      <c r="AN12">
        <f>AN11*About!$A$38</f>
        <v>3162314.3391434997</v>
      </c>
      <c r="AO12">
        <f>AO11*About!$A$38</f>
        <v>3124301.3625845257</v>
      </c>
      <c r="AP12">
        <f>AP11*About!$A$38</f>
        <v>3086288.3860255512</v>
      </c>
      <c r="AQ12">
        <f>AQ11*About!$A$38</f>
        <v>3048275.4094665637</v>
      </c>
      <c r="AR12">
        <f>AR11*About!$A$38</f>
        <v>3010262.4329075897</v>
      </c>
      <c r="AS12">
        <f>AS11*About!$A$38</f>
        <v>2972249.4563486152</v>
      </c>
      <c r="AT12">
        <f>AT11*About!$A$38</f>
        <v>2934236.4797896277</v>
      </c>
      <c r="AU12">
        <f>AU11*About!$A$38</f>
        <v>2896223.5032306537</v>
      </c>
      <c r="AV12">
        <f>AV11*About!$A$38</f>
        <v>2858210.5266716792</v>
      </c>
      <c r="AW12">
        <f>AW11*About!$A$38</f>
        <v>2820197.5501127052</v>
      </c>
      <c r="AX12">
        <f>AX11*About!$A$38</f>
        <v>2782184.5735537177</v>
      </c>
      <c r="AY12">
        <f>AY11*About!$A$38</f>
        <v>2744171.5969947432</v>
      </c>
      <c r="AZ12">
        <f>AZ11*About!$A$38</f>
        <v>2706158.6204357692</v>
      </c>
      <c r="BA12">
        <f>BA11*About!$A$38</f>
        <v>2668145.6438767817</v>
      </c>
    </row>
    <row r="13" spans="1:53" ht="14.25" customHeight="1" x14ac:dyDescent="0.2">
      <c r="A13" s="1" t="s">
        <v>156</v>
      </c>
      <c r="B13">
        <v>5770615.6415932029</v>
      </c>
      <c r="C13">
        <v>5579703.7886677757</v>
      </c>
      <c r="D13">
        <v>5388791.9357423494</v>
      </c>
      <c r="E13">
        <v>5197880.082816923</v>
      </c>
      <c r="F13">
        <v>5006968.2298914967</v>
      </c>
      <c r="G13">
        <v>4816056.3769660695</v>
      </c>
      <c r="H13">
        <v>4630891.4252945716</v>
      </c>
      <c r="I13">
        <v>4445255.6682265233</v>
      </c>
      <c r="J13">
        <v>4259148.6487105982</v>
      </c>
      <c r="K13">
        <v>4072569.907682443</v>
      </c>
      <c r="L13">
        <v>3885518.9840730261</v>
      </c>
      <c r="M13">
        <v>3865472.7944376948</v>
      </c>
      <c r="N13">
        <v>3845426.6048023649</v>
      </c>
      <c r="O13">
        <v>3825380.4151670355</v>
      </c>
      <c r="P13">
        <v>3805334.2255317057</v>
      </c>
      <c r="Q13">
        <v>3785288.0358963748</v>
      </c>
      <c r="R13">
        <v>3765241.846261045</v>
      </c>
      <c r="S13">
        <v>3745195.6566257156</v>
      </c>
      <c r="T13">
        <v>3725149.4669903857</v>
      </c>
      <c r="U13">
        <v>3705103.2773550553</v>
      </c>
      <c r="V13">
        <v>3685057.0877197245</v>
      </c>
      <c r="W13">
        <v>3665010.8980843951</v>
      </c>
      <c r="X13">
        <v>3644964.7084490648</v>
      </c>
      <c r="Y13">
        <v>3624918.5188137349</v>
      </c>
      <c r="Z13">
        <v>3604872.3291784045</v>
      </c>
      <c r="AA13">
        <v>3584826.1395430746</v>
      </c>
      <c r="AB13">
        <v>3564779.9499077443</v>
      </c>
      <c r="AC13">
        <v>3544733.7602724144</v>
      </c>
      <c r="AD13">
        <v>3524687.5706370845</v>
      </c>
      <c r="AE13">
        <v>3504641.3810017542</v>
      </c>
      <c r="AF13">
        <v>3484595.1913664243</v>
      </c>
      <c r="AG13">
        <f>_xlfn.FORECAST.LINEAR(AG10,$B$13:$AF$13,$B$10:$AF$10)</f>
        <v>3047968.6751432121</v>
      </c>
      <c r="AH13">
        <f t="shared" ref="AH13:BA13" si="3">_xlfn.FORECAST.LINEAR(AH10,$B$13:$AF$13,$B$10:$AF$10)</f>
        <v>2983317.3613967001</v>
      </c>
      <c r="AI13">
        <f t="shared" si="3"/>
        <v>2918666.0476502031</v>
      </c>
      <c r="AJ13">
        <f t="shared" si="3"/>
        <v>2854014.7339036912</v>
      </c>
      <c r="AK13">
        <f t="shared" si="3"/>
        <v>2789363.4201571941</v>
      </c>
      <c r="AL13">
        <f t="shared" si="3"/>
        <v>2724712.1064106822</v>
      </c>
      <c r="AM13">
        <f t="shared" si="3"/>
        <v>2660060.7926641852</v>
      </c>
      <c r="AN13">
        <f t="shared" si="3"/>
        <v>2595409.4789176732</v>
      </c>
      <c r="AO13">
        <f t="shared" si="3"/>
        <v>2530758.1651711762</v>
      </c>
      <c r="AP13">
        <f t="shared" si="3"/>
        <v>2466106.8514246643</v>
      </c>
      <c r="AQ13">
        <f t="shared" si="3"/>
        <v>2401455.5376781523</v>
      </c>
      <c r="AR13">
        <f t="shared" si="3"/>
        <v>2336804.2239316553</v>
      </c>
      <c r="AS13">
        <f t="shared" si="3"/>
        <v>2272152.9101851434</v>
      </c>
      <c r="AT13">
        <f t="shared" si="3"/>
        <v>2207501.5964386463</v>
      </c>
      <c r="AU13">
        <f t="shared" si="3"/>
        <v>2142850.2826921344</v>
      </c>
      <c r="AV13">
        <f t="shared" si="3"/>
        <v>2078198.9689456373</v>
      </c>
      <c r="AW13">
        <f t="shared" si="3"/>
        <v>2013547.6551991254</v>
      </c>
      <c r="AX13">
        <f t="shared" si="3"/>
        <v>1948896.3414526284</v>
      </c>
      <c r="AY13">
        <f t="shared" si="3"/>
        <v>1884245.0277061164</v>
      </c>
      <c r="AZ13">
        <f t="shared" si="3"/>
        <v>1819593.7139596194</v>
      </c>
      <c r="BA13">
        <f t="shared" si="3"/>
        <v>1754942.4002131075</v>
      </c>
    </row>
    <row r="14" spans="1:53" ht="14.25" customHeight="1" x14ac:dyDescent="0.2">
      <c r="A14" s="1" t="s">
        <v>158</v>
      </c>
      <c r="B14">
        <f>B13/B12</f>
        <v>1.2526279221018013</v>
      </c>
      <c r="C14">
        <f t="shared" ref="C14:BA14" si="4">C13/C12</f>
        <v>1.2212639073777645</v>
      </c>
      <c r="D14">
        <f t="shared" si="4"/>
        <v>1.1893736083657953</v>
      </c>
      <c r="E14">
        <f t="shared" si="4"/>
        <v>1.156943666510553</v>
      </c>
      <c r="F14">
        <f t="shared" si="4"/>
        <v>1.1239602672959166</v>
      </c>
      <c r="G14">
        <f t="shared" si="4"/>
        <v>1.0904091206237114</v>
      </c>
      <c r="H14">
        <f t="shared" si="4"/>
        <v>1.0575878987584564</v>
      </c>
      <c r="I14">
        <f t="shared" si="4"/>
        <v>1.0240833634368864</v>
      </c>
      <c r="J14">
        <f t="shared" si="4"/>
        <v>0.98987729788342549</v>
      </c>
      <c r="K14">
        <f t="shared" si="4"/>
        <v>0.95495083535542147</v>
      </c>
      <c r="L14">
        <f t="shared" si="4"/>
        <v>0.91928442991747605</v>
      </c>
      <c r="M14">
        <f t="shared" si="4"/>
        <v>0.92284130278628873</v>
      </c>
      <c r="N14">
        <f t="shared" si="4"/>
        <v>0.92646332558035938</v>
      </c>
      <c r="O14">
        <f t="shared" si="4"/>
        <v>0.93015230483515143</v>
      </c>
      <c r="P14">
        <f t="shared" si="4"/>
        <v>0.93391011450020867</v>
      </c>
      <c r="Q14">
        <f t="shared" si="4"/>
        <v>0.93773869911336916</v>
      </c>
      <c r="R14">
        <f t="shared" si="4"/>
        <v>0.94164007715601739</v>
      </c>
      <c r="S14">
        <f t="shared" si="4"/>
        <v>0.94561634460158306</v>
      </c>
      <c r="T14">
        <f t="shared" si="4"/>
        <v>0.94966967867034235</v>
      </c>
      <c r="U14">
        <f t="shared" si="4"/>
        <v>0.95380234180467627</v>
      </c>
      <c r="V14">
        <f t="shared" si="4"/>
        <v>0.95801668588006839</v>
      </c>
      <c r="W14">
        <f t="shared" si="4"/>
        <v>0.96231515666825318</v>
      </c>
      <c r="X14">
        <f t="shared" si="4"/>
        <v>0.9667002985703369</v>
      </c>
      <c r="Y14">
        <f t="shared" si="4"/>
        <v>0.97117475963917355</v>
      </c>
      <c r="Z14">
        <f t="shared" si="4"/>
        <v>0.97574129691175682</v>
      </c>
      <c r="AA14">
        <f t="shared" si="4"/>
        <v>0.98040278207425047</v>
      </c>
      <c r="AB14">
        <f t="shared" si="4"/>
        <v>0.98516220748407068</v>
      </c>
      <c r="AC14">
        <f t="shared" si="4"/>
        <v>0.99002269257561903</v>
      </c>
      <c r="AD14">
        <f t="shared" si="4"/>
        <v>0.99498749067840719</v>
      </c>
      <c r="AE14">
        <f t="shared" si="4"/>
        <v>1.0000599962789269</v>
      </c>
      <c r="AF14">
        <f t="shared" si="4"/>
        <v>1.0052437527603588</v>
      </c>
      <c r="AG14">
        <f t="shared" si="4"/>
        <v>0.88903397338184187</v>
      </c>
      <c r="AH14">
        <f t="shared" si="4"/>
        <v>0.87993281801406698</v>
      </c>
      <c r="AI14">
        <f t="shared" si="4"/>
        <v>0.87062526475229296</v>
      </c>
      <c r="AJ14">
        <f t="shared" si="4"/>
        <v>0.86110421196887954</v>
      </c>
      <c r="AK14">
        <f t="shared" si="4"/>
        <v>0.85136222845756515</v>
      </c>
      <c r="AL14">
        <f t="shared" si="4"/>
        <v>0.84139153408979983</v>
      </c>
      <c r="AM14">
        <f t="shared" si="4"/>
        <v>0.83118397909255382</v>
      </c>
      <c r="AN14">
        <f t="shared" si="4"/>
        <v>0.82073102183150759</v>
      </c>
      <c r="AO14">
        <f t="shared" si="4"/>
        <v>0.81002370497244514</v>
      </c>
      <c r="AP14">
        <f t="shared" si="4"/>
        <v>0.7990526298809224</v>
      </c>
      <c r="AQ14">
        <f t="shared" si="4"/>
        <v>0.78780792910650999</v>
      </c>
      <c r="AR14">
        <f t="shared" si="4"/>
        <v>0.77627923678220767</v>
      </c>
      <c r="AS14">
        <f t="shared" si="4"/>
        <v>0.76445565675246685</v>
      </c>
      <c r="AT14">
        <f t="shared" si="4"/>
        <v>0.7523257282238256</v>
      </c>
      <c r="AU14">
        <f t="shared" si="4"/>
        <v>0.73987738871045239</v>
      </c>
      <c r="AV14">
        <f t="shared" si="4"/>
        <v>0.72709793402295408</v>
      </c>
      <c r="AW14">
        <f t="shared" si="4"/>
        <v>0.71397397502123805</v>
      </c>
      <c r="AX14">
        <f t="shared" si="4"/>
        <v>0.70049139082216949</v>
      </c>
      <c r="AY14">
        <f t="shared" si="4"/>
        <v>0.68663527811804181</v>
      </c>
      <c r="AZ14">
        <f t="shared" si="4"/>
        <v>0.6723898962236784</v>
      </c>
      <c r="BA14">
        <f t="shared" si="4"/>
        <v>0.65773860742594192</v>
      </c>
    </row>
    <row r="15" spans="1:53" ht="14.25" customHeight="1" x14ac:dyDescent="0.2">
      <c r="A15" s="25" t="s">
        <v>159</v>
      </c>
      <c r="B15">
        <v>77011.173441128762</v>
      </c>
    </row>
    <row r="16" spans="1:53" ht="14.25" customHeight="1" x14ac:dyDescent="0.2">
      <c r="A16" s="47" t="s">
        <v>160</v>
      </c>
      <c r="B16">
        <f>$B$15*B14</f>
        <v>96466.346166182542</v>
      </c>
      <c r="C16">
        <f t="shared" ref="C16:BA16" si="5">$B$15*C14</f>
        <v>94050.966588459632</v>
      </c>
      <c r="D16">
        <f t="shared" si="5"/>
        <v>91595.057240159411</v>
      </c>
      <c r="E16">
        <f t="shared" si="5"/>
        <v>89097.589363259627</v>
      </c>
      <c r="F16">
        <f t="shared" si="5"/>
        <v>86557.499085663279</v>
      </c>
      <c r="G16">
        <f t="shared" si="5"/>
        <v>83973.685910141328</v>
      </c>
      <c r="H16">
        <f t="shared" si="5"/>
        <v>81446.085100526412</v>
      </c>
      <c r="I16">
        <f t="shared" si="5"/>
        <v>78865.861519812563</v>
      </c>
      <c r="J16">
        <f t="shared" si="5"/>
        <v>76231.612272736354</v>
      </c>
      <c r="K16">
        <f t="shared" si="5"/>
        <v>73541.884409307153</v>
      </c>
      <c r="L16">
        <f t="shared" si="5"/>
        <v>70795.172674103931</v>
      </c>
      <c r="M16">
        <f t="shared" si="5"/>
        <v>71069.091627512098</v>
      </c>
      <c r="N16">
        <f t="shared" si="5"/>
        <v>71348.027853114007</v>
      </c>
      <c r="O16">
        <f t="shared" si="5"/>
        <v>71632.120474325522</v>
      </c>
      <c r="P16">
        <f t="shared" si="5"/>
        <v>71921.51380619999</v>
      </c>
      <c r="Q16">
        <f t="shared" si="5"/>
        <v>72216.357599878131</v>
      </c>
      <c r="R16">
        <f t="shared" si="5"/>
        <v>72516.807300979926</v>
      </c>
      <c r="S16">
        <f t="shared" si="5"/>
        <v>72823.0243228787</v>
      </c>
      <c r="T16">
        <f t="shared" si="5"/>
        <v>73135.17633586275</v>
      </c>
      <c r="U16">
        <f t="shared" si="5"/>
        <v>73453.437573274699</v>
      </c>
      <c r="V16">
        <f t="shared" si="5"/>
        <v>73777.98915580532</v>
      </c>
      <c r="W16">
        <f t="shared" si="5"/>
        <v>74109.019435205846</v>
      </c>
      <c r="X16">
        <f t="shared" si="5"/>
        <v>74446.72435879118</v>
      </c>
      <c r="Y16">
        <f t="shared" si="5"/>
        <v>74791.307856218933</v>
      </c>
      <c r="Z16">
        <f t="shared" si="5"/>
        <v>75142.982250143221</v>
      </c>
      <c r="AA16">
        <f t="shared" si="5"/>
        <v>75501.968692485272</v>
      </c>
      <c r="AB16">
        <f t="shared" si="5"/>
        <v>75868.497628201047</v>
      </c>
      <c r="AC16">
        <f t="shared" si="5"/>
        <v>76242.809288594304</v>
      </c>
      <c r="AD16">
        <f t="shared" si="5"/>
        <v>76625.154216388299</v>
      </c>
      <c r="AE16">
        <f t="shared" si="5"/>
        <v>77015.793824971028</v>
      </c>
      <c r="AF16">
        <f t="shared" si="5"/>
        <v>77415.00099443915</v>
      </c>
      <c r="AG16">
        <f t="shared" si="5"/>
        <v>68465.549519164881</v>
      </c>
      <c r="AH16">
        <f t="shared" si="5"/>
        <v>67764.658864622499</v>
      </c>
      <c r="AI16">
        <f t="shared" si="5"/>
        <v>67047.873266067487</v>
      </c>
      <c r="AJ16">
        <f t="shared" si="5"/>
        <v>66314.645818821882</v>
      </c>
      <c r="AK16">
        <f t="shared" si="5"/>
        <v>65564.404236971444</v>
      </c>
      <c r="AL16">
        <f t="shared" si="5"/>
        <v>64796.54936368698</v>
      </c>
      <c r="AM16">
        <f t="shared" si="5"/>
        <v>64010.453575384206</v>
      </c>
      <c r="AN16">
        <f t="shared" si="5"/>
        <v>63205.459070781064</v>
      </c>
      <c r="AO16">
        <f t="shared" si="5"/>
        <v>62380.876035058689</v>
      </c>
      <c r="AP16">
        <f t="shared" si="5"/>
        <v>61535.980668349781</v>
      </c>
      <c r="AQ16">
        <f t="shared" si="5"/>
        <v>60670.013066717911</v>
      </c>
      <c r="AR16">
        <f t="shared" si="5"/>
        <v>59782.17494258166</v>
      </c>
      <c r="AS16">
        <f t="shared" si="5"/>
        <v>58871.627170216219</v>
      </c>
      <c r="AT16">
        <f t="shared" si="5"/>
        <v>57937.487140468533</v>
      </c>
      <c r="AU16">
        <f t="shared" si="5"/>
        <v>56978.825907150094</v>
      </c>
      <c r="AV16">
        <f t="shared" si="5"/>
        <v>55994.665105728112</v>
      </c>
      <c r="AW16">
        <f t="shared" si="5"/>
        <v>54983.9736228127</v>
      </c>
      <c r="AX16">
        <f t="shared" si="5"/>
        <v>53945.663992623609</v>
      </c>
      <c r="AY16">
        <f t="shared" si="5"/>
        <v>52878.588493946205</v>
      </c>
      <c r="AZ16">
        <f t="shared" si="5"/>
        <v>51781.534918144265</v>
      </c>
      <c r="BA16">
        <f t="shared" si="5"/>
        <v>50653.221975405715</v>
      </c>
    </row>
    <row r="17" spans="1:53" ht="14.25" customHeight="1" x14ac:dyDescent="0.2">
      <c r="A17" s="25" t="s">
        <v>162</v>
      </c>
      <c r="B17">
        <v>0</v>
      </c>
    </row>
    <row r="18" spans="1:53" ht="14.25" customHeight="1" x14ac:dyDescent="0.2">
      <c r="A18" s="25" t="s">
        <v>161</v>
      </c>
      <c r="B18">
        <v>0</v>
      </c>
      <c r="C18">
        <v>0</v>
      </c>
      <c r="D18">
        <v>0</v>
      </c>
      <c r="E18">
        <v>0</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v>0</v>
      </c>
      <c r="AH18">
        <v>0</v>
      </c>
      <c r="AI18">
        <v>0</v>
      </c>
      <c r="AJ18">
        <v>0</v>
      </c>
      <c r="AK18">
        <v>0</v>
      </c>
      <c r="AL18">
        <v>0</v>
      </c>
      <c r="AM18">
        <v>0</v>
      </c>
      <c r="AN18">
        <v>0</v>
      </c>
      <c r="AO18">
        <v>0</v>
      </c>
      <c r="AP18">
        <v>0</v>
      </c>
      <c r="AQ18">
        <v>0</v>
      </c>
      <c r="AR18">
        <v>0</v>
      </c>
      <c r="AS18">
        <v>0</v>
      </c>
      <c r="AT18">
        <v>0</v>
      </c>
      <c r="AU18">
        <v>0</v>
      </c>
      <c r="AV18">
        <v>0</v>
      </c>
      <c r="AW18">
        <v>0</v>
      </c>
      <c r="AX18">
        <v>0</v>
      </c>
      <c r="AY18">
        <v>0</v>
      </c>
      <c r="AZ18">
        <v>0</v>
      </c>
      <c r="BA18">
        <v>0</v>
      </c>
    </row>
    <row r="19" spans="1:53" ht="14.25" customHeight="1" x14ac:dyDescent="0.2">
      <c r="A19" s="47"/>
    </row>
    <row r="20" spans="1:53" ht="14.25" customHeight="1" x14ac:dyDescent="0.2">
      <c r="A20" s="47"/>
    </row>
    <row r="21" spans="1:53" ht="14.25" customHeight="1" x14ac:dyDescent="0.2"/>
    <row r="22" spans="1:53" ht="14.25" customHeight="1" x14ac:dyDescent="0.2">
      <c r="A22" s="5" t="s">
        <v>155</v>
      </c>
    </row>
    <row r="23" spans="1:53" ht="14.25" customHeight="1" x14ac:dyDescent="0.2">
      <c r="A23" t="s">
        <v>134</v>
      </c>
      <c r="B23" t="s">
        <v>135</v>
      </c>
    </row>
    <row r="24" spans="1:53" ht="14.25" customHeight="1" x14ac:dyDescent="0.2"/>
    <row r="25" spans="1:53" ht="14.25" customHeight="1" x14ac:dyDescent="0.2">
      <c r="A25" t="s">
        <v>136</v>
      </c>
      <c r="B25" t="s">
        <v>137</v>
      </c>
      <c r="C25" t="s">
        <v>138</v>
      </c>
      <c r="E25" t="s">
        <v>139</v>
      </c>
      <c r="F25" t="s">
        <v>140</v>
      </c>
    </row>
    <row r="26" spans="1:53" ht="14.25" customHeight="1" x14ac:dyDescent="0.2">
      <c r="A26" t="s">
        <v>141</v>
      </c>
      <c r="B26" t="e">
        <v>#N/A</v>
      </c>
      <c r="C26" t="e">
        <v>#N/A</v>
      </c>
    </row>
    <row r="27" spans="1:53" ht="14.25" customHeight="1" x14ac:dyDescent="0.2">
      <c r="A27" t="s">
        <v>142</v>
      </c>
      <c r="B27">
        <v>3.4396772942024576</v>
      </c>
      <c r="C27">
        <v>68.332118922034056</v>
      </c>
      <c r="E27">
        <v>6.9518421539183022</v>
      </c>
      <c r="F27">
        <v>138.10426506853423</v>
      </c>
    </row>
    <row r="28" spans="1:53" ht="14.25" customHeight="1" x14ac:dyDescent="0.2">
      <c r="A28" t="s">
        <v>70</v>
      </c>
      <c r="B28">
        <v>0.75224685861676899</v>
      </c>
      <c r="C28">
        <v>15.798310345109863</v>
      </c>
      <c r="E28">
        <v>1.5203465251519233</v>
      </c>
      <c r="F28">
        <v>31.929553392386921</v>
      </c>
    </row>
    <row r="29" spans="1:53" ht="14.25" customHeight="1" x14ac:dyDescent="0.2">
      <c r="A29" t="s">
        <v>143</v>
      </c>
      <c r="B29">
        <v>0</v>
      </c>
      <c r="C29">
        <v>38.104085049749671</v>
      </c>
      <c r="E29">
        <v>0</v>
      </c>
      <c r="F29">
        <v>77.011173441128761</v>
      </c>
    </row>
    <row r="30" spans="1:53" ht="14.25" customHeight="1" x14ac:dyDescent="0.2">
      <c r="A30" t="s">
        <v>144</v>
      </c>
      <c r="B30">
        <v>0</v>
      </c>
      <c r="C30">
        <v>16.048024514257353</v>
      </c>
      <c r="E30">
        <v>0</v>
      </c>
      <c r="F30">
        <v>32.434244193014109</v>
      </c>
    </row>
    <row r="31" spans="1:53" ht="14.25" customHeight="1" x14ac:dyDescent="0.2">
      <c r="A31" t="s">
        <v>145</v>
      </c>
      <c r="B31">
        <v>1.7799214398712855</v>
      </c>
      <c r="C31">
        <v>6.2877402942667855</v>
      </c>
      <c r="E31">
        <v>3.5973528438891544</v>
      </c>
      <c r="F31">
        <v>12.707988073256061</v>
      </c>
    </row>
    <row r="32" spans="1:53" ht="14.25" customHeight="1" x14ac:dyDescent="0.2">
      <c r="A32" t="s">
        <v>146</v>
      </c>
      <c r="B32">
        <v>3.6097729646846477</v>
      </c>
      <c r="C32">
        <v>2.5109611862334766</v>
      </c>
      <c r="E32">
        <v>7.295618081459569</v>
      </c>
      <c r="F32">
        <v>5.0748382270430357</v>
      </c>
    </row>
    <row r="33" spans="1:6" ht="14.25" customHeight="1" x14ac:dyDescent="0.2">
      <c r="A33" t="s">
        <v>58</v>
      </c>
      <c r="B33">
        <v>0</v>
      </c>
      <c r="C33">
        <v>54.610345686466886</v>
      </c>
      <c r="E33">
        <v>0</v>
      </c>
      <c r="F33">
        <v>110.3715467212912</v>
      </c>
    </row>
    <row r="34" spans="1:6" ht="14.25" customHeight="1" x14ac:dyDescent="0.2">
      <c r="A34" t="s">
        <v>54</v>
      </c>
      <c r="B34">
        <v>0</v>
      </c>
      <c r="C34">
        <v>7.6751558671219051</v>
      </c>
      <c r="E34">
        <v>0</v>
      </c>
      <c r="F34">
        <v>15.512057536584392</v>
      </c>
    </row>
    <row r="35" spans="1:6" ht="14.25" customHeight="1" x14ac:dyDescent="0.2">
      <c r="A35" t="s">
        <v>147</v>
      </c>
      <c r="B35">
        <v>3.3409404500318773</v>
      </c>
      <c r="C35">
        <v>125.55197727588457</v>
      </c>
      <c r="E35">
        <v>6.7522876908857299</v>
      </c>
      <c r="F35">
        <v>253.74982984753032</v>
      </c>
    </row>
    <row r="36" spans="1:6" ht="14.25" customHeight="1" x14ac:dyDescent="0.2">
      <c r="A36" t="s">
        <v>40</v>
      </c>
      <c r="B36">
        <v>7.5359364781726834E-2</v>
      </c>
      <c r="C36">
        <v>77.126740226266676</v>
      </c>
      <c r="E36">
        <v>0.15230684857126578</v>
      </c>
      <c r="F36">
        <v>155.87884503089325</v>
      </c>
    </row>
    <row r="37" spans="1:6" ht="14.25" customHeight="1" x14ac:dyDescent="0.2">
      <c r="A37" t="s">
        <v>148</v>
      </c>
      <c r="B37">
        <v>1.0947084655985806</v>
      </c>
      <c r="C37">
        <v>6.9712954514298984</v>
      </c>
      <c r="E37">
        <v>2.2124867557274697</v>
      </c>
      <c r="F37">
        <v>14.089503590454193</v>
      </c>
    </row>
    <row r="38" spans="1:6" ht="14.25" customHeight="1" x14ac:dyDescent="0.2">
      <c r="A38" t="s">
        <v>149</v>
      </c>
      <c r="B38">
        <v>3.7120325552780667E-3</v>
      </c>
      <c r="C38">
        <v>8.9169438878850666</v>
      </c>
      <c r="E38">
        <v>7.5022922754974693E-3</v>
      </c>
      <c r="F38">
        <v>18.02180294890039</v>
      </c>
    </row>
    <row r="39" spans="1:6" ht="14.25" customHeight="1" x14ac:dyDescent="0.2">
      <c r="A39" t="s">
        <v>150</v>
      </c>
      <c r="B39">
        <v>0</v>
      </c>
      <c r="C39">
        <v>15.298749469803766</v>
      </c>
      <c r="E39">
        <v>0</v>
      </c>
      <c r="F39">
        <v>30.919903924032802</v>
      </c>
    </row>
    <row r="40" spans="1:6" ht="14.25" customHeight="1" x14ac:dyDescent="0.2">
      <c r="A40" t="s">
        <v>151</v>
      </c>
      <c r="B40">
        <v>0</v>
      </c>
      <c r="C40">
        <v>42.27300000000001</v>
      </c>
      <c r="E40">
        <v>0</v>
      </c>
      <c r="F40">
        <v>85.436858820422557</v>
      </c>
    </row>
    <row r="41" spans="1:6" ht="14.25" customHeight="1" x14ac:dyDescent="0.2">
      <c r="A41" t="s">
        <v>152</v>
      </c>
      <c r="B41">
        <v>0</v>
      </c>
      <c r="C41">
        <v>17.362461864395268</v>
      </c>
      <c r="E41">
        <v>0</v>
      </c>
      <c r="F41">
        <v>35.09081927195394</v>
      </c>
    </row>
    <row r="42" spans="1:6" ht="14.25" customHeight="1" x14ac:dyDescent="0.2">
      <c r="A42" t="s">
        <v>153</v>
      </c>
    </row>
    <row r="43" spans="1:6" ht="14.25" customHeight="1" x14ac:dyDescent="0.2">
      <c r="A43" t="s">
        <v>154</v>
      </c>
      <c r="B43" t="e">
        <v>#N/A</v>
      </c>
      <c r="C43" t="e">
        <v>#N/A</v>
      </c>
    </row>
    <row r="44" spans="1:6" ht="14.25" customHeight="1" x14ac:dyDescent="0.2"/>
    <row r="45" spans="1:6" ht="14.25" customHeight="1" x14ac:dyDescent="0.2"/>
    <row r="46" spans="1:6" ht="14.25" customHeight="1" x14ac:dyDescent="0.2"/>
    <row r="47" spans="1:6" ht="14.25" customHeight="1" x14ac:dyDescent="0.2"/>
    <row r="48" spans="1:6" ht="14.25" customHeight="1" x14ac:dyDescent="0.2"/>
    <row r="49" ht="14.25" customHeight="1" x14ac:dyDescent="0.2"/>
    <row r="50" ht="14.25" customHeight="1" x14ac:dyDescent="0.2"/>
    <row r="51" ht="14.25" customHeight="1" x14ac:dyDescent="0.2"/>
    <row r="52" ht="14.25" customHeight="1" x14ac:dyDescent="0.2"/>
    <row r="53" ht="14.25" customHeight="1" x14ac:dyDescent="0.2"/>
    <row r="54" ht="14.25" customHeight="1" x14ac:dyDescent="0.2"/>
    <row r="55" ht="14.25" customHeight="1" x14ac:dyDescent="0.2"/>
    <row r="56" ht="14.25" customHeight="1" x14ac:dyDescent="0.2"/>
    <row r="57" ht="14.25" customHeight="1" x14ac:dyDescent="0.2"/>
    <row r="58" ht="14.25" customHeight="1" x14ac:dyDescent="0.2"/>
    <row r="59" ht="14.25" customHeight="1" x14ac:dyDescent="0.2"/>
    <row r="60" ht="14.25" customHeight="1" x14ac:dyDescent="0.2"/>
    <row r="61" ht="14.25" customHeight="1" x14ac:dyDescent="0.2"/>
    <row r="62" ht="14.25" customHeight="1" x14ac:dyDescent="0.2"/>
    <row r="63" ht="14.25" customHeight="1" x14ac:dyDescent="0.2"/>
    <row r="64" ht="14.25" customHeight="1" x14ac:dyDescent="0.2"/>
    <row r="65" ht="14.25" customHeight="1" x14ac:dyDescent="0.2"/>
    <row r="66" ht="14.25" customHeight="1" x14ac:dyDescent="0.2"/>
    <row r="67" ht="14.25" customHeight="1" x14ac:dyDescent="0.2"/>
    <row r="68" ht="14.25" customHeight="1" x14ac:dyDescent="0.2"/>
    <row r="69" ht="14.25" customHeight="1" x14ac:dyDescent="0.2"/>
    <row r="70" ht="14.25" customHeight="1" x14ac:dyDescent="0.2"/>
    <row r="71" ht="14.25" customHeight="1" x14ac:dyDescent="0.2"/>
    <row r="72" ht="14.25" customHeight="1" x14ac:dyDescent="0.2"/>
    <row r="73" ht="14.25" customHeight="1" x14ac:dyDescent="0.2"/>
    <row r="74" ht="14.25" customHeight="1" x14ac:dyDescent="0.2"/>
    <row r="75" ht="14.25" customHeight="1" x14ac:dyDescent="0.2"/>
    <row r="76" ht="14.25" customHeight="1" x14ac:dyDescent="0.2"/>
    <row r="77" ht="14.25" customHeight="1" x14ac:dyDescent="0.2"/>
    <row r="78" ht="14.25" customHeight="1" x14ac:dyDescent="0.2"/>
    <row r="79" ht="14.25" customHeight="1" x14ac:dyDescent="0.2"/>
    <row r="80" ht="14.25" customHeight="1" x14ac:dyDescent="0.2"/>
    <row r="81" ht="14.25" customHeight="1" x14ac:dyDescent="0.2"/>
    <row r="82" ht="14.25" customHeight="1" x14ac:dyDescent="0.2"/>
    <row r="83" ht="14.25" customHeight="1" x14ac:dyDescent="0.2"/>
    <row r="84" ht="14.25" customHeight="1" x14ac:dyDescent="0.2"/>
    <row r="85" ht="14.25" customHeight="1" x14ac:dyDescent="0.2"/>
    <row r="86" ht="14.25" customHeight="1" x14ac:dyDescent="0.2"/>
    <row r="87" ht="14.25" customHeight="1" x14ac:dyDescent="0.2"/>
    <row r="88" ht="14.25" customHeight="1" x14ac:dyDescent="0.2"/>
    <row r="89" ht="14.25" customHeight="1" x14ac:dyDescent="0.2"/>
    <row r="90" ht="14.25" customHeight="1" x14ac:dyDescent="0.2"/>
    <row r="91" ht="14.25" customHeight="1" x14ac:dyDescent="0.2"/>
    <row r="92" ht="14.25" customHeight="1" x14ac:dyDescent="0.2"/>
    <row r="93" ht="14.25" customHeight="1" x14ac:dyDescent="0.2"/>
    <row r="94" ht="14.25" customHeight="1" x14ac:dyDescent="0.2"/>
    <row r="95" ht="14.25" customHeight="1" x14ac:dyDescent="0.2"/>
    <row r="96" ht="14.25" customHeight="1" x14ac:dyDescent="0.2"/>
    <row r="97" ht="14.25" customHeight="1" x14ac:dyDescent="0.2"/>
    <row r="98" ht="14.25" customHeight="1" x14ac:dyDescent="0.2"/>
    <row r="99" ht="14.25" customHeight="1" x14ac:dyDescent="0.2"/>
    <row r="100" ht="14.25" customHeight="1" x14ac:dyDescent="0.2"/>
    <row r="101" ht="14.25" customHeight="1" x14ac:dyDescent="0.2"/>
    <row r="102" ht="14.25" customHeight="1" x14ac:dyDescent="0.2"/>
    <row r="103" ht="14.25" customHeight="1" x14ac:dyDescent="0.2"/>
    <row r="104" ht="14.25" customHeight="1" x14ac:dyDescent="0.2"/>
    <row r="105" ht="14.25" customHeight="1" x14ac:dyDescent="0.2"/>
    <row r="106" ht="14.25" customHeight="1" x14ac:dyDescent="0.2"/>
    <row r="107" ht="14.25" customHeight="1" x14ac:dyDescent="0.2"/>
    <row r="108" ht="14.25" customHeight="1" x14ac:dyDescent="0.2"/>
    <row r="109" ht="14.25" customHeight="1" x14ac:dyDescent="0.2"/>
    <row r="110" ht="14.25" customHeight="1" x14ac:dyDescent="0.2"/>
    <row r="111" ht="14.25" customHeight="1" x14ac:dyDescent="0.2"/>
    <row r="112" ht="14.25" customHeight="1" x14ac:dyDescent="0.2"/>
    <row r="113" ht="14.25" customHeight="1" x14ac:dyDescent="0.2"/>
    <row r="114" ht="14.25" customHeight="1" x14ac:dyDescent="0.2"/>
    <row r="115" ht="14.25" customHeight="1" x14ac:dyDescent="0.2"/>
    <row r="116" ht="14.25" customHeight="1" x14ac:dyDescent="0.2"/>
    <row r="117" ht="14.25" customHeight="1" x14ac:dyDescent="0.2"/>
    <row r="118" ht="14.25" customHeight="1" x14ac:dyDescent="0.2"/>
    <row r="119" ht="14.25" customHeight="1" x14ac:dyDescent="0.2"/>
    <row r="120" ht="14.25" customHeight="1" x14ac:dyDescent="0.2"/>
    <row r="121" ht="14.25" customHeight="1" x14ac:dyDescent="0.2"/>
    <row r="122" ht="14.25" customHeight="1" x14ac:dyDescent="0.2"/>
    <row r="123" ht="14.25" customHeight="1" x14ac:dyDescent="0.2"/>
    <row r="124" ht="14.25" customHeight="1" x14ac:dyDescent="0.2"/>
    <row r="125" ht="14.25" customHeight="1" x14ac:dyDescent="0.2"/>
    <row r="126" ht="14.25" customHeight="1" x14ac:dyDescent="0.2"/>
    <row r="127" ht="14.25" customHeight="1" x14ac:dyDescent="0.2"/>
    <row r="128" ht="14.25" customHeight="1" x14ac:dyDescent="0.2"/>
    <row r="129" ht="14.25" customHeight="1" x14ac:dyDescent="0.2"/>
    <row r="130" ht="14.25" customHeight="1" x14ac:dyDescent="0.2"/>
    <row r="131" ht="14.25" customHeight="1" x14ac:dyDescent="0.2"/>
    <row r="132" ht="14.25" customHeight="1" x14ac:dyDescent="0.2"/>
    <row r="133" ht="14.25" customHeight="1" x14ac:dyDescent="0.2"/>
    <row r="134" ht="14.25" customHeight="1" x14ac:dyDescent="0.2"/>
    <row r="135" ht="14.25" customHeight="1" x14ac:dyDescent="0.2"/>
    <row r="136" ht="14.25" customHeight="1" x14ac:dyDescent="0.2"/>
    <row r="137" ht="14.25" customHeight="1" x14ac:dyDescent="0.2"/>
    <row r="138" ht="14.25" customHeight="1" x14ac:dyDescent="0.2"/>
    <row r="139" ht="14.25" customHeight="1" x14ac:dyDescent="0.2"/>
    <row r="140" ht="14.25" customHeight="1" x14ac:dyDescent="0.2"/>
    <row r="141" ht="14.25" customHeight="1" x14ac:dyDescent="0.2"/>
    <row r="142" ht="14.25" customHeight="1" x14ac:dyDescent="0.2"/>
    <row r="143" ht="14.25" customHeight="1" x14ac:dyDescent="0.2"/>
    <row r="144" ht="14.25" customHeight="1" x14ac:dyDescent="0.2"/>
    <row r="145" ht="14.25" customHeight="1" x14ac:dyDescent="0.2"/>
    <row r="146" ht="14.25" customHeight="1" x14ac:dyDescent="0.2"/>
    <row r="147" ht="14.25" customHeight="1" x14ac:dyDescent="0.2"/>
    <row r="148" ht="14.25" customHeight="1" x14ac:dyDescent="0.2"/>
    <row r="149" ht="14.25" customHeight="1" x14ac:dyDescent="0.2"/>
    <row r="150" ht="14.25" customHeight="1" x14ac:dyDescent="0.2"/>
    <row r="151" ht="14.25" customHeight="1" x14ac:dyDescent="0.2"/>
    <row r="152" ht="14.25" customHeight="1" x14ac:dyDescent="0.2"/>
    <row r="153" ht="14.25" customHeight="1" x14ac:dyDescent="0.2"/>
    <row r="154" ht="14.25" customHeight="1" x14ac:dyDescent="0.2"/>
    <row r="155" ht="14.25" customHeight="1" x14ac:dyDescent="0.2"/>
    <row r="156" ht="14.25" customHeight="1" x14ac:dyDescent="0.2"/>
    <row r="157" ht="14.25" customHeight="1" x14ac:dyDescent="0.2"/>
    <row r="158" ht="14.25" customHeight="1" x14ac:dyDescent="0.2"/>
    <row r="159" ht="14.25" customHeight="1" x14ac:dyDescent="0.2"/>
    <row r="160" ht="14.25" customHeight="1" x14ac:dyDescent="0.2"/>
    <row r="161" ht="14.25" customHeight="1" x14ac:dyDescent="0.2"/>
    <row r="162" ht="14.25" customHeight="1" x14ac:dyDescent="0.2"/>
    <row r="163" ht="14.25" customHeight="1" x14ac:dyDescent="0.2"/>
    <row r="164" ht="14.25" customHeight="1" x14ac:dyDescent="0.2"/>
    <row r="165" ht="14.25" customHeight="1" x14ac:dyDescent="0.2"/>
    <row r="166" ht="14.25" customHeight="1" x14ac:dyDescent="0.2"/>
    <row r="167" ht="14.25" customHeight="1" x14ac:dyDescent="0.2"/>
    <row r="168" ht="14.25" customHeight="1" x14ac:dyDescent="0.2"/>
    <row r="169" ht="14.25" customHeight="1" x14ac:dyDescent="0.2"/>
    <row r="170" ht="14.25" customHeight="1" x14ac:dyDescent="0.2"/>
    <row r="171" ht="14.25" customHeight="1" x14ac:dyDescent="0.2"/>
    <row r="172" ht="14.25" customHeight="1" x14ac:dyDescent="0.2"/>
    <row r="173" ht="14.25" customHeight="1" x14ac:dyDescent="0.2"/>
    <row r="174" ht="14.25" customHeight="1" x14ac:dyDescent="0.2"/>
    <row r="175" ht="14.25" customHeight="1" x14ac:dyDescent="0.2"/>
    <row r="176" ht="14.25" customHeight="1" x14ac:dyDescent="0.2"/>
    <row r="177" ht="14.25" customHeight="1" x14ac:dyDescent="0.2"/>
    <row r="178" ht="14.25" customHeight="1" x14ac:dyDescent="0.2"/>
    <row r="179" ht="14.25" customHeight="1" x14ac:dyDescent="0.2"/>
    <row r="180" ht="14.25" customHeight="1" x14ac:dyDescent="0.2"/>
    <row r="181" ht="14.25" customHeight="1" x14ac:dyDescent="0.2"/>
    <row r="182" ht="14.25" customHeight="1" x14ac:dyDescent="0.2"/>
    <row r="183" ht="14.25" customHeight="1" x14ac:dyDescent="0.2"/>
    <row r="184" ht="14.25" customHeight="1" x14ac:dyDescent="0.2"/>
    <row r="185" ht="14.25" customHeight="1" x14ac:dyDescent="0.2"/>
    <row r="186" ht="14.25" customHeight="1" x14ac:dyDescent="0.2"/>
    <row r="187" ht="14.25" customHeight="1" x14ac:dyDescent="0.2"/>
    <row r="188" ht="14.25" customHeight="1" x14ac:dyDescent="0.2"/>
    <row r="189" ht="14.25" customHeight="1" x14ac:dyDescent="0.2"/>
    <row r="190" ht="14.25" customHeight="1" x14ac:dyDescent="0.2"/>
    <row r="191" ht="14.25" customHeight="1" x14ac:dyDescent="0.2"/>
    <row r="192" ht="14.25" customHeight="1" x14ac:dyDescent="0.2"/>
    <row r="193" ht="14.25" customHeight="1" x14ac:dyDescent="0.2"/>
    <row r="194" ht="14.25" customHeight="1" x14ac:dyDescent="0.2"/>
    <row r="195" ht="14.25" customHeight="1" x14ac:dyDescent="0.2"/>
    <row r="196" ht="14.25" customHeight="1" x14ac:dyDescent="0.2"/>
    <row r="197" ht="14.25" customHeight="1" x14ac:dyDescent="0.2"/>
    <row r="198" ht="14.25" customHeight="1" x14ac:dyDescent="0.2"/>
    <row r="199" ht="14.25" customHeight="1" x14ac:dyDescent="0.2"/>
    <row r="200" ht="14.25" customHeight="1" x14ac:dyDescent="0.2"/>
    <row r="201" ht="14.25" customHeight="1" x14ac:dyDescent="0.2"/>
    <row r="202" ht="14.25" customHeight="1" x14ac:dyDescent="0.2"/>
    <row r="203" ht="14.25" customHeight="1" x14ac:dyDescent="0.2"/>
    <row r="204" ht="14.25" customHeight="1" x14ac:dyDescent="0.2"/>
    <row r="205" ht="14.25" customHeight="1" x14ac:dyDescent="0.2"/>
    <row r="206" ht="14.25" customHeight="1" x14ac:dyDescent="0.2"/>
    <row r="207" ht="14.25" customHeight="1" x14ac:dyDescent="0.2"/>
    <row r="208" ht="14.25" customHeight="1" x14ac:dyDescent="0.2"/>
    <row r="209" ht="14.25" customHeight="1" x14ac:dyDescent="0.2"/>
    <row r="210" ht="14.25" customHeight="1" x14ac:dyDescent="0.2"/>
    <row r="211" ht="14.25" customHeight="1" x14ac:dyDescent="0.2"/>
    <row r="212" ht="14.25" customHeight="1" x14ac:dyDescent="0.2"/>
    <row r="213" ht="14.25" customHeight="1" x14ac:dyDescent="0.2"/>
    <row r="214" ht="14.25" customHeight="1" x14ac:dyDescent="0.2"/>
    <row r="215" ht="14.25" customHeight="1" x14ac:dyDescent="0.2"/>
    <row r="216" ht="14.25" customHeight="1" x14ac:dyDescent="0.2"/>
    <row r="217" ht="14.25" customHeight="1" x14ac:dyDescent="0.2"/>
    <row r="218" ht="14.25" customHeight="1" x14ac:dyDescent="0.2"/>
    <row r="219" ht="14.25" customHeight="1" x14ac:dyDescent="0.2"/>
    <row r="220" ht="14.25" customHeight="1" x14ac:dyDescent="0.2"/>
    <row r="221" ht="14.25" customHeight="1" x14ac:dyDescent="0.2"/>
    <row r="222" ht="14.25" customHeight="1" x14ac:dyDescent="0.2"/>
    <row r="223" ht="14.25" customHeight="1" x14ac:dyDescent="0.2"/>
    <row r="224" ht="14.25" customHeight="1" x14ac:dyDescent="0.2"/>
    <row r="225" ht="14.25" customHeight="1" x14ac:dyDescent="0.2"/>
    <row r="226" ht="14.25" customHeight="1" x14ac:dyDescent="0.2"/>
    <row r="227" ht="14.25" customHeight="1" x14ac:dyDescent="0.2"/>
    <row r="228" ht="14.25" customHeight="1" x14ac:dyDescent="0.2"/>
    <row r="229" ht="14.25" customHeight="1" x14ac:dyDescent="0.2"/>
    <row r="230" ht="14.25" customHeight="1" x14ac:dyDescent="0.2"/>
    <row r="231" ht="14.25" customHeight="1" x14ac:dyDescent="0.2"/>
    <row r="232" ht="14.25" customHeight="1" x14ac:dyDescent="0.2"/>
    <row r="233" ht="14.25" customHeight="1" x14ac:dyDescent="0.2"/>
    <row r="234" ht="14.25" customHeight="1" x14ac:dyDescent="0.2"/>
    <row r="235" ht="14.25" customHeight="1" x14ac:dyDescent="0.2"/>
    <row r="236" ht="14.25" customHeight="1" x14ac:dyDescent="0.2"/>
    <row r="237" ht="14.25" customHeight="1" x14ac:dyDescent="0.2"/>
    <row r="238" ht="14.25" customHeight="1" x14ac:dyDescent="0.2"/>
    <row r="239" ht="14.25" customHeight="1" x14ac:dyDescent="0.2"/>
    <row r="240" ht="14.25" customHeight="1" x14ac:dyDescent="0.2"/>
    <row r="241" ht="14.25" customHeight="1" x14ac:dyDescent="0.2"/>
    <row r="242" ht="14.25" customHeight="1" x14ac:dyDescent="0.2"/>
    <row r="243" ht="14.25" customHeight="1" x14ac:dyDescent="0.2"/>
    <row r="244" ht="14.25" customHeight="1" x14ac:dyDescent="0.2"/>
    <row r="245" ht="14.25" customHeight="1" x14ac:dyDescent="0.2"/>
    <row r="246" ht="14.25" customHeight="1" x14ac:dyDescent="0.2"/>
    <row r="247" ht="14.25" customHeight="1" x14ac:dyDescent="0.2"/>
    <row r="248" ht="14.25" customHeight="1" x14ac:dyDescent="0.2"/>
    <row r="249" ht="14.25" customHeight="1" x14ac:dyDescent="0.2"/>
    <row r="250" ht="14.25" customHeight="1" x14ac:dyDescent="0.2"/>
    <row r="251" ht="14.25" customHeight="1" x14ac:dyDescent="0.2"/>
    <row r="252" ht="14.25" customHeight="1" x14ac:dyDescent="0.2"/>
    <row r="253" ht="14.25" customHeight="1" x14ac:dyDescent="0.2"/>
    <row r="254" ht="14.25" customHeight="1" x14ac:dyDescent="0.2"/>
    <row r="255" ht="14.25" customHeight="1" x14ac:dyDescent="0.2"/>
    <row r="256" ht="14.25" customHeight="1" x14ac:dyDescent="0.2"/>
    <row r="257" ht="14.25" customHeight="1" x14ac:dyDescent="0.2"/>
    <row r="258" ht="14.25" customHeight="1" x14ac:dyDescent="0.2"/>
    <row r="259" ht="14.25" customHeight="1" x14ac:dyDescent="0.2"/>
    <row r="260" ht="14.25" customHeight="1" x14ac:dyDescent="0.2"/>
    <row r="261" ht="14.25" customHeight="1" x14ac:dyDescent="0.2"/>
    <row r="262" ht="14.25" customHeight="1" x14ac:dyDescent="0.2"/>
    <row r="263" ht="14.25" customHeight="1" x14ac:dyDescent="0.2"/>
    <row r="264" ht="14.25" customHeight="1" x14ac:dyDescent="0.2"/>
    <row r="265" ht="14.25" customHeight="1" x14ac:dyDescent="0.2"/>
    <row r="266" ht="14.25" customHeight="1" x14ac:dyDescent="0.2"/>
    <row r="267" ht="14.25" customHeight="1" x14ac:dyDescent="0.2"/>
    <row r="268" ht="14.25" customHeight="1" x14ac:dyDescent="0.2"/>
    <row r="269" ht="14.25" customHeight="1" x14ac:dyDescent="0.2"/>
    <row r="270" ht="14.25" customHeight="1" x14ac:dyDescent="0.2"/>
    <row r="271" ht="14.25" customHeight="1" x14ac:dyDescent="0.2"/>
    <row r="272" ht="14.25" customHeight="1" x14ac:dyDescent="0.2"/>
    <row r="273" ht="14.25" customHeight="1" x14ac:dyDescent="0.2"/>
    <row r="274" ht="14.25" customHeight="1" x14ac:dyDescent="0.2"/>
    <row r="275" ht="14.25" customHeight="1" x14ac:dyDescent="0.2"/>
    <row r="276" ht="14.25" customHeight="1" x14ac:dyDescent="0.2"/>
    <row r="277" ht="14.25" customHeight="1" x14ac:dyDescent="0.2"/>
    <row r="278" ht="14.25" customHeight="1" x14ac:dyDescent="0.2"/>
    <row r="279" ht="14.25" customHeight="1" x14ac:dyDescent="0.2"/>
    <row r="280" ht="14.25" customHeight="1" x14ac:dyDescent="0.2"/>
    <row r="281" ht="14.25" customHeight="1" x14ac:dyDescent="0.2"/>
    <row r="282" ht="14.25" customHeight="1" x14ac:dyDescent="0.2"/>
    <row r="283" ht="14.25" customHeight="1" x14ac:dyDescent="0.2"/>
    <row r="284" ht="14.25" customHeight="1" x14ac:dyDescent="0.2"/>
    <row r="285" ht="14.25" customHeight="1" x14ac:dyDescent="0.2"/>
    <row r="286" ht="14.25" customHeight="1" x14ac:dyDescent="0.2"/>
    <row r="287" ht="14.25" customHeight="1" x14ac:dyDescent="0.2"/>
    <row r="288" ht="14.25" customHeight="1" x14ac:dyDescent="0.2"/>
    <row r="289" ht="14.25" customHeight="1" x14ac:dyDescent="0.2"/>
    <row r="290" ht="14.25" customHeight="1" x14ac:dyDescent="0.2"/>
    <row r="291" ht="14.25" customHeight="1" x14ac:dyDescent="0.2"/>
    <row r="292" ht="14.25" customHeight="1" x14ac:dyDescent="0.2"/>
    <row r="293" ht="14.25" customHeight="1" x14ac:dyDescent="0.2"/>
    <row r="294" ht="14.25" customHeight="1" x14ac:dyDescent="0.2"/>
    <row r="295" ht="14.25" customHeight="1" x14ac:dyDescent="0.2"/>
    <row r="296" ht="14.25" customHeight="1" x14ac:dyDescent="0.2"/>
    <row r="297" ht="14.25" customHeight="1" x14ac:dyDescent="0.2"/>
    <row r="298" ht="14.25" customHeight="1" x14ac:dyDescent="0.2"/>
    <row r="299" ht="14.25" customHeight="1" x14ac:dyDescent="0.2"/>
    <row r="300" ht="14.25" customHeight="1" x14ac:dyDescent="0.2"/>
    <row r="301" ht="14.25" customHeight="1" x14ac:dyDescent="0.2"/>
    <row r="302" ht="14.25" customHeight="1" x14ac:dyDescent="0.2"/>
    <row r="303" ht="14.25" customHeight="1" x14ac:dyDescent="0.2"/>
    <row r="304" ht="14.25" customHeight="1" x14ac:dyDescent="0.2"/>
    <row r="305" ht="14.25" customHeight="1" x14ac:dyDescent="0.2"/>
    <row r="306" ht="14.25" customHeight="1" x14ac:dyDescent="0.2"/>
    <row r="307" ht="14.25" customHeight="1" x14ac:dyDescent="0.2"/>
    <row r="308" ht="14.25" customHeight="1" x14ac:dyDescent="0.2"/>
    <row r="309" ht="14.25" customHeight="1" x14ac:dyDescent="0.2"/>
    <row r="310" ht="14.25" customHeight="1" x14ac:dyDescent="0.2"/>
    <row r="311" ht="14.25" customHeight="1" x14ac:dyDescent="0.2"/>
    <row r="312" ht="14.25" customHeight="1" x14ac:dyDescent="0.2"/>
    <row r="313" ht="14.25" customHeight="1" x14ac:dyDescent="0.2"/>
    <row r="314" ht="14.25" customHeight="1" x14ac:dyDescent="0.2"/>
    <row r="315" ht="14.25" customHeight="1" x14ac:dyDescent="0.2"/>
    <row r="316" ht="14.25" customHeight="1" x14ac:dyDescent="0.2"/>
    <row r="317" ht="14.25" customHeight="1" x14ac:dyDescent="0.2"/>
    <row r="318" ht="14.25" customHeight="1" x14ac:dyDescent="0.2"/>
    <row r="319" ht="14.25" customHeight="1" x14ac:dyDescent="0.2"/>
    <row r="320" ht="14.25" customHeight="1" x14ac:dyDescent="0.2"/>
    <row r="321" ht="14.25" customHeight="1" x14ac:dyDescent="0.2"/>
    <row r="322" ht="14.25" customHeight="1" x14ac:dyDescent="0.2"/>
    <row r="323" ht="14.25" customHeight="1" x14ac:dyDescent="0.2"/>
    <row r="324" ht="14.25" customHeight="1" x14ac:dyDescent="0.2"/>
    <row r="325" ht="14.25" customHeight="1" x14ac:dyDescent="0.2"/>
    <row r="326" ht="14.25" customHeight="1" x14ac:dyDescent="0.2"/>
    <row r="327" ht="14.25" customHeight="1" x14ac:dyDescent="0.2"/>
    <row r="328" ht="14.25" customHeight="1" x14ac:dyDescent="0.2"/>
    <row r="329" ht="14.25" customHeight="1" x14ac:dyDescent="0.2"/>
    <row r="330" ht="14.25" customHeight="1" x14ac:dyDescent="0.2"/>
    <row r="331" ht="14.25" customHeight="1" x14ac:dyDescent="0.2"/>
    <row r="332" ht="14.25" customHeight="1" x14ac:dyDescent="0.2"/>
    <row r="333" ht="14.25" customHeight="1" x14ac:dyDescent="0.2"/>
    <row r="334" ht="14.25" customHeight="1" x14ac:dyDescent="0.2"/>
    <row r="335" ht="14.25" customHeight="1" x14ac:dyDescent="0.2"/>
    <row r="336" ht="14.25" customHeight="1" x14ac:dyDescent="0.2"/>
    <row r="337" ht="14.25" customHeight="1" x14ac:dyDescent="0.2"/>
    <row r="338" ht="14.25" customHeight="1" x14ac:dyDescent="0.2"/>
    <row r="339" ht="14.25" customHeight="1" x14ac:dyDescent="0.2"/>
    <row r="340" ht="14.25" customHeight="1" x14ac:dyDescent="0.2"/>
    <row r="341" ht="14.25" customHeight="1" x14ac:dyDescent="0.2"/>
    <row r="342" ht="14.25" customHeight="1" x14ac:dyDescent="0.2"/>
    <row r="343" ht="14.25" customHeight="1" x14ac:dyDescent="0.2"/>
    <row r="344" ht="14.25" customHeight="1" x14ac:dyDescent="0.2"/>
    <row r="345" ht="14.25" customHeight="1" x14ac:dyDescent="0.2"/>
    <row r="346" ht="14.25" customHeight="1" x14ac:dyDescent="0.2"/>
    <row r="347" ht="14.25" customHeight="1" x14ac:dyDescent="0.2"/>
    <row r="348" ht="14.25" customHeight="1" x14ac:dyDescent="0.2"/>
    <row r="349" ht="14.25" customHeight="1" x14ac:dyDescent="0.2"/>
    <row r="350" ht="14.25" customHeight="1" x14ac:dyDescent="0.2"/>
    <row r="351" ht="14.25" customHeight="1" x14ac:dyDescent="0.2"/>
    <row r="352" ht="14.25" customHeight="1" x14ac:dyDescent="0.2"/>
    <row r="353" ht="14.25" customHeight="1" x14ac:dyDescent="0.2"/>
    <row r="354" ht="14.25" customHeight="1" x14ac:dyDescent="0.2"/>
    <row r="355" ht="14.25" customHeight="1" x14ac:dyDescent="0.2"/>
    <row r="356" ht="14.25" customHeight="1" x14ac:dyDescent="0.2"/>
    <row r="357" ht="14.25" customHeight="1" x14ac:dyDescent="0.2"/>
    <row r="358" ht="14.25" customHeight="1" x14ac:dyDescent="0.2"/>
    <row r="359" ht="14.25" customHeight="1" x14ac:dyDescent="0.2"/>
    <row r="360" ht="14.25" customHeight="1" x14ac:dyDescent="0.2"/>
    <row r="361" ht="14.25" customHeight="1" x14ac:dyDescent="0.2"/>
    <row r="362" ht="14.25" customHeight="1" x14ac:dyDescent="0.2"/>
    <row r="363" ht="14.25" customHeight="1" x14ac:dyDescent="0.2"/>
    <row r="364" ht="14.25" customHeight="1" x14ac:dyDescent="0.2"/>
    <row r="365" ht="14.25" customHeight="1" x14ac:dyDescent="0.2"/>
    <row r="366" ht="14.25" customHeight="1" x14ac:dyDescent="0.2"/>
    <row r="367" ht="14.25" customHeight="1" x14ac:dyDescent="0.2"/>
    <row r="368" ht="14.25" customHeight="1" x14ac:dyDescent="0.2"/>
    <row r="369" ht="14.25" customHeight="1" x14ac:dyDescent="0.2"/>
    <row r="370" ht="14.25" customHeight="1" x14ac:dyDescent="0.2"/>
    <row r="371" ht="14.25" customHeight="1" x14ac:dyDescent="0.2"/>
    <row r="372" ht="14.25" customHeight="1" x14ac:dyDescent="0.2"/>
    <row r="373" ht="14.25" customHeight="1" x14ac:dyDescent="0.2"/>
    <row r="374" ht="14.25" customHeight="1" x14ac:dyDescent="0.2"/>
    <row r="375" ht="14.25" customHeight="1" x14ac:dyDescent="0.2"/>
    <row r="376" ht="14.25" customHeight="1" x14ac:dyDescent="0.2"/>
    <row r="377" ht="14.25" customHeight="1" x14ac:dyDescent="0.2"/>
    <row r="378" ht="14.25" customHeight="1" x14ac:dyDescent="0.2"/>
    <row r="379" ht="14.25" customHeight="1" x14ac:dyDescent="0.2"/>
    <row r="380" ht="14.25" customHeight="1" x14ac:dyDescent="0.2"/>
    <row r="381" ht="14.25" customHeight="1" x14ac:dyDescent="0.2"/>
    <row r="382" ht="14.25" customHeight="1" x14ac:dyDescent="0.2"/>
    <row r="383" ht="14.25" customHeight="1" x14ac:dyDescent="0.2"/>
    <row r="384" ht="14.25" customHeight="1" x14ac:dyDescent="0.2"/>
    <row r="385" ht="14.25" customHeight="1" x14ac:dyDescent="0.2"/>
    <row r="386" ht="14.25" customHeight="1" x14ac:dyDescent="0.2"/>
    <row r="387" ht="14.25" customHeight="1" x14ac:dyDescent="0.2"/>
    <row r="388" ht="14.25" customHeight="1" x14ac:dyDescent="0.2"/>
    <row r="389" ht="14.25" customHeight="1" x14ac:dyDescent="0.2"/>
    <row r="390" ht="14.25" customHeight="1" x14ac:dyDescent="0.2"/>
    <row r="391" ht="14.25" customHeight="1" x14ac:dyDescent="0.2"/>
    <row r="392" ht="14.25" customHeight="1" x14ac:dyDescent="0.2"/>
    <row r="393" ht="14.25" customHeight="1" x14ac:dyDescent="0.2"/>
    <row r="394" ht="14.25" customHeight="1" x14ac:dyDescent="0.2"/>
    <row r="395" ht="14.25" customHeight="1" x14ac:dyDescent="0.2"/>
    <row r="396" ht="14.25" customHeight="1" x14ac:dyDescent="0.2"/>
    <row r="397" ht="14.25" customHeight="1" x14ac:dyDescent="0.2"/>
    <row r="398" ht="14.25" customHeight="1" x14ac:dyDescent="0.2"/>
    <row r="399" ht="14.25" customHeight="1" x14ac:dyDescent="0.2"/>
    <row r="400" ht="14.25" customHeight="1" x14ac:dyDescent="0.2"/>
    <row r="401" ht="14.25" customHeight="1" x14ac:dyDescent="0.2"/>
    <row r="402" ht="14.25" customHeight="1" x14ac:dyDescent="0.2"/>
    <row r="403" ht="14.25" customHeight="1" x14ac:dyDescent="0.2"/>
    <row r="404" ht="14.25" customHeight="1" x14ac:dyDescent="0.2"/>
    <row r="405" ht="14.25" customHeight="1" x14ac:dyDescent="0.2"/>
    <row r="406" ht="14.25" customHeight="1" x14ac:dyDescent="0.2"/>
    <row r="407" ht="14.25" customHeight="1" x14ac:dyDescent="0.2"/>
    <row r="408" ht="14.25" customHeight="1" x14ac:dyDescent="0.2"/>
    <row r="409" ht="14.25" customHeight="1" x14ac:dyDescent="0.2"/>
    <row r="410" ht="14.25" customHeight="1" x14ac:dyDescent="0.2"/>
    <row r="411" ht="14.25" customHeight="1" x14ac:dyDescent="0.2"/>
    <row r="412" ht="14.25" customHeight="1" x14ac:dyDescent="0.2"/>
    <row r="413" ht="14.25" customHeight="1" x14ac:dyDescent="0.2"/>
    <row r="414" ht="14.25" customHeight="1" x14ac:dyDescent="0.2"/>
    <row r="415" ht="14.25" customHeight="1" x14ac:dyDescent="0.2"/>
    <row r="416" ht="14.25" customHeight="1" x14ac:dyDescent="0.2"/>
    <row r="417" ht="14.25" customHeight="1" x14ac:dyDescent="0.2"/>
    <row r="418" ht="14.25" customHeight="1" x14ac:dyDescent="0.2"/>
    <row r="419" ht="14.25" customHeight="1" x14ac:dyDescent="0.2"/>
    <row r="420" ht="14.25" customHeight="1" x14ac:dyDescent="0.2"/>
    <row r="421" ht="14.25" customHeight="1" x14ac:dyDescent="0.2"/>
    <row r="422" ht="14.25" customHeight="1" x14ac:dyDescent="0.2"/>
    <row r="423" ht="14.25" customHeight="1" x14ac:dyDescent="0.2"/>
    <row r="424" ht="14.25" customHeight="1" x14ac:dyDescent="0.2"/>
    <row r="425" ht="14.25" customHeight="1" x14ac:dyDescent="0.2"/>
    <row r="426" ht="14.25" customHeight="1" x14ac:dyDescent="0.2"/>
    <row r="427" ht="14.25" customHeight="1" x14ac:dyDescent="0.2"/>
    <row r="428" ht="14.25" customHeight="1" x14ac:dyDescent="0.2"/>
    <row r="429" ht="14.25" customHeight="1" x14ac:dyDescent="0.2"/>
    <row r="430" ht="14.25" customHeight="1" x14ac:dyDescent="0.2"/>
    <row r="431" ht="14.25" customHeight="1" x14ac:dyDescent="0.2"/>
    <row r="432" ht="14.25" customHeight="1" x14ac:dyDescent="0.2"/>
    <row r="433" ht="14.25" customHeight="1" x14ac:dyDescent="0.2"/>
    <row r="434" ht="14.25" customHeight="1" x14ac:dyDescent="0.2"/>
    <row r="435" ht="14.25" customHeight="1" x14ac:dyDescent="0.2"/>
    <row r="436" ht="14.25" customHeight="1" x14ac:dyDescent="0.2"/>
    <row r="437" ht="14.25" customHeight="1" x14ac:dyDescent="0.2"/>
    <row r="438" ht="14.25" customHeight="1" x14ac:dyDescent="0.2"/>
    <row r="439" ht="14.25" customHeight="1" x14ac:dyDescent="0.2"/>
    <row r="440" ht="14.25" customHeight="1" x14ac:dyDescent="0.2"/>
    <row r="441" ht="14.25" customHeight="1" x14ac:dyDescent="0.2"/>
    <row r="442" ht="14.25" customHeight="1" x14ac:dyDescent="0.2"/>
    <row r="443" ht="14.25" customHeight="1" x14ac:dyDescent="0.2"/>
    <row r="444" ht="14.25" customHeight="1" x14ac:dyDescent="0.2"/>
    <row r="445" ht="14.25" customHeight="1" x14ac:dyDescent="0.2"/>
    <row r="446" ht="14.25" customHeight="1" x14ac:dyDescent="0.2"/>
    <row r="447" ht="14.25" customHeight="1" x14ac:dyDescent="0.2"/>
    <row r="448" ht="14.25" customHeight="1" x14ac:dyDescent="0.2"/>
    <row r="449" ht="14.25" customHeight="1" x14ac:dyDescent="0.2"/>
    <row r="450" ht="14.25" customHeight="1" x14ac:dyDescent="0.2"/>
    <row r="451" ht="14.25" customHeight="1" x14ac:dyDescent="0.2"/>
    <row r="452" ht="14.25" customHeight="1" x14ac:dyDescent="0.2"/>
    <row r="453" ht="14.25" customHeight="1" x14ac:dyDescent="0.2"/>
    <row r="454" ht="14.25" customHeight="1" x14ac:dyDescent="0.2"/>
    <row r="455" ht="14.25" customHeight="1" x14ac:dyDescent="0.2"/>
    <row r="456" ht="14.25" customHeight="1" x14ac:dyDescent="0.2"/>
    <row r="457" ht="14.25" customHeight="1" x14ac:dyDescent="0.2"/>
    <row r="458" ht="14.25" customHeight="1" x14ac:dyDescent="0.2"/>
    <row r="459" ht="14.25" customHeight="1" x14ac:dyDescent="0.2"/>
    <row r="460" ht="14.25" customHeight="1" x14ac:dyDescent="0.2"/>
    <row r="461" ht="14.25" customHeight="1" x14ac:dyDescent="0.2"/>
    <row r="462" ht="14.25" customHeight="1" x14ac:dyDescent="0.2"/>
    <row r="463" ht="14.25" customHeight="1" x14ac:dyDescent="0.2"/>
    <row r="464" ht="14.25" customHeight="1" x14ac:dyDescent="0.2"/>
    <row r="465" ht="14.25" customHeight="1" x14ac:dyDescent="0.2"/>
    <row r="466" ht="14.25" customHeight="1" x14ac:dyDescent="0.2"/>
    <row r="467" ht="14.25" customHeight="1" x14ac:dyDescent="0.2"/>
    <row r="468" ht="14.25" customHeight="1" x14ac:dyDescent="0.2"/>
    <row r="469" ht="14.25" customHeight="1" x14ac:dyDescent="0.2"/>
    <row r="470" ht="14.25" customHeight="1" x14ac:dyDescent="0.2"/>
    <row r="471" ht="14.25" customHeight="1" x14ac:dyDescent="0.2"/>
    <row r="472" ht="14.25" customHeight="1" x14ac:dyDescent="0.2"/>
    <row r="473" ht="14.25" customHeight="1" x14ac:dyDescent="0.2"/>
    <row r="474" ht="14.25" customHeight="1" x14ac:dyDescent="0.2"/>
    <row r="475" ht="14.25" customHeight="1" x14ac:dyDescent="0.2"/>
    <row r="476" ht="14.25" customHeight="1" x14ac:dyDescent="0.2"/>
    <row r="477" ht="14.25" customHeight="1" x14ac:dyDescent="0.2"/>
    <row r="478" ht="14.25" customHeight="1" x14ac:dyDescent="0.2"/>
    <row r="479" ht="14.25" customHeight="1" x14ac:dyDescent="0.2"/>
    <row r="480" ht="14.25" customHeight="1" x14ac:dyDescent="0.2"/>
    <row r="481" ht="14.25" customHeight="1" x14ac:dyDescent="0.2"/>
    <row r="482" ht="14.25" customHeight="1" x14ac:dyDescent="0.2"/>
    <row r="483" ht="14.25" customHeight="1" x14ac:dyDescent="0.2"/>
    <row r="484" ht="14.25" customHeight="1" x14ac:dyDescent="0.2"/>
    <row r="485" ht="14.25" customHeight="1" x14ac:dyDescent="0.2"/>
    <row r="486" ht="14.25" customHeight="1" x14ac:dyDescent="0.2"/>
    <row r="487" ht="14.25" customHeight="1" x14ac:dyDescent="0.2"/>
    <row r="488" ht="14.25" customHeight="1" x14ac:dyDescent="0.2"/>
    <row r="489" ht="14.25" customHeight="1" x14ac:dyDescent="0.2"/>
    <row r="490" ht="14.25" customHeight="1" x14ac:dyDescent="0.2"/>
    <row r="491" ht="14.25" customHeight="1" x14ac:dyDescent="0.2"/>
    <row r="492" ht="14.25" customHeight="1" x14ac:dyDescent="0.2"/>
    <row r="493" ht="14.25" customHeight="1" x14ac:dyDescent="0.2"/>
    <row r="494" ht="14.25" customHeight="1" x14ac:dyDescent="0.2"/>
    <row r="495" ht="14.25" customHeight="1" x14ac:dyDescent="0.2"/>
    <row r="496" ht="14.25" customHeight="1" x14ac:dyDescent="0.2"/>
    <row r="497" ht="14.25" customHeight="1" x14ac:dyDescent="0.2"/>
    <row r="498" ht="14.25" customHeight="1" x14ac:dyDescent="0.2"/>
    <row r="499" ht="14.25" customHeight="1" x14ac:dyDescent="0.2"/>
    <row r="500" ht="14.25" customHeight="1" x14ac:dyDescent="0.2"/>
    <row r="501" ht="14.25" customHeight="1" x14ac:dyDescent="0.2"/>
    <row r="502" ht="14.25" customHeight="1" x14ac:dyDescent="0.2"/>
    <row r="503" ht="14.25" customHeight="1" x14ac:dyDescent="0.2"/>
    <row r="504" ht="14.25" customHeight="1" x14ac:dyDescent="0.2"/>
    <row r="505" ht="14.25" customHeight="1" x14ac:dyDescent="0.2"/>
    <row r="506" ht="14.25" customHeight="1" x14ac:dyDescent="0.2"/>
    <row r="507" ht="14.25" customHeight="1" x14ac:dyDescent="0.2"/>
    <row r="508" ht="14.25" customHeight="1" x14ac:dyDescent="0.2"/>
    <row r="509" ht="14.25" customHeight="1" x14ac:dyDescent="0.2"/>
    <row r="510" ht="14.25" customHeight="1" x14ac:dyDescent="0.2"/>
    <row r="511" ht="14.25" customHeight="1" x14ac:dyDescent="0.2"/>
    <row r="512" ht="14.25" customHeight="1" x14ac:dyDescent="0.2"/>
    <row r="513" ht="14.25" customHeight="1" x14ac:dyDescent="0.2"/>
    <row r="514" ht="14.25" customHeight="1" x14ac:dyDescent="0.2"/>
    <row r="515" ht="14.25" customHeight="1" x14ac:dyDescent="0.2"/>
    <row r="516" ht="14.25" customHeight="1" x14ac:dyDescent="0.2"/>
    <row r="517" ht="14.25" customHeight="1" x14ac:dyDescent="0.2"/>
    <row r="518" ht="14.25" customHeight="1" x14ac:dyDescent="0.2"/>
    <row r="519" ht="14.25" customHeight="1" x14ac:dyDescent="0.2"/>
    <row r="520" ht="14.25" customHeight="1" x14ac:dyDescent="0.2"/>
    <row r="521" ht="14.25" customHeight="1" x14ac:dyDescent="0.2"/>
    <row r="522" ht="14.25" customHeight="1" x14ac:dyDescent="0.2"/>
    <row r="523" ht="14.25" customHeight="1" x14ac:dyDescent="0.2"/>
    <row r="524" ht="14.25" customHeight="1" x14ac:dyDescent="0.2"/>
    <row r="525" ht="14.25" customHeight="1" x14ac:dyDescent="0.2"/>
    <row r="526" ht="14.25" customHeight="1" x14ac:dyDescent="0.2"/>
    <row r="527" ht="14.25" customHeight="1" x14ac:dyDescent="0.2"/>
    <row r="528" ht="14.25" customHeight="1" x14ac:dyDescent="0.2"/>
    <row r="529" ht="14.25" customHeight="1" x14ac:dyDescent="0.2"/>
    <row r="530" ht="14.25" customHeight="1" x14ac:dyDescent="0.2"/>
    <row r="531" ht="14.25" customHeight="1" x14ac:dyDescent="0.2"/>
    <row r="532" ht="14.25" customHeight="1" x14ac:dyDescent="0.2"/>
    <row r="533" ht="14.25" customHeight="1" x14ac:dyDescent="0.2"/>
    <row r="534" ht="14.25" customHeight="1" x14ac:dyDescent="0.2"/>
    <row r="535" ht="14.25" customHeight="1" x14ac:dyDescent="0.2"/>
    <row r="536" ht="14.25" customHeight="1" x14ac:dyDescent="0.2"/>
    <row r="537" ht="14.25" customHeight="1" x14ac:dyDescent="0.2"/>
    <row r="538" ht="14.25" customHeight="1" x14ac:dyDescent="0.2"/>
    <row r="539" ht="14.25" customHeight="1" x14ac:dyDescent="0.2"/>
    <row r="540" ht="14.25" customHeight="1" x14ac:dyDescent="0.2"/>
    <row r="541" ht="14.25" customHeight="1" x14ac:dyDescent="0.2"/>
    <row r="542" ht="14.25" customHeight="1" x14ac:dyDescent="0.2"/>
    <row r="543" ht="14.25" customHeight="1" x14ac:dyDescent="0.2"/>
    <row r="544" ht="14.25" customHeight="1" x14ac:dyDescent="0.2"/>
    <row r="545" ht="14.25" customHeight="1" x14ac:dyDescent="0.2"/>
    <row r="546" ht="14.25" customHeight="1" x14ac:dyDescent="0.2"/>
    <row r="547" ht="14.25" customHeight="1" x14ac:dyDescent="0.2"/>
    <row r="548" ht="14.25" customHeight="1" x14ac:dyDescent="0.2"/>
    <row r="549" ht="14.25" customHeight="1" x14ac:dyDescent="0.2"/>
    <row r="550" ht="14.25" customHeight="1" x14ac:dyDescent="0.2"/>
    <row r="551" ht="14.25" customHeight="1" x14ac:dyDescent="0.2"/>
    <row r="552" ht="14.25" customHeight="1" x14ac:dyDescent="0.2"/>
    <row r="553" ht="14.25" customHeight="1" x14ac:dyDescent="0.2"/>
    <row r="554" ht="14.25" customHeight="1" x14ac:dyDescent="0.2"/>
    <row r="555" ht="14.25" customHeight="1" x14ac:dyDescent="0.2"/>
    <row r="556" ht="14.25" customHeight="1" x14ac:dyDescent="0.2"/>
    <row r="557" ht="14.25" customHeight="1" x14ac:dyDescent="0.2"/>
    <row r="558" ht="14.25" customHeight="1" x14ac:dyDescent="0.2"/>
    <row r="559" ht="14.25" customHeight="1" x14ac:dyDescent="0.2"/>
    <row r="560" ht="14.25" customHeight="1" x14ac:dyDescent="0.2"/>
    <row r="561" ht="14.25" customHeight="1" x14ac:dyDescent="0.2"/>
    <row r="562" ht="14.25" customHeight="1" x14ac:dyDescent="0.2"/>
    <row r="563" ht="14.25" customHeight="1" x14ac:dyDescent="0.2"/>
    <row r="564" ht="14.25" customHeight="1" x14ac:dyDescent="0.2"/>
    <row r="565" ht="14.25" customHeight="1" x14ac:dyDescent="0.2"/>
    <row r="566" ht="14.25" customHeight="1" x14ac:dyDescent="0.2"/>
    <row r="567" ht="14.25" customHeight="1" x14ac:dyDescent="0.2"/>
    <row r="568" ht="14.25" customHeight="1" x14ac:dyDescent="0.2"/>
    <row r="569" ht="14.25" customHeight="1" x14ac:dyDescent="0.2"/>
    <row r="570" ht="14.25" customHeight="1" x14ac:dyDescent="0.2"/>
    <row r="571" ht="14.25" customHeight="1" x14ac:dyDescent="0.2"/>
    <row r="572" ht="14.25" customHeight="1" x14ac:dyDescent="0.2"/>
    <row r="573" ht="14.25" customHeight="1" x14ac:dyDescent="0.2"/>
    <row r="574" ht="14.25" customHeight="1" x14ac:dyDescent="0.2"/>
    <row r="575" ht="14.25" customHeight="1" x14ac:dyDescent="0.2"/>
    <row r="576" ht="14.25" customHeight="1" x14ac:dyDescent="0.2"/>
    <row r="577" ht="14.25" customHeight="1" x14ac:dyDescent="0.2"/>
    <row r="578" ht="14.25" customHeight="1" x14ac:dyDescent="0.2"/>
    <row r="579" ht="14.25" customHeight="1" x14ac:dyDescent="0.2"/>
    <row r="580" ht="14.25" customHeight="1" x14ac:dyDescent="0.2"/>
    <row r="581" ht="14.25" customHeight="1" x14ac:dyDescent="0.2"/>
    <row r="582" ht="14.25" customHeight="1" x14ac:dyDescent="0.2"/>
    <row r="583" ht="14.25" customHeight="1" x14ac:dyDescent="0.2"/>
    <row r="584" ht="14.25" customHeight="1" x14ac:dyDescent="0.2"/>
    <row r="585" ht="14.25" customHeight="1" x14ac:dyDescent="0.2"/>
    <row r="586" ht="14.25" customHeight="1" x14ac:dyDescent="0.2"/>
    <row r="587" ht="14.25" customHeight="1" x14ac:dyDescent="0.2"/>
    <row r="588" ht="14.25" customHeight="1" x14ac:dyDescent="0.2"/>
    <row r="589" ht="14.25" customHeight="1" x14ac:dyDescent="0.2"/>
    <row r="590" ht="14.25" customHeight="1" x14ac:dyDescent="0.2"/>
    <row r="591" ht="14.25" customHeight="1" x14ac:dyDescent="0.2"/>
    <row r="592" ht="14.25" customHeight="1" x14ac:dyDescent="0.2"/>
    <row r="593" ht="14.25" customHeight="1" x14ac:dyDescent="0.2"/>
    <row r="594" ht="14.25" customHeight="1" x14ac:dyDescent="0.2"/>
    <row r="595" ht="14.25" customHeight="1" x14ac:dyDescent="0.2"/>
    <row r="596" ht="14.25" customHeight="1" x14ac:dyDescent="0.2"/>
    <row r="597" ht="14.25" customHeight="1" x14ac:dyDescent="0.2"/>
    <row r="598" ht="14.25" customHeight="1" x14ac:dyDescent="0.2"/>
    <row r="599" ht="14.25" customHeight="1" x14ac:dyDescent="0.2"/>
    <row r="600" ht="14.25" customHeight="1" x14ac:dyDescent="0.2"/>
    <row r="601" ht="14.25" customHeight="1" x14ac:dyDescent="0.2"/>
    <row r="602" ht="14.25" customHeight="1" x14ac:dyDescent="0.2"/>
    <row r="603" ht="14.25" customHeight="1" x14ac:dyDescent="0.2"/>
    <row r="604" ht="14.25" customHeight="1" x14ac:dyDescent="0.2"/>
    <row r="605" ht="14.25" customHeight="1" x14ac:dyDescent="0.2"/>
    <row r="606" ht="14.25" customHeight="1" x14ac:dyDescent="0.2"/>
    <row r="607" ht="14.25" customHeight="1" x14ac:dyDescent="0.2"/>
    <row r="608" ht="14.25" customHeight="1" x14ac:dyDescent="0.2"/>
    <row r="609" ht="14.25" customHeight="1" x14ac:dyDescent="0.2"/>
    <row r="610" ht="14.25" customHeight="1" x14ac:dyDescent="0.2"/>
    <row r="611" ht="14.25" customHeight="1" x14ac:dyDescent="0.2"/>
    <row r="612" ht="14.25" customHeight="1" x14ac:dyDescent="0.2"/>
    <row r="613" ht="14.25" customHeight="1" x14ac:dyDescent="0.2"/>
    <row r="614" ht="14.25" customHeight="1" x14ac:dyDescent="0.2"/>
    <row r="615" ht="14.25" customHeight="1" x14ac:dyDescent="0.2"/>
    <row r="616" ht="14.25" customHeight="1" x14ac:dyDescent="0.2"/>
    <row r="617" ht="14.25" customHeight="1" x14ac:dyDescent="0.2"/>
    <row r="618" ht="14.25" customHeight="1" x14ac:dyDescent="0.2"/>
    <row r="619" ht="14.25" customHeight="1" x14ac:dyDescent="0.2"/>
    <row r="620" ht="14.25" customHeight="1" x14ac:dyDescent="0.2"/>
    <row r="621" ht="14.25" customHeight="1" x14ac:dyDescent="0.2"/>
    <row r="622" ht="14.25" customHeight="1" x14ac:dyDescent="0.2"/>
    <row r="623" ht="14.25" customHeight="1" x14ac:dyDescent="0.2"/>
    <row r="624" ht="14.25" customHeight="1" x14ac:dyDescent="0.2"/>
    <row r="625" ht="14.25" customHeight="1" x14ac:dyDescent="0.2"/>
    <row r="626" ht="14.25" customHeight="1" x14ac:dyDescent="0.2"/>
    <row r="627" ht="14.25" customHeight="1" x14ac:dyDescent="0.2"/>
    <row r="628" ht="14.25" customHeight="1" x14ac:dyDescent="0.2"/>
    <row r="629" ht="14.25" customHeight="1" x14ac:dyDescent="0.2"/>
    <row r="630" ht="14.25" customHeight="1" x14ac:dyDescent="0.2"/>
    <row r="631" ht="14.25" customHeight="1" x14ac:dyDescent="0.2"/>
    <row r="632" ht="14.25" customHeight="1" x14ac:dyDescent="0.2"/>
    <row r="633" ht="14.25" customHeight="1" x14ac:dyDescent="0.2"/>
    <row r="634" ht="14.25" customHeight="1" x14ac:dyDescent="0.2"/>
    <row r="635" ht="14.25" customHeight="1" x14ac:dyDescent="0.2"/>
    <row r="636" ht="14.25" customHeight="1" x14ac:dyDescent="0.2"/>
    <row r="637" ht="14.25" customHeight="1" x14ac:dyDescent="0.2"/>
    <row r="638" ht="14.25" customHeight="1" x14ac:dyDescent="0.2"/>
    <row r="639" ht="14.25" customHeight="1" x14ac:dyDescent="0.2"/>
    <row r="640" ht="14.25" customHeight="1" x14ac:dyDescent="0.2"/>
    <row r="641" ht="14.25" customHeight="1" x14ac:dyDescent="0.2"/>
    <row r="642" ht="14.25" customHeight="1" x14ac:dyDescent="0.2"/>
    <row r="643" ht="14.25" customHeight="1" x14ac:dyDescent="0.2"/>
    <row r="644" ht="14.25" customHeight="1" x14ac:dyDescent="0.2"/>
    <row r="645" ht="14.25" customHeight="1" x14ac:dyDescent="0.2"/>
    <row r="646" ht="14.25" customHeight="1" x14ac:dyDescent="0.2"/>
    <row r="647" ht="14.25" customHeight="1" x14ac:dyDescent="0.2"/>
    <row r="648" ht="14.25" customHeight="1" x14ac:dyDescent="0.2"/>
    <row r="649" ht="14.25" customHeight="1" x14ac:dyDescent="0.2"/>
    <row r="650" ht="14.25" customHeight="1" x14ac:dyDescent="0.2"/>
    <row r="651" ht="14.25" customHeight="1" x14ac:dyDescent="0.2"/>
    <row r="652" ht="14.25" customHeight="1" x14ac:dyDescent="0.2"/>
    <row r="653" ht="14.25" customHeight="1" x14ac:dyDescent="0.2"/>
    <row r="654" ht="14.25" customHeight="1" x14ac:dyDescent="0.2"/>
    <row r="655" ht="14.25" customHeight="1" x14ac:dyDescent="0.2"/>
    <row r="656" ht="14.25" customHeight="1" x14ac:dyDescent="0.2"/>
    <row r="657" ht="14.25" customHeight="1" x14ac:dyDescent="0.2"/>
    <row r="658" ht="14.25" customHeight="1" x14ac:dyDescent="0.2"/>
    <row r="659" ht="14.25" customHeight="1" x14ac:dyDescent="0.2"/>
    <row r="660" ht="14.25" customHeight="1" x14ac:dyDescent="0.2"/>
    <row r="661" ht="14.25" customHeight="1" x14ac:dyDescent="0.2"/>
    <row r="662" ht="14.25" customHeight="1" x14ac:dyDescent="0.2"/>
    <row r="663" ht="14.25" customHeight="1" x14ac:dyDescent="0.2"/>
    <row r="664" ht="14.25" customHeight="1" x14ac:dyDescent="0.2"/>
    <row r="665" ht="14.25" customHeight="1" x14ac:dyDescent="0.2"/>
    <row r="666" ht="14.25" customHeight="1" x14ac:dyDescent="0.2"/>
    <row r="667" ht="14.25" customHeight="1" x14ac:dyDescent="0.2"/>
    <row r="668" ht="14.25" customHeight="1" x14ac:dyDescent="0.2"/>
    <row r="669" ht="14.25" customHeight="1" x14ac:dyDescent="0.2"/>
    <row r="670" ht="14.25" customHeight="1" x14ac:dyDescent="0.2"/>
    <row r="671" ht="14.25" customHeight="1" x14ac:dyDescent="0.2"/>
    <row r="672" ht="14.25" customHeight="1" x14ac:dyDescent="0.2"/>
    <row r="673" ht="14.25" customHeight="1" x14ac:dyDescent="0.2"/>
    <row r="674" ht="14.25" customHeight="1" x14ac:dyDescent="0.2"/>
    <row r="675" ht="14.25" customHeight="1" x14ac:dyDescent="0.2"/>
    <row r="676" ht="14.25" customHeight="1" x14ac:dyDescent="0.2"/>
    <row r="677" ht="14.25" customHeight="1" x14ac:dyDescent="0.2"/>
    <row r="678" ht="14.25" customHeight="1" x14ac:dyDescent="0.2"/>
    <row r="679" ht="14.25" customHeight="1" x14ac:dyDescent="0.2"/>
    <row r="680" ht="14.25" customHeight="1" x14ac:dyDescent="0.2"/>
    <row r="681" ht="14.25" customHeight="1" x14ac:dyDescent="0.2"/>
    <row r="682" ht="14.25" customHeight="1" x14ac:dyDescent="0.2"/>
    <row r="683" ht="14.25" customHeight="1" x14ac:dyDescent="0.2"/>
    <row r="684" ht="14.25" customHeight="1" x14ac:dyDescent="0.2"/>
    <row r="685" ht="14.25" customHeight="1" x14ac:dyDescent="0.2"/>
    <row r="686" ht="14.25" customHeight="1" x14ac:dyDescent="0.2"/>
    <row r="687" ht="14.25" customHeight="1" x14ac:dyDescent="0.2"/>
    <row r="688" ht="14.25" customHeight="1" x14ac:dyDescent="0.2"/>
    <row r="689" ht="14.25" customHeight="1" x14ac:dyDescent="0.2"/>
    <row r="690" ht="14.25" customHeight="1" x14ac:dyDescent="0.2"/>
    <row r="691" ht="14.25" customHeight="1" x14ac:dyDescent="0.2"/>
    <row r="692" ht="14.25" customHeight="1" x14ac:dyDescent="0.2"/>
    <row r="693" ht="14.25" customHeight="1" x14ac:dyDescent="0.2"/>
    <row r="694" ht="14.25" customHeight="1" x14ac:dyDescent="0.2"/>
    <row r="695" ht="14.25" customHeight="1" x14ac:dyDescent="0.2"/>
    <row r="696" ht="14.25" customHeight="1" x14ac:dyDescent="0.2"/>
    <row r="697" ht="14.25" customHeight="1" x14ac:dyDescent="0.2"/>
    <row r="698" ht="14.25" customHeight="1" x14ac:dyDescent="0.2"/>
    <row r="699" ht="14.25" customHeight="1" x14ac:dyDescent="0.2"/>
    <row r="700" ht="14.25" customHeight="1" x14ac:dyDescent="0.2"/>
    <row r="701" ht="14.25" customHeight="1" x14ac:dyDescent="0.2"/>
    <row r="702" ht="14.25" customHeight="1" x14ac:dyDescent="0.2"/>
    <row r="703" ht="14.25" customHeight="1" x14ac:dyDescent="0.2"/>
    <row r="704" ht="14.25" customHeight="1" x14ac:dyDescent="0.2"/>
    <row r="705" ht="14.25" customHeight="1" x14ac:dyDescent="0.2"/>
    <row r="706" ht="14.25" customHeight="1" x14ac:dyDescent="0.2"/>
    <row r="707" ht="14.25" customHeight="1" x14ac:dyDescent="0.2"/>
    <row r="708" ht="14.25" customHeight="1" x14ac:dyDescent="0.2"/>
    <row r="709" ht="14.25" customHeight="1" x14ac:dyDescent="0.2"/>
    <row r="710" ht="14.25" customHeight="1" x14ac:dyDescent="0.2"/>
    <row r="711" ht="14.25" customHeight="1" x14ac:dyDescent="0.2"/>
    <row r="712" ht="14.25" customHeight="1" x14ac:dyDescent="0.2"/>
    <row r="713" ht="14.25" customHeight="1" x14ac:dyDescent="0.2"/>
    <row r="714" ht="14.25" customHeight="1" x14ac:dyDescent="0.2"/>
    <row r="715" ht="14.25" customHeight="1" x14ac:dyDescent="0.2"/>
    <row r="716" ht="14.25" customHeight="1" x14ac:dyDescent="0.2"/>
    <row r="717" ht="14.25" customHeight="1" x14ac:dyDescent="0.2"/>
    <row r="718" ht="14.25" customHeight="1" x14ac:dyDescent="0.2"/>
    <row r="719" ht="14.25" customHeight="1" x14ac:dyDescent="0.2"/>
    <row r="720" ht="14.25" customHeight="1" x14ac:dyDescent="0.2"/>
    <row r="721" ht="14.25" customHeight="1" x14ac:dyDescent="0.2"/>
    <row r="722" ht="14.25" customHeight="1" x14ac:dyDescent="0.2"/>
    <row r="723" ht="14.25" customHeight="1" x14ac:dyDescent="0.2"/>
    <row r="724" ht="14.25" customHeight="1" x14ac:dyDescent="0.2"/>
    <row r="725" ht="14.25" customHeight="1" x14ac:dyDescent="0.2"/>
    <row r="726" ht="14.25" customHeight="1" x14ac:dyDescent="0.2"/>
    <row r="727" ht="14.25" customHeight="1" x14ac:dyDescent="0.2"/>
    <row r="728" ht="14.25" customHeight="1" x14ac:dyDescent="0.2"/>
    <row r="729" ht="14.25" customHeight="1" x14ac:dyDescent="0.2"/>
    <row r="730" ht="14.25" customHeight="1" x14ac:dyDescent="0.2"/>
    <row r="731" ht="14.25" customHeight="1" x14ac:dyDescent="0.2"/>
    <row r="732" ht="14.25" customHeight="1" x14ac:dyDescent="0.2"/>
    <row r="733" ht="14.25" customHeight="1" x14ac:dyDescent="0.2"/>
    <row r="734" ht="14.25" customHeight="1" x14ac:dyDescent="0.2"/>
    <row r="735" ht="14.25" customHeight="1" x14ac:dyDescent="0.2"/>
    <row r="736" ht="14.25" customHeight="1" x14ac:dyDescent="0.2"/>
    <row r="737" ht="14.25" customHeight="1" x14ac:dyDescent="0.2"/>
    <row r="738" ht="14.25" customHeight="1" x14ac:dyDescent="0.2"/>
    <row r="739" ht="14.25" customHeight="1" x14ac:dyDescent="0.2"/>
    <row r="740" ht="14.25" customHeight="1" x14ac:dyDescent="0.2"/>
    <row r="741" ht="14.25" customHeight="1" x14ac:dyDescent="0.2"/>
    <row r="742" ht="14.25" customHeight="1" x14ac:dyDescent="0.2"/>
    <row r="743" ht="14.25" customHeight="1" x14ac:dyDescent="0.2"/>
    <row r="744" ht="14.25" customHeight="1" x14ac:dyDescent="0.2"/>
    <row r="745" ht="14.25" customHeight="1" x14ac:dyDescent="0.2"/>
    <row r="746" ht="14.25" customHeight="1" x14ac:dyDescent="0.2"/>
    <row r="747" ht="14.25" customHeight="1" x14ac:dyDescent="0.2"/>
    <row r="748" ht="14.25" customHeight="1" x14ac:dyDescent="0.2"/>
    <row r="749" ht="14.25" customHeight="1" x14ac:dyDescent="0.2"/>
    <row r="750" ht="14.25" customHeight="1" x14ac:dyDescent="0.2"/>
    <row r="751" ht="14.25" customHeight="1" x14ac:dyDescent="0.2"/>
    <row r="752" ht="14.25" customHeight="1" x14ac:dyDescent="0.2"/>
    <row r="753" ht="14.25" customHeight="1" x14ac:dyDescent="0.2"/>
    <row r="754" ht="14.25" customHeight="1" x14ac:dyDescent="0.2"/>
    <row r="755" ht="14.25" customHeight="1" x14ac:dyDescent="0.2"/>
    <row r="756" ht="14.25" customHeight="1" x14ac:dyDescent="0.2"/>
    <row r="757" ht="14.25" customHeight="1" x14ac:dyDescent="0.2"/>
    <row r="758" ht="14.25" customHeight="1" x14ac:dyDescent="0.2"/>
    <row r="759" ht="14.25" customHeight="1" x14ac:dyDescent="0.2"/>
    <row r="760" ht="14.25" customHeight="1" x14ac:dyDescent="0.2"/>
    <row r="761" ht="14.25" customHeight="1" x14ac:dyDescent="0.2"/>
    <row r="762" ht="14.25" customHeight="1" x14ac:dyDescent="0.2"/>
    <row r="763" ht="14.25" customHeight="1" x14ac:dyDescent="0.2"/>
    <row r="764" ht="14.25" customHeight="1" x14ac:dyDescent="0.2"/>
    <row r="765" ht="14.25" customHeight="1" x14ac:dyDescent="0.2"/>
    <row r="766" ht="14.25" customHeight="1" x14ac:dyDescent="0.2"/>
    <row r="767" ht="14.25" customHeight="1" x14ac:dyDescent="0.2"/>
    <row r="768" ht="14.25" customHeight="1" x14ac:dyDescent="0.2"/>
    <row r="769" ht="14.25" customHeight="1" x14ac:dyDescent="0.2"/>
    <row r="770" ht="14.25" customHeight="1" x14ac:dyDescent="0.2"/>
    <row r="771" ht="14.25" customHeight="1" x14ac:dyDescent="0.2"/>
    <row r="772" ht="14.25" customHeight="1" x14ac:dyDescent="0.2"/>
    <row r="773" ht="14.25" customHeight="1" x14ac:dyDescent="0.2"/>
    <row r="774" ht="14.25" customHeight="1" x14ac:dyDescent="0.2"/>
    <row r="775" ht="14.25" customHeight="1" x14ac:dyDescent="0.2"/>
    <row r="776" ht="14.25" customHeight="1" x14ac:dyDescent="0.2"/>
    <row r="777" ht="14.25" customHeight="1" x14ac:dyDescent="0.2"/>
    <row r="778" ht="14.25" customHeight="1" x14ac:dyDescent="0.2"/>
    <row r="779" ht="14.25" customHeight="1" x14ac:dyDescent="0.2"/>
    <row r="780" ht="14.25" customHeight="1" x14ac:dyDescent="0.2"/>
    <row r="781" ht="14.25" customHeight="1" x14ac:dyDescent="0.2"/>
    <row r="782" ht="14.25" customHeight="1" x14ac:dyDescent="0.2"/>
    <row r="783" ht="14.25" customHeight="1" x14ac:dyDescent="0.2"/>
    <row r="784" ht="14.25" customHeight="1" x14ac:dyDescent="0.2"/>
    <row r="785" ht="14.25" customHeight="1" x14ac:dyDescent="0.2"/>
    <row r="786" ht="14.25" customHeight="1" x14ac:dyDescent="0.2"/>
    <row r="787" ht="14.25" customHeight="1" x14ac:dyDescent="0.2"/>
    <row r="788" ht="14.25" customHeight="1" x14ac:dyDescent="0.2"/>
    <row r="789" ht="14.25" customHeight="1" x14ac:dyDescent="0.2"/>
    <row r="790" ht="14.25" customHeight="1" x14ac:dyDescent="0.2"/>
    <row r="791" ht="14.25" customHeight="1" x14ac:dyDescent="0.2"/>
    <row r="792" ht="14.25" customHeight="1" x14ac:dyDescent="0.2"/>
    <row r="793" ht="14.25" customHeight="1" x14ac:dyDescent="0.2"/>
    <row r="794" ht="14.25" customHeight="1" x14ac:dyDescent="0.2"/>
    <row r="795" ht="14.25" customHeight="1" x14ac:dyDescent="0.2"/>
    <row r="796" ht="14.25" customHeight="1" x14ac:dyDescent="0.2"/>
    <row r="797" ht="14.25" customHeight="1" x14ac:dyDescent="0.2"/>
    <row r="798" ht="14.25" customHeight="1" x14ac:dyDescent="0.2"/>
    <row r="799" ht="14.25" customHeight="1" x14ac:dyDescent="0.2"/>
    <row r="800" ht="14.25" customHeight="1" x14ac:dyDescent="0.2"/>
    <row r="801" ht="14.25" customHeight="1" x14ac:dyDescent="0.2"/>
    <row r="802" ht="14.25" customHeight="1" x14ac:dyDescent="0.2"/>
    <row r="803" ht="14.25" customHeight="1" x14ac:dyDescent="0.2"/>
    <row r="804" ht="14.25" customHeight="1" x14ac:dyDescent="0.2"/>
    <row r="805" ht="14.25" customHeight="1" x14ac:dyDescent="0.2"/>
    <row r="806" ht="14.25" customHeight="1" x14ac:dyDescent="0.2"/>
    <row r="807" ht="14.25" customHeight="1" x14ac:dyDescent="0.2"/>
    <row r="808" ht="14.25" customHeight="1" x14ac:dyDescent="0.2"/>
    <row r="809" ht="14.25" customHeight="1" x14ac:dyDescent="0.2"/>
    <row r="810" ht="14.25" customHeight="1" x14ac:dyDescent="0.2"/>
    <row r="811" ht="14.25" customHeight="1" x14ac:dyDescent="0.2"/>
    <row r="812" ht="14.25" customHeight="1" x14ac:dyDescent="0.2"/>
    <row r="813" ht="14.25" customHeight="1" x14ac:dyDescent="0.2"/>
    <row r="814" ht="14.25" customHeight="1" x14ac:dyDescent="0.2"/>
    <row r="815" ht="14.25" customHeight="1" x14ac:dyDescent="0.2"/>
    <row r="816" ht="14.25" customHeight="1" x14ac:dyDescent="0.2"/>
    <row r="817" ht="14.25" customHeight="1" x14ac:dyDescent="0.2"/>
    <row r="818" ht="14.25" customHeight="1" x14ac:dyDescent="0.2"/>
    <row r="819" ht="14.25" customHeight="1" x14ac:dyDescent="0.2"/>
    <row r="820" ht="14.25" customHeight="1" x14ac:dyDescent="0.2"/>
    <row r="821" ht="14.25" customHeight="1" x14ac:dyDescent="0.2"/>
    <row r="822" ht="14.25" customHeight="1" x14ac:dyDescent="0.2"/>
    <row r="823" ht="14.25" customHeight="1" x14ac:dyDescent="0.2"/>
    <row r="824" ht="14.25" customHeight="1" x14ac:dyDescent="0.2"/>
    <row r="825" ht="14.25" customHeight="1" x14ac:dyDescent="0.2"/>
    <row r="826" ht="14.25" customHeight="1" x14ac:dyDescent="0.2"/>
    <row r="827" ht="14.25" customHeight="1" x14ac:dyDescent="0.2"/>
    <row r="828" ht="14.25" customHeight="1" x14ac:dyDescent="0.2"/>
    <row r="829" ht="14.25" customHeight="1" x14ac:dyDescent="0.2"/>
    <row r="830" ht="14.25" customHeight="1" x14ac:dyDescent="0.2"/>
    <row r="831" ht="14.25" customHeight="1" x14ac:dyDescent="0.2"/>
    <row r="832" ht="14.25" customHeight="1" x14ac:dyDescent="0.2"/>
    <row r="833" ht="14.25" customHeight="1" x14ac:dyDescent="0.2"/>
    <row r="834" ht="14.25" customHeight="1" x14ac:dyDescent="0.2"/>
    <row r="835" ht="14.25" customHeight="1" x14ac:dyDescent="0.2"/>
    <row r="836" ht="14.25" customHeight="1" x14ac:dyDescent="0.2"/>
    <row r="837" ht="14.25" customHeight="1" x14ac:dyDescent="0.2"/>
    <row r="838" ht="14.25" customHeight="1" x14ac:dyDescent="0.2"/>
    <row r="839" ht="14.25" customHeight="1" x14ac:dyDescent="0.2"/>
    <row r="840" ht="14.25" customHeight="1" x14ac:dyDescent="0.2"/>
    <row r="841" ht="14.25" customHeight="1" x14ac:dyDescent="0.2"/>
    <row r="842" ht="14.25" customHeight="1" x14ac:dyDescent="0.2"/>
    <row r="843" ht="14.25" customHeight="1" x14ac:dyDescent="0.2"/>
    <row r="844" ht="14.25" customHeight="1" x14ac:dyDescent="0.2"/>
    <row r="845" ht="14.25" customHeight="1" x14ac:dyDescent="0.2"/>
    <row r="846" ht="14.25" customHeight="1" x14ac:dyDescent="0.2"/>
    <row r="847" ht="14.25" customHeight="1" x14ac:dyDescent="0.2"/>
    <row r="848" ht="14.25" customHeight="1" x14ac:dyDescent="0.2"/>
    <row r="849" ht="14.25" customHeight="1" x14ac:dyDescent="0.2"/>
    <row r="850" ht="14.25" customHeight="1" x14ac:dyDescent="0.2"/>
    <row r="851" ht="14.25" customHeight="1" x14ac:dyDescent="0.2"/>
    <row r="852" ht="14.25" customHeight="1" x14ac:dyDescent="0.2"/>
    <row r="853" ht="14.25" customHeight="1" x14ac:dyDescent="0.2"/>
    <row r="854" ht="14.25" customHeight="1" x14ac:dyDescent="0.2"/>
    <row r="855" ht="14.25" customHeight="1" x14ac:dyDescent="0.2"/>
    <row r="856" ht="14.25" customHeight="1" x14ac:dyDescent="0.2"/>
    <row r="857" ht="14.25" customHeight="1" x14ac:dyDescent="0.2"/>
    <row r="858" ht="14.25" customHeight="1" x14ac:dyDescent="0.2"/>
    <row r="859" ht="14.25" customHeight="1" x14ac:dyDescent="0.2"/>
    <row r="860" ht="14.25" customHeight="1" x14ac:dyDescent="0.2"/>
    <row r="861" ht="14.25" customHeight="1" x14ac:dyDescent="0.2"/>
    <row r="862" ht="14.25" customHeight="1" x14ac:dyDescent="0.2"/>
    <row r="863" ht="14.25" customHeight="1" x14ac:dyDescent="0.2"/>
    <row r="864" ht="14.25" customHeight="1" x14ac:dyDescent="0.2"/>
    <row r="865" ht="14.25" customHeight="1" x14ac:dyDescent="0.2"/>
    <row r="866" ht="14.25" customHeight="1" x14ac:dyDescent="0.2"/>
    <row r="867" ht="14.25" customHeight="1" x14ac:dyDescent="0.2"/>
    <row r="868" ht="14.25" customHeight="1" x14ac:dyDescent="0.2"/>
    <row r="869" ht="14.25" customHeight="1" x14ac:dyDescent="0.2"/>
    <row r="870" ht="14.25" customHeight="1" x14ac:dyDescent="0.2"/>
    <row r="871" ht="14.25" customHeight="1" x14ac:dyDescent="0.2"/>
    <row r="872" ht="14.25" customHeight="1" x14ac:dyDescent="0.2"/>
    <row r="873" ht="14.25" customHeight="1" x14ac:dyDescent="0.2"/>
    <row r="874" ht="14.25" customHeight="1" x14ac:dyDescent="0.2"/>
    <row r="875" ht="14.25" customHeight="1" x14ac:dyDescent="0.2"/>
    <row r="876" ht="14.25" customHeight="1" x14ac:dyDescent="0.2"/>
    <row r="877" ht="14.25" customHeight="1" x14ac:dyDescent="0.2"/>
    <row r="878" ht="14.25" customHeight="1" x14ac:dyDescent="0.2"/>
    <row r="879" ht="14.25" customHeight="1" x14ac:dyDescent="0.2"/>
    <row r="880" ht="14.25" customHeight="1" x14ac:dyDescent="0.2"/>
    <row r="881" ht="14.25" customHeight="1" x14ac:dyDescent="0.2"/>
    <row r="882" ht="14.25" customHeight="1" x14ac:dyDescent="0.2"/>
    <row r="883" ht="14.25" customHeight="1" x14ac:dyDescent="0.2"/>
    <row r="884" ht="14.25" customHeight="1" x14ac:dyDescent="0.2"/>
    <row r="885" ht="14.25" customHeight="1" x14ac:dyDescent="0.2"/>
    <row r="886" ht="14.25" customHeight="1" x14ac:dyDescent="0.2"/>
    <row r="887" ht="14.25" customHeight="1" x14ac:dyDescent="0.2"/>
    <row r="888" ht="14.25" customHeight="1" x14ac:dyDescent="0.2"/>
    <row r="889" ht="14.25" customHeight="1" x14ac:dyDescent="0.2"/>
    <row r="890" ht="14.25" customHeight="1" x14ac:dyDescent="0.2"/>
    <row r="891" ht="14.25" customHeight="1" x14ac:dyDescent="0.2"/>
    <row r="892" ht="14.25" customHeight="1" x14ac:dyDescent="0.2"/>
    <row r="893" ht="14.25" customHeight="1" x14ac:dyDescent="0.2"/>
    <row r="894" ht="14.25" customHeight="1" x14ac:dyDescent="0.2"/>
    <row r="895" ht="14.25" customHeight="1" x14ac:dyDescent="0.2"/>
    <row r="896" ht="14.25" customHeight="1" x14ac:dyDescent="0.2"/>
    <row r="897" ht="14.25" customHeight="1" x14ac:dyDescent="0.2"/>
    <row r="898" ht="14.25" customHeight="1" x14ac:dyDescent="0.2"/>
    <row r="899" ht="14.25" customHeight="1" x14ac:dyDescent="0.2"/>
    <row r="900" ht="14.25" customHeight="1" x14ac:dyDescent="0.2"/>
    <row r="901" ht="14.25" customHeight="1" x14ac:dyDescent="0.2"/>
    <row r="902" ht="14.25" customHeight="1" x14ac:dyDescent="0.2"/>
    <row r="903" ht="14.25" customHeight="1" x14ac:dyDescent="0.2"/>
    <row r="904" ht="14.25" customHeight="1" x14ac:dyDescent="0.2"/>
    <row r="905" ht="14.25" customHeight="1" x14ac:dyDescent="0.2"/>
    <row r="906" ht="14.25" customHeight="1" x14ac:dyDescent="0.2"/>
    <row r="907" ht="14.25" customHeight="1" x14ac:dyDescent="0.2"/>
    <row r="908" ht="14.25" customHeight="1" x14ac:dyDescent="0.2"/>
    <row r="909" ht="14.25" customHeight="1" x14ac:dyDescent="0.2"/>
    <row r="910" ht="14.25" customHeight="1" x14ac:dyDescent="0.2"/>
    <row r="911" ht="14.25" customHeight="1" x14ac:dyDescent="0.2"/>
    <row r="912" ht="14.25" customHeight="1" x14ac:dyDescent="0.2"/>
    <row r="913" ht="14.25" customHeight="1" x14ac:dyDescent="0.2"/>
    <row r="914" ht="14.25" customHeight="1" x14ac:dyDescent="0.2"/>
    <row r="915" ht="14.25" customHeight="1" x14ac:dyDescent="0.2"/>
    <row r="916" ht="14.25" customHeight="1" x14ac:dyDescent="0.2"/>
    <row r="917" ht="14.25" customHeight="1" x14ac:dyDescent="0.2"/>
    <row r="918" ht="14.25" customHeight="1" x14ac:dyDescent="0.2"/>
    <row r="919" ht="14.25" customHeight="1" x14ac:dyDescent="0.2"/>
    <row r="920" ht="14.25" customHeight="1" x14ac:dyDescent="0.2"/>
    <row r="921" ht="14.25" customHeight="1" x14ac:dyDescent="0.2"/>
    <row r="922" ht="14.25" customHeight="1" x14ac:dyDescent="0.2"/>
    <row r="923" ht="14.25" customHeight="1" x14ac:dyDescent="0.2"/>
    <row r="924" ht="14.25" customHeight="1" x14ac:dyDescent="0.2"/>
    <row r="925" ht="14.25" customHeight="1" x14ac:dyDescent="0.2"/>
    <row r="926" ht="14.25" customHeight="1" x14ac:dyDescent="0.2"/>
    <row r="927" ht="14.25" customHeight="1" x14ac:dyDescent="0.2"/>
    <row r="928" ht="14.25" customHeight="1" x14ac:dyDescent="0.2"/>
    <row r="929" ht="14.25" customHeight="1" x14ac:dyDescent="0.2"/>
    <row r="930" ht="14.25" customHeight="1" x14ac:dyDescent="0.2"/>
    <row r="931" ht="14.25" customHeight="1" x14ac:dyDescent="0.2"/>
    <row r="932" ht="14.25" customHeight="1" x14ac:dyDescent="0.2"/>
    <row r="933" ht="14.25" customHeight="1" x14ac:dyDescent="0.2"/>
    <row r="934" ht="14.25" customHeight="1" x14ac:dyDescent="0.2"/>
    <row r="935" ht="14.25" customHeight="1" x14ac:dyDescent="0.2"/>
    <row r="936" ht="14.25" customHeight="1" x14ac:dyDescent="0.2"/>
    <row r="937" ht="14.25" customHeight="1" x14ac:dyDescent="0.2"/>
    <row r="938" ht="14.25" customHeight="1" x14ac:dyDescent="0.2"/>
    <row r="939" ht="14.25" customHeight="1" x14ac:dyDescent="0.2"/>
    <row r="940" ht="14.25" customHeight="1" x14ac:dyDescent="0.2"/>
    <row r="941" ht="14.25" customHeight="1" x14ac:dyDescent="0.2"/>
    <row r="942" ht="14.25" customHeight="1" x14ac:dyDescent="0.2"/>
    <row r="943" ht="14.25" customHeight="1" x14ac:dyDescent="0.2"/>
    <row r="944" ht="14.25" customHeight="1" x14ac:dyDescent="0.2"/>
    <row r="945" ht="14.25" customHeight="1" x14ac:dyDescent="0.2"/>
    <row r="946" ht="14.25" customHeight="1" x14ac:dyDescent="0.2"/>
    <row r="947" ht="14.25" customHeight="1" x14ac:dyDescent="0.2"/>
    <row r="948" ht="14.25" customHeight="1" x14ac:dyDescent="0.2"/>
    <row r="949" ht="14.25" customHeight="1" x14ac:dyDescent="0.2"/>
    <row r="950" ht="14.25" customHeight="1" x14ac:dyDescent="0.2"/>
    <row r="951" ht="14.25" customHeight="1" x14ac:dyDescent="0.2"/>
    <row r="952" ht="14.25" customHeight="1" x14ac:dyDescent="0.2"/>
    <row r="953" ht="14.25" customHeight="1" x14ac:dyDescent="0.2"/>
    <row r="954" ht="14.25" customHeight="1" x14ac:dyDescent="0.2"/>
    <row r="955" ht="14.25" customHeight="1" x14ac:dyDescent="0.2"/>
    <row r="956" ht="14.25" customHeight="1" x14ac:dyDescent="0.2"/>
    <row r="957" ht="14.25" customHeight="1" x14ac:dyDescent="0.2"/>
    <row r="958" ht="14.25" customHeight="1" x14ac:dyDescent="0.2"/>
    <row r="959" ht="14.25" customHeight="1" x14ac:dyDescent="0.2"/>
    <row r="960" ht="14.25" customHeight="1" x14ac:dyDescent="0.2"/>
    <row r="961" ht="14.25" customHeight="1" x14ac:dyDescent="0.2"/>
    <row r="962" ht="14.25" customHeight="1" x14ac:dyDescent="0.2"/>
    <row r="963" ht="14.25" customHeight="1" x14ac:dyDescent="0.2"/>
    <row r="964" ht="14.25" customHeight="1" x14ac:dyDescent="0.2"/>
    <row r="965" ht="14.25" customHeight="1" x14ac:dyDescent="0.2"/>
    <row r="966" ht="14.25" customHeight="1" x14ac:dyDescent="0.2"/>
    <row r="967" ht="14.25" customHeight="1" x14ac:dyDescent="0.2"/>
    <row r="968" ht="14.25" customHeight="1" x14ac:dyDescent="0.2"/>
    <row r="969" ht="14.25" customHeight="1" x14ac:dyDescent="0.2"/>
    <row r="970" ht="14.25" customHeight="1" x14ac:dyDescent="0.2"/>
    <row r="971" ht="14.25" customHeight="1" x14ac:dyDescent="0.2"/>
    <row r="972" ht="14.25" customHeight="1" x14ac:dyDescent="0.2"/>
    <row r="973" ht="14.25" customHeight="1" x14ac:dyDescent="0.2"/>
    <row r="974" ht="14.25" customHeight="1" x14ac:dyDescent="0.2"/>
    <row r="975" ht="14.25" customHeight="1" x14ac:dyDescent="0.2"/>
    <row r="976" ht="14.25" customHeight="1" x14ac:dyDescent="0.2"/>
    <row r="977" ht="14.25" customHeight="1" x14ac:dyDescent="0.2"/>
    <row r="978" ht="14.25" customHeight="1" x14ac:dyDescent="0.2"/>
    <row r="979" ht="14.25" customHeight="1" x14ac:dyDescent="0.2"/>
    <row r="980" ht="14.25" customHeight="1" x14ac:dyDescent="0.2"/>
    <row r="981" ht="14.25" customHeight="1" x14ac:dyDescent="0.2"/>
    <row r="982" ht="14.25" customHeight="1" x14ac:dyDescent="0.2"/>
    <row r="983" ht="14.25" customHeight="1" x14ac:dyDescent="0.2"/>
    <row r="984" ht="14.25" customHeight="1" x14ac:dyDescent="0.2"/>
    <row r="985" ht="14.25" customHeight="1" x14ac:dyDescent="0.2"/>
    <row r="986" ht="14.25" customHeight="1" x14ac:dyDescent="0.2"/>
    <row r="987" ht="14.25" customHeight="1" x14ac:dyDescent="0.2"/>
    <row r="988" ht="14.25" customHeight="1" x14ac:dyDescent="0.2"/>
    <row r="989" ht="14.25" customHeight="1" x14ac:dyDescent="0.2"/>
    <row r="990" ht="14.25" customHeight="1" x14ac:dyDescent="0.2"/>
    <row r="991" ht="14.25" customHeight="1" x14ac:dyDescent="0.2"/>
    <row r="992" ht="14.25" customHeight="1" x14ac:dyDescent="0.2"/>
    <row r="993" ht="14.25" customHeight="1" x14ac:dyDescent="0.2"/>
    <row r="994" ht="14.25" customHeight="1" x14ac:dyDescent="0.2"/>
    <row r="995" ht="14.25" customHeight="1" x14ac:dyDescent="0.2"/>
    <row r="996" ht="14.25" customHeight="1" x14ac:dyDescent="0.2"/>
    <row r="997" ht="14.25" customHeight="1" x14ac:dyDescent="0.2"/>
    <row r="998" ht="14.25" customHeight="1" x14ac:dyDescent="0.2"/>
    <row r="999" ht="14.25" customHeight="1" x14ac:dyDescent="0.2"/>
    <row r="1000" ht="14.25" customHeight="1" x14ac:dyDescent="0.2"/>
    <row r="1001" ht="14.25" customHeight="1" x14ac:dyDescent="0.2"/>
    <row r="1002" ht="14.25" customHeight="1" x14ac:dyDescent="0.2"/>
    <row r="1003" ht="14.25" customHeight="1" x14ac:dyDescent="0.2"/>
    <row r="1004" ht="14.25" customHeight="1" x14ac:dyDescent="0.2"/>
  </sheetData>
  <mergeCells count="2">
    <mergeCell ref="D3:E3"/>
    <mergeCell ref="D4:E4"/>
  </mergeCells>
  <pageMargins left="0.7" right="0.7" top="0.75" bottom="0.75" header="0" footer="0"/>
  <pageSetup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G1000"/>
  <sheetViews>
    <sheetView workbookViewId="0">
      <selection activeCell="A8" sqref="A8"/>
    </sheetView>
  </sheetViews>
  <sheetFormatPr baseColWidth="10" defaultColWidth="14.5" defaultRowHeight="15" customHeight="1" x14ac:dyDescent="0.2"/>
  <cols>
    <col min="1" max="1" width="18.1640625" customWidth="1"/>
    <col min="2" max="2" width="17.5" customWidth="1"/>
    <col min="3" max="35" width="8.6640625" customWidth="1"/>
  </cols>
  <sheetData>
    <row r="1" spans="1:59" ht="14.25" customHeight="1" x14ac:dyDescent="0.2">
      <c r="A1" s="10" t="s">
        <v>37</v>
      </c>
      <c r="B1" s="10"/>
      <c r="C1" s="10"/>
      <c r="D1" s="10"/>
      <c r="E1" s="10"/>
      <c r="F1" s="10"/>
      <c r="G1" s="10"/>
      <c r="H1" s="10"/>
      <c r="I1" s="10"/>
      <c r="J1" s="10"/>
      <c r="K1" s="10"/>
      <c r="L1" s="10"/>
      <c r="M1" s="10"/>
      <c r="N1" s="10"/>
      <c r="O1" s="10"/>
      <c r="P1" s="10"/>
      <c r="Q1" s="10"/>
      <c r="R1" s="10"/>
      <c r="S1" s="10"/>
      <c r="T1" s="10"/>
      <c r="U1" s="10"/>
      <c r="V1" s="10"/>
      <c r="W1" s="10"/>
      <c r="X1" s="10"/>
      <c r="Y1" s="10"/>
      <c r="Z1" s="10"/>
      <c r="AA1" s="10"/>
      <c r="AB1" s="10"/>
      <c r="AC1" s="10"/>
      <c r="AD1" s="10"/>
      <c r="AE1" s="10"/>
      <c r="AF1" s="10"/>
      <c r="AG1" s="10"/>
      <c r="AH1" s="10"/>
      <c r="AI1" s="10"/>
    </row>
    <row r="2" spans="1:59" ht="30.75" customHeight="1" x14ac:dyDescent="0.2">
      <c r="A2" s="14" t="s">
        <v>38</v>
      </c>
      <c r="B2" s="14" t="s">
        <v>39</v>
      </c>
      <c r="C2" s="1">
        <v>2018</v>
      </c>
      <c r="D2" s="1">
        <v>2019</v>
      </c>
      <c r="E2" s="1">
        <v>2020</v>
      </c>
      <c r="F2" s="1">
        <v>2021</v>
      </c>
      <c r="G2" s="1">
        <v>2022</v>
      </c>
      <c r="H2" s="1">
        <v>2023</v>
      </c>
      <c r="I2" s="1">
        <v>2024</v>
      </c>
      <c r="J2" s="1">
        <v>2025</v>
      </c>
      <c r="K2" s="1">
        <v>2026</v>
      </c>
      <c r="L2" s="1">
        <v>2027</v>
      </c>
      <c r="M2" s="1">
        <v>2028</v>
      </c>
      <c r="N2" s="1">
        <v>2029</v>
      </c>
      <c r="O2" s="1">
        <v>2030</v>
      </c>
      <c r="P2" s="1">
        <v>2031</v>
      </c>
      <c r="Q2" s="1">
        <v>2032</v>
      </c>
      <c r="R2" s="1">
        <v>2033</v>
      </c>
      <c r="S2" s="1">
        <v>2034</v>
      </c>
      <c r="T2" s="1">
        <v>2035</v>
      </c>
      <c r="U2" s="1">
        <v>2036</v>
      </c>
      <c r="V2" s="1">
        <v>2037</v>
      </c>
      <c r="W2" s="1">
        <v>2038</v>
      </c>
      <c r="X2" s="1">
        <v>2039</v>
      </c>
      <c r="Y2" s="1">
        <v>2040</v>
      </c>
      <c r="Z2" s="1">
        <v>2041</v>
      </c>
      <c r="AA2" s="1">
        <v>2042</v>
      </c>
      <c r="AB2" s="1">
        <v>2043</v>
      </c>
      <c r="AC2" s="1">
        <v>2044</v>
      </c>
      <c r="AD2" s="1">
        <v>2045</v>
      </c>
      <c r="AE2" s="1">
        <v>2046</v>
      </c>
      <c r="AF2" s="1">
        <v>2047</v>
      </c>
      <c r="AG2" s="1">
        <v>2048</v>
      </c>
      <c r="AH2" s="1">
        <v>2049</v>
      </c>
      <c r="AI2" s="1">
        <v>2050</v>
      </c>
      <c r="AJ2" s="25">
        <v>2051</v>
      </c>
      <c r="AK2" s="25">
        <v>2052</v>
      </c>
      <c r="AL2" s="25">
        <v>2053</v>
      </c>
      <c r="AM2" s="25">
        <v>2054</v>
      </c>
      <c r="AN2" s="25">
        <v>2055</v>
      </c>
      <c r="AO2" s="25">
        <v>2056</v>
      </c>
      <c r="AP2" s="25">
        <v>2057</v>
      </c>
      <c r="AQ2" s="25">
        <v>2058</v>
      </c>
      <c r="AR2" s="25">
        <v>2059</v>
      </c>
      <c r="AS2" s="25">
        <v>2060</v>
      </c>
      <c r="AT2" s="25">
        <v>2061</v>
      </c>
      <c r="AU2" s="25">
        <v>2062</v>
      </c>
      <c r="AV2" s="25">
        <v>2063</v>
      </c>
      <c r="AW2" s="25">
        <v>2064</v>
      </c>
      <c r="AX2" s="25">
        <v>2065</v>
      </c>
      <c r="AY2" s="25">
        <v>2066</v>
      </c>
      <c r="AZ2" s="25">
        <v>2067</v>
      </c>
      <c r="BA2" s="25">
        <v>2068</v>
      </c>
      <c r="BB2" s="25">
        <v>2069</v>
      </c>
      <c r="BC2" s="25">
        <v>2070</v>
      </c>
      <c r="BD2" s="25"/>
      <c r="BE2" s="25"/>
      <c r="BF2" s="25"/>
      <c r="BG2" s="25"/>
    </row>
    <row r="3" spans="1:59" ht="14.25" customHeight="1" x14ac:dyDescent="0.2">
      <c r="A3" s="5" t="s">
        <v>40</v>
      </c>
      <c r="B3" s="5" t="s">
        <v>41</v>
      </c>
      <c r="C3" s="5">
        <v>7185.6550639581592</v>
      </c>
      <c r="D3" s="5">
        <v>7148.971053592184</v>
      </c>
      <c r="E3" s="5">
        <v>7112.2870432262098</v>
      </c>
      <c r="F3" s="5">
        <v>7075.6030328602355</v>
      </c>
      <c r="G3" s="5">
        <v>7038.9190224942613</v>
      </c>
      <c r="H3" s="5">
        <v>7002.2350121282861</v>
      </c>
      <c r="I3" s="5">
        <v>6965.5510017623119</v>
      </c>
      <c r="J3" s="5">
        <v>6928.8669913963377</v>
      </c>
      <c r="K3" s="5">
        <v>6892.1829810303625</v>
      </c>
      <c r="L3" s="5">
        <v>6851.2589598080949</v>
      </c>
      <c r="M3" s="5">
        <v>6813.6278029420464</v>
      </c>
      <c r="N3" s="5">
        <v>6774.1539532539337</v>
      </c>
      <c r="O3" s="5">
        <v>6727.7998011345171</v>
      </c>
      <c r="P3" s="5">
        <v>6683.1960440087441</v>
      </c>
      <c r="Q3" s="5">
        <v>6636.3542050003807</v>
      </c>
      <c r="R3" s="5">
        <v>6588.5183027418716</v>
      </c>
      <c r="S3" s="5">
        <v>6547.775053991485</v>
      </c>
      <c r="T3" s="5">
        <v>6505.1168147586513</v>
      </c>
      <c r="U3" s="5">
        <v>6453.4227874690823</v>
      </c>
      <c r="V3" s="5">
        <v>6411.16930743789</v>
      </c>
      <c r="W3" s="5">
        <v>6366.4717553695682</v>
      </c>
      <c r="X3" s="5">
        <v>6316.8299293305672</v>
      </c>
      <c r="Y3" s="5">
        <v>6266.0122705067661</v>
      </c>
      <c r="Z3" s="5">
        <v>6226.1659149347006</v>
      </c>
      <c r="AA3" s="5">
        <v>6177.7439681364785</v>
      </c>
      <c r="AB3" s="5">
        <v>6133.5759493936757</v>
      </c>
      <c r="AC3" s="5">
        <v>6089.1104732365557</v>
      </c>
      <c r="AD3" s="5">
        <v>6048.0420750528901</v>
      </c>
      <c r="AE3" s="5">
        <v>5995.95406657903</v>
      </c>
      <c r="AF3" s="5">
        <v>5951.8102131161768</v>
      </c>
      <c r="AG3" s="5">
        <v>5907.4100770717405</v>
      </c>
      <c r="AH3" s="5">
        <v>5862.8788955144619</v>
      </c>
      <c r="AI3" s="5">
        <v>5768.0885837282767</v>
      </c>
      <c r="AJ3">
        <f>_xlfn.FORECAST.LINEAR(AJ2,$C$3:$AI$3,$C$2:$AI$2)</f>
        <v>5785.9289093374973</v>
      </c>
      <c r="AK3">
        <f t="shared" ref="AK3:BC3" si="0">_xlfn.FORECAST.LINEAR(AK2,$C$3:$AI$3,$C$2:$AI$2)</f>
        <v>5742.2264059527806</v>
      </c>
      <c r="AL3">
        <f t="shared" si="0"/>
        <v>5698.5239025680639</v>
      </c>
      <c r="AM3">
        <f t="shared" si="0"/>
        <v>5654.8213991833327</v>
      </c>
      <c r="AN3">
        <f t="shared" si="0"/>
        <v>5611.118895798616</v>
      </c>
      <c r="AO3">
        <f t="shared" si="0"/>
        <v>5567.4163924138993</v>
      </c>
      <c r="AP3">
        <f t="shared" si="0"/>
        <v>5523.7138890291681</v>
      </c>
      <c r="AQ3">
        <f t="shared" si="0"/>
        <v>5480.0113856444514</v>
      </c>
      <c r="AR3">
        <f t="shared" si="0"/>
        <v>5436.3088822597347</v>
      </c>
      <c r="AS3">
        <f t="shared" si="0"/>
        <v>5392.606378875018</v>
      </c>
      <c r="AT3">
        <f t="shared" si="0"/>
        <v>5348.9038754902867</v>
      </c>
      <c r="AU3">
        <f t="shared" si="0"/>
        <v>5305.20137210557</v>
      </c>
      <c r="AV3">
        <f t="shared" si="0"/>
        <v>5261.4988687208534</v>
      </c>
      <c r="AW3">
        <f t="shared" si="0"/>
        <v>5217.7963653361367</v>
      </c>
      <c r="AX3">
        <f t="shared" si="0"/>
        <v>5174.0938619514054</v>
      </c>
      <c r="AY3">
        <f t="shared" si="0"/>
        <v>5130.3913585666887</v>
      </c>
      <c r="AZ3">
        <f t="shared" si="0"/>
        <v>5086.688855181972</v>
      </c>
      <c r="BA3">
        <f t="shared" si="0"/>
        <v>5042.9863517972408</v>
      </c>
      <c r="BB3">
        <f t="shared" si="0"/>
        <v>4999.2838484125241</v>
      </c>
      <c r="BC3">
        <f t="shared" si="0"/>
        <v>4955.5813450278074</v>
      </c>
    </row>
    <row r="4" spans="1:59" ht="14.25" customHeight="1" x14ac:dyDescent="0.2">
      <c r="A4" s="10" t="s">
        <v>42</v>
      </c>
      <c r="B4" s="15"/>
      <c r="C4" s="15"/>
      <c r="D4" s="15"/>
      <c r="E4" s="15"/>
      <c r="F4" s="15"/>
      <c r="G4" s="15"/>
      <c r="H4" s="15"/>
      <c r="I4" s="15"/>
      <c r="J4" s="15"/>
      <c r="K4" s="15"/>
      <c r="L4" s="15"/>
      <c r="M4" s="15"/>
      <c r="N4" s="15"/>
      <c r="O4" s="15"/>
      <c r="P4" s="15"/>
      <c r="Q4" s="15"/>
      <c r="R4" s="15"/>
      <c r="S4" s="15"/>
      <c r="T4" s="15"/>
      <c r="U4" s="15"/>
      <c r="V4" s="15"/>
      <c r="W4" s="15"/>
      <c r="X4" s="15"/>
      <c r="Y4" s="15"/>
      <c r="Z4" s="15"/>
      <c r="AA4" s="15"/>
      <c r="AB4" s="15"/>
      <c r="AC4" s="15"/>
      <c r="AD4" s="15"/>
      <c r="AE4" s="15"/>
      <c r="AF4" s="15"/>
      <c r="AG4" s="15"/>
      <c r="AH4" s="15"/>
      <c r="AI4" s="15"/>
    </row>
    <row r="5" spans="1:59" ht="14.25" customHeight="1" x14ac:dyDescent="0.2">
      <c r="A5" s="14" t="s">
        <v>43</v>
      </c>
      <c r="B5" s="14" t="s">
        <v>44</v>
      </c>
      <c r="C5" s="16" t="s">
        <v>45</v>
      </c>
      <c r="D5" s="16" t="s">
        <v>46</v>
      </c>
      <c r="E5" s="17" t="s">
        <v>47</v>
      </c>
      <c r="F5" s="14" t="s">
        <v>48</v>
      </c>
    </row>
    <row r="6" spans="1:59" ht="14.25" customHeight="1" x14ac:dyDescent="0.2">
      <c r="A6" s="5" t="s">
        <v>40</v>
      </c>
      <c r="B6" s="5" t="s">
        <v>41</v>
      </c>
      <c r="C6" s="18">
        <v>2.3182711198428287</v>
      </c>
      <c r="D6" s="18">
        <v>118.98821218074656</v>
      </c>
      <c r="E6" s="19">
        <v>2018</v>
      </c>
      <c r="F6" s="5" t="s">
        <v>49</v>
      </c>
    </row>
    <row r="7" spans="1:59" ht="14.25" customHeight="1" x14ac:dyDescent="0.2"/>
    <row r="8" spans="1:59" ht="14.25" customHeight="1" x14ac:dyDescent="0.2"/>
    <row r="9" spans="1:59" ht="14.25" customHeight="1" x14ac:dyDescent="0.2"/>
    <row r="10" spans="1:59" ht="14.25" customHeight="1" x14ac:dyDescent="0.2"/>
    <row r="11" spans="1:59" ht="14.25" customHeight="1" x14ac:dyDescent="0.2"/>
    <row r="12" spans="1:59" ht="14.25" customHeight="1" x14ac:dyDescent="0.2"/>
    <row r="13" spans="1:59" ht="14.25" customHeight="1" x14ac:dyDescent="0.2"/>
    <row r="14" spans="1:59" ht="14.25" customHeight="1" x14ac:dyDescent="0.2"/>
    <row r="15" spans="1:59" ht="14.25" customHeight="1" x14ac:dyDescent="0.2"/>
    <row r="16" spans="1:59" ht="14.25" customHeight="1" x14ac:dyDescent="0.2"/>
    <row r="17" ht="14.25" customHeight="1" x14ac:dyDescent="0.2"/>
    <row r="18" ht="14.25" customHeight="1" x14ac:dyDescent="0.2"/>
    <row r="19" ht="14.25" customHeight="1" x14ac:dyDescent="0.2"/>
    <row r="20" ht="14.25" customHeight="1" x14ac:dyDescent="0.2"/>
    <row r="21" ht="14.25" customHeight="1" x14ac:dyDescent="0.2"/>
    <row r="22" ht="14.25" customHeight="1" x14ac:dyDescent="0.2"/>
    <row r="23" ht="14.25" customHeight="1" x14ac:dyDescent="0.2"/>
    <row r="24" ht="14.25" customHeight="1" x14ac:dyDescent="0.2"/>
    <row r="25" ht="14.25" customHeight="1" x14ac:dyDescent="0.2"/>
    <row r="26" ht="14.25" customHeight="1" x14ac:dyDescent="0.2"/>
    <row r="27" ht="14.25" customHeight="1" x14ac:dyDescent="0.2"/>
    <row r="28" ht="14.25" customHeight="1" x14ac:dyDescent="0.2"/>
    <row r="29" ht="14.25" customHeight="1" x14ac:dyDescent="0.2"/>
    <row r="30" ht="14.25" customHeight="1" x14ac:dyDescent="0.2"/>
    <row r="31" ht="14.25" customHeight="1" x14ac:dyDescent="0.2"/>
    <row r="32" ht="14.25" customHeight="1" x14ac:dyDescent="0.2"/>
    <row r="33" ht="14.25" customHeight="1" x14ac:dyDescent="0.2"/>
    <row r="34" ht="14.25" customHeight="1" x14ac:dyDescent="0.2"/>
    <row r="35" ht="14.25" customHeight="1" x14ac:dyDescent="0.2"/>
    <row r="36" ht="14.25" customHeight="1" x14ac:dyDescent="0.2"/>
    <row r="37" ht="14.25" customHeight="1" x14ac:dyDescent="0.2"/>
    <row r="38" ht="14.25" customHeight="1" x14ac:dyDescent="0.2"/>
    <row r="39" ht="14.25" customHeight="1" x14ac:dyDescent="0.2"/>
    <row r="40" ht="14.25" customHeight="1" x14ac:dyDescent="0.2"/>
    <row r="41" ht="14.25" customHeight="1" x14ac:dyDescent="0.2"/>
    <row r="42" ht="14.25" customHeight="1" x14ac:dyDescent="0.2"/>
    <row r="43" ht="14.25" customHeight="1" x14ac:dyDescent="0.2"/>
    <row r="44" ht="14.25" customHeight="1" x14ac:dyDescent="0.2"/>
    <row r="45" ht="14.25" customHeight="1" x14ac:dyDescent="0.2"/>
    <row r="46" ht="14.25" customHeight="1" x14ac:dyDescent="0.2"/>
    <row r="47" ht="14.25" customHeight="1" x14ac:dyDescent="0.2"/>
    <row r="48" ht="14.25" customHeight="1" x14ac:dyDescent="0.2"/>
    <row r="49" ht="14.25" customHeight="1" x14ac:dyDescent="0.2"/>
    <row r="50" ht="14.25" customHeight="1" x14ac:dyDescent="0.2"/>
    <row r="51" ht="14.25" customHeight="1" x14ac:dyDescent="0.2"/>
    <row r="52" ht="14.25" customHeight="1" x14ac:dyDescent="0.2"/>
    <row r="53" ht="14.25" customHeight="1" x14ac:dyDescent="0.2"/>
    <row r="54" ht="14.25" customHeight="1" x14ac:dyDescent="0.2"/>
    <row r="55" ht="14.25" customHeight="1" x14ac:dyDescent="0.2"/>
    <row r="56" ht="14.25" customHeight="1" x14ac:dyDescent="0.2"/>
    <row r="57" ht="14.25" customHeight="1" x14ac:dyDescent="0.2"/>
    <row r="58" ht="14.25" customHeight="1" x14ac:dyDescent="0.2"/>
    <row r="59" ht="14.25" customHeight="1" x14ac:dyDescent="0.2"/>
    <row r="60" ht="14.25" customHeight="1" x14ac:dyDescent="0.2"/>
    <row r="61" ht="14.25" customHeight="1" x14ac:dyDescent="0.2"/>
    <row r="62" ht="14.25" customHeight="1" x14ac:dyDescent="0.2"/>
    <row r="63" ht="14.25" customHeight="1" x14ac:dyDescent="0.2"/>
    <row r="64" ht="14.25" customHeight="1" x14ac:dyDescent="0.2"/>
    <row r="65" ht="14.25" customHeight="1" x14ac:dyDescent="0.2"/>
    <row r="66" ht="14.25" customHeight="1" x14ac:dyDescent="0.2"/>
    <row r="67" ht="14.25" customHeight="1" x14ac:dyDescent="0.2"/>
    <row r="68" ht="14.25" customHeight="1" x14ac:dyDescent="0.2"/>
    <row r="69" ht="14.25" customHeight="1" x14ac:dyDescent="0.2"/>
    <row r="70" ht="14.25" customHeight="1" x14ac:dyDescent="0.2"/>
    <row r="71" ht="14.25" customHeight="1" x14ac:dyDescent="0.2"/>
    <row r="72" ht="14.25" customHeight="1" x14ac:dyDescent="0.2"/>
    <row r="73" ht="14.25" customHeight="1" x14ac:dyDescent="0.2"/>
    <row r="74" ht="14.25" customHeight="1" x14ac:dyDescent="0.2"/>
    <row r="75" ht="14.25" customHeight="1" x14ac:dyDescent="0.2"/>
    <row r="76" ht="14.25" customHeight="1" x14ac:dyDescent="0.2"/>
    <row r="77" ht="14.25" customHeight="1" x14ac:dyDescent="0.2"/>
    <row r="78" ht="14.25" customHeight="1" x14ac:dyDescent="0.2"/>
    <row r="79" ht="14.25" customHeight="1" x14ac:dyDescent="0.2"/>
    <row r="80" ht="14.25" customHeight="1" x14ac:dyDescent="0.2"/>
    <row r="81" ht="14.25" customHeight="1" x14ac:dyDescent="0.2"/>
    <row r="82" ht="14.25" customHeight="1" x14ac:dyDescent="0.2"/>
    <row r="83" ht="14.25" customHeight="1" x14ac:dyDescent="0.2"/>
    <row r="84" ht="14.25" customHeight="1" x14ac:dyDescent="0.2"/>
    <row r="85" ht="14.25" customHeight="1" x14ac:dyDescent="0.2"/>
    <row r="86" ht="14.25" customHeight="1" x14ac:dyDescent="0.2"/>
    <row r="87" ht="14.25" customHeight="1" x14ac:dyDescent="0.2"/>
    <row r="88" ht="14.25" customHeight="1" x14ac:dyDescent="0.2"/>
    <row r="89" ht="14.25" customHeight="1" x14ac:dyDescent="0.2"/>
    <row r="90" ht="14.25" customHeight="1" x14ac:dyDescent="0.2"/>
    <row r="91" ht="14.25" customHeight="1" x14ac:dyDescent="0.2"/>
    <row r="92" ht="14.25" customHeight="1" x14ac:dyDescent="0.2"/>
    <row r="93" ht="14.25" customHeight="1" x14ac:dyDescent="0.2"/>
    <row r="94" ht="14.25" customHeight="1" x14ac:dyDescent="0.2"/>
    <row r="95" ht="14.25" customHeight="1" x14ac:dyDescent="0.2"/>
    <row r="96" ht="14.25" customHeight="1" x14ac:dyDescent="0.2"/>
    <row r="97" ht="14.25" customHeight="1" x14ac:dyDescent="0.2"/>
    <row r="98" ht="14.25" customHeight="1" x14ac:dyDescent="0.2"/>
    <row r="99" ht="14.25" customHeight="1" x14ac:dyDescent="0.2"/>
    <row r="100" ht="14.25" customHeight="1" x14ac:dyDescent="0.2"/>
    <row r="101" ht="14.25" customHeight="1" x14ac:dyDescent="0.2"/>
    <row r="102" ht="14.25" customHeight="1" x14ac:dyDescent="0.2"/>
    <row r="103" ht="14.25" customHeight="1" x14ac:dyDescent="0.2"/>
    <row r="104" ht="14.25" customHeight="1" x14ac:dyDescent="0.2"/>
    <row r="105" ht="14.25" customHeight="1" x14ac:dyDescent="0.2"/>
    <row r="106" ht="14.25" customHeight="1" x14ac:dyDescent="0.2"/>
    <row r="107" ht="14.25" customHeight="1" x14ac:dyDescent="0.2"/>
    <row r="108" ht="14.25" customHeight="1" x14ac:dyDescent="0.2"/>
    <row r="109" ht="14.25" customHeight="1" x14ac:dyDescent="0.2"/>
    <row r="110" ht="14.25" customHeight="1" x14ac:dyDescent="0.2"/>
    <row r="111" ht="14.25" customHeight="1" x14ac:dyDescent="0.2"/>
    <row r="112" ht="14.25" customHeight="1" x14ac:dyDescent="0.2"/>
    <row r="113" ht="14.25" customHeight="1" x14ac:dyDescent="0.2"/>
    <row r="114" ht="14.25" customHeight="1" x14ac:dyDescent="0.2"/>
    <row r="115" ht="14.25" customHeight="1" x14ac:dyDescent="0.2"/>
    <row r="116" ht="14.25" customHeight="1" x14ac:dyDescent="0.2"/>
    <row r="117" ht="14.25" customHeight="1" x14ac:dyDescent="0.2"/>
    <row r="118" ht="14.25" customHeight="1" x14ac:dyDescent="0.2"/>
    <row r="119" ht="14.25" customHeight="1" x14ac:dyDescent="0.2"/>
    <row r="120" ht="14.25" customHeight="1" x14ac:dyDescent="0.2"/>
    <row r="121" ht="14.25" customHeight="1" x14ac:dyDescent="0.2"/>
    <row r="122" ht="14.25" customHeight="1" x14ac:dyDescent="0.2"/>
    <row r="123" ht="14.25" customHeight="1" x14ac:dyDescent="0.2"/>
    <row r="124" ht="14.25" customHeight="1" x14ac:dyDescent="0.2"/>
    <row r="125" ht="14.25" customHeight="1" x14ac:dyDescent="0.2"/>
    <row r="126" ht="14.25" customHeight="1" x14ac:dyDescent="0.2"/>
    <row r="127" ht="14.25" customHeight="1" x14ac:dyDescent="0.2"/>
    <row r="128" ht="14.25" customHeight="1" x14ac:dyDescent="0.2"/>
    <row r="129" ht="14.25" customHeight="1" x14ac:dyDescent="0.2"/>
    <row r="130" ht="14.25" customHeight="1" x14ac:dyDescent="0.2"/>
    <row r="131" ht="14.25" customHeight="1" x14ac:dyDescent="0.2"/>
    <row r="132" ht="14.25" customHeight="1" x14ac:dyDescent="0.2"/>
    <row r="133" ht="14.25" customHeight="1" x14ac:dyDescent="0.2"/>
    <row r="134" ht="14.25" customHeight="1" x14ac:dyDescent="0.2"/>
    <row r="135" ht="14.25" customHeight="1" x14ac:dyDescent="0.2"/>
    <row r="136" ht="14.25" customHeight="1" x14ac:dyDescent="0.2"/>
    <row r="137" ht="14.25" customHeight="1" x14ac:dyDescent="0.2"/>
    <row r="138" ht="14.25" customHeight="1" x14ac:dyDescent="0.2"/>
    <row r="139" ht="14.25" customHeight="1" x14ac:dyDescent="0.2"/>
    <row r="140" ht="14.25" customHeight="1" x14ac:dyDescent="0.2"/>
    <row r="141" ht="14.25" customHeight="1" x14ac:dyDescent="0.2"/>
    <row r="142" ht="14.25" customHeight="1" x14ac:dyDescent="0.2"/>
    <row r="143" ht="14.25" customHeight="1" x14ac:dyDescent="0.2"/>
    <row r="144" ht="14.25" customHeight="1" x14ac:dyDescent="0.2"/>
    <row r="145" ht="14.25" customHeight="1" x14ac:dyDescent="0.2"/>
    <row r="146" ht="14.25" customHeight="1" x14ac:dyDescent="0.2"/>
    <row r="147" ht="14.25" customHeight="1" x14ac:dyDescent="0.2"/>
    <row r="148" ht="14.25" customHeight="1" x14ac:dyDescent="0.2"/>
    <row r="149" ht="14.25" customHeight="1" x14ac:dyDescent="0.2"/>
    <row r="150" ht="14.25" customHeight="1" x14ac:dyDescent="0.2"/>
    <row r="151" ht="14.25" customHeight="1" x14ac:dyDescent="0.2"/>
    <row r="152" ht="14.25" customHeight="1" x14ac:dyDescent="0.2"/>
    <row r="153" ht="14.25" customHeight="1" x14ac:dyDescent="0.2"/>
    <row r="154" ht="14.25" customHeight="1" x14ac:dyDescent="0.2"/>
    <row r="155" ht="14.25" customHeight="1" x14ac:dyDescent="0.2"/>
    <row r="156" ht="14.25" customHeight="1" x14ac:dyDescent="0.2"/>
    <row r="157" ht="14.25" customHeight="1" x14ac:dyDescent="0.2"/>
    <row r="158" ht="14.25" customHeight="1" x14ac:dyDescent="0.2"/>
    <row r="159" ht="14.25" customHeight="1" x14ac:dyDescent="0.2"/>
    <row r="160" ht="14.25" customHeight="1" x14ac:dyDescent="0.2"/>
    <row r="161" ht="14.25" customHeight="1" x14ac:dyDescent="0.2"/>
    <row r="162" ht="14.25" customHeight="1" x14ac:dyDescent="0.2"/>
    <row r="163" ht="14.25" customHeight="1" x14ac:dyDescent="0.2"/>
    <row r="164" ht="14.25" customHeight="1" x14ac:dyDescent="0.2"/>
    <row r="165" ht="14.25" customHeight="1" x14ac:dyDescent="0.2"/>
    <row r="166" ht="14.25" customHeight="1" x14ac:dyDescent="0.2"/>
    <row r="167" ht="14.25" customHeight="1" x14ac:dyDescent="0.2"/>
    <row r="168" ht="14.25" customHeight="1" x14ac:dyDescent="0.2"/>
    <row r="169" ht="14.25" customHeight="1" x14ac:dyDescent="0.2"/>
    <row r="170" ht="14.25" customHeight="1" x14ac:dyDescent="0.2"/>
    <row r="171" ht="14.25" customHeight="1" x14ac:dyDescent="0.2"/>
    <row r="172" ht="14.25" customHeight="1" x14ac:dyDescent="0.2"/>
    <row r="173" ht="14.25" customHeight="1" x14ac:dyDescent="0.2"/>
    <row r="174" ht="14.25" customHeight="1" x14ac:dyDescent="0.2"/>
    <row r="175" ht="14.25" customHeight="1" x14ac:dyDescent="0.2"/>
    <row r="176" ht="14.25" customHeight="1" x14ac:dyDescent="0.2"/>
    <row r="177" ht="14.25" customHeight="1" x14ac:dyDescent="0.2"/>
    <row r="178" ht="14.25" customHeight="1" x14ac:dyDescent="0.2"/>
    <row r="179" ht="14.25" customHeight="1" x14ac:dyDescent="0.2"/>
    <row r="180" ht="14.25" customHeight="1" x14ac:dyDescent="0.2"/>
    <row r="181" ht="14.25" customHeight="1" x14ac:dyDescent="0.2"/>
    <row r="182" ht="14.25" customHeight="1" x14ac:dyDescent="0.2"/>
    <row r="183" ht="14.25" customHeight="1" x14ac:dyDescent="0.2"/>
    <row r="184" ht="14.25" customHeight="1" x14ac:dyDescent="0.2"/>
    <row r="185" ht="14.25" customHeight="1" x14ac:dyDescent="0.2"/>
    <row r="186" ht="14.25" customHeight="1" x14ac:dyDescent="0.2"/>
    <row r="187" ht="14.25" customHeight="1" x14ac:dyDescent="0.2"/>
    <row r="188" ht="14.25" customHeight="1" x14ac:dyDescent="0.2"/>
    <row r="189" ht="14.25" customHeight="1" x14ac:dyDescent="0.2"/>
    <row r="190" ht="14.25" customHeight="1" x14ac:dyDescent="0.2"/>
    <row r="191" ht="14.25" customHeight="1" x14ac:dyDescent="0.2"/>
    <row r="192" ht="14.25" customHeight="1" x14ac:dyDescent="0.2"/>
    <row r="193" ht="14.25" customHeight="1" x14ac:dyDescent="0.2"/>
    <row r="194" ht="14.25" customHeight="1" x14ac:dyDescent="0.2"/>
    <row r="195" ht="14.25" customHeight="1" x14ac:dyDescent="0.2"/>
    <row r="196" ht="14.25" customHeight="1" x14ac:dyDescent="0.2"/>
    <row r="197" ht="14.25" customHeight="1" x14ac:dyDescent="0.2"/>
    <row r="198" ht="14.25" customHeight="1" x14ac:dyDescent="0.2"/>
    <row r="199" ht="14.25" customHeight="1" x14ac:dyDescent="0.2"/>
    <row r="200" ht="14.25" customHeight="1" x14ac:dyDescent="0.2"/>
    <row r="201" ht="14.25" customHeight="1" x14ac:dyDescent="0.2"/>
    <row r="202" ht="14.25" customHeight="1" x14ac:dyDescent="0.2"/>
    <row r="203" ht="14.25" customHeight="1" x14ac:dyDescent="0.2"/>
    <row r="204" ht="14.25" customHeight="1" x14ac:dyDescent="0.2"/>
    <row r="205" ht="14.25" customHeight="1" x14ac:dyDescent="0.2"/>
    <row r="206" ht="14.25" customHeight="1" x14ac:dyDescent="0.2"/>
    <row r="207" ht="14.25" customHeight="1" x14ac:dyDescent="0.2"/>
    <row r="208" ht="14.25" customHeight="1" x14ac:dyDescent="0.2"/>
    <row r="209" ht="14.25" customHeight="1" x14ac:dyDescent="0.2"/>
    <row r="210" ht="14.25" customHeight="1" x14ac:dyDescent="0.2"/>
    <row r="211" ht="14.25" customHeight="1" x14ac:dyDescent="0.2"/>
    <row r="212" ht="14.25" customHeight="1" x14ac:dyDescent="0.2"/>
    <row r="213" ht="14.25" customHeight="1" x14ac:dyDescent="0.2"/>
    <row r="214" ht="14.25" customHeight="1" x14ac:dyDescent="0.2"/>
    <row r="215" ht="14.25" customHeight="1" x14ac:dyDescent="0.2"/>
    <row r="216" ht="14.25" customHeight="1" x14ac:dyDescent="0.2"/>
    <row r="217" ht="14.25" customHeight="1" x14ac:dyDescent="0.2"/>
    <row r="218" ht="14.25" customHeight="1" x14ac:dyDescent="0.2"/>
    <row r="219" ht="14.25" customHeight="1" x14ac:dyDescent="0.2"/>
    <row r="220" ht="14.25" customHeight="1" x14ac:dyDescent="0.2"/>
    <row r="221" ht="14.25" customHeight="1" x14ac:dyDescent="0.2"/>
    <row r="222" ht="14.25" customHeight="1" x14ac:dyDescent="0.2"/>
    <row r="223" ht="14.25" customHeight="1" x14ac:dyDescent="0.2"/>
    <row r="224" ht="14.25" customHeight="1" x14ac:dyDescent="0.2"/>
    <row r="225" ht="14.25" customHeight="1" x14ac:dyDescent="0.2"/>
    <row r="226" ht="14.25" customHeight="1" x14ac:dyDescent="0.2"/>
    <row r="227" ht="14.25" customHeight="1" x14ac:dyDescent="0.2"/>
    <row r="228" ht="14.25" customHeight="1" x14ac:dyDescent="0.2"/>
    <row r="229" ht="14.25" customHeight="1" x14ac:dyDescent="0.2"/>
    <row r="230" ht="14.25" customHeight="1" x14ac:dyDescent="0.2"/>
    <row r="231" ht="14.25" customHeight="1" x14ac:dyDescent="0.2"/>
    <row r="232" ht="14.25" customHeight="1" x14ac:dyDescent="0.2"/>
    <row r="233" ht="14.25" customHeight="1" x14ac:dyDescent="0.2"/>
    <row r="234" ht="14.25" customHeight="1" x14ac:dyDescent="0.2"/>
    <row r="235" ht="14.25" customHeight="1" x14ac:dyDescent="0.2"/>
    <row r="236" ht="14.25" customHeight="1" x14ac:dyDescent="0.2"/>
    <row r="237" ht="14.25" customHeight="1" x14ac:dyDescent="0.2"/>
    <row r="238" ht="14.25" customHeight="1" x14ac:dyDescent="0.2"/>
    <row r="239" ht="14.25" customHeight="1" x14ac:dyDescent="0.2"/>
    <row r="240" ht="14.25" customHeight="1" x14ac:dyDescent="0.2"/>
    <row r="241" ht="14.25" customHeight="1" x14ac:dyDescent="0.2"/>
    <row r="242" ht="14.25" customHeight="1" x14ac:dyDescent="0.2"/>
    <row r="243" ht="14.25" customHeight="1" x14ac:dyDescent="0.2"/>
    <row r="244" ht="14.25" customHeight="1" x14ac:dyDescent="0.2"/>
    <row r="245" ht="14.25" customHeight="1" x14ac:dyDescent="0.2"/>
    <row r="246" ht="14.25" customHeight="1" x14ac:dyDescent="0.2"/>
    <row r="247" ht="14.25" customHeight="1" x14ac:dyDescent="0.2"/>
    <row r="248" ht="14.25" customHeight="1" x14ac:dyDescent="0.2"/>
    <row r="249" ht="14.25" customHeight="1" x14ac:dyDescent="0.2"/>
    <row r="250" ht="14.25" customHeight="1" x14ac:dyDescent="0.2"/>
    <row r="251" ht="14.25" customHeight="1" x14ac:dyDescent="0.2"/>
    <row r="252" ht="14.25" customHeight="1" x14ac:dyDescent="0.2"/>
    <row r="253" ht="14.25" customHeight="1" x14ac:dyDescent="0.2"/>
    <row r="254" ht="14.25" customHeight="1" x14ac:dyDescent="0.2"/>
    <row r="255" ht="14.25" customHeight="1" x14ac:dyDescent="0.2"/>
    <row r="256" ht="14.25" customHeight="1" x14ac:dyDescent="0.2"/>
    <row r="257" ht="14.25" customHeight="1" x14ac:dyDescent="0.2"/>
    <row r="258" ht="14.25" customHeight="1" x14ac:dyDescent="0.2"/>
    <row r="259" ht="14.25" customHeight="1" x14ac:dyDescent="0.2"/>
    <row r="260" ht="14.25" customHeight="1" x14ac:dyDescent="0.2"/>
    <row r="261" ht="14.25" customHeight="1" x14ac:dyDescent="0.2"/>
    <row r="262" ht="14.25" customHeight="1" x14ac:dyDescent="0.2"/>
    <row r="263" ht="14.25" customHeight="1" x14ac:dyDescent="0.2"/>
    <row r="264" ht="14.25" customHeight="1" x14ac:dyDescent="0.2"/>
    <row r="265" ht="14.25" customHeight="1" x14ac:dyDescent="0.2"/>
    <row r="266" ht="14.25" customHeight="1" x14ac:dyDescent="0.2"/>
    <row r="267" ht="14.25" customHeight="1" x14ac:dyDescent="0.2"/>
    <row r="268" ht="14.25" customHeight="1" x14ac:dyDescent="0.2"/>
    <row r="269" ht="14.25" customHeight="1" x14ac:dyDescent="0.2"/>
    <row r="270" ht="14.25" customHeight="1" x14ac:dyDescent="0.2"/>
    <row r="271" ht="14.25" customHeight="1" x14ac:dyDescent="0.2"/>
    <row r="272" ht="14.25" customHeight="1" x14ac:dyDescent="0.2"/>
    <row r="273" ht="14.25" customHeight="1" x14ac:dyDescent="0.2"/>
    <row r="274" ht="14.25" customHeight="1" x14ac:dyDescent="0.2"/>
    <row r="275" ht="14.25" customHeight="1" x14ac:dyDescent="0.2"/>
    <row r="276" ht="14.25" customHeight="1" x14ac:dyDescent="0.2"/>
    <row r="277" ht="14.25" customHeight="1" x14ac:dyDescent="0.2"/>
    <row r="278" ht="14.25" customHeight="1" x14ac:dyDescent="0.2"/>
    <row r="279" ht="14.25" customHeight="1" x14ac:dyDescent="0.2"/>
    <row r="280" ht="14.25" customHeight="1" x14ac:dyDescent="0.2"/>
    <row r="281" ht="14.25" customHeight="1" x14ac:dyDescent="0.2"/>
    <row r="282" ht="14.25" customHeight="1" x14ac:dyDescent="0.2"/>
    <row r="283" ht="14.25" customHeight="1" x14ac:dyDescent="0.2"/>
    <row r="284" ht="14.25" customHeight="1" x14ac:dyDescent="0.2"/>
    <row r="285" ht="14.25" customHeight="1" x14ac:dyDescent="0.2"/>
    <row r="286" ht="14.25" customHeight="1" x14ac:dyDescent="0.2"/>
    <row r="287" ht="14.25" customHeight="1" x14ac:dyDescent="0.2"/>
    <row r="288" ht="14.25" customHeight="1" x14ac:dyDescent="0.2"/>
    <row r="289" ht="14.25" customHeight="1" x14ac:dyDescent="0.2"/>
    <row r="290" ht="14.25" customHeight="1" x14ac:dyDescent="0.2"/>
    <row r="291" ht="14.25" customHeight="1" x14ac:dyDescent="0.2"/>
    <row r="292" ht="14.25" customHeight="1" x14ac:dyDescent="0.2"/>
    <row r="293" ht="14.25" customHeight="1" x14ac:dyDescent="0.2"/>
    <row r="294" ht="14.25" customHeight="1" x14ac:dyDescent="0.2"/>
    <row r="295" ht="14.25" customHeight="1" x14ac:dyDescent="0.2"/>
    <row r="296" ht="14.25" customHeight="1" x14ac:dyDescent="0.2"/>
    <row r="297" ht="14.25" customHeight="1" x14ac:dyDescent="0.2"/>
    <row r="298" ht="14.25" customHeight="1" x14ac:dyDescent="0.2"/>
    <row r="299" ht="14.25" customHeight="1" x14ac:dyDescent="0.2"/>
    <row r="300" ht="14.25" customHeight="1" x14ac:dyDescent="0.2"/>
    <row r="301" ht="14.25" customHeight="1" x14ac:dyDescent="0.2"/>
    <row r="302" ht="14.25" customHeight="1" x14ac:dyDescent="0.2"/>
    <row r="303" ht="14.25" customHeight="1" x14ac:dyDescent="0.2"/>
    <row r="304" ht="14.25" customHeight="1" x14ac:dyDescent="0.2"/>
    <row r="305" ht="14.25" customHeight="1" x14ac:dyDescent="0.2"/>
    <row r="306" ht="14.25" customHeight="1" x14ac:dyDescent="0.2"/>
    <row r="307" ht="14.25" customHeight="1" x14ac:dyDescent="0.2"/>
    <row r="308" ht="14.25" customHeight="1" x14ac:dyDescent="0.2"/>
    <row r="309" ht="14.25" customHeight="1" x14ac:dyDescent="0.2"/>
    <row r="310" ht="14.25" customHeight="1" x14ac:dyDescent="0.2"/>
    <row r="311" ht="14.25" customHeight="1" x14ac:dyDescent="0.2"/>
    <row r="312" ht="14.25" customHeight="1" x14ac:dyDescent="0.2"/>
    <row r="313" ht="14.25" customHeight="1" x14ac:dyDescent="0.2"/>
    <row r="314" ht="14.25" customHeight="1" x14ac:dyDescent="0.2"/>
    <row r="315" ht="14.25" customHeight="1" x14ac:dyDescent="0.2"/>
    <row r="316" ht="14.25" customHeight="1" x14ac:dyDescent="0.2"/>
    <row r="317" ht="14.25" customHeight="1" x14ac:dyDescent="0.2"/>
    <row r="318" ht="14.25" customHeight="1" x14ac:dyDescent="0.2"/>
    <row r="319" ht="14.25" customHeight="1" x14ac:dyDescent="0.2"/>
    <row r="320" ht="14.25" customHeight="1" x14ac:dyDescent="0.2"/>
    <row r="321" ht="14.25" customHeight="1" x14ac:dyDescent="0.2"/>
    <row r="322" ht="14.25" customHeight="1" x14ac:dyDescent="0.2"/>
    <row r="323" ht="14.25" customHeight="1" x14ac:dyDescent="0.2"/>
    <row r="324" ht="14.25" customHeight="1" x14ac:dyDescent="0.2"/>
    <row r="325" ht="14.25" customHeight="1" x14ac:dyDescent="0.2"/>
    <row r="326" ht="14.25" customHeight="1" x14ac:dyDescent="0.2"/>
    <row r="327" ht="14.25" customHeight="1" x14ac:dyDescent="0.2"/>
    <row r="328" ht="14.25" customHeight="1" x14ac:dyDescent="0.2"/>
    <row r="329" ht="14.25" customHeight="1" x14ac:dyDescent="0.2"/>
    <row r="330" ht="14.25" customHeight="1" x14ac:dyDescent="0.2"/>
    <row r="331" ht="14.25" customHeight="1" x14ac:dyDescent="0.2"/>
    <row r="332" ht="14.25" customHeight="1" x14ac:dyDescent="0.2"/>
    <row r="333" ht="14.25" customHeight="1" x14ac:dyDescent="0.2"/>
    <row r="334" ht="14.25" customHeight="1" x14ac:dyDescent="0.2"/>
    <row r="335" ht="14.25" customHeight="1" x14ac:dyDescent="0.2"/>
    <row r="336" ht="14.25" customHeight="1" x14ac:dyDescent="0.2"/>
    <row r="337" ht="14.25" customHeight="1" x14ac:dyDescent="0.2"/>
    <row r="338" ht="14.25" customHeight="1" x14ac:dyDescent="0.2"/>
    <row r="339" ht="14.25" customHeight="1" x14ac:dyDescent="0.2"/>
    <row r="340" ht="14.25" customHeight="1" x14ac:dyDescent="0.2"/>
    <row r="341" ht="14.25" customHeight="1" x14ac:dyDescent="0.2"/>
    <row r="342" ht="14.25" customHeight="1" x14ac:dyDescent="0.2"/>
    <row r="343" ht="14.25" customHeight="1" x14ac:dyDescent="0.2"/>
    <row r="344" ht="14.25" customHeight="1" x14ac:dyDescent="0.2"/>
    <row r="345" ht="14.25" customHeight="1" x14ac:dyDescent="0.2"/>
    <row r="346" ht="14.25" customHeight="1" x14ac:dyDescent="0.2"/>
    <row r="347" ht="14.25" customHeight="1" x14ac:dyDescent="0.2"/>
    <row r="348" ht="14.25" customHeight="1" x14ac:dyDescent="0.2"/>
    <row r="349" ht="14.25" customHeight="1" x14ac:dyDescent="0.2"/>
    <row r="350" ht="14.25" customHeight="1" x14ac:dyDescent="0.2"/>
    <row r="351" ht="14.25" customHeight="1" x14ac:dyDescent="0.2"/>
    <row r="352" ht="14.25" customHeight="1" x14ac:dyDescent="0.2"/>
    <row r="353" ht="14.25" customHeight="1" x14ac:dyDescent="0.2"/>
    <row r="354" ht="14.25" customHeight="1" x14ac:dyDescent="0.2"/>
    <row r="355" ht="14.25" customHeight="1" x14ac:dyDescent="0.2"/>
    <row r="356" ht="14.25" customHeight="1" x14ac:dyDescent="0.2"/>
    <row r="357" ht="14.25" customHeight="1" x14ac:dyDescent="0.2"/>
    <row r="358" ht="14.25" customHeight="1" x14ac:dyDescent="0.2"/>
    <row r="359" ht="14.25" customHeight="1" x14ac:dyDescent="0.2"/>
    <row r="360" ht="14.25" customHeight="1" x14ac:dyDescent="0.2"/>
    <row r="361" ht="14.25" customHeight="1" x14ac:dyDescent="0.2"/>
    <row r="362" ht="14.25" customHeight="1" x14ac:dyDescent="0.2"/>
    <row r="363" ht="14.25" customHeight="1" x14ac:dyDescent="0.2"/>
    <row r="364" ht="14.25" customHeight="1" x14ac:dyDescent="0.2"/>
    <row r="365" ht="14.25" customHeight="1" x14ac:dyDescent="0.2"/>
    <row r="366" ht="14.25" customHeight="1" x14ac:dyDescent="0.2"/>
    <row r="367" ht="14.25" customHeight="1" x14ac:dyDescent="0.2"/>
    <row r="368" ht="14.25" customHeight="1" x14ac:dyDescent="0.2"/>
    <row r="369" ht="14.25" customHeight="1" x14ac:dyDescent="0.2"/>
    <row r="370" ht="14.25" customHeight="1" x14ac:dyDescent="0.2"/>
    <row r="371" ht="14.25" customHeight="1" x14ac:dyDescent="0.2"/>
    <row r="372" ht="14.25" customHeight="1" x14ac:dyDescent="0.2"/>
    <row r="373" ht="14.25" customHeight="1" x14ac:dyDescent="0.2"/>
    <row r="374" ht="14.25" customHeight="1" x14ac:dyDescent="0.2"/>
    <row r="375" ht="14.25" customHeight="1" x14ac:dyDescent="0.2"/>
    <row r="376" ht="14.25" customHeight="1" x14ac:dyDescent="0.2"/>
    <row r="377" ht="14.25" customHeight="1" x14ac:dyDescent="0.2"/>
    <row r="378" ht="14.25" customHeight="1" x14ac:dyDescent="0.2"/>
    <row r="379" ht="14.25" customHeight="1" x14ac:dyDescent="0.2"/>
    <row r="380" ht="14.25" customHeight="1" x14ac:dyDescent="0.2"/>
    <row r="381" ht="14.25" customHeight="1" x14ac:dyDescent="0.2"/>
    <row r="382" ht="14.25" customHeight="1" x14ac:dyDescent="0.2"/>
    <row r="383" ht="14.25" customHeight="1" x14ac:dyDescent="0.2"/>
    <row r="384" ht="14.25" customHeight="1" x14ac:dyDescent="0.2"/>
    <row r="385" ht="14.25" customHeight="1" x14ac:dyDescent="0.2"/>
    <row r="386" ht="14.25" customHeight="1" x14ac:dyDescent="0.2"/>
    <row r="387" ht="14.25" customHeight="1" x14ac:dyDescent="0.2"/>
    <row r="388" ht="14.25" customHeight="1" x14ac:dyDescent="0.2"/>
    <row r="389" ht="14.25" customHeight="1" x14ac:dyDescent="0.2"/>
    <row r="390" ht="14.25" customHeight="1" x14ac:dyDescent="0.2"/>
    <row r="391" ht="14.25" customHeight="1" x14ac:dyDescent="0.2"/>
    <row r="392" ht="14.25" customHeight="1" x14ac:dyDescent="0.2"/>
    <row r="393" ht="14.25" customHeight="1" x14ac:dyDescent="0.2"/>
    <row r="394" ht="14.25" customHeight="1" x14ac:dyDescent="0.2"/>
    <row r="395" ht="14.25" customHeight="1" x14ac:dyDescent="0.2"/>
    <row r="396" ht="14.25" customHeight="1" x14ac:dyDescent="0.2"/>
    <row r="397" ht="14.25" customHeight="1" x14ac:dyDescent="0.2"/>
    <row r="398" ht="14.25" customHeight="1" x14ac:dyDescent="0.2"/>
    <row r="399" ht="14.25" customHeight="1" x14ac:dyDescent="0.2"/>
    <row r="400" ht="14.25" customHeight="1" x14ac:dyDescent="0.2"/>
    <row r="401" ht="14.25" customHeight="1" x14ac:dyDescent="0.2"/>
    <row r="402" ht="14.25" customHeight="1" x14ac:dyDescent="0.2"/>
    <row r="403" ht="14.25" customHeight="1" x14ac:dyDescent="0.2"/>
    <row r="404" ht="14.25" customHeight="1" x14ac:dyDescent="0.2"/>
    <row r="405" ht="14.25" customHeight="1" x14ac:dyDescent="0.2"/>
    <row r="406" ht="14.25" customHeight="1" x14ac:dyDescent="0.2"/>
    <row r="407" ht="14.25" customHeight="1" x14ac:dyDescent="0.2"/>
    <row r="408" ht="14.25" customHeight="1" x14ac:dyDescent="0.2"/>
    <row r="409" ht="14.25" customHeight="1" x14ac:dyDescent="0.2"/>
    <row r="410" ht="14.25" customHeight="1" x14ac:dyDescent="0.2"/>
    <row r="411" ht="14.25" customHeight="1" x14ac:dyDescent="0.2"/>
    <row r="412" ht="14.25" customHeight="1" x14ac:dyDescent="0.2"/>
    <row r="413" ht="14.25" customHeight="1" x14ac:dyDescent="0.2"/>
    <row r="414" ht="14.25" customHeight="1" x14ac:dyDescent="0.2"/>
    <row r="415" ht="14.25" customHeight="1" x14ac:dyDescent="0.2"/>
    <row r="416" ht="14.25" customHeight="1" x14ac:dyDescent="0.2"/>
    <row r="417" ht="14.25" customHeight="1" x14ac:dyDescent="0.2"/>
    <row r="418" ht="14.25" customHeight="1" x14ac:dyDescent="0.2"/>
    <row r="419" ht="14.25" customHeight="1" x14ac:dyDescent="0.2"/>
    <row r="420" ht="14.25" customHeight="1" x14ac:dyDescent="0.2"/>
    <row r="421" ht="14.25" customHeight="1" x14ac:dyDescent="0.2"/>
    <row r="422" ht="14.25" customHeight="1" x14ac:dyDescent="0.2"/>
    <row r="423" ht="14.25" customHeight="1" x14ac:dyDescent="0.2"/>
    <row r="424" ht="14.25" customHeight="1" x14ac:dyDescent="0.2"/>
    <row r="425" ht="14.25" customHeight="1" x14ac:dyDescent="0.2"/>
    <row r="426" ht="14.25" customHeight="1" x14ac:dyDescent="0.2"/>
    <row r="427" ht="14.25" customHeight="1" x14ac:dyDescent="0.2"/>
    <row r="428" ht="14.25" customHeight="1" x14ac:dyDescent="0.2"/>
    <row r="429" ht="14.25" customHeight="1" x14ac:dyDescent="0.2"/>
    <row r="430" ht="14.25" customHeight="1" x14ac:dyDescent="0.2"/>
    <row r="431" ht="14.25" customHeight="1" x14ac:dyDescent="0.2"/>
    <row r="432" ht="14.25" customHeight="1" x14ac:dyDescent="0.2"/>
    <row r="433" ht="14.25" customHeight="1" x14ac:dyDescent="0.2"/>
    <row r="434" ht="14.25" customHeight="1" x14ac:dyDescent="0.2"/>
    <row r="435" ht="14.25" customHeight="1" x14ac:dyDescent="0.2"/>
    <row r="436" ht="14.25" customHeight="1" x14ac:dyDescent="0.2"/>
    <row r="437" ht="14.25" customHeight="1" x14ac:dyDescent="0.2"/>
    <row r="438" ht="14.25" customHeight="1" x14ac:dyDescent="0.2"/>
    <row r="439" ht="14.25" customHeight="1" x14ac:dyDescent="0.2"/>
    <row r="440" ht="14.25" customHeight="1" x14ac:dyDescent="0.2"/>
    <row r="441" ht="14.25" customHeight="1" x14ac:dyDescent="0.2"/>
    <row r="442" ht="14.25" customHeight="1" x14ac:dyDescent="0.2"/>
    <row r="443" ht="14.25" customHeight="1" x14ac:dyDescent="0.2"/>
    <row r="444" ht="14.25" customHeight="1" x14ac:dyDescent="0.2"/>
    <row r="445" ht="14.25" customHeight="1" x14ac:dyDescent="0.2"/>
    <row r="446" ht="14.25" customHeight="1" x14ac:dyDescent="0.2"/>
    <row r="447" ht="14.25" customHeight="1" x14ac:dyDescent="0.2"/>
    <row r="448" ht="14.25" customHeight="1" x14ac:dyDescent="0.2"/>
    <row r="449" ht="14.25" customHeight="1" x14ac:dyDescent="0.2"/>
    <row r="450" ht="14.25" customHeight="1" x14ac:dyDescent="0.2"/>
    <row r="451" ht="14.25" customHeight="1" x14ac:dyDescent="0.2"/>
    <row r="452" ht="14.25" customHeight="1" x14ac:dyDescent="0.2"/>
    <row r="453" ht="14.25" customHeight="1" x14ac:dyDescent="0.2"/>
    <row r="454" ht="14.25" customHeight="1" x14ac:dyDescent="0.2"/>
    <row r="455" ht="14.25" customHeight="1" x14ac:dyDescent="0.2"/>
    <row r="456" ht="14.25" customHeight="1" x14ac:dyDescent="0.2"/>
    <row r="457" ht="14.25" customHeight="1" x14ac:dyDescent="0.2"/>
    <row r="458" ht="14.25" customHeight="1" x14ac:dyDescent="0.2"/>
    <row r="459" ht="14.25" customHeight="1" x14ac:dyDescent="0.2"/>
    <row r="460" ht="14.25" customHeight="1" x14ac:dyDescent="0.2"/>
    <row r="461" ht="14.25" customHeight="1" x14ac:dyDescent="0.2"/>
    <row r="462" ht="14.25" customHeight="1" x14ac:dyDescent="0.2"/>
    <row r="463" ht="14.25" customHeight="1" x14ac:dyDescent="0.2"/>
    <row r="464" ht="14.25" customHeight="1" x14ac:dyDescent="0.2"/>
    <row r="465" ht="14.25" customHeight="1" x14ac:dyDescent="0.2"/>
    <row r="466" ht="14.25" customHeight="1" x14ac:dyDescent="0.2"/>
    <row r="467" ht="14.25" customHeight="1" x14ac:dyDescent="0.2"/>
    <row r="468" ht="14.25" customHeight="1" x14ac:dyDescent="0.2"/>
    <row r="469" ht="14.25" customHeight="1" x14ac:dyDescent="0.2"/>
    <row r="470" ht="14.25" customHeight="1" x14ac:dyDescent="0.2"/>
    <row r="471" ht="14.25" customHeight="1" x14ac:dyDescent="0.2"/>
    <row r="472" ht="14.25" customHeight="1" x14ac:dyDescent="0.2"/>
    <row r="473" ht="14.25" customHeight="1" x14ac:dyDescent="0.2"/>
    <row r="474" ht="14.25" customHeight="1" x14ac:dyDescent="0.2"/>
    <row r="475" ht="14.25" customHeight="1" x14ac:dyDescent="0.2"/>
    <row r="476" ht="14.25" customHeight="1" x14ac:dyDescent="0.2"/>
    <row r="477" ht="14.25" customHeight="1" x14ac:dyDescent="0.2"/>
    <row r="478" ht="14.25" customHeight="1" x14ac:dyDescent="0.2"/>
    <row r="479" ht="14.25" customHeight="1" x14ac:dyDescent="0.2"/>
    <row r="480" ht="14.25" customHeight="1" x14ac:dyDescent="0.2"/>
    <row r="481" ht="14.25" customHeight="1" x14ac:dyDescent="0.2"/>
    <row r="482" ht="14.25" customHeight="1" x14ac:dyDescent="0.2"/>
    <row r="483" ht="14.25" customHeight="1" x14ac:dyDescent="0.2"/>
    <row r="484" ht="14.25" customHeight="1" x14ac:dyDescent="0.2"/>
    <row r="485" ht="14.25" customHeight="1" x14ac:dyDescent="0.2"/>
    <row r="486" ht="14.25" customHeight="1" x14ac:dyDescent="0.2"/>
    <row r="487" ht="14.25" customHeight="1" x14ac:dyDescent="0.2"/>
    <row r="488" ht="14.25" customHeight="1" x14ac:dyDescent="0.2"/>
    <row r="489" ht="14.25" customHeight="1" x14ac:dyDescent="0.2"/>
    <row r="490" ht="14.25" customHeight="1" x14ac:dyDescent="0.2"/>
    <row r="491" ht="14.25" customHeight="1" x14ac:dyDescent="0.2"/>
    <row r="492" ht="14.25" customHeight="1" x14ac:dyDescent="0.2"/>
    <row r="493" ht="14.25" customHeight="1" x14ac:dyDescent="0.2"/>
    <row r="494" ht="14.25" customHeight="1" x14ac:dyDescent="0.2"/>
    <row r="495" ht="14.25" customHeight="1" x14ac:dyDescent="0.2"/>
    <row r="496" ht="14.25" customHeight="1" x14ac:dyDescent="0.2"/>
    <row r="497" ht="14.25" customHeight="1" x14ac:dyDescent="0.2"/>
    <row r="498" ht="14.25" customHeight="1" x14ac:dyDescent="0.2"/>
    <row r="499" ht="14.25" customHeight="1" x14ac:dyDescent="0.2"/>
    <row r="500" ht="14.25" customHeight="1" x14ac:dyDescent="0.2"/>
    <row r="501" ht="14.25" customHeight="1" x14ac:dyDescent="0.2"/>
    <row r="502" ht="14.25" customHeight="1" x14ac:dyDescent="0.2"/>
    <row r="503" ht="14.25" customHeight="1" x14ac:dyDescent="0.2"/>
    <row r="504" ht="14.25" customHeight="1" x14ac:dyDescent="0.2"/>
    <row r="505" ht="14.25" customHeight="1" x14ac:dyDescent="0.2"/>
    <row r="506" ht="14.25" customHeight="1" x14ac:dyDescent="0.2"/>
    <row r="507" ht="14.25" customHeight="1" x14ac:dyDescent="0.2"/>
    <row r="508" ht="14.25" customHeight="1" x14ac:dyDescent="0.2"/>
    <row r="509" ht="14.25" customHeight="1" x14ac:dyDescent="0.2"/>
    <row r="510" ht="14.25" customHeight="1" x14ac:dyDescent="0.2"/>
    <row r="511" ht="14.25" customHeight="1" x14ac:dyDescent="0.2"/>
    <row r="512" ht="14.25" customHeight="1" x14ac:dyDescent="0.2"/>
    <row r="513" ht="14.25" customHeight="1" x14ac:dyDescent="0.2"/>
    <row r="514" ht="14.25" customHeight="1" x14ac:dyDescent="0.2"/>
    <row r="515" ht="14.25" customHeight="1" x14ac:dyDescent="0.2"/>
    <row r="516" ht="14.25" customHeight="1" x14ac:dyDescent="0.2"/>
    <row r="517" ht="14.25" customHeight="1" x14ac:dyDescent="0.2"/>
    <row r="518" ht="14.25" customHeight="1" x14ac:dyDescent="0.2"/>
    <row r="519" ht="14.25" customHeight="1" x14ac:dyDescent="0.2"/>
    <row r="520" ht="14.25" customHeight="1" x14ac:dyDescent="0.2"/>
    <row r="521" ht="14.25" customHeight="1" x14ac:dyDescent="0.2"/>
    <row r="522" ht="14.25" customHeight="1" x14ac:dyDescent="0.2"/>
    <row r="523" ht="14.25" customHeight="1" x14ac:dyDescent="0.2"/>
    <row r="524" ht="14.25" customHeight="1" x14ac:dyDescent="0.2"/>
    <row r="525" ht="14.25" customHeight="1" x14ac:dyDescent="0.2"/>
    <row r="526" ht="14.25" customHeight="1" x14ac:dyDescent="0.2"/>
    <row r="527" ht="14.25" customHeight="1" x14ac:dyDescent="0.2"/>
    <row r="528" ht="14.25" customHeight="1" x14ac:dyDescent="0.2"/>
    <row r="529" ht="14.25" customHeight="1" x14ac:dyDescent="0.2"/>
    <row r="530" ht="14.25" customHeight="1" x14ac:dyDescent="0.2"/>
    <row r="531" ht="14.25" customHeight="1" x14ac:dyDescent="0.2"/>
    <row r="532" ht="14.25" customHeight="1" x14ac:dyDescent="0.2"/>
    <row r="533" ht="14.25" customHeight="1" x14ac:dyDescent="0.2"/>
    <row r="534" ht="14.25" customHeight="1" x14ac:dyDescent="0.2"/>
    <row r="535" ht="14.25" customHeight="1" x14ac:dyDescent="0.2"/>
    <row r="536" ht="14.25" customHeight="1" x14ac:dyDescent="0.2"/>
    <row r="537" ht="14.25" customHeight="1" x14ac:dyDescent="0.2"/>
    <row r="538" ht="14.25" customHeight="1" x14ac:dyDescent="0.2"/>
    <row r="539" ht="14.25" customHeight="1" x14ac:dyDescent="0.2"/>
    <row r="540" ht="14.25" customHeight="1" x14ac:dyDescent="0.2"/>
    <row r="541" ht="14.25" customHeight="1" x14ac:dyDescent="0.2"/>
    <row r="542" ht="14.25" customHeight="1" x14ac:dyDescent="0.2"/>
    <row r="543" ht="14.25" customHeight="1" x14ac:dyDescent="0.2"/>
    <row r="544" ht="14.25" customHeight="1" x14ac:dyDescent="0.2"/>
    <row r="545" ht="14.25" customHeight="1" x14ac:dyDescent="0.2"/>
    <row r="546" ht="14.25" customHeight="1" x14ac:dyDescent="0.2"/>
    <row r="547" ht="14.25" customHeight="1" x14ac:dyDescent="0.2"/>
    <row r="548" ht="14.25" customHeight="1" x14ac:dyDescent="0.2"/>
    <row r="549" ht="14.25" customHeight="1" x14ac:dyDescent="0.2"/>
    <row r="550" ht="14.25" customHeight="1" x14ac:dyDescent="0.2"/>
    <row r="551" ht="14.25" customHeight="1" x14ac:dyDescent="0.2"/>
    <row r="552" ht="14.25" customHeight="1" x14ac:dyDescent="0.2"/>
    <row r="553" ht="14.25" customHeight="1" x14ac:dyDescent="0.2"/>
    <row r="554" ht="14.25" customHeight="1" x14ac:dyDescent="0.2"/>
    <row r="555" ht="14.25" customHeight="1" x14ac:dyDescent="0.2"/>
    <row r="556" ht="14.25" customHeight="1" x14ac:dyDescent="0.2"/>
    <row r="557" ht="14.25" customHeight="1" x14ac:dyDescent="0.2"/>
    <row r="558" ht="14.25" customHeight="1" x14ac:dyDescent="0.2"/>
    <row r="559" ht="14.25" customHeight="1" x14ac:dyDescent="0.2"/>
    <row r="560" ht="14.25" customHeight="1" x14ac:dyDescent="0.2"/>
    <row r="561" ht="14.25" customHeight="1" x14ac:dyDescent="0.2"/>
    <row r="562" ht="14.25" customHeight="1" x14ac:dyDescent="0.2"/>
    <row r="563" ht="14.25" customHeight="1" x14ac:dyDescent="0.2"/>
    <row r="564" ht="14.25" customHeight="1" x14ac:dyDescent="0.2"/>
    <row r="565" ht="14.25" customHeight="1" x14ac:dyDescent="0.2"/>
    <row r="566" ht="14.25" customHeight="1" x14ac:dyDescent="0.2"/>
    <row r="567" ht="14.25" customHeight="1" x14ac:dyDescent="0.2"/>
    <row r="568" ht="14.25" customHeight="1" x14ac:dyDescent="0.2"/>
    <row r="569" ht="14.25" customHeight="1" x14ac:dyDescent="0.2"/>
    <row r="570" ht="14.25" customHeight="1" x14ac:dyDescent="0.2"/>
    <row r="571" ht="14.25" customHeight="1" x14ac:dyDescent="0.2"/>
    <row r="572" ht="14.25" customHeight="1" x14ac:dyDescent="0.2"/>
    <row r="573" ht="14.25" customHeight="1" x14ac:dyDescent="0.2"/>
    <row r="574" ht="14.25" customHeight="1" x14ac:dyDescent="0.2"/>
    <row r="575" ht="14.25" customHeight="1" x14ac:dyDescent="0.2"/>
    <row r="576" ht="14.25" customHeight="1" x14ac:dyDescent="0.2"/>
    <row r="577" ht="14.25" customHeight="1" x14ac:dyDescent="0.2"/>
    <row r="578" ht="14.25" customHeight="1" x14ac:dyDescent="0.2"/>
    <row r="579" ht="14.25" customHeight="1" x14ac:dyDescent="0.2"/>
    <row r="580" ht="14.25" customHeight="1" x14ac:dyDescent="0.2"/>
    <row r="581" ht="14.25" customHeight="1" x14ac:dyDescent="0.2"/>
    <row r="582" ht="14.25" customHeight="1" x14ac:dyDescent="0.2"/>
    <row r="583" ht="14.25" customHeight="1" x14ac:dyDescent="0.2"/>
    <row r="584" ht="14.25" customHeight="1" x14ac:dyDescent="0.2"/>
    <row r="585" ht="14.25" customHeight="1" x14ac:dyDescent="0.2"/>
    <row r="586" ht="14.25" customHeight="1" x14ac:dyDescent="0.2"/>
    <row r="587" ht="14.25" customHeight="1" x14ac:dyDescent="0.2"/>
    <row r="588" ht="14.25" customHeight="1" x14ac:dyDescent="0.2"/>
    <row r="589" ht="14.25" customHeight="1" x14ac:dyDescent="0.2"/>
    <row r="590" ht="14.25" customHeight="1" x14ac:dyDescent="0.2"/>
    <row r="591" ht="14.25" customHeight="1" x14ac:dyDescent="0.2"/>
    <row r="592" ht="14.25" customHeight="1" x14ac:dyDescent="0.2"/>
    <row r="593" ht="14.25" customHeight="1" x14ac:dyDescent="0.2"/>
    <row r="594" ht="14.25" customHeight="1" x14ac:dyDescent="0.2"/>
    <row r="595" ht="14.25" customHeight="1" x14ac:dyDescent="0.2"/>
    <row r="596" ht="14.25" customHeight="1" x14ac:dyDescent="0.2"/>
    <row r="597" ht="14.25" customHeight="1" x14ac:dyDescent="0.2"/>
    <row r="598" ht="14.25" customHeight="1" x14ac:dyDescent="0.2"/>
    <row r="599" ht="14.25" customHeight="1" x14ac:dyDescent="0.2"/>
    <row r="600" ht="14.25" customHeight="1" x14ac:dyDescent="0.2"/>
    <row r="601" ht="14.25" customHeight="1" x14ac:dyDescent="0.2"/>
    <row r="602" ht="14.25" customHeight="1" x14ac:dyDescent="0.2"/>
    <row r="603" ht="14.25" customHeight="1" x14ac:dyDescent="0.2"/>
    <row r="604" ht="14.25" customHeight="1" x14ac:dyDescent="0.2"/>
    <row r="605" ht="14.25" customHeight="1" x14ac:dyDescent="0.2"/>
    <row r="606" ht="14.25" customHeight="1" x14ac:dyDescent="0.2"/>
    <row r="607" ht="14.25" customHeight="1" x14ac:dyDescent="0.2"/>
    <row r="608" ht="14.25" customHeight="1" x14ac:dyDescent="0.2"/>
    <row r="609" ht="14.25" customHeight="1" x14ac:dyDescent="0.2"/>
    <row r="610" ht="14.25" customHeight="1" x14ac:dyDescent="0.2"/>
    <row r="611" ht="14.25" customHeight="1" x14ac:dyDescent="0.2"/>
    <row r="612" ht="14.25" customHeight="1" x14ac:dyDescent="0.2"/>
    <row r="613" ht="14.25" customHeight="1" x14ac:dyDescent="0.2"/>
    <row r="614" ht="14.25" customHeight="1" x14ac:dyDescent="0.2"/>
    <row r="615" ht="14.25" customHeight="1" x14ac:dyDescent="0.2"/>
    <row r="616" ht="14.25" customHeight="1" x14ac:dyDescent="0.2"/>
    <row r="617" ht="14.25" customHeight="1" x14ac:dyDescent="0.2"/>
    <row r="618" ht="14.25" customHeight="1" x14ac:dyDescent="0.2"/>
    <row r="619" ht="14.25" customHeight="1" x14ac:dyDescent="0.2"/>
    <row r="620" ht="14.25" customHeight="1" x14ac:dyDescent="0.2"/>
    <row r="621" ht="14.25" customHeight="1" x14ac:dyDescent="0.2"/>
    <row r="622" ht="14.25" customHeight="1" x14ac:dyDescent="0.2"/>
    <row r="623" ht="14.25" customHeight="1" x14ac:dyDescent="0.2"/>
    <row r="624" ht="14.25" customHeight="1" x14ac:dyDescent="0.2"/>
    <row r="625" ht="14.25" customHeight="1" x14ac:dyDescent="0.2"/>
    <row r="626" ht="14.25" customHeight="1" x14ac:dyDescent="0.2"/>
    <row r="627" ht="14.25" customHeight="1" x14ac:dyDescent="0.2"/>
    <row r="628" ht="14.25" customHeight="1" x14ac:dyDescent="0.2"/>
    <row r="629" ht="14.25" customHeight="1" x14ac:dyDescent="0.2"/>
    <row r="630" ht="14.25" customHeight="1" x14ac:dyDescent="0.2"/>
    <row r="631" ht="14.25" customHeight="1" x14ac:dyDescent="0.2"/>
    <row r="632" ht="14.25" customHeight="1" x14ac:dyDescent="0.2"/>
    <row r="633" ht="14.25" customHeight="1" x14ac:dyDescent="0.2"/>
    <row r="634" ht="14.25" customHeight="1" x14ac:dyDescent="0.2"/>
    <row r="635" ht="14.25" customHeight="1" x14ac:dyDescent="0.2"/>
    <row r="636" ht="14.25" customHeight="1" x14ac:dyDescent="0.2"/>
    <row r="637" ht="14.25" customHeight="1" x14ac:dyDescent="0.2"/>
    <row r="638" ht="14.25" customHeight="1" x14ac:dyDescent="0.2"/>
    <row r="639" ht="14.25" customHeight="1" x14ac:dyDescent="0.2"/>
    <row r="640" ht="14.25" customHeight="1" x14ac:dyDescent="0.2"/>
    <row r="641" ht="14.25" customHeight="1" x14ac:dyDescent="0.2"/>
    <row r="642" ht="14.25" customHeight="1" x14ac:dyDescent="0.2"/>
    <row r="643" ht="14.25" customHeight="1" x14ac:dyDescent="0.2"/>
    <row r="644" ht="14.25" customHeight="1" x14ac:dyDescent="0.2"/>
    <row r="645" ht="14.25" customHeight="1" x14ac:dyDescent="0.2"/>
    <row r="646" ht="14.25" customHeight="1" x14ac:dyDescent="0.2"/>
    <row r="647" ht="14.25" customHeight="1" x14ac:dyDescent="0.2"/>
    <row r="648" ht="14.25" customHeight="1" x14ac:dyDescent="0.2"/>
    <row r="649" ht="14.25" customHeight="1" x14ac:dyDescent="0.2"/>
    <row r="650" ht="14.25" customHeight="1" x14ac:dyDescent="0.2"/>
    <row r="651" ht="14.25" customHeight="1" x14ac:dyDescent="0.2"/>
    <row r="652" ht="14.25" customHeight="1" x14ac:dyDescent="0.2"/>
    <row r="653" ht="14.25" customHeight="1" x14ac:dyDescent="0.2"/>
    <row r="654" ht="14.25" customHeight="1" x14ac:dyDescent="0.2"/>
    <row r="655" ht="14.25" customHeight="1" x14ac:dyDescent="0.2"/>
    <row r="656" ht="14.25" customHeight="1" x14ac:dyDescent="0.2"/>
    <row r="657" ht="14.25" customHeight="1" x14ac:dyDescent="0.2"/>
    <row r="658" ht="14.25" customHeight="1" x14ac:dyDescent="0.2"/>
    <row r="659" ht="14.25" customHeight="1" x14ac:dyDescent="0.2"/>
    <row r="660" ht="14.25" customHeight="1" x14ac:dyDescent="0.2"/>
    <row r="661" ht="14.25" customHeight="1" x14ac:dyDescent="0.2"/>
    <row r="662" ht="14.25" customHeight="1" x14ac:dyDescent="0.2"/>
    <row r="663" ht="14.25" customHeight="1" x14ac:dyDescent="0.2"/>
    <row r="664" ht="14.25" customHeight="1" x14ac:dyDescent="0.2"/>
    <row r="665" ht="14.25" customHeight="1" x14ac:dyDescent="0.2"/>
    <row r="666" ht="14.25" customHeight="1" x14ac:dyDescent="0.2"/>
    <row r="667" ht="14.25" customHeight="1" x14ac:dyDescent="0.2"/>
    <row r="668" ht="14.25" customHeight="1" x14ac:dyDescent="0.2"/>
    <row r="669" ht="14.25" customHeight="1" x14ac:dyDescent="0.2"/>
    <row r="670" ht="14.25" customHeight="1" x14ac:dyDescent="0.2"/>
    <row r="671" ht="14.25" customHeight="1" x14ac:dyDescent="0.2"/>
    <row r="672" ht="14.25" customHeight="1" x14ac:dyDescent="0.2"/>
    <row r="673" ht="14.25" customHeight="1" x14ac:dyDescent="0.2"/>
    <row r="674" ht="14.25" customHeight="1" x14ac:dyDescent="0.2"/>
    <row r="675" ht="14.25" customHeight="1" x14ac:dyDescent="0.2"/>
    <row r="676" ht="14.25" customHeight="1" x14ac:dyDescent="0.2"/>
    <row r="677" ht="14.25" customHeight="1" x14ac:dyDescent="0.2"/>
    <row r="678" ht="14.25" customHeight="1" x14ac:dyDescent="0.2"/>
    <row r="679" ht="14.25" customHeight="1" x14ac:dyDescent="0.2"/>
    <row r="680" ht="14.25" customHeight="1" x14ac:dyDescent="0.2"/>
    <row r="681" ht="14.25" customHeight="1" x14ac:dyDescent="0.2"/>
    <row r="682" ht="14.25" customHeight="1" x14ac:dyDescent="0.2"/>
    <row r="683" ht="14.25" customHeight="1" x14ac:dyDescent="0.2"/>
    <row r="684" ht="14.25" customHeight="1" x14ac:dyDescent="0.2"/>
    <row r="685" ht="14.25" customHeight="1" x14ac:dyDescent="0.2"/>
    <row r="686" ht="14.25" customHeight="1" x14ac:dyDescent="0.2"/>
    <row r="687" ht="14.25" customHeight="1" x14ac:dyDescent="0.2"/>
    <row r="688" ht="14.25" customHeight="1" x14ac:dyDescent="0.2"/>
    <row r="689" ht="14.25" customHeight="1" x14ac:dyDescent="0.2"/>
    <row r="690" ht="14.25" customHeight="1" x14ac:dyDescent="0.2"/>
    <row r="691" ht="14.25" customHeight="1" x14ac:dyDescent="0.2"/>
    <row r="692" ht="14.25" customHeight="1" x14ac:dyDescent="0.2"/>
    <row r="693" ht="14.25" customHeight="1" x14ac:dyDescent="0.2"/>
    <row r="694" ht="14.25" customHeight="1" x14ac:dyDescent="0.2"/>
    <row r="695" ht="14.25" customHeight="1" x14ac:dyDescent="0.2"/>
    <row r="696" ht="14.25" customHeight="1" x14ac:dyDescent="0.2"/>
    <row r="697" ht="14.25" customHeight="1" x14ac:dyDescent="0.2"/>
    <row r="698" ht="14.25" customHeight="1" x14ac:dyDescent="0.2"/>
    <row r="699" ht="14.25" customHeight="1" x14ac:dyDescent="0.2"/>
    <row r="700" ht="14.25" customHeight="1" x14ac:dyDescent="0.2"/>
    <row r="701" ht="14.25" customHeight="1" x14ac:dyDescent="0.2"/>
    <row r="702" ht="14.25" customHeight="1" x14ac:dyDescent="0.2"/>
    <row r="703" ht="14.25" customHeight="1" x14ac:dyDescent="0.2"/>
    <row r="704" ht="14.25" customHeight="1" x14ac:dyDescent="0.2"/>
    <row r="705" ht="14.25" customHeight="1" x14ac:dyDescent="0.2"/>
    <row r="706" ht="14.25" customHeight="1" x14ac:dyDescent="0.2"/>
    <row r="707" ht="14.25" customHeight="1" x14ac:dyDescent="0.2"/>
    <row r="708" ht="14.25" customHeight="1" x14ac:dyDescent="0.2"/>
    <row r="709" ht="14.25" customHeight="1" x14ac:dyDescent="0.2"/>
    <row r="710" ht="14.25" customHeight="1" x14ac:dyDescent="0.2"/>
    <row r="711" ht="14.25" customHeight="1" x14ac:dyDescent="0.2"/>
    <row r="712" ht="14.25" customHeight="1" x14ac:dyDescent="0.2"/>
    <row r="713" ht="14.25" customHeight="1" x14ac:dyDescent="0.2"/>
    <row r="714" ht="14.25" customHeight="1" x14ac:dyDescent="0.2"/>
    <row r="715" ht="14.25" customHeight="1" x14ac:dyDescent="0.2"/>
    <row r="716" ht="14.25" customHeight="1" x14ac:dyDescent="0.2"/>
    <row r="717" ht="14.25" customHeight="1" x14ac:dyDescent="0.2"/>
    <row r="718" ht="14.25" customHeight="1" x14ac:dyDescent="0.2"/>
    <row r="719" ht="14.25" customHeight="1" x14ac:dyDescent="0.2"/>
    <row r="720" ht="14.25" customHeight="1" x14ac:dyDescent="0.2"/>
    <row r="721" ht="14.25" customHeight="1" x14ac:dyDescent="0.2"/>
    <row r="722" ht="14.25" customHeight="1" x14ac:dyDescent="0.2"/>
    <row r="723" ht="14.25" customHeight="1" x14ac:dyDescent="0.2"/>
    <row r="724" ht="14.25" customHeight="1" x14ac:dyDescent="0.2"/>
    <row r="725" ht="14.25" customHeight="1" x14ac:dyDescent="0.2"/>
    <row r="726" ht="14.25" customHeight="1" x14ac:dyDescent="0.2"/>
    <row r="727" ht="14.25" customHeight="1" x14ac:dyDescent="0.2"/>
    <row r="728" ht="14.25" customHeight="1" x14ac:dyDescent="0.2"/>
    <row r="729" ht="14.25" customHeight="1" x14ac:dyDescent="0.2"/>
    <row r="730" ht="14.25" customHeight="1" x14ac:dyDescent="0.2"/>
    <row r="731" ht="14.25" customHeight="1" x14ac:dyDescent="0.2"/>
    <row r="732" ht="14.25" customHeight="1" x14ac:dyDescent="0.2"/>
    <row r="733" ht="14.25" customHeight="1" x14ac:dyDescent="0.2"/>
    <row r="734" ht="14.25" customHeight="1" x14ac:dyDescent="0.2"/>
    <row r="735" ht="14.25" customHeight="1" x14ac:dyDescent="0.2"/>
    <row r="736" ht="14.25" customHeight="1" x14ac:dyDescent="0.2"/>
    <row r="737" ht="14.25" customHeight="1" x14ac:dyDescent="0.2"/>
    <row r="738" ht="14.25" customHeight="1" x14ac:dyDescent="0.2"/>
    <row r="739" ht="14.25" customHeight="1" x14ac:dyDescent="0.2"/>
    <row r="740" ht="14.25" customHeight="1" x14ac:dyDescent="0.2"/>
    <row r="741" ht="14.25" customHeight="1" x14ac:dyDescent="0.2"/>
    <row r="742" ht="14.25" customHeight="1" x14ac:dyDescent="0.2"/>
    <row r="743" ht="14.25" customHeight="1" x14ac:dyDescent="0.2"/>
    <row r="744" ht="14.25" customHeight="1" x14ac:dyDescent="0.2"/>
    <row r="745" ht="14.25" customHeight="1" x14ac:dyDescent="0.2"/>
    <row r="746" ht="14.25" customHeight="1" x14ac:dyDescent="0.2"/>
    <row r="747" ht="14.25" customHeight="1" x14ac:dyDescent="0.2"/>
    <row r="748" ht="14.25" customHeight="1" x14ac:dyDescent="0.2"/>
    <row r="749" ht="14.25" customHeight="1" x14ac:dyDescent="0.2"/>
    <row r="750" ht="14.25" customHeight="1" x14ac:dyDescent="0.2"/>
    <row r="751" ht="14.25" customHeight="1" x14ac:dyDescent="0.2"/>
    <row r="752" ht="14.25" customHeight="1" x14ac:dyDescent="0.2"/>
    <row r="753" ht="14.25" customHeight="1" x14ac:dyDescent="0.2"/>
    <row r="754" ht="14.25" customHeight="1" x14ac:dyDescent="0.2"/>
    <row r="755" ht="14.25" customHeight="1" x14ac:dyDescent="0.2"/>
    <row r="756" ht="14.25" customHeight="1" x14ac:dyDescent="0.2"/>
    <row r="757" ht="14.25" customHeight="1" x14ac:dyDescent="0.2"/>
    <row r="758" ht="14.25" customHeight="1" x14ac:dyDescent="0.2"/>
    <row r="759" ht="14.25" customHeight="1" x14ac:dyDescent="0.2"/>
    <row r="760" ht="14.25" customHeight="1" x14ac:dyDescent="0.2"/>
    <row r="761" ht="14.25" customHeight="1" x14ac:dyDescent="0.2"/>
    <row r="762" ht="14.25" customHeight="1" x14ac:dyDescent="0.2"/>
    <row r="763" ht="14.25" customHeight="1" x14ac:dyDescent="0.2"/>
    <row r="764" ht="14.25" customHeight="1" x14ac:dyDescent="0.2"/>
    <row r="765" ht="14.25" customHeight="1" x14ac:dyDescent="0.2"/>
    <row r="766" ht="14.25" customHeight="1" x14ac:dyDescent="0.2"/>
    <row r="767" ht="14.25" customHeight="1" x14ac:dyDescent="0.2"/>
    <row r="768" ht="14.25" customHeight="1" x14ac:dyDescent="0.2"/>
    <row r="769" ht="14.25" customHeight="1" x14ac:dyDescent="0.2"/>
    <row r="770" ht="14.25" customHeight="1" x14ac:dyDescent="0.2"/>
    <row r="771" ht="14.25" customHeight="1" x14ac:dyDescent="0.2"/>
    <row r="772" ht="14.25" customHeight="1" x14ac:dyDescent="0.2"/>
    <row r="773" ht="14.25" customHeight="1" x14ac:dyDescent="0.2"/>
    <row r="774" ht="14.25" customHeight="1" x14ac:dyDescent="0.2"/>
    <row r="775" ht="14.25" customHeight="1" x14ac:dyDescent="0.2"/>
    <row r="776" ht="14.25" customHeight="1" x14ac:dyDescent="0.2"/>
    <row r="777" ht="14.25" customHeight="1" x14ac:dyDescent="0.2"/>
    <row r="778" ht="14.25" customHeight="1" x14ac:dyDescent="0.2"/>
    <row r="779" ht="14.25" customHeight="1" x14ac:dyDescent="0.2"/>
    <row r="780" ht="14.25" customHeight="1" x14ac:dyDescent="0.2"/>
    <row r="781" ht="14.25" customHeight="1" x14ac:dyDescent="0.2"/>
    <row r="782" ht="14.25" customHeight="1" x14ac:dyDescent="0.2"/>
    <row r="783" ht="14.25" customHeight="1" x14ac:dyDescent="0.2"/>
    <row r="784" ht="14.25" customHeight="1" x14ac:dyDescent="0.2"/>
    <row r="785" ht="14.25" customHeight="1" x14ac:dyDescent="0.2"/>
    <row r="786" ht="14.25" customHeight="1" x14ac:dyDescent="0.2"/>
    <row r="787" ht="14.25" customHeight="1" x14ac:dyDescent="0.2"/>
    <row r="788" ht="14.25" customHeight="1" x14ac:dyDescent="0.2"/>
    <row r="789" ht="14.25" customHeight="1" x14ac:dyDescent="0.2"/>
    <row r="790" ht="14.25" customHeight="1" x14ac:dyDescent="0.2"/>
    <row r="791" ht="14.25" customHeight="1" x14ac:dyDescent="0.2"/>
    <row r="792" ht="14.25" customHeight="1" x14ac:dyDescent="0.2"/>
    <row r="793" ht="14.25" customHeight="1" x14ac:dyDescent="0.2"/>
    <row r="794" ht="14.25" customHeight="1" x14ac:dyDescent="0.2"/>
    <row r="795" ht="14.25" customHeight="1" x14ac:dyDescent="0.2"/>
    <row r="796" ht="14.25" customHeight="1" x14ac:dyDescent="0.2"/>
    <row r="797" ht="14.25" customHeight="1" x14ac:dyDescent="0.2"/>
    <row r="798" ht="14.25" customHeight="1" x14ac:dyDescent="0.2"/>
    <row r="799" ht="14.25" customHeight="1" x14ac:dyDescent="0.2"/>
    <row r="800" ht="14.25" customHeight="1" x14ac:dyDescent="0.2"/>
    <row r="801" ht="14.25" customHeight="1" x14ac:dyDescent="0.2"/>
    <row r="802" ht="14.25" customHeight="1" x14ac:dyDescent="0.2"/>
    <row r="803" ht="14.25" customHeight="1" x14ac:dyDescent="0.2"/>
    <row r="804" ht="14.25" customHeight="1" x14ac:dyDescent="0.2"/>
    <row r="805" ht="14.25" customHeight="1" x14ac:dyDescent="0.2"/>
    <row r="806" ht="14.25" customHeight="1" x14ac:dyDescent="0.2"/>
    <row r="807" ht="14.25" customHeight="1" x14ac:dyDescent="0.2"/>
    <row r="808" ht="14.25" customHeight="1" x14ac:dyDescent="0.2"/>
    <row r="809" ht="14.25" customHeight="1" x14ac:dyDescent="0.2"/>
    <row r="810" ht="14.25" customHeight="1" x14ac:dyDescent="0.2"/>
    <row r="811" ht="14.25" customHeight="1" x14ac:dyDescent="0.2"/>
    <row r="812" ht="14.25" customHeight="1" x14ac:dyDescent="0.2"/>
    <row r="813" ht="14.25" customHeight="1" x14ac:dyDescent="0.2"/>
    <row r="814" ht="14.25" customHeight="1" x14ac:dyDescent="0.2"/>
    <row r="815" ht="14.25" customHeight="1" x14ac:dyDescent="0.2"/>
    <row r="816" ht="14.25" customHeight="1" x14ac:dyDescent="0.2"/>
    <row r="817" ht="14.25" customHeight="1" x14ac:dyDescent="0.2"/>
    <row r="818" ht="14.25" customHeight="1" x14ac:dyDescent="0.2"/>
    <row r="819" ht="14.25" customHeight="1" x14ac:dyDescent="0.2"/>
    <row r="820" ht="14.25" customHeight="1" x14ac:dyDescent="0.2"/>
    <row r="821" ht="14.25" customHeight="1" x14ac:dyDescent="0.2"/>
    <row r="822" ht="14.25" customHeight="1" x14ac:dyDescent="0.2"/>
    <row r="823" ht="14.25" customHeight="1" x14ac:dyDescent="0.2"/>
    <row r="824" ht="14.25" customHeight="1" x14ac:dyDescent="0.2"/>
    <row r="825" ht="14.25" customHeight="1" x14ac:dyDescent="0.2"/>
    <row r="826" ht="14.25" customHeight="1" x14ac:dyDescent="0.2"/>
    <row r="827" ht="14.25" customHeight="1" x14ac:dyDescent="0.2"/>
    <row r="828" ht="14.25" customHeight="1" x14ac:dyDescent="0.2"/>
    <row r="829" ht="14.25" customHeight="1" x14ac:dyDescent="0.2"/>
    <row r="830" ht="14.25" customHeight="1" x14ac:dyDescent="0.2"/>
    <row r="831" ht="14.25" customHeight="1" x14ac:dyDescent="0.2"/>
    <row r="832" ht="14.25" customHeight="1" x14ac:dyDescent="0.2"/>
    <row r="833" ht="14.25" customHeight="1" x14ac:dyDescent="0.2"/>
    <row r="834" ht="14.25" customHeight="1" x14ac:dyDescent="0.2"/>
    <row r="835" ht="14.25" customHeight="1" x14ac:dyDescent="0.2"/>
    <row r="836" ht="14.25" customHeight="1" x14ac:dyDescent="0.2"/>
    <row r="837" ht="14.25" customHeight="1" x14ac:dyDescent="0.2"/>
    <row r="838" ht="14.25" customHeight="1" x14ac:dyDescent="0.2"/>
    <row r="839" ht="14.25" customHeight="1" x14ac:dyDescent="0.2"/>
    <row r="840" ht="14.25" customHeight="1" x14ac:dyDescent="0.2"/>
    <row r="841" ht="14.25" customHeight="1" x14ac:dyDescent="0.2"/>
    <row r="842" ht="14.25" customHeight="1" x14ac:dyDescent="0.2"/>
    <row r="843" ht="14.25" customHeight="1" x14ac:dyDescent="0.2"/>
    <row r="844" ht="14.25" customHeight="1" x14ac:dyDescent="0.2"/>
    <row r="845" ht="14.25" customHeight="1" x14ac:dyDescent="0.2"/>
    <row r="846" ht="14.25" customHeight="1" x14ac:dyDescent="0.2"/>
    <row r="847" ht="14.25" customHeight="1" x14ac:dyDescent="0.2"/>
    <row r="848" ht="14.25" customHeight="1" x14ac:dyDescent="0.2"/>
    <row r="849" ht="14.25" customHeight="1" x14ac:dyDescent="0.2"/>
    <row r="850" ht="14.25" customHeight="1" x14ac:dyDescent="0.2"/>
    <row r="851" ht="14.25" customHeight="1" x14ac:dyDescent="0.2"/>
    <row r="852" ht="14.25" customHeight="1" x14ac:dyDescent="0.2"/>
    <row r="853" ht="14.25" customHeight="1" x14ac:dyDescent="0.2"/>
    <row r="854" ht="14.25" customHeight="1" x14ac:dyDescent="0.2"/>
    <row r="855" ht="14.25" customHeight="1" x14ac:dyDescent="0.2"/>
    <row r="856" ht="14.25" customHeight="1" x14ac:dyDescent="0.2"/>
    <row r="857" ht="14.25" customHeight="1" x14ac:dyDescent="0.2"/>
    <row r="858" ht="14.25" customHeight="1" x14ac:dyDescent="0.2"/>
    <row r="859" ht="14.25" customHeight="1" x14ac:dyDescent="0.2"/>
    <row r="860" ht="14.25" customHeight="1" x14ac:dyDescent="0.2"/>
    <row r="861" ht="14.25" customHeight="1" x14ac:dyDescent="0.2"/>
    <row r="862" ht="14.25" customHeight="1" x14ac:dyDescent="0.2"/>
    <row r="863" ht="14.25" customHeight="1" x14ac:dyDescent="0.2"/>
    <row r="864" ht="14.25" customHeight="1" x14ac:dyDescent="0.2"/>
    <row r="865" ht="14.25" customHeight="1" x14ac:dyDescent="0.2"/>
    <row r="866" ht="14.25" customHeight="1" x14ac:dyDescent="0.2"/>
    <row r="867" ht="14.25" customHeight="1" x14ac:dyDescent="0.2"/>
    <row r="868" ht="14.25" customHeight="1" x14ac:dyDescent="0.2"/>
    <row r="869" ht="14.25" customHeight="1" x14ac:dyDescent="0.2"/>
    <row r="870" ht="14.25" customHeight="1" x14ac:dyDescent="0.2"/>
    <row r="871" ht="14.25" customHeight="1" x14ac:dyDescent="0.2"/>
    <row r="872" ht="14.25" customHeight="1" x14ac:dyDescent="0.2"/>
    <row r="873" ht="14.25" customHeight="1" x14ac:dyDescent="0.2"/>
    <row r="874" ht="14.25" customHeight="1" x14ac:dyDescent="0.2"/>
    <row r="875" ht="14.25" customHeight="1" x14ac:dyDescent="0.2"/>
    <row r="876" ht="14.25" customHeight="1" x14ac:dyDescent="0.2"/>
    <row r="877" ht="14.25" customHeight="1" x14ac:dyDescent="0.2"/>
    <row r="878" ht="14.25" customHeight="1" x14ac:dyDescent="0.2"/>
    <row r="879" ht="14.25" customHeight="1" x14ac:dyDescent="0.2"/>
    <row r="880" ht="14.25" customHeight="1" x14ac:dyDescent="0.2"/>
    <row r="881" ht="14.25" customHeight="1" x14ac:dyDescent="0.2"/>
    <row r="882" ht="14.25" customHeight="1" x14ac:dyDescent="0.2"/>
    <row r="883" ht="14.25" customHeight="1" x14ac:dyDescent="0.2"/>
    <row r="884" ht="14.25" customHeight="1" x14ac:dyDescent="0.2"/>
    <row r="885" ht="14.25" customHeight="1" x14ac:dyDescent="0.2"/>
    <row r="886" ht="14.25" customHeight="1" x14ac:dyDescent="0.2"/>
    <row r="887" ht="14.25" customHeight="1" x14ac:dyDescent="0.2"/>
    <row r="888" ht="14.25" customHeight="1" x14ac:dyDescent="0.2"/>
    <row r="889" ht="14.25" customHeight="1" x14ac:dyDescent="0.2"/>
    <row r="890" ht="14.25" customHeight="1" x14ac:dyDescent="0.2"/>
    <row r="891" ht="14.25" customHeight="1" x14ac:dyDescent="0.2"/>
    <row r="892" ht="14.25" customHeight="1" x14ac:dyDescent="0.2"/>
    <row r="893" ht="14.25" customHeight="1" x14ac:dyDescent="0.2"/>
    <row r="894" ht="14.25" customHeight="1" x14ac:dyDescent="0.2"/>
    <row r="895" ht="14.25" customHeight="1" x14ac:dyDescent="0.2"/>
    <row r="896" ht="14.25" customHeight="1" x14ac:dyDescent="0.2"/>
    <row r="897" ht="14.25" customHeight="1" x14ac:dyDescent="0.2"/>
    <row r="898" ht="14.25" customHeight="1" x14ac:dyDescent="0.2"/>
    <row r="899" ht="14.25" customHeight="1" x14ac:dyDescent="0.2"/>
    <row r="900" ht="14.25" customHeight="1" x14ac:dyDescent="0.2"/>
    <row r="901" ht="14.25" customHeight="1" x14ac:dyDescent="0.2"/>
    <row r="902" ht="14.25" customHeight="1" x14ac:dyDescent="0.2"/>
    <row r="903" ht="14.25" customHeight="1" x14ac:dyDescent="0.2"/>
    <row r="904" ht="14.25" customHeight="1" x14ac:dyDescent="0.2"/>
    <row r="905" ht="14.25" customHeight="1" x14ac:dyDescent="0.2"/>
    <row r="906" ht="14.25" customHeight="1" x14ac:dyDescent="0.2"/>
    <row r="907" ht="14.25" customHeight="1" x14ac:dyDescent="0.2"/>
    <row r="908" ht="14.25" customHeight="1" x14ac:dyDescent="0.2"/>
    <row r="909" ht="14.25" customHeight="1" x14ac:dyDescent="0.2"/>
    <row r="910" ht="14.25" customHeight="1" x14ac:dyDescent="0.2"/>
    <row r="911" ht="14.25" customHeight="1" x14ac:dyDescent="0.2"/>
    <row r="912" ht="14.25" customHeight="1" x14ac:dyDescent="0.2"/>
    <row r="913" ht="14.25" customHeight="1" x14ac:dyDescent="0.2"/>
    <row r="914" ht="14.25" customHeight="1" x14ac:dyDescent="0.2"/>
    <row r="915" ht="14.25" customHeight="1" x14ac:dyDescent="0.2"/>
    <row r="916" ht="14.25" customHeight="1" x14ac:dyDescent="0.2"/>
    <row r="917" ht="14.25" customHeight="1" x14ac:dyDescent="0.2"/>
    <row r="918" ht="14.25" customHeight="1" x14ac:dyDescent="0.2"/>
    <row r="919" ht="14.25" customHeight="1" x14ac:dyDescent="0.2"/>
    <row r="920" ht="14.25" customHeight="1" x14ac:dyDescent="0.2"/>
    <row r="921" ht="14.25" customHeight="1" x14ac:dyDescent="0.2"/>
    <row r="922" ht="14.25" customHeight="1" x14ac:dyDescent="0.2"/>
    <row r="923" ht="14.25" customHeight="1" x14ac:dyDescent="0.2"/>
    <row r="924" ht="14.25" customHeight="1" x14ac:dyDescent="0.2"/>
    <row r="925" ht="14.25" customHeight="1" x14ac:dyDescent="0.2"/>
    <row r="926" ht="14.25" customHeight="1" x14ac:dyDescent="0.2"/>
    <row r="927" ht="14.25" customHeight="1" x14ac:dyDescent="0.2"/>
    <row r="928" ht="14.25" customHeight="1" x14ac:dyDescent="0.2"/>
    <row r="929" ht="14.25" customHeight="1" x14ac:dyDescent="0.2"/>
    <row r="930" ht="14.25" customHeight="1" x14ac:dyDescent="0.2"/>
    <row r="931" ht="14.25" customHeight="1" x14ac:dyDescent="0.2"/>
    <row r="932" ht="14.25" customHeight="1" x14ac:dyDescent="0.2"/>
    <row r="933" ht="14.25" customHeight="1" x14ac:dyDescent="0.2"/>
    <row r="934" ht="14.25" customHeight="1" x14ac:dyDescent="0.2"/>
    <row r="935" ht="14.25" customHeight="1" x14ac:dyDescent="0.2"/>
    <row r="936" ht="14.25" customHeight="1" x14ac:dyDescent="0.2"/>
    <row r="937" ht="14.25" customHeight="1" x14ac:dyDescent="0.2"/>
    <row r="938" ht="14.25" customHeight="1" x14ac:dyDescent="0.2"/>
    <row r="939" ht="14.25" customHeight="1" x14ac:dyDescent="0.2"/>
    <row r="940" ht="14.25" customHeight="1" x14ac:dyDescent="0.2"/>
    <row r="941" ht="14.25" customHeight="1" x14ac:dyDescent="0.2"/>
    <row r="942" ht="14.25" customHeight="1" x14ac:dyDescent="0.2"/>
    <row r="943" ht="14.25" customHeight="1" x14ac:dyDescent="0.2"/>
    <row r="944" ht="14.25" customHeight="1" x14ac:dyDescent="0.2"/>
    <row r="945" ht="14.25" customHeight="1" x14ac:dyDescent="0.2"/>
    <row r="946" ht="14.25" customHeight="1" x14ac:dyDescent="0.2"/>
    <row r="947" ht="14.25" customHeight="1" x14ac:dyDescent="0.2"/>
    <row r="948" ht="14.25" customHeight="1" x14ac:dyDescent="0.2"/>
    <row r="949" ht="14.25" customHeight="1" x14ac:dyDescent="0.2"/>
    <row r="950" ht="14.25" customHeight="1" x14ac:dyDescent="0.2"/>
    <row r="951" ht="14.25" customHeight="1" x14ac:dyDescent="0.2"/>
    <row r="952" ht="14.25" customHeight="1" x14ac:dyDescent="0.2"/>
    <row r="953" ht="14.25" customHeight="1" x14ac:dyDescent="0.2"/>
    <row r="954" ht="14.25" customHeight="1" x14ac:dyDescent="0.2"/>
    <row r="955" ht="14.25" customHeight="1" x14ac:dyDescent="0.2"/>
    <row r="956" ht="14.25" customHeight="1" x14ac:dyDescent="0.2"/>
    <row r="957" ht="14.25" customHeight="1" x14ac:dyDescent="0.2"/>
    <row r="958" ht="14.25" customHeight="1" x14ac:dyDescent="0.2"/>
    <row r="959" ht="14.25" customHeight="1" x14ac:dyDescent="0.2"/>
    <row r="960" ht="14.25" customHeight="1" x14ac:dyDescent="0.2"/>
    <row r="961" ht="14.25" customHeight="1" x14ac:dyDescent="0.2"/>
    <row r="962" ht="14.25" customHeight="1" x14ac:dyDescent="0.2"/>
    <row r="963" ht="14.25" customHeight="1" x14ac:dyDescent="0.2"/>
    <row r="964" ht="14.25" customHeight="1" x14ac:dyDescent="0.2"/>
    <row r="965" ht="14.25" customHeight="1" x14ac:dyDescent="0.2"/>
    <row r="966" ht="14.25" customHeight="1" x14ac:dyDescent="0.2"/>
    <row r="967" ht="14.25" customHeight="1" x14ac:dyDescent="0.2"/>
    <row r="968" ht="14.25" customHeight="1" x14ac:dyDescent="0.2"/>
    <row r="969" ht="14.25" customHeight="1" x14ac:dyDescent="0.2"/>
    <row r="970" ht="14.25" customHeight="1" x14ac:dyDescent="0.2"/>
    <row r="971" ht="14.25" customHeight="1" x14ac:dyDescent="0.2"/>
    <row r="972" ht="14.25" customHeight="1" x14ac:dyDescent="0.2"/>
    <row r="973" ht="14.25" customHeight="1" x14ac:dyDescent="0.2"/>
    <row r="974" ht="14.25" customHeight="1" x14ac:dyDescent="0.2"/>
    <row r="975" ht="14.25" customHeight="1" x14ac:dyDescent="0.2"/>
    <row r="976" ht="14.25" customHeight="1" x14ac:dyDescent="0.2"/>
    <row r="977" ht="14.25" customHeight="1" x14ac:dyDescent="0.2"/>
    <row r="978" ht="14.25" customHeight="1" x14ac:dyDescent="0.2"/>
    <row r="979" ht="14.25" customHeight="1" x14ac:dyDescent="0.2"/>
    <row r="980" ht="14.25" customHeight="1" x14ac:dyDescent="0.2"/>
    <row r="981" ht="14.25" customHeight="1" x14ac:dyDescent="0.2"/>
    <row r="982" ht="14.25" customHeight="1" x14ac:dyDescent="0.2"/>
    <row r="983" ht="14.25" customHeight="1" x14ac:dyDescent="0.2"/>
    <row r="984" ht="14.25" customHeight="1" x14ac:dyDescent="0.2"/>
    <row r="985" ht="14.25" customHeight="1" x14ac:dyDescent="0.2"/>
    <row r="986" ht="14.25" customHeight="1" x14ac:dyDescent="0.2"/>
    <row r="987" ht="14.25" customHeight="1" x14ac:dyDescent="0.2"/>
    <row r="988" ht="14.25" customHeight="1" x14ac:dyDescent="0.2"/>
    <row r="989" ht="14.25" customHeight="1" x14ac:dyDescent="0.2"/>
    <row r="990" ht="14.25" customHeight="1" x14ac:dyDescent="0.2"/>
    <row r="991" ht="14.25" customHeight="1" x14ac:dyDescent="0.2"/>
    <row r="992" ht="14.25" customHeight="1" x14ac:dyDescent="0.2"/>
    <row r="993" ht="14.25" customHeight="1" x14ac:dyDescent="0.2"/>
    <row r="994" ht="14.25" customHeight="1" x14ac:dyDescent="0.2"/>
    <row r="995" ht="14.25" customHeight="1" x14ac:dyDescent="0.2"/>
    <row r="996" ht="14.25" customHeight="1" x14ac:dyDescent="0.2"/>
    <row r="997" ht="14.25" customHeight="1" x14ac:dyDescent="0.2"/>
    <row r="998" ht="14.25" customHeight="1" x14ac:dyDescent="0.2"/>
    <row r="999" ht="14.25" customHeight="1" x14ac:dyDescent="0.2"/>
    <row r="1000" ht="14.25" customHeight="1" x14ac:dyDescent="0.2"/>
  </sheetData>
  <pageMargins left="0.7" right="0.7" top="0.75" bottom="0.75" header="0" footer="0"/>
  <pageSetup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F1000"/>
  <sheetViews>
    <sheetView workbookViewId="0">
      <selection activeCell="B20" sqref="B20"/>
    </sheetView>
  </sheetViews>
  <sheetFormatPr baseColWidth="10" defaultColWidth="14.5" defaultRowHeight="15" customHeight="1" x14ac:dyDescent="0.2"/>
  <cols>
    <col min="1" max="1" width="22.33203125" customWidth="1"/>
    <col min="2" max="4" width="11.6640625" customWidth="1"/>
    <col min="5" max="26" width="8.6640625" customWidth="1"/>
  </cols>
  <sheetData>
    <row r="1" spans="1:6" ht="14.25" customHeight="1" x14ac:dyDescent="0.2">
      <c r="A1" s="10" t="s">
        <v>50</v>
      </c>
      <c r="B1" s="10"/>
      <c r="C1" s="10"/>
      <c r="E1" s="5" t="s">
        <v>51</v>
      </c>
      <c r="F1" s="5">
        <v>1000000</v>
      </c>
    </row>
    <row r="2" spans="1:6" ht="14.25" customHeight="1" x14ac:dyDescent="0.2">
      <c r="B2" s="1">
        <v>2020</v>
      </c>
      <c r="C2" s="1">
        <v>2030</v>
      </c>
      <c r="D2" s="1">
        <v>2050</v>
      </c>
    </row>
    <row r="3" spans="1:6" ht="14.25" customHeight="1" x14ac:dyDescent="0.2">
      <c r="A3" s="12" t="s">
        <v>52</v>
      </c>
      <c r="B3" s="20">
        <v>1650000</v>
      </c>
      <c r="C3" s="20">
        <v>1600000</v>
      </c>
      <c r="D3" s="20">
        <v>1550000</v>
      </c>
    </row>
    <row r="4" spans="1:6" ht="14.25" customHeight="1" x14ac:dyDescent="0.2">
      <c r="A4" s="12" t="s">
        <v>53</v>
      </c>
      <c r="B4" s="5">
        <v>770000</v>
      </c>
      <c r="C4" s="5">
        <v>730000</v>
      </c>
      <c r="D4" s="5">
        <v>680000</v>
      </c>
    </row>
    <row r="5" spans="1:6" ht="14.25" customHeight="1" x14ac:dyDescent="0.2">
      <c r="A5" s="12" t="s">
        <v>54</v>
      </c>
      <c r="B5" s="5">
        <v>2080000</v>
      </c>
      <c r="C5" s="5">
        <v>2000000</v>
      </c>
      <c r="D5" s="5">
        <v>1850000</v>
      </c>
    </row>
    <row r="6" spans="1:6" ht="14.25" customHeight="1" x14ac:dyDescent="0.2">
      <c r="A6" s="12" t="s">
        <v>55</v>
      </c>
      <c r="B6" s="5">
        <v>1500000</v>
      </c>
      <c r="C6" s="5">
        <v>1280000</v>
      </c>
      <c r="D6" s="5">
        <v>1080000</v>
      </c>
    </row>
    <row r="7" spans="1:6" ht="14.25" customHeight="1" x14ac:dyDescent="0.2">
      <c r="A7" s="12" t="s">
        <v>56</v>
      </c>
      <c r="B7" s="5">
        <v>790000</v>
      </c>
      <c r="C7" s="5">
        <v>560000</v>
      </c>
      <c r="D7" s="5">
        <v>410000</v>
      </c>
    </row>
    <row r="8" spans="1:6" ht="14.25" customHeight="1" x14ac:dyDescent="0.2">
      <c r="A8" s="12" t="s">
        <v>57</v>
      </c>
      <c r="B8" s="5">
        <v>2000000</v>
      </c>
      <c r="C8" s="5">
        <v>1820000</v>
      </c>
      <c r="D8" s="5">
        <v>1600000</v>
      </c>
    </row>
    <row r="9" spans="1:6" ht="14.25" customHeight="1" x14ac:dyDescent="0.2">
      <c r="A9" s="12" t="s">
        <v>58</v>
      </c>
      <c r="B9" s="5">
        <v>4000000</v>
      </c>
      <c r="C9" s="5">
        <v>3440000</v>
      </c>
      <c r="D9" s="5">
        <v>2840000</v>
      </c>
    </row>
    <row r="10" spans="1:6" ht="14.25" customHeight="1" x14ac:dyDescent="0.2">
      <c r="A10" s="12" t="s">
        <v>59</v>
      </c>
      <c r="B10" s="20">
        <v>800000</v>
      </c>
      <c r="C10" s="20">
        <v>800000</v>
      </c>
      <c r="D10" s="20">
        <v>780000</v>
      </c>
    </row>
    <row r="11" spans="1:6" ht="14.25" customHeight="1" x14ac:dyDescent="0.2">
      <c r="A11" s="12" t="s">
        <v>60</v>
      </c>
      <c r="B11" s="5">
        <v>690000</v>
      </c>
      <c r="C11" s="5">
        <v>660000</v>
      </c>
      <c r="D11" s="5">
        <v>610000</v>
      </c>
    </row>
    <row r="12" spans="1:6" ht="14.25" customHeight="1" x14ac:dyDescent="0.2">
      <c r="A12" s="12" t="s">
        <v>61</v>
      </c>
      <c r="B12" s="20">
        <v>1650000</v>
      </c>
      <c r="C12" s="20">
        <v>1600000</v>
      </c>
      <c r="D12" s="20">
        <v>1550000</v>
      </c>
    </row>
    <row r="13" spans="1:6" ht="14.25" customHeight="1" x14ac:dyDescent="0.2">
      <c r="A13" s="12" t="s">
        <v>62</v>
      </c>
      <c r="B13" s="5">
        <v>3500000</v>
      </c>
      <c r="C13" s="5">
        <v>2980000</v>
      </c>
      <c r="D13" s="5">
        <v>2520000</v>
      </c>
    </row>
    <row r="14" spans="1:6" ht="14.25" customHeight="1" x14ac:dyDescent="0.2">
      <c r="A14" s="12" t="s">
        <v>63</v>
      </c>
      <c r="B14" s="20">
        <v>800000</v>
      </c>
      <c r="C14" s="20">
        <v>800000</v>
      </c>
      <c r="D14" s="20">
        <v>780000</v>
      </c>
    </row>
    <row r="15" spans="1:6" ht="14.25" customHeight="1" x14ac:dyDescent="0.2">
      <c r="A15" s="12" t="s">
        <v>64</v>
      </c>
      <c r="B15" s="20">
        <v>800000</v>
      </c>
      <c r="C15" s="20">
        <v>800000</v>
      </c>
      <c r="D15" s="20">
        <v>780000</v>
      </c>
    </row>
    <row r="16" spans="1:6" ht="14.25" customHeight="1" x14ac:dyDescent="0.2">
      <c r="A16" s="12" t="s">
        <v>65</v>
      </c>
      <c r="B16" s="5">
        <v>690000</v>
      </c>
      <c r="C16" s="5">
        <v>660000</v>
      </c>
      <c r="D16" s="5">
        <v>610000</v>
      </c>
    </row>
    <row r="17" ht="14.25" customHeight="1" x14ac:dyDescent="0.2"/>
    <row r="18" ht="14.25" customHeight="1" x14ac:dyDescent="0.2"/>
    <row r="19" ht="14.25" customHeight="1" x14ac:dyDescent="0.2"/>
    <row r="20" ht="14.25" customHeight="1" x14ac:dyDescent="0.2"/>
    <row r="21" ht="14.25" customHeight="1" x14ac:dyDescent="0.2"/>
    <row r="22" ht="14.25" customHeight="1" x14ac:dyDescent="0.2"/>
    <row r="23" ht="14.25" customHeight="1" x14ac:dyDescent="0.2"/>
    <row r="24" ht="14.25" customHeight="1" x14ac:dyDescent="0.2"/>
    <row r="25" ht="14.25" customHeight="1" x14ac:dyDescent="0.2"/>
    <row r="26" ht="14.25" customHeight="1" x14ac:dyDescent="0.2"/>
    <row r="27" ht="14.25" customHeight="1" x14ac:dyDescent="0.2"/>
    <row r="28" ht="14.25" customHeight="1" x14ac:dyDescent="0.2"/>
    <row r="29" ht="14.25" customHeight="1" x14ac:dyDescent="0.2"/>
    <row r="30" ht="14.25" customHeight="1" x14ac:dyDescent="0.2"/>
    <row r="31" ht="14.25" customHeight="1" x14ac:dyDescent="0.2"/>
    <row r="32" ht="14.25" customHeight="1" x14ac:dyDescent="0.2"/>
    <row r="33" ht="14.25" customHeight="1" x14ac:dyDescent="0.2"/>
    <row r="34" ht="14.25" customHeight="1" x14ac:dyDescent="0.2"/>
    <row r="35" ht="14.25" customHeight="1" x14ac:dyDescent="0.2"/>
    <row r="36" ht="14.25" customHeight="1" x14ac:dyDescent="0.2"/>
    <row r="37" ht="14.25" customHeight="1" x14ac:dyDescent="0.2"/>
    <row r="38" ht="14.25" customHeight="1" x14ac:dyDescent="0.2"/>
    <row r="39" ht="14.25" customHeight="1" x14ac:dyDescent="0.2"/>
    <row r="40" ht="14.25" customHeight="1" x14ac:dyDescent="0.2"/>
    <row r="41" ht="14.25" customHeight="1" x14ac:dyDescent="0.2"/>
    <row r="42" ht="14.25" customHeight="1" x14ac:dyDescent="0.2"/>
    <row r="43" ht="14.25" customHeight="1" x14ac:dyDescent="0.2"/>
    <row r="44" ht="14.25" customHeight="1" x14ac:dyDescent="0.2"/>
    <row r="45" ht="14.25" customHeight="1" x14ac:dyDescent="0.2"/>
    <row r="46" ht="14.25" customHeight="1" x14ac:dyDescent="0.2"/>
    <row r="47" ht="14.25" customHeight="1" x14ac:dyDescent="0.2"/>
    <row r="48" ht="14.25" customHeight="1" x14ac:dyDescent="0.2"/>
    <row r="49" ht="14.25" customHeight="1" x14ac:dyDescent="0.2"/>
    <row r="50" ht="14.25" customHeight="1" x14ac:dyDescent="0.2"/>
    <row r="51" ht="14.25" customHeight="1" x14ac:dyDescent="0.2"/>
    <row r="52" ht="14.25" customHeight="1" x14ac:dyDescent="0.2"/>
    <row r="53" ht="14.25" customHeight="1" x14ac:dyDescent="0.2"/>
    <row r="54" ht="14.25" customHeight="1" x14ac:dyDescent="0.2"/>
    <row r="55" ht="14.25" customHeight="1" x14ac:dyDescent="0.2"/>
    <row r="56" ht="14.25" customHeight="1" x14ac:dyDescent="0.2"/>
    <row r="57" ht="14.25" customHeight="1" x14ac:dyDescent="0.2"/>
    <row r="58" ht="14.25" customHeight="1" x14ac:dyDescent="0.2"/>
    <row r="59" ht="14.25" customHeight="1" x14ac:dyDescent="0.2"/>
    <row r="60" ht="14.25" customHeight="1" x14ac:dyDescent="0.2"/>
    <row r="61" ht="14.25" customHeight="1" x14ac:dyDescent="0.2"/>
    <row r="62" ht="14.25" customHeight="1" x14ac:dyDescent="0.2"/>
    <row r="63" ht="14.25" customHeight="1" x14ac:dyDescent="0.2"/>
    <row r="64" ht="14.25" customHeight="1" x14ac:dyDescent="0.2"/>
    <row r="65" ht="14.25" customHeight="1" x14ac:dyDescent="0.2"/>
    <row r="66" ht="14.25" customHeight="1" x14ac:dyDescent="0.2"/>
    <row r="67" ht="14.25" customHeight="1" x14ac:dyDescent="0.2"/>
    <row r="68" ht="14.25" customHeight="1" x14ac:dyDescent="0.2"/>
    <row r="69" ht="14.25" customHeight="1" x14ac:dyDescent="0.2"/>
    <row r="70" ht="14.25" customHeight="1" x14ac:dyDescent="0.2"/>
    <row r="71" ht="14.25" customHeight="1" x14ac:dyDescent="0.2"/>
    <row r="72" ht="14.25" customHeight="1" x14ac:dyDescent="0.2"/>
    <row r="73" ht="14.25" customHeight="1" x14ac:dyDescent="0.2"/>
    <row r="74" ht="14.25" customHeight="1" x14ac:dyDescent="0.2"/>
    <row r="75" ht="14.25" customHeight="1" x14ac:dyDescent="0.2"/>
    <row r="76" ht="14.25" customHeight="1" x14ac:dyDescent="0.2"/>
    <row r="77" ht="14.25" customHeight="1" x14ac:dyDescent="0.2"/>
    <row r="78" ht="14.25" customHeight="1" x14ac:dyDescent="0.2"/>
    <row r="79" ht="14.25" customHeight="1" x14ac:dyDescent="0.2"/>
    <row r="80" ht="14.25" customHeight="1" x14ac:dyDescent="0.2"/>
    <row r="81" ht="14.25" customHeight="1" x14ac:dyDescent="0.2"/>
    <row r="82" ht="14.25" customHeight="1" x14ac:dyDescent="0.2"/>
    <row r="83" ht="14.25" customHeight="1" x14ac:dyDescent="0.2"/>
    <row r="84" ht="14.25" customHeight="1" x14ac:dyDescent="0.2"/>
    <row r="85" ht="14.25" customHeight="1" x14ac:dyDescent="0.2"/>
    <row r="86" ht="14.25" customHeight="1" x14ac:dyDescent="0.2"/>
    <row r="87" ht="14.25" customHeight="1" x14ac:dyDescent="0.2"/>
    <row r="88" ht="14.25" customHeight="1" x14ac:dyDescent="0.2"/>
    <row r="89" ht="14.25" customHeight="1" x14ac:dyDescent="0.2"/>
    <row r="90" ht="14.25" customHeight="1" x14ac:dyDescent="0.2"/>
    <row r="91" ht="14.25" customHeight="1" x14ac:dyDescent="0.2"/>
    <row r="92" ht="14.25" customHeight="1" x14ac:dyDescent="0.2"/>
    <row r="93" ht="14.25" customHeight="1" x14ac:dyDescent="0.2"/>
    <row r="94" ht="14.25" customHeight="1" x14ac:dyDescent="0.2"/>
    <row r="95" ht="14.25" customHeight="1" x14ac:dyDescent="0.2"/>
    <row r="96" ht="14.25" customHeight="1" x14ac:dyDescent="0.2"/>
    <row r="97" ht="14.25" customHeight="1" x14ac:dyDescent="0.2"/>
    <row r="98" ht="14.25" customHeight="1" x14ac:dyDescent="0.2"/>
    <row r="99" ht="14.25" customHeight="1" x14ac:dyDescent="0.2"/>
    <row r="100" ht="14.25" customHeight="1" x14ac:dyDescent="0.2"/>
    <row r="101" ht="14.25" customHeight="1" x14ac:dyDescent="0.2"/>
    <row r="102" ht="14.25" customHeight="1" x14ac:dyDescent="0.2"/>
    <row r="103" ht="14.25" customHeight="1" x14ac:dyDescent="0.2"/>
    <row r="104" ht="14.25" customHeight="1" x14ac:dyDescent="0.2"/>
    <row r="105" ht="14.25" customHeight="1" x14ac:dyDescent="0.2"/>
    <row r="106" ht="14.25" customHeight="1" x14ac:dyDescent="0.2"/>
    <row r="107" ht="14.25" customHeight="1" x14ac:dyDescent="0.2"/>
    <row r="108" ht="14.25" customHeight="1" x14ac:dyDescent="0.2"/>
    <row r="109" ht="14.25" customHeight="1" x14ac:dyDescent="0.2"/>
    <row r="110" ht="14.25" customHeight="1" x14ac:dyDescent="0.2"/>
    <row r="111" ht="14.25" customHeight="1" x14ac:dyDescent="0.2"/>
    <row r="112" ht="14.25" customHeight="1" x14ac:dyDescent="0.2"/>
    <row r="113" ht="14.25" customHeight="1" x14ac:dyDescent="0.2"/>
    <row r="114" ht="14.25" customHeight="1" x14ac:dyDescent="0.2"/>
    <row r="115" ht="14.25" customHeight="1" x14ac:dyDescent="0.2"/>
    <row r="116" ht="14.25" customHeight="1" x14ac:dyDescent="0.2"/>
    <row r="117" ht="14.25" customHeight="1" x14ac:dyDescent="0.2"/>
    <row r="118" ht="14.25" customHeight="1" x14ac:dyDescent="0.2"/>
    <row r="119" ht="14.25" customHeight="1" x14ac:dyDescent="0.2"/>
    <row r="120" ht="14.25" customHeight="1" x14ac:dyDescent="0.2"/>
    <row r="121" ht="14.25" customHeight="1" x14ac:dyDescent="0.2"/>
    <row r="122" ht="14.25" customHeight="1" x14ac:dyDescent="0.2"/>
    <row r="123" ht="14.25" customHeight="1" x14ac:dyDescent="0.2"/>
    <row r="124" ht="14.25" customHeight="1" x14ac:dyDescent="0.2"/>
    <row r="125" ht="14.25" customHeight="1" x14ac:dyDescent="0.2"/>
    <row r="126" ht="14.25" customHeight="1" x14ac:dyDescent="0.2"/>
    <row r="127" ht="14.25" customHeight="1" x14ac:dyDescent="0.2"/>
    <row r="128" ht="14.25" customHeight="1" x14ac:dyDescent="0.2"/>
    <row r="129" ht="14.25" customHeight="1" x14ac:dyDescent="0.2"/>
    <row r="130" ht="14.25" customHeight="1" x14ac:dyDescent="0.2"/>
    <row r="131" ht="14.25" customHeight="1" x14ac:dyDescent="0.2"/>
    <row r="132" ht="14.25" customHeight="1" x14ac:dyDescent="0.2"/>
    <row r="133" ht="14.25" customHeight="1" x14ac:dyDescent="0.2"/>
    <row r="134" ht="14.25" customHeight="1" x14ac:dyDescent="0.2"/>
    <row r="135" ht="14.25" customHeight="1" x14ac:dyDescent="0.2"/>
    <row r="136" ht="14.25" customHeight="1" x14ac:dyDescent="0.2"/>
    <row r="137" ht="14.25" customHeight="1" x14ac:dyDescent="0.2"/>
    <row r="138" ht="14.25" customHeight="1" x14ac:dyDescent="0.2"/>
    <row r="139" ht="14.25" customHeight="1" x14ac:dyDescent="0.2"/>
    <row r="140" ht="14.25" customHeight="1" x14ac:dyDescent="0.2"/>
    <row r="141" ht="14.25" customHeight="1" x14ac:dyDescent="0.2"/>
    <row r="142" ht="14.25" customHeight="1" x14ac:dyDescent="0.2"/>
    <row r="143" ht="14.25" customHeight="1" x14ac:dyDescent="0.2"/>
    <row r="144" ht="14.25" customHeight="1" x14ac:dyDescent="0.2"/>
    <row r="145" ht="14.25" customHeight="1" x14ac:dyDescent="0.2"/>
    <row r="146" ht="14.25" customHeight="1" x14ac:dyDescent="0.2"/>
    <row r="147" ht="14.25" customHeight="1" x14ac:dyDescent="0.2"/>
    <row r="148" ht="14.25" customHeight="1" x14ac:dyDescent="0.2"/>
    <row r="149" ht="14.25" customHeight="1" x14ac:dyDescent="0.2"/>
    <row r="150" ht="14.25" customHeight="1" x14ac:dyDescent="0.2"/>
    <row r="151" ht="14.25" customHeight="1" x14ac:dyDescent="0.2"/>
    <row r="152" ht="14.25" customHeight="1" x14ac:dyDescent="0.2"/>
    <row r="153" ht="14.25" customHeight="1" x14ac:dyDescent="0.2"/>
    <row r="154" ht="14.25" customHeight="1" x14ac:dyDescent="0.2"/>
    <row r="155" ht="14.25" customHeight="1" x14ac:dyDescent="0.2"/>
    <row r="156" ht="14.25" customHeight="1" x14ac:dyDescent="0.2"/>
    <row r="157" ht="14.25" customHeight="1" x14ac:dyDescent="0.2"/>
    <row r="158" ht="14.25" customHeight="1" x14ac:dyDescent="0.2"/>
    <row r="159" ht="14.25" customHeight="1" x14ac:dyDescent="0.2"/>
    <row r="160" ht="14.25" customHeight="1" x14ac:dyDescent="0.2"/>
    <row r="161" ht="14.25" customHeight="1" x14ac:dyDescent="0.2"/>
    <row r="162" ht="14.25" customHeight="1" x14ac:dyDescent="0.2"/>
    <row r="163" ht="14.25" customHeight="1" x14ac:dyDescent="0.2"/>
    <row r="164" ht="14.25" customHeight="1" x14ac:dyDescent="0.2"/>
    <row r="165" ht="14.25" customHeight="1" x14ac:dyDescent="0.2"/>
    <row r="166" ht="14.25" customHeight="1" x14ac:dyDescent="0.2"/>
    <row r="167" ht="14.25" customHeight="1" x14ac:dyDescent="0.2"/>
    <row r="168" ht="14.25" customHeight="1" x14ac:dyDescent="0.2"/>
    <row r="169" ht="14.25" customHeight="1" x14ac:dyDescent="0.2"/>
    <row r="170" ht="14.25" customHeight="1" x14ac:dyDescent="0.2"/>
    <row r="171" ht="14.25" customHeight="1" x14ac:dyDescent="0.2"/>
    <row r="172" ht="14.25" customHeight="1" x14ac:dyDescent="0.2"/>
    <row r="173" ht="14.25" customHeight="1" x14ac:dyDescent="0.2"/>
    <row r="174" ht="14.25" customHeight="1" x14ac:dyDescent="0.2"/>
    <row r="175" ht="14.25" customHeight="1" x14ac:dyDescent="0.2"/>
    <row r="176" ht="14.25" customHeight="1" x14ac:dyDescent="0.2"/>
    <row r="177" ht="14.25" customHeight="1" x14ac:dyDescent="0.2"/>
    <row r="178" ht="14.25" customHeight="1" x14ac:dyDescent="0.2"/>
    <row r="179" ht="14.25" customHeight="1" x14ac:dyDescent="0.2"/>
    <row r="180" ht="14.25" customHeight="1" x14ac:dyDescent="0.2"/>
    <row r="181" ht="14.25" customHeight="1" x14ac:dyDescent="0.2"/>
    <row r="182" ht="14.25" customHeight="1" x14ac:dyDescent="0.2"/>
    <row r="183" ht="14.25" customHeight="1" x14ac:dyDescent="0.2"/>
    <row r="184" ht="14.25" customHeight="1" x14ac:dyDescent="0.2"/>
    <row r="185" ht="14.25" customHeight="1" x14ac:dyDescent="0.2"/>
    <row r="186" ht="14.25" customHeight="1" x14ac:dyDescent="0.2"/>
    <row r="187" ht="14.25" customHeight="1" x14ac:dyDescent="0.2"/>
    <row r="188" ht="14.25" customHeight="1" x14ac:dyDescent="0.2"/>
    <row r="189" ht="14.25" customHeight="1" x14ac:dyDescent="0.2"/>
    <row r="190" ht="14.25" customHeight="1" x14ac:dyDescent="0.2"/>
    <row r="191" ht="14.25" customHeight="1" x14ac:dyDescent="0.2"/>
    <row r="192" ht="14.25" customHeight="1" x14ac:dyDescent="0.2"/>
    <row r="193" ht="14.25" customHeight="1" x14ac:dyDescent="0.2"/>
    <row r="194" ht="14.25" customHeight="1" x14ac:dyDescent="0.2"/>
    <row r="195" ht="14.25" customHeight="1" x14ac:dyDescent="0.2"/>
    <row r="196" ht="14.25" customHeight="1" x14ac:dyDescent="0.2"/>
    <row r="197" ht="14.25" customHeight="1" x14ac:dyDescent="0.2"/>
    <row r="198" ht="14.25" customHeight="1" x14ac:dyDescent="0.2"/>
    <row r="199" ht="14.25" customHeight="1" x14ac:dyDescent="0.2"/>
    <row r="200" ht="14.25" customHeight="1" x14ac:dyDescent="0.2"/>
    <row r="201" ht="14.25" customHeight="1" x14ac:dyDescent="0.2"/>
    <row r="202" ht="14.25" customHeight="1" x14ac:dyDescent="0.2"/>
    <row r="203" ht="14.25" customHeight="1" x14ac:dyDescent="0.2"/>
    <row r="204" ht="14.25" customHeight="1" x14ac:dyDescent="0.2"/>
    <row r="205" ht="14.25" customHeight="1" x14ac:dyDescent="0.2"/>
    <row r="206" ht="14.25" customHeight="1" x14ac:dyDescent="0.2"/>
    <row r="207" ht="14.25" customHeight="1" x14ac:dyDescent="0.2"/>
    <row r="208" ht="14.25" customHeight="1" x14ac:dyDescent="0.2"/>
    <row r="209" ht="14.25" customHeight="1" x14ac:dyDescent="0.2"/>
    <row r="210" ht="14.25" customHeight="1" x14ac:dyDescent="0.2"/>
    <row r="211" ht="14.25" customHeight="1" x14ac:dyDescent="0.2"/>
    <row r="212" ht="14.25" customHeight="1" x14ac:dyDescent="0.2"/>
    <row r="213" ht="14.25" customHeight="1" x14ac:dyDescent="0.2"/>
    <row r="214" ht="14.25" customHeight="1" x14ac:dyDescent="0.2"/>
    <row r="215" ht="14.25" customHeight="1" x14ac:dyDescent="0.2"/>
    <row r="216" ht="14.25" customHeight="1" x14ac:dyDescent="0.2"/>
    <row r="217" ht="14.25" customHeight="1" x14ac:dyDescent="0.2"/>
    <row r="218" ht="14.25" customHeight="1" x14ac:dyDescent="0.2"/>
    <row r="219" ht="14.25" customHeight="1" x14ac:dyDescent="0.2"/>
    <row r="220" ht="14.25" customHeight="1" x14ac:dyDescent="0.2"/>
    <row r="221" ht="14.25" customHeight="1" x14ac:dyDescent="0.2"/>
    <row r="222" ht="14.25" customHeight="1" x14ac:dyDescent="0.2"/>
    <row r="223" ht="14.25" customHeight="1" x14ac:dyDescent="0.2"/>
    <row r="224" ht="14.25" customHeight="1" x14ac:dyDescent="0.2"/>
    <row r="225" ht="14.25" customHeight="1" x14ac:dyDescent="0.2"/>
    <row r="226" ht="14.25" customHeight="1" x14ac:dyDescent="0.2"/>
    <row r="227" ht="14.25" customHeight="1" x14ac:dyDescent="0.2"/>
    <row r="228" ht="14.25" customHeight="1" x14ac:dyDescent="0.2"/>
    <row r="229" ht="14.25" customHeight="1" x14ac:dyDescent="0.2"/>
    <row r="230" ht="14.25" customHeight="1" x14ac:dyDescent="0.2"/>
    <row r="231" ht="14.25" customHeight="1" x14ac:dyDescent="0.2"/>
    <row r="232" ht="14.25" customHeight="1" x14ac:dyDescent="0.2"/>
    <row r="233" ht="14.25" customHeight="1" x14ac:dyDescent="0.2"/>
    <row r="234" ht="14.25" customHeight="1" x14ac:dyDescent="0.2"/>
    <row r="235" ht="14.25" customHeight="1" x14ac:dyDescent="0.2"/>
    <row r="236" ht="14.25" customHeight="1" x14ac:dyDescent="0.2"/>
    <row r="237" ht="14.25" customHeight="1" x14ac:dyDescent="0.2"/>
    <row r="238" ht="14.25" customHeight="1" x14ac:dyDescent="0.2"/>
    <row r="239" ht="14.25" customHeight="1" x14ac:dyDescent="0.2"/>
    <row r="240" ht="14.25" customHeight="1" x14ac:dyDescent="0.2"/>
    <row r="241" ht="14.25" customHeight="1" x14ac:dyDescent="0.2"/>
    <row r="242" ht="14.25" customHeight="1" x14ac:dyDescent="0.2"/>
    <row r="243" ht="14.25" customHeight="1" x14ac:dyDescent="0.2"/>
    <row r="244" ht="14.25" customHeight="1" x14ac:dyDescent="0.2"/>
    <row r="245" ht="14.25" customHeight="1" x14ac:dyDescent="0.2"/>
    <row r="246" ht="14.25" customHeight="1" x14ac:dyDescent="0.2"/>
    <row r="247" ht="14.25" customHeight="1" x14ac:dyDescent="0.2"/>
    <row r="248" ht="14.25" customHeight="1" x14ac:dyDescent="0.2"/>
    <row r="249" ht="14.25" customHeight="1" x14ac:dyDescent="0.2"/>
    <row r="250" ht="14.25" customHeight="1" x14ac:dyDescent="0.2"/>
    <row r="251" ht="14.25" customHeight="1" x14ac:dyDescent="0.2"/>
    <row r="252" ht="14.25" customHeight="1" x14ac:dyDescent="0.2"/>
    <row r="253" ht="14.25" customHeight="1" x14ac:dyDescent="0.2"/>
    <row r="254" ht="14.25" customHeight="1" x14ac:dyDescent="0.2"/>
    <row r="255" ht="14.25" customHeight="1" x14ac:dyDescent="0.2"/>
    <row r="256" ht="14.25" customHeight="1" x14ac:dyDescent="0.2"/>
    <row r="257" ht="14.25" customHeight="1" x14ac:dyDescent="0.2"/>
    <row r="258" ht="14.25" customHeight="1" x14ac:dyDescent="0.2"/>
    <row r="259" ht="14.25" customHeight="1" x14ac:dyDescent="0.2"/>
    <row r="260" ht="14.25" customHeight="1" x14ac:dyDescent="0.2"/>
    <row r="261" ht="14.25" customHeight="1" x14ac:dyDescent="0.2"/>
    <row r="262" ht="14.25" customHeight="1" x14ac:dyDescent="0.2"/>
    <row r="263" ht="14.25" customHeight="1" x14ac:dyDescent="0.2"/>
    <row r="264" ht="14.25" customHeight="1" x14ac:dyDescent="0.2"/>
    <row r="265" ht="14.25" customHeight="1" x14ac:dyDescent="0.2"/>
    <row r="266" ht="14.25" customHeight="1" x14ac:dyDescent="0.2"/>
    <row r="267" ht="14.25" customHeight="1" x14ac:dyDescent="0.2"/>
    <row r="268" ht="14.25" customHeight="1" x14ac:dyDescent="0.2"/>
    <row r="269" ht="14.25" customHeight="1" x14ac:dyDescent="0.2"/>
    <row r="270" ht="14.25" customHeight="1" x14ac:dyDescent="0.2"/>
    <row r="271" ht="14.25" customHeight="1" x14ac:dyDescent="0.2"/>
    <row r="272" ht="14.25" customHeight="1" x14ac:dyDescent="0.2"/>
    <row r="273" ht="14.25" customHeight="1" x14ac:dyDescent="0.2"/>
    <row r="274" ht="14.25" customHeight="1" x14ac:dyDescent="0.2"/>
    <row r="275" ht="14.25" customHeight="1" x14ac:dyDescent="0.2"/>
    <row r="276" ht="14.25" customHeight="1" x14ac:dyDescent="0.2"/>
    <row r="277" ht="14.25" customHeight="1" x14ac:dyDescent="0.2"/>
    <row r="278" ht="14.25" customHeight="1" x14ac:dyDescent="0.2"/>
    <row r="279" ht="14.25" customHeight="1" x14ac:dyDescent="0.2"/>
    <row r="280" ht="14.25" customHeight="1" x14ac:dyDescent="0.2"/>
    <row r="281" ht="14.25" customHeight="1" x14ac:dyDescent="0.2"/>
    <row r="282" ht="14.25" customHeight="1" x14ac:dyDescent="0.2"/>
    <row r="283" ht="14.25" customHeight="1" x14ac:dyDescent="0.2"/>
    <row r="284" ht="14.25" customHeight="1" x14ac:dyDescent="0.2"/>
    <row r="285" ht="14.25" customHeight="1" x14ac:dyDescent="0.2"/>
    <row r="286" ht="14.25" customHeight="1" x14ac:dyDescent="0.2"/>
    <row r="287" ht="14.25" customHeight="1" x14ac:dyDescent="0.2"/>
    <row r="288" ht="14.25" customHeight="1" x14ac:dyDescent="0.2"/>
    <row r="289" ht="14.25" customHeight="1" x14ac:dyDescent="0.2"/>
    <row r="290" ht="14.25" customHeight="1" x14ac:dyDescent="0.2"/>
    <row r="291" ht="14.25" customHeight="1" x14ac:dyDescent="0.2"/>
    <row r="292" ht="14.25" customHeight="1" x14ac:dyDescent="0.2"/>
    <row r="293" ht="14.25" customHeight="1" x14ac:dyDescent="0.2"/>
    <row r="294" ht="14.25" customHeight="1" x14ac:dyDescent="0.2"/>
    <row r="295" ht="14.25" customHeight="1" x14ac:dyDescent="0.2"/>
    <row r="296" ht="14.25" customHeight="1" x14ac:dyDescent="0.2"/>
    <row r="297" ht="14.25" customHeight="1" x14ac:dyDescent="0.2"/>
    <row r="298" ht="14.25" customHeight="1" x14ac:dyDescent="0.2"/>
    <row r="299" ht="14.25" customHeight="1" x14ac:dyDescent="0.2"/>
    <row r="300" ht="14.25" customHeight="1" x14ac:dyDescent="0.2"/>
    <row r="301" ht="14.25" customHeight="1" x14ac:dyDescent="0.2"/>
    <row r="302" ht="14.25" customHeight="1" x14ac:dyDescent="0.2"/>
    <row r="303" ht="14.25" customHeight="1" x14ac:dyDescent="0.2"/>
    <row r="304" ht="14.25" customHeight="1" x14ac:dyDescent="0.2"/>
    <row r="305" ht="14.25" customHeight="1" x14ac:dyDescent="0.2"/>
    <row r="306" ht="14.25" customHeight="1" x14ac:dyDescent="0.2"/>
    <row r="307" ht="14.25" customHeight="1" x14ac:dyDescent="0.2"/>
    <row r="308" ht="14.25" customHeight="1" x14ac:dyDescent="0.2"/>
    <row r="309" ht="14.25" customHeight="1" x14ac:dyDescent="0.2"/>
    <row r="310" ht="14.25" customHeight="1" x14ac:dyDescent="0.2"/>
    <row r="311" ht="14.25" customHeight="1" x14ac:dyDescent="0.2"/>
    <row r="312" ht="14.25" customHeight="1" x14ac:dyDescent="0.2"/>
    <row r="313" ht="14.25" customHeight="1" x14ac:dyDescent="0.2"/>
    <row r="314" ht="14.25" customHeight="1" x14ac:dyDescent="0.2"/>
    <row r="315" ht="14.25" customHeight="1" x14ac:dyDescent="0.2"/>
    <row r="316" ht="14.25" customHeight="1" x14ac:dyDescent="0.2"/>
    <row r="317" ht="14.25" customHeight="1" x14ac:dyDescent="0.2"/>
    <row r="318" ht="14.25" customHeight="1" x14ac:dyDescent="0.2"/>
    <row r="319" ht="14.25" customHeight="1" x14ac:dyDescent="0.2"/>
    <row r="320" ht="14.25" customHeight="1" x14ac:dyDescent="0.2"/>
    <row r="321" ht="14.25" customHeight="1" x14ac:dyDescent="0.2"/>
    <row r="322" ht="14.25" customHeight="1" x14ac:dyDescent="0.2"/>
    <row r="323" ht="14.25" customHeight="1" x14ac:dyDescent="0.2"/>
    <row r="324" ht="14.25" customHeight="1" x14ac:dyDescent="0.2"/>
    <row r="325" ht="14.25" customHeight="1" x14ac:dyDescent="0.2"/>
    <row r="326" ht="14.25" customHeight="1" x14ac:dyDescent="0.2"/>
    <row r="327" ht="14.25" customHeight="1" x14ac:dyDescent="0.2"/>
    <row r="328" ht="14.25" customHeight="1" x14ac:dyDescent="0.2"/>
    <row r="329" ht="14.25" customHeight="1" x14ac:dyDescent="0.2"/>
    <row r="330" ht="14.25" customHeight="1" x14ac:dyDescent="0.2"/>
    <row r="331" ht="14.25" customHeight="1" x14ac:dyDescent="0.2"/>
    <row r="332" ht="14.25" customHeight="1" x14ac:dyDescent="0.2"/>
    <row r="333" ht="14.25" customHeight="1" x14ac:dyDescent="0.2"/>
    <row r="334" ht="14.25" customHeight="1" x14ac:dyDescent="0.2"/>
    <row r="335" ht="14.25" customHeight="1" x14ac:dyDescent="0.2"/>
    <row r="336" ht="14.25" customHeight="1" x14ac:dyDescent="0.2"/>
    <row r="337" ht="14.25" customHeight="1" x14ac:dyDescent="0.2"/>
    <row r="338" ht="14.25" customHeight="1" x14ac:dyDescent="0.2"/>
    <row r="339" ht="14.25" customHeight="1" x14ac:dyDescent="0.2"/>
    <row r="340" ht="14.25" customHeight="1" x14ac:dyDescent="0.2"/>
    <row r="341" ht="14.25" customHeight="1" x14ac:dyDescent="0.2"/>
    <row r="342" ht="14.25" customHeight="1" x14ac:dyDescent="0.2"/>
    <row r="343" ht="14.25" customHeight="1" x14ac:dyDescent="0.2"/>
    <row r="344" ht="14.25" customHeight="1" x14ac:dyDescent="0.2"/>
    <row r="345" ht="14.25" customHeight="1" x14ac:dyDescent="0.2"/>
    <row r="346" ht="14.25" customHeight="1" x14ac:dyDescent="0.2"/>
    <row r="347" ht="14.25" customHeight="1" x14ac:dyDescent="0.2"/>
    <row r="348" ht="14.25" customHeight="1" x14ac:dyDescent="0.2"/>
    <row r="349" ht="14.25" customHeight="1" x14ac:dyDescent="0.2"/>
    <row r="350" ht="14.25" customHeight="1" x14ac:dyDescent="0.2"/>
    <row r="351" ht="14.25" customHeight="1" x14ac:dyDescent="0.2"/>
    <row r="352" ht="14.25" customHeight="1" x14ac:dyDescent="0.2"/>
    <row r="353" ht="14.25" customHeight="1" x14ac:dyDescent="0.2"/>
    <row r="354" ht="14.25" customHeight="1" x14ac:dyDescent="0.2"/>
    <row r="355" ht="14.25" customHeight="1" x14ac:dyDescent="0.2"/>
    <row r="356" ht="14.25" customHeight="1" x14ac:dyDescent="0.2"/>
    <row r="357" ht="14.25" customHeight="1" x14ac:dyDescent="0.2"/>
    <row r="358" ht="14.25" customHeight="1" x14ac:dyDescent="0.2"/>
    <row r="359" ht="14.25" customHeight="1" x14ac:dyDescent="0.2"/>
    <row r="360" ht="14.25" customHeight="1" x14ac:dyDescent="0.2"/>
    <row r="361" ht="14.25" customHeight="1" x14ac:dyDescent="0.2"/>
    <row r="362" ht="14.25" customHeight="1" x14ac:dyDescent="0.2"/>
    <row r="363" ht="14.25" customHeight="1" x14ac:dyDescent="0.2"/>
    <row r="364" ht="14.25" customHeight="1" x14ac:dyDescent="0.2"/>
    <row r="365" ht="14.25" customHeight="1" x14ac:dyDescent="0.2"/>
    <row r="366" ht="14.25" customHeight="1" x14ac:dyDescent="0.2"/>
    <row r="367" ht="14.25" customHeight="1" x14ac:dyDescent="0.2"/>
    <row r="368" ht="14.25" customHeight="1" x14ac:dyDescent="0.2"/>
    <row r="369" ht="14.25" customHeight="1" x14ac:dyDescent="0.2"/>
    <row r="370" ht="14.25" customHeight="1" x14ac:dyDescent="0.2"/>
    <row r="371" ht="14.25" customHeight="1" x14ac:dyDescent="0.2"/>
    <row r="372" ht="14.25" customHeight="1" x14ac:dyDescent="0.2"/>
    <row r="373" ht="14.25" customHeight="1" x14ac:dyDescent="0.2"/>
    <row r="374" ht="14.25" customHeight="1" x14ac:dyDescent="0.2"/>
    <row r="375" ht="14.25" customHeight="1" x14ac:dyDescent="0.2"/>
    <row r="376" ht="14.25" customHeight="1" x14ac:dyDescent="0.2"/>
    <row r="377" ht="14.25" customHeight="1" x14ac:dyDescent="0.2"/>
    <row r="378" ht="14.25" customHeight="1" x14ac:dyDescent="0.2"/>
    <row r="379" ht="14.25" customHeight="1" x14ac:dyDescent="0.2"/>
    <row r="380" ht="14.25" customHeight="1" x14ac:dyDescent="0.2"/>
    <row r="381" ht="14.25" customHeight="1" x14ac:dyDescent="0.2"/>
    <row r="382" ht="14.25" customHeight="1" x14ac:dyDescent="0.2"/>
    <row r="383" ht="14.25" customHeight="1" x14ac:dyDescent="0.2"/>
    <row r="384" ht="14.25" customHeight="1" x14ac:dyDescent="0.2"/>
    <row r="385" ht="14.25" customHeight="1" x14ac:dyDescent="0.2"/>
    <row r="386" ht="14.25" customHeight="1" x14ac:dyDescent="0.2"/>
    <row r="387" ht="14.25" customHeight="1" x14ac:dyDescent="0.2"/>
    <row r="388" ht="14.25" customHeight="1" x14ac:dyDescent="0.2"/>
    <row r="389" ht="14.25" customHeight="1" x14ac:dyDescent="0.2"/>
    <row r="390" ht="14.25" customHeight="1" x14ac:dyDescent="0.2"/>
    <row r="391" ht="14.25" customHeight="1" x14ac:dyDescent="0.2"/>
    <row r="392" ht="14.25" customHeight="1" x14ac:dyDescent="0.2"/>
    <row r="393" ht="14.25" customHeight="1" x14ac:dyDescent="0.2"/>
    <row r="394" ht="14.25" customHeight="1" x14ac:dyDescent="0.2"/>
    <row r="395" ht="14.25" customHeight="1" x14ac:dyDescent="0.2"/>
    <row r="396" ht="14.25" customHeight="1" x14ac:dyDescent="0.2"/>
    <row r="397" ht="14.25" customHeight="1" x14ac:dyDescent="0.2"/>
    <row r="398" ht="14.25" customHeight="1" x14ac:dyDescent="0.2"/>
    <row r="399" ht="14.25" customHeight="1" x14ac:dyDescent="0.2"/>
    <row r="400" ht="14.25" customHeight="1" x14ac:dyDescent="0.2"/>
    <row r="401" ht="14.25" customHeight="1" x14ac:dyDescent="0.2"/>
    <row r="402" ht="14.25" customHeight="1" x14ac:dyDescent="0.2"/>
    <row r="403" ht="14.25" customHeight="1" x14ac:dyDescent="0.2"/>
    <row r="404" ht="14.25" customHeight="1" x14ac:dyDescent="0.2"/>
    <row r="405" ht="14.25" customHeight="1" x14ac:dyDescent="0.2"/>
    <row r="406" ht="14.25" customHeight="1" x14ac:dyDescent="0.2"/>
    <row r="407" ht="14.25" customHeight="1" x14ac:dyDescent="0.2"/>
    <row r="408" ht="14.25" customHeight="1" x14ac:dyDescent="0.2"/>
    <row r="409" ht="14.25" customHeight="1" x14ac:dyDescent="0.2"/>
    <row r="410" ht="14.25" customHeight="1" x14ac:dyDescent="0.2"/>
    <row r="411" ht="14.25" customHeight="1" x14ac:dyDescent="0.2"/>
    <row r="412" ht="14.25" customHeight="1" x14ac:dyDescent="0.2"/>
    <row r="413" ht="14.25" customHeight="1" x14ac:dyDescent="0.2"/>
    <row r="414" ht="14.25" customHeight="1" x14ac:dyDescent="0.2"/>
    <row r="415" ht="14.25" customHeight="1" x14ac:dyDescent="0.2"/>
    <row r="416" ht="14.25" customHeight="1" x14ac:dyDescent="0.2"/>
    <row r="417" ht="14.25" customHeight="1" x14ac:dyDescent="0.2"/>
    <row r="418" ht="14.25" customHeight="1" x14ac:dyDescent="0.2"/>
    <row r="419" ht="14.25" customHeight="1" x14ac:dyDescent="0.2"/>
    <row r="420" ht="14.25" customHeight="1" x14ac:dyDescent="0.2"/>
    <row r="421" ht="14.25" customHeight="1" x14ac:dyDescent="0.2"/>
    <row r="422" ht="14.25" customHeight="1" x14ac:dyDescent="0.2"/>
    <row r="423" ht="14.25" customHeight="1" x14ac:dyDescent="0.2"/>
    <row r="424" ht="14.25" customHeight="1" x14ac:dyDescent="0.2"/>
    <row r="425" ht="14.25" customHeight="1" x14ac:dyDescent="0.2"/>
    <row r="426" ht="14.25" customHeight="1" x14ac:dyDescent="0.2"/>
    <row r="427" ht="14.25" customHeight="1" x14ac:dyDescent="0.2"/>
    <row r="428" ht="14.25" customHeight="1" x14ac:dyDescent="0.2"/>
    <row r="429" ht="14.25" customHeight="1" x14ac:dyDescent="0.2"/>
    <row r="430" ht="14.25" customHeight="1" x14ac:dyDescent="0.2"/>
    <row r="431" ht="14.25" customHeight="1" x14ac:dyDescent="0.2"/>
    <row r="432" ht="14.25" customHeight="1" x14ac:dyDescent="0.2"/>
    <row r="433" ht="14.25" customHeight="1" x14ac:dyDescent="0.2"/>
    <row r="434" ht="14.25" customHeight="1" x14ac:dyDescent="0.2"/>
    <row r="435" ht="14.25" customHeight="1" x14ac:dyDescent="0.2"/>
    <row r="436" ht="14.25" customHeight="1" x14ac:dyDescent="0.2"/>
    <row r="437" ht="14.25" customHeight="1" x14ac:dyDescent="0.2"/>
    <row r="438" ht="14.25" customHeight="1" x14ac:dyDescent="0.2"/>
    <row r="439" ht="14.25" customHeight="1" x14ac:dyDescent="0.2"/>
    <row r="440" ht="14.25" customHeight="1" x14ac:dyDescent="0.2"/>
    <row r="441" ht="14.25" customHeight="1" x14ac:dyDescent="0.2"/>
    <row r="442" ht="14.25" customHeight="1" x14ac:dyDescent="0.2"/>
    <row r="443" ht="14.25" customHeight="1" x14ac:dyDescent="0.2"/>
    <row r="444" ht="14.25" customHeight="1" x14ac:dyDescent="0.2"/>
    <row r="445" ht="14.25" customHeight="1" x14ac:dyDescent="0.2"/>
    <row r="446" ht="14.25" customHeight="1" x14ac:dyDescent="0.2"/>
    <row r="447" ht="14.25" customHeight="1" x14ac:dyDescent="0.2"/>
    <row r="448" ht="14.25" customHeight="1" x14ac:dyDescent="0.2"/>
    <row r="449" ht="14.25" customHeight="1" x14ac:dyDescent="0.2"/>
    <row r="450" ht="14.25" customHeight="1" x14ac:dyDescent="0.2"/>
    <row r="451" ht="14.25" customHeight="1" x14ac:dyDescent="0.2"/>
    <row r="452" ht="14.25" customHeight="1" x14ac:dyDescent="0.2"/>
    <row r="453" ht="14.25" customHeight="1" x14ac:dyDescent="0.2"/>
    <row r="454" ht="14.25" customHeight="1" x14ac:dyDescent="0.2"/>
    <row r="455" ht="14.25" customHeight="1" x14ac:dyDescent="0.2"/>
    <row r="456" ht="14.25" customHeight="1" x14ac:dyDescent="0.2"/>
    <row r="457" ht="14.25" customHeight="1" x14ac:dyDescent="0.2"/>
    <row r="458" ht="14.25" customHeight="1" x14ac:dyDescent="0.2"/>
    <row r="459" ht="14.25" customHeight="1" x14ac:dyDescent="0.2"/>
    <row r="460" ht="14.25" customHeight="1" x14ac:dyDescent="0.2"/>
    <row r="461" ht="14.25" customHeight="1" x14ac:dyDescent="0.2"/>
    <row r="462" ht="14.25" customHeight="1" x14ac:dyDescent="0.2"/>
    <row r="463" ht="14.25" customHeight="1" x14ac:dyDescent="0.2"/>
    <row r="464" ht="14.25" customHeight="1" x14ac:dyDescent="0.2"/>
    <row r="465" ht="14.25" customHeight="1" x14ac:dyDescent="0.2"/>
    <row r="466" ht="14.25" customHeight="1" x14ac:dyDescent="0.2"/>
    <row r="467" ht="14.25" customHeight="1" x14ac:dyDescent="0.2"/>
    <row r="468" ht="14.25" customHeight="1" x14ac:dyDescent="0.2"/>
    <row r="469" ht="14.25" customHeight="1" x14ac:dyDescent="0.2"/>
    <row r="470" ht="14.25" customHeight="1" x14ac:dyDescent="0.2"/>
    <row r="471" ht="14.25" customHeight="1" x14ac:dyDescent="0.2"/>
    <row r="472" ht="14.25" customHeight="1" x14ac:dyDescent="0.2"/>
    <row r="473" ht="14.25" customHeight="1" x14ac:dyDescent="0.2"/>
    <row r="474" ht="14.25" customHeight="1" x14ac:dyDescent="0.2"/>
    <row r="475" ht="14.25" customHeight="1" x14ac:dyDescent="0.2"/>
    <row r="476" ht="14.25" customHeight="1" x14ac:dyDescent="0.2"/>
    <row r="477" ht="14.25" customHeight="1" x14ac:dyDescent="0.2"/>
    <row r="478" ht="14.25" customHeight="1" x14ac:dyDescent="0.2"/>
    <row r="479" ht="14.25" customHeight="1" x14ac:dyDescent="0.2"/>
    <row r="480" ht="14.25" customHeight="1" x14ac:dyDescent="0.2"/>
    <row r="481" ht="14.25" customHeight="1" x14ac:dyDescent="0.2"/>
    <row r="482" ht="14.25" customHeight="1" x14ac:dyDescent="0.2"/>
    <row r="483" ht="14.25" customHeight="1" x14ac:dyDescent="0.2"/>
    <row r="484" ht="14.25" customHeight="1" x14ac:dyDescent="0.2"/>
    <row r="485" ht="14.25" customHeight="1" x14ac:dyDescent="0.2"/>
    <row r="486" ht="14.25" customHeight="1" x14ac:dyDescent="0.2"/>
    <row r="487" ht="14.25" customHeight="1" x14ac:dyDescent="0.2"/>
    <row r="488" ht="14.25" customHeight="1" x14ac:dyDescent="0.2"/>
    <row r="489" ht="14.25" customHeight="1" x14ac:dyDescent="0.2"/>
    <row r="490" ht="14.25" customHeight="1" x14ac:dyDescent="0.2"/>
    <row r="491" ht="14.25" customHeight="1" x14ac:dyDescent="0.2"/>
    <row r="492" ht="14.25" customHeight="1" x14ac:dyDescent="0.2"/>
    <row r="493" ht="14.25" customHeight="1" x14ac:dyDescent="0.2"/>
    <row r="494" ht="14.25" customHeight="1" x14ac:dyDescent="0.2"/>
    <row r="495" ht="14.25" customHeight="1" x14ac:dyDescent="0.2"/>
    <row r="496" ht="14.25" customHeight="1" x14ac:dyDescent="0.2"/>
    <row r="497" ht="14.25" customHeight="1" x14ac:dyDescent="0.2"/>
    <row r="498" ht="14.25" customHeight="1" x14ac:dyDescent="0.2"/>
    <row r="499" ht="14.25" customHeight="1" x14ac:dyDescent="0.2"/>
    <row r="500" ht="14.25" customHeight="1" x14ac:dyDescent="0.2"/>
    <row r="501" ht="14.25" customHeight="1" x14ac:dyDescent="0.2"/>
    <row r="502" ht="14.25" customHeight="1" x14ac:dyDescent="0.2"/>
    <row r="503" ht="14.25" customHeight="1" x14ac:dyDescent="0.2"/>
    <row r="504" ht="14.25" customHeight="1" x14ac:dyDescent="0.2"/>
    <row r="505" ht="14.25" customHeight="1" x14ac:dyDescent="0.2"/>
    <row r="506" ht="14.25" customHeight="1" x14ac:dyDescent="0.2"/>
    <row r="507" ht="14.25" customHeight="1" x14ac:dyDescent="0.2"/>
    <row r="508" ht="14.25" customHeight="1" x14ac:dyDescent="0.2"/>
    <row r="509" ht="14.25" customHeight="1" x14ac:dyDescent="0.2"/>
    <row r="510" ht="14.25" customHeight="1" x14ac:dyDescent="0.2"/>
    <row r="511" ht="14.25" customHeight="1" x14ac:dyDescent="0.2"/>
    <row r="512" ht="14.25" customHeight="1" x14ac:dyDescent="0.2"/>
    <row r="513" ht="14.25" customHeight="1" x14ac:dyDescent="0.2"/>
    <row r="514" ht="14.25" customHeight="1" x14ac:dyDescent="0.2"/>
    <row r="515" ht="14.25" customHeight="1" x14ac:dyDescent="0.2"/>
    <row r="516" ht="14.25" customHeight="1" x14ac:dyDescent="0.2"/>
    <row r="517" ht="14.25" customHeight="1" x14ac:dyDescent="0.2"/>
    <row r="518" ht="14.25" customHeight="1" x14ac:dyDescent="0.2"/>
    <row r="519" ht="14.25" customHeight="1" x14ac:dyDescent="0.2"/>
    <row r="520" ht="14.25" customHeight="1" x14ac:dyDescent="0.2"/>
    <row r="521" ht="14.25" customHeight="1" x14ac:dyDescent="0.2"/>
    <row r="522" ht="14.25" customHeight="1" x14ac:dyDescent="0.2"/>
    <row r="523" ht="14.25" customHeight="1" x14ac:dyDescent="0.2"/>
    <row r="524" ht="14.25" customHeight="1" x14ac:dyDescent="0.2"/>
    <row r="525" ht="14.25" customHeight="1" x14ac:dyDescent="0.2"/>
    <row r="526" ht="14.25" customHeight="1" x14ac:dyDescent="0.2"/>
    <row r="527" ht="14.25" customHeight="1" x14ac:dyDescent="0.2"/>
    <row r="528" ht="14.25" customHeight="1" x14ac:dyDescent="0.2"/>
    <row r="529" ht="14.25" customHeight="1" x14ac:dyDescent="0.2"/>
    <row r="530" ht="14.25" customHeight="1" x14ac:dyDescent="0.2"/>
    <row r="531" ht="14.25" customHeight="1" x14ac:dyDescent="0.2"/>
    <row r="532" ht="14.25" customHeight="1" x14ac:dyDescent="0.2"/>
    <row r="533" ht="14.25" customHeight="1" x14ac:dyDescent="0.2"/>
    <row r="534" ht="14.25" customHeight="1" x14ac:dyDescent="0.2"/>
    <row r="535" ht="14.25" customHeight="1" x14ac:dyDescent="0.2"/>
    <row r="536" ht="14.25" customHeight="1" x14ac:dyDescent="0.2"/>
    <row r="537" ht="14.25" customHeight="1" x14ac:dyDescent="0.2"/>
    <row r="538" ht="14.25" customHeight="1" x14ac:dyDescent="0.2"/>
    <row r="539" ht="14.25" customHeight="1" x14ac:dyDescent="0.2"/>
    <row r="540" ht="14.25" customHeight="1" x14ac:dyDescent="0.2"/>
    <row r="541" ht="14.25" customHeight="1" x14ac:dyDescent="0.2"/>
    <row r="542" ht="14.25" customHeight="1" x14ac:dyDescent="0.2"/>
    <row r="543" ht="14.25" customHeight="1" x14ac:dyDescent="0.2"/>
    <row r="544" ht="14.25" customHeight="1" x14ac:dyDescent="0.2"/>
    <row r="545" ht="14.25" customHeight="1" x14ac:dyDescent="0.2"/>
    <row r="546" ht="14.25" customHeight="1" x14ac:dyDescent="0.2"/>
    <row r="547" ht="14.25" customHeight="1" x14ac:dyDescent="0.2"/>
    <row r="548" ht="14.25" customHeight="1" x14ac:dyDescent="0.2"/>
    <row r="549" ht="14.25" customHeight="1" x14ac:dyDescent="0.2"/>
    <row r="550" ht="14.25" customHeight="1" x14ac:dyDescent="0.2"/>
    <row r="551" ht="14.25" customHeight="1" x14ac:dyDescent="0.2"/>
    <row r="552" ht="14.25" customHeight="1" x14ac:dyDescent="0.2"/>
    <row r="553" ht="14.25" customHeight="1" x14ac:dyDescent="0.2"/>
    <row r="554" ht="14.25" customHeight="1" x14ac:dyDescent="0.2"/>
    <row r="555" ht="14.25" customHeight="1" x14ac:dyDescent="0.2"/>
    <row r="556" ht="14.25" customHeight="1" x14ac:dyDescent="0.2"/>
    <row r="557" ht="14.25" customHeight="1" x14ac:dyDescent="0.2"/>
    <row r="558" ht="14.25" customHeight="1" x14ac:dyDescent="0.2"/>
    <row r="559" ht="14.25" customHeight="1" x14ac:dyDescent="0.2"/>
    <row r="560" ht="14.25" customHeight="1" x14ac:dyDescent="0.2"/>
    <row r="561" ht="14.25" customHeight="1" x14ac:dyDescent="0.2"/>
    <row r="562" ht="14.25" customHeight="1" x14ac:dyDescent="0.2"/>
    <row r="563" ht="14.25" customHeight="1" x14ac:dyDescent="0.2"/>
    <row r="564" ht="14.25" customHeight="1" x14ac:dyDescent="0.2"/>
    <row r="565" ht="14.25" customHeight="1" x14ac:dyDescent="0.2"/>
    <row r="566" ht="14.25" customHeight="1" x14ac:dyDescent="0.2"/>
    <row r="567" ht="14.25" customHeight="1" x14ac:dyDescent="0.2"/>
    <row r="568" ht="14.25" customHeight="1" x14ac:dyDescent="0.2"/>
    <row r="569" ht="14.25" customHeight="1" x14ac:dyDescent="0.2"/>
    <row r="570" ht="14.25" customHeight="1" x14ac:dyDescent="0.2"/>
    <row r="571" ht="14.25" customHeight="1" x14ac:dyDescent="0.2"/>
    <row r="572" ht="14.25" customHeight="1" x14ac:dyDescent="0.2"/>
    <row r="573" ht="14.25" customHeight="1" x14ac:dyDescent="0.2"/>
    <row r="574" ht="14.25" customHeight="1" x14ac:dyDescent="0.2"/>
    <row r="575" ht="14.25" customHeight="1" x14ac:dyDescent="0.2"/>
    <row r="576" ht="14.25" customHeight="1" x14ac:dyDescent="0.2"/>
    <row r="577" ht="14.25" customHeight="1" x14ac:dyDescent="0.2"/>
    <row r="578" ht="14.25" customHeight="1" x14ac:dyDescent="0.2"/>
    <row r="579" ht="14.25" customHeight="1" x14ac:dyDescent="0.2"/>
    <row r="580" ht="14.25" customHeight="1" x14ac:dyDescent="0.2"/>
    <row r="581" ht="14.25" customHeight="1" x14ac:dyDescent="0.2"/>
    <row r="582" ht="14.25" customHeight="1" x14ac:dyDescent="0.2"/>
    <row r="583" ht="14.25" customHeight="1" x14ac:dyDescent="0.2"/>
    <row r="584" ht="14.25" customHeight="1" x14ac:dyDescent="0.2"/>
    <row r="585" ht="14.25" customHeight="1" x14ac:dyDescent="0.2"/>
    <row r="586" ht="14.25" customHeight="1" x14ac:dyDescent="0.2"/>
    <row r="587" ht="14.25" customHeight="1" x14ac:dyDescent="0.2"/>
    <row r="588" ht="14.25" customHeight="1" x14ac:dyDescent="0.2"/>
    <row r="589" ht="14.25" customHeight="1" x14ac:dyDescent="0.2"/>
    <row r="590" ht="14.25" customHeight="1" x14ac:dyDescent="0.2"/>
    <row r="591" ht="14.25" customHeight="1" x14ac:dyDescent="0.2"/>
    <row r="592" ht="14.25" customHeight="1" x14ac:dyDescent="0.2"/>
    <row r="593" ht="14.25" customHeight="1" x14ac:dyDescent="0.2"/>
    <row r="594" ht="14.25" customHeight="1" x14ac:dyDescent="0.2"/>
    <row r="595" ht="14.25" customHeight="1" x14ac:dyDescent="0.2"/>
    <row r="596" ht="14.25" customHeight="1" x14ac:dyDescent="0.2"/>
    <row r="597" ht="14.25" customHeight="1" x14ac:dyDescent="0.2"/>
    <row r="598" ht="14.25" customHeight="1" x14ac:dyDescent="0.2"/>
    <row r="599" ht="14.25" customHeight="1" x14ac:dyDescent="0.2"/>
    <row r="600" ht="14.25" customHeight="1" x14ac:dyDescent="0.2"/>
    <row r="601" ht="14.25" customHeight="1" x14ac:dyDescent="0.2"/>
    <row r="602" ht="14.25" customHeight="1" x14ac:dyDescent="0.2"/>
    <row r="603" ht="14.25" customHeight="1" x14ac:dyDescent="0.2"/>
    <row r="604" ht="14.25" customHeight="1" x14ac:dyDescent="0.2"/>
    <row r="605" ht="14.25" customHeight="1" x14ac:dyDescent="0.2"/>
    <row r="606" ht="14.25" customHeight="1" x14ac:dyDescent="0.2"/>
    <row r="607" ht="14.25" customHeight="1" x14ac:dyDescent="0.2"/>
    <row r="608" ht="14.25" customHeight="1" x14ac:dyDescent="0.2"/>
    <row r="609" ht="14.25" customHeight="1" x14ac:dyDescent="0.2"/>
    <row r="610" ht="14.25" customHeight="1" x14ac:dyDescent="0.2"/>
    <row r="611" ht="14.25" customHeight="1" x14ac:dyDescent="0.2"/>
    <row r="612" ht="14.25" customHeight="1" x14ac:dyDescent="0.2"/>
    <row r="613" ht="14.25" customHeight="1" x14ac:dyDescent="0.2"/>
    <row r="614" ht="14.25" customHeight="1" x14ac:dyDescent="0.2"/>
    <row r="615" ht="14.25" customHeight="1" x14ac:dyDescent="0.2"/>
    <row r="616" ht="14.25" customHeight="1" x14ac:dyDescent="0.2"/>
    <row r="617" ht="14.25" customHeight="1" x14ac:dyDescent="0.2"/>
    <row r="618" ht="14.25" customHeight="1" x14ac:dyDescent="0.2"/>
    <row r="619" ht="14.25" customHeight="1" x14ac:dyDescent="0.2"/>
    <row r="620" ht="14.25" customHeight="1" x14ac:dyDescent="0.2"/>
    <row r="621" ht="14.25" customHeight="1" x14ac:dyDescent="0.2"/>
    <row r="622" ht="14.25" customHeight="1" x14ac:dyDescent="0.2"/>
    <row r="623" ht="14.25" customHeight="1" x14ac:dyDescent="0.2"/>
    <row r="624" ht="14.25" customHeight="1" x14ac:dyDescent="0.2"/>
    <row r="625" ht="14.25" customHeight="1" x14ac:dyDescent="0.2"/>
    <row r="626" ht="14.25" customHeight="1" x14ac:dyDescent="0.2"/>
    <row r="627" ht="14.25" customHeight="1" x14ac:dyDescent="0.2"/>
    <row r="628" ht="14.25" customHeight="1" x14ac:dyDescent="0.2"/>
    <row r="629" ht="14.25" customHeight="1" x14ac:dyDescent="0.2"/>
    <row r="630" ht="14.25" customHeight="1" x14ac:dyDescent="0.2"/>
    <row r="631" ht="14.25" customHeight="1" x14ac:dyDescent="0.2"/>
    <row r="632" ht="14.25" customHeight="1" x14ac:dyDescent="0.2"/>
    <row r="633" ht="14.25" customHeight="1" x14ac:dyDescent="0.2"/>
    <row r="634" ht="14.25" customHeight="1" x14ac:dyDescent="0.2"/>
    <row r="635" ht="14.25" customHeight="1" x14ac:dyDescent="0.2"/>
    <row r="636" ht="14.25" customHeight="1" x14ac:dyDescent="0.2"/>
    <row r="637" ht="14.25" customHeight="1" x14ac:dyDescent="0.2"/>
    <row r="638" ht="14.25" customHeight="1" x14ac:dyDescent="0.2"/>
    <row r="639" ht="14.25" customHeight="1" x14ac:dyDescent="0.2"/>
    <row r="640" ht="14.25" customHeight="1" x14ac:dyDescent="0.2"/>
    <row r="641" ht="14.25" customHeight="1" x14ac:dyDescent="0.2"/>
    <row r="642" ht="14.25" customHeight="1" x14ac:dyDescent="0.2"/>
    <row r="643" ht="14.25" customHeight="1" x14ac:dyDescent="0.2"/>
    <row r="644" ht="14.25" customHeight="1" x14ac:dyDescent="0.2"/>
    <row r="645" ht="14.25" customHeight="1" x14ac:dyDescent="0.2"/>
    <row r="646" ht="14.25" customHeight="1" x14ac:dyDescent="0.2"/>
    <row r="647" ht="14.25" customHeight="1" x14ac:dyDescent="0.2"/>
    <row r="648" ht="14.25" customHeight="1" x14ac:dyDescent="0.2"/>
    <row r="649" ht="14.25" customHeight="1" x14ac:dyDescent="0.2"/>
    <row r="650" ht="14.25" customHeight="1" x14ac:dyDescent="0.2"/>
    <row r="651" ht="14.25" customHeight="1" x14ac:dyDescent="0.2"/>
    <row r="652" ht="14.25" customHeight="1" x14ac:dyDescent="0.2"/>
    <row r="653" ht="14.25" customHeight="1" x14ac:dyDescent="0.2"/>
    <row r="654" ht="14.25" customHeight="1" x14ac:dyDescent="0.2"/>
    <row r="655" ht="14.25" customHeight="1" x14ac:dyDescent="0.2"/>
    <row r="656" ht="14.25" customHeight="1" x14ac:dyDescent="0.2"/>
    <row r="657" ht="14.25" customHeight="1" x14ac:dyDescent="0.2"/>
    <row r="658" ht="14.25" customHeight="1" x14ac:dyDescent="0.2"/>
    <row r="659" ht="14.25" customHeight="1" x14ac:dyDescent="0.2"/>
    <row r="660" ht="14.25" customHeight="1" x14ac:dyDescent="0.2"/>
    <row r="661" ht="14.25" customHeight="1" x14ac:dyDescent="0.2"/>
    <row r="662" ht="14.25" customHeight="1" x14ac:dyDescent="0.2"/>
    <row r="663" ht="14.25" customHeight="1" x14ac:dyDescent="0.2"/>
    <row r="664" ht="14.25" customHeight="1" x14ac:dyDescent="0.2"/>
    <row r="665" ht="14.25" customHeight="1" x14ac:dyDescent="0.2"/>
    <row r="666" ht="14.25" customHeight="1" x14ac:dyDescent="0.2"/>
    <row r="667" ht="14.25" customHeight="1" x14ac:dyDescent="0.2"/>
    <row r="668" ht="14.25" customHeight="1" x14ac:dyDescent="0.2"/>
    <row r="669" ht="14.25" customHeight="1" x14ac:dyDescent="0.2"/>
    <row r="670" ht="14.25" customHeight="1" x14ac:dyDescent="0.2"/>
    <row r="671" ht="14.25" customHeight="1" x14ac:dyDescent="0.2"/>
    <row r="672" ht="14.25" customHeight="1" x14ac:dyDescent="0.2"/>
    <row r="673" ht="14.25" customHeight="1" x14ac:dyDescent="0.2"/>
    <row r="674" ht="14.25" customHeight="1" x14ac:dyDescent="0.2"/>
    <row r="675" ht="14.25" customHeight="1" x14ac:dyDescent="0.2"/>
    <row r="676" ht="14.25" customHeight="1" x14ac:dyDescent="0.2"/>
    <row r="677" ht="14.25" customHeight="1" x14ac:dyDescent="0.2"/>
    <row r="678" ht="14.25" customHeight="1" x14ac:dyDescent="0.2"/>
    <row r="679" ht="14.25" customHeight="1" x14ac:dyDescent="0.2"/>
    <row r="680" ht="14.25" customHeight="1" x14ac:dyDescent="0.2"/>
    <row r="681" ht="14.25" customHeight="1" x14ac:dyDescent="0.2"/>
    <row r="682" ht="14.25" customHeight="1" x14ac:dyDescent="0.2"/>
    <row r="683" ht="14.25" customHeight="1" x14ac:dyDescent="0.2"/>
    <row r="684" ht="14.25" customHeight="1" x14ac:dyDescent="0.2"/>
    <row r="685" ht="14.25" customHeight="1" x14ac:dyDescent="0.2"/>
    <row r="686" ht="14.25" customHeight="1" x14ac:dyDescent="0.2"/>
    <row r="687" ht="14.25" customHeight="1" x14ac:dyDescent="0.2"/>
    <row r="688" ht="14.25" customHeight="1" x14ac:dyDescent="0.2"/>
    <row r="689" ht="14.25" customHeight="1" x14ac:dyDescent="0.2"/>
    <row r="690" ht="14.25" customHeight="1" x14ac:dyDescent="0.2"/>
    <row r="691" ht="14.25" customHeight="1" x14ac:dyDescent="0.2"/>
    <row r="692" ht="14.25" customHeight="1" x14ac:dyDescent="0.2"/>
    <row r="693" ht="14.25" customHeight="1" x14ac:dyDescent="0.2"/>
    <row r="694" ht="14.25" customHeight="1" x14ac:dyDescent="0.2"/>
    <row r="695" ht="14.25" customHeight="1" x14ac:dyDescent="0.2"/>
    <row r="696" ht="14.25" customHeight="1" x14ac:dyDescent="0.2"/>
    <row r="697" ht="14.25" customHeight="1" x14ac:dyDescent="0.2"/>
    <row r="698" ht="14.25" customHeight="1" x14ac:dyDescent="0.2"/>
    <row r="699" ht="14.25" customHeight="1" x14ac:dyDescent="0.2"/>
    <row r="700" ht="14.25" customHeight="1" x14ac:dyDescent="0.2"/>
    <row r="701" ht="14.25" customHeight="1" x14ac:dyDescent="0.2"/>
    <row r="702" ht="14.25" customHeight="1" x14ac:dyDescent="0.2"/>
    <row r="703" ht="14.25" customHeight="1" x14ac:dyDescent="0.2"/>
    <row r="704" ht="14.25" customHeight="1" x14ac:dyDescent="0.2"/>
    <row r="705" ht="14.25" customHeight="1" x14ac:dyDescent="0.2"/>
    <row r="706" ht="14.25" customHeight="1" x14ac:dyDescent="0.2"/>
    <row r="707" ht="14.25" customHeight="1" x14ac:dyDescent="0.2"/>
    <row r="708" ht="14.25" customHeight="1" x14ac:dyDescent="0.2"/>
    <row r="709" ht="14.25" customHeight="1" x14ac:dyDescent="0.2"/>
    <row r="710" ht="14.25" customHeight="1" x14ac:dyDescent="0.2"/>
    <row r="711" ht="14.25" customHeight="1" x14ac:dyDescent="0.2"/>
    <row r="712" ht="14.25" customHeight="1" x14ac:dyDescent="0.2"/>
    <row r="713" ht="14.25" customHeight="1" x14ac:dyDescent="0.2"/>
    <row r="714" ht="14.25" customHeight="1" x14ac:dyDescent="0.2"/>
    <row r="715" ht="14.25" customHeight="1" x14ac:dyDescent="0.2"/>
    <row r="716" ht="14.25" customHeight="1" x14ac:dyDescent="0.2"/>
    <row r="717" ht="14.25" customHeight="1" x14ac:dyDescent="0.2"/>
    <row r="718" ht="14.25" customHeight="1" x14ac:dyDescent="0.2"/>
    <row r="719" ht="14.25" customHeight="1" x14ac:dyDescent="0.2"/>
    <row r="720" ht="14.25" customHeight="1" x14ac:dyDescent="0.2"/>
    <row r="721" ht="14.25" customHeight="1" x14ac:dyDescent="0.2"/>
    <row r="722" ht="14.25" customHeight="1" x14ac:dyDescent="0.2"/>
    <row r="723" ht="14.25" customHeight="1" x14ac:dyDescent="0.2"/>
    <row r="724" ht="14.25" customHeight="1" x14ac:dyDescent="0.2"/>
    <row r="725" ht="14.25" customHeight="1" x14ac:dyDescent="0.2"/>
    <row r="726" ht="14.25" customHeight="1" x14ac:dyDescent="0.2"/>
    <row r="727" ht="14.25" customHeight="1" x14ac:dyDescent="0.2"/>
    <row r="728" ht="14.25" customHeight="1" x14ac:dyDescent="0.2"/>
    <row r="729" ht="14.25" customHeight="1" x14ac:dyDescent="0.2"/>
    <row r="730" ht="14.25" customHeight="1" x14ac:dyDescent="0.2"/>
    <row r="731" ht="14.25" customHeight="1" x14ac:dyDescent="0.2"/>
    <row r="732" ht="14.25" customHeight="1" x14ac:dyDescent="0.2"/>
    <row r="733" ht="14.25" customHeight="1" x14ac:dyDescent="0.2"/>
    <row r="734" ht="14.25" customHeight="1" x14ac:dyDescent="0.2"/>
    <row r="735" ht="14.25" customHeight="1" x14ac:dyDescent="0.2"/>
    <row r="736" ht="14.25" customHeight="1" x14ac:dyDescent="0.2"/>
    <row r="737" ht="14.25" customHeight="1" x14ac:dyDescent="0.2"/>
    <row r="738" ht="14.25" customHeight="1" x14ac:dyDescent="0.2"/>
    <row r="739" ht="14.25" customHeight="1" x14ac:dyDescent="0.2"/>
    <row r="740" ht="14.25" customHeight="1" x14ac:dyDescent="0.2"/>
    <row r="741" ht="14.25" customHeight="1" x14ac:dyDescent="0.2"/>
    <row r="742" ht="14.25" customHeight="1" x14ac:dyDescent="0.2"/>
    <row r="743" ht="14.25" customHeight="1" x14ac:dyDescent="0.2"/>
    <row r="744" ht="14.25" customHeight="1" x14ac:dyDescent="0.2"/>
    <row r="745" ht="14.25" customHeight="1" x14ac:dyDescent="0.2"/>
    <row r="746" ht="14.25" customHeight="1" x14ac:dyDescent="0.2"/>
    <row r="747" ht="14.25" customHeight="1" x14ac:dyDescent="0.2"/>
    <row r="748" ht="14.25" customHeight="1" x14ac:dyDescent="0.2"/>
    <row r="749" ht="14.25" customHeight="1" x14ac:dyDescent="0.2"/>
    <row r="750" ht="14.25" customHeight="1" x14ac:dyDescent="0.2"/>
    <row r="751" ht="14.25" customHeight="1" x14ac:dyDescent="0.2"/>
    <row r="752" ht="14.25" customHeight="1" x14ac:dyDescent="0.2"/>
    <row r="753" ht="14.25" customHeight="1" x14ac:dyDescent="0.2"/>
    <row r="754" ht="14.25" customHeight="1" x14ac:dyDescent="0.2"/>
    <row r="755" ht="14.25" customHeight="1" x14ac:dyDescent="0.2"/>
    <row r="756" ht="14.25" customHeight="1" x14ac:dyDescent="0.2"/>
    <row r="757" ht="14.25" customHeight="1" x14ac:dyDescent="0.2"/>
    <row r="758" ht="14.25" customHeight="1" x14ac:dyDescent="0.2"/>
    <row r="759" ht="14.25" customHeight="1" x14ac:dyDescent="0.2"/>
    <row r="760" ht="14.25" customHeight="1" x14ac:dyDescent="0.2"/>
    <row r="761" ht="14.25" customHeight="1" x14ac:dyDescent="0.2"/>
    <row r="762" ht="14.25" customHeight="1" x14ac:dyDescent="0.2"/>
    <row r="763" ht="14.25" customHeight="1" x14ac:dyDescent="0.2"/>
    <row r="764" ht="14.25" customHeight="1" x14ac:dyDescent="0.2"/>
    <row r="765" ht="14.25" customHeight="1" x14ac:dyDescent="0.2"/>
    <row r="766" ht="14.25" customHeight="1" x14ac:dyDescent="0.2"/>
    <row r="767" ht="14.25" customHeight="1" x14ac:dyDescent="0.2"/>
    <row r="768" ht="14.25" customHeight="1" x14ac:dyDescent="0.2"/>
    <row r="769" ht="14.25" customHeight="1" x14ac:dyDescent="0.2"/>
    <row r="770" ht="14.25" customHeight="1" x14ac:dyDescent="0.2"/>
    <row r="771" ht="14.25" customHeight="1" x14ac:dyDescent="0.2"/>
    <row r="772" ht="14.25" customHeight="1" x14ac:dyDescent="0.2"/>
    <row r="773" ht="14.25" customHeight="1" x14ac:dyDescent="0.2"/>
    <row r="774" ht="14.25" customHeight="1" x14ac:dyDescent="0.2"/>
    <row r="775" ht="14.25" customHeight="1" x14ac:dyDescent="0.2"/>
    <row r="776" ht="14.25" customHeight="1" x14ac:dyDescent="0.2"/>
    <row r="777" ht="14.25" customHeight="1" x14ac:dyDescent="0.2"/>
    <row r="778" ht="14.25" customHeight="1" x14ac:dyDescent="0.2"/>
    <row r="779" ht="14.25" customHeight="1" x14ac:dyDescent="0.2"/>
    <row r="780" ht="14.25" customHeight="1" x14ac:dyDescent="0.2"/>
    <row r="781" ht="14.25" customHeight="1" x14ac:dyDescent="0.2"/>
    <row r="782" ht="14.25" customHeight="1" x14ac:dyDescent="0.2"/>
    <row r="783" ht="14.25" customHeight="1" x14ac:dyDescent="0.2"/>
    <row r="784" ht="14.25" customHeight="1" x14ac:dyDescent="0.2"/>
    <row r="785" ht="14.25" customHeight="1" x14ac:dyDescent="0.2"/>
    <row r="786" ht="14.25" customHeight="1" x14ac:dyDescent="0.2"/>
    <row r="787" ht="14.25" customHeight="1" x14ac:dyDescent="0.2"/>
    <row r="788" ht="14.25" customHeight="1" x14ac:dyDescent="0.2"/>
    <row r="789" ht="14.25" customHeight="1" x14ac:dyDescent="0.2"/>
    <row r="790" ht="14.25" customHeight="1" x14ac:dyDescent="0.2"/>
    <row r="791" ht="14.25" customHeight="1" x14ac:dyDescent="0.2"/>
    <row r="792" ht="14.25" customHeight="1" x14ac:dyDescent="0.2"/>
    <row r="793" ht="14.25" customHeight="1" x14ac:dyDescent="0.2"/>
    <row r="794" ht="14.25" customHeight="1" x14ac:dyDescent="0.2"/>
    <row r="795" ht="14.25" customHeight="1" x14ac:dyDescent="0.2"/>
    <row r="796" ht="14.25" customHeight="1" x14ac:dyDescent="0.2"/>
    <row r="797" ht="14.25" customHeight="1" x14ac:dyDescent="0.2"/>
    <row r="798" ht="14.25" customHeight="1" x14ac:dyDescent="0.2"/>
    <row r="799" ht="14.25" customHeight="1" x14ac:dyDescent="0.2"/>
    <row r="800" ht="14.25" customHeight="1" x14ac:dyDescent="0.2"/>
    <row r="801" ht="14.25" customHeight="1" x14ac:dyDescent="0.2"/>
    <row r="802" ht="14.25" customHeight="1" x14ac:dyDescent="0.2"/>
    <row r="803" ht="14.25" customHeight="1" x14ac:dyDescent="0.2"/>
    <row r="804" ht="14.25" customHeight="1" x14ac:dyDescent="0.2"/>
    <row r="805" ht="14.25" customHeight="1" x14ac:dyDescent="0.2"/>
    <row r="806" ht="14.25" customHeight="1" x14ac:dyDescent="0.2"/>
    <row r="807" ht="14.25" customHeight="1" x14ac:dyDescent="0.2"/>
    <row r="808" ht="14.25" customHeight="1" x14ac:dyDescent="0.2"/>
    <row r="809" ht="14.25" customHeight="1" x14ac:dyDescent="0.2"/>
    <row r="810" ht="14.25" customHeight="1" x14ac:dyDescent="0.2"/>
    <row r="811" ht="14.25" customHeight="1" x14ac:dyDescent="0.2"/>
    <row r="812" ht="14.25" customHeight="1" x14ac:dyDescent="0.2"/>
    <row r="813" ht="14.25" customHeight="1" x14ac:dyDescent="0.2"/>
    <row r="814" ht="14.25" customHeight="1" x14ac:dyDescent="0.2"/>
    <row r="815" ht="14.25" customHeight="1" x14ac:dyDescent="0.2"/>
    <row r="816" ht="14.25" customHeight="1" x14ac:dyDescent="0.2"/>
    <row r="817" ht="14.25" customHeight="1" x14ac:dyDescent="0.2"/>
    <row r="818" ht="14.25" customHeight="1" x14ac:dyDescent="0.2"/>
    <row r="819" ht="14.25" customHeight="1" x14ac:dyDescent="0.2"/>
    <row r="820" ht="14.25" customHeight="1" x14ac:dyDescent="0.2"/>
    <row r="821" ht="14.25" customHeight="1" x14ac:dyDescent="0.2"/>
    <row r="822" ht="14.25" customHeight="1" x14ac:dyDescent="0.2"/>
    <row r="823" ht="14.25" customHeight="1" x14ac:dyDescent="0.2"/>
    <row r="824" ht="14.25" customHeight="1" x14ac:dyDescent="0.2"/>
    <row r="825" ht="14.25" customHeight="1" x14ac:dyDescent="0.2"/>
    <row r="826" ht="14.25" customHeight="1" x14ac:dyDescent="0.2"/>
    <row r="827" ht="14.25" customHeight="1" x14ac:dyDescent="0.2"/>
    <row r="828" ht="14.25" customHeight="1" x14ac:dyDescent="0.2"/>
    <row r="829" ht="14.25" customHeight="1" x14ac:dyDescent="0.2"/>
    <row r="830" ht="14.25" customHeight="1" x14ac:dyDescent="0.2"/>
    <row r="831" ht="14.25" customHeight="1" x14ac:dyDescent="0.2"/>
    <row r="832" ht="14.25" customHeight="1" x14ac:dyDescent="0.2"/>
    <row r="833" ht="14.25" customHeight="1" x14ac:dyDescent="0.2"/>
    <row r="834" ht="14.25" customHeight="1" x14ac:dyDescent="0.2"/>
    <row r="835" ht="14.25" customHeight="1" x14ac:dyDescent="0.2"/>
    <row r="836" ht="14.25" customHeight="1" x14ac:dyDescent="0.2"/>
    <row r="837" ht="14.25" customHeight="1" x14ac:dyDescent="0.2"/>
    <row r="838" ht="14.25" customHeight="1" x14ac:dyDescent="0.2"/>
    <row r="839" ht="14.25" customHeight="1" x14ac:dyDescent="0.2"/>
    <row r="840" ht="14.25" customHeight="1" x14ac:dyDescent="0.2"/>
    <row r="841" ht="14.25" customHeight="1" x14ac:dyDescent="0.2"/>
    <row r="842" ht="14.25" customHeight="1" x14ac:dyDescent="0.2"/>
    <row r="843" ht="14.25" customHeight="1" x14ac:dyDescent="0.2"/>
    <row r="844" ht="14.25" customHeight="1" x14ac:dyDescent="0.2"/>
    <row r="845" ht="14.25" customHeight="1" x14ac:dyDescent="0.2"/>
    <row r="846" ht="14.25" customHeight="1" x14ac:dyDescent="0.2"/>
    <row r="847" ht="14.25" customHeight="1" x14ac:dyDescent="0.2"/>
    <row r="848" ht="14.25" customHeight="1" x14ac:dyDescent="0.2"/>
    <row r="849" ht="14.25" customHeight="1" x14ac:dyDescent="0.2"/>
    <row r="850" ht="14.25" customHeight="1" x14ac:dyDescent="0.2"/>
    <row r="851" ht="14.25" customHeight="1" x14ac:dyDescent="0.2"/>
    <row r="852" ht="14.25" customHeight="1" x14ac:dyDescent="0.2"/>
    <row r="853" ht="14.25" customHeight="1" x14ac:dyDescent="0.2"/>
    <row r="854" ht="14.25" customHeight="1" x14ac:dyDescent="0.2"/>
    <row r="855" ht="14.25" customHeight="1" x14ac:dyDescent="0.2"/>
    <row r="856" ht="14.25" customHeight="1" x14ac:dyDescent="0.2"/>
    <row r="857" ht="14.25" customHeight="1" x14ac:dyDescent="0.2"/>
    <row r="858" ht="14.25" customHeight="1" x14ac:dyDescent="0.2"/>
    <row r="859" ht="14.25" customHeight="1" x14ac:dyDescent="0.2"/>
    <row r="860" ht="14.25" customHeight="1" x14ac:dyDescent="0.2"/>
    <row r="861" ht="14.25" customHeight="1" x14ac:dyDescent="0.2"/>
    <row r="862" ht="14.25" customHeight="1" x14ac:dyDescent="0.2"/>
    <row r="863" ht="14.25" customHeight="1" x14ac:dyDescent="0.2"/>
    <row r="864" ht="14.25" customHeight="1" x14ac:dyDescent="0.2"/>
    <row r="865" ht="14.25" customHeight="1" x14ac:dyDescent="0.2"/>
    <row r="866" ht="14.25" customHeight="1" x14ac:dyDescent="0.2"/>
    <row r="867" ht="14.25" customHeight="1" x14ac:dyDescent="0.2"/>
    <row r="868" ht="14.25" customHeight="1" x14ac:dyDescent="0.2"/>
    <row r="869" ht="14.25" customHeight="1" x14ac:dyDescent="0.2"/>
    <row r="870" ht="14.25" customHeight="1" x14ac:dyDescent="0.2"/>
    <row r="871" ht="14.25" customHeight="1" x14ac:dyDescent="0.2"/>
    <row r="872" ht="14.25" customHeight="1" x14ac:dyDescent="0.2"/>
    <row r="873" ht="14.25" customHeight="1" x14ac:dyDescent="0.2"/>
    <row r="874" ht="14.25" customHeight="1" x14ac:dyDescent="0.2"/>
    <row r="875" ht="14.25" customHeight="1" x14ac:dyDescent="0.2"/>
    <row r="876" ht="14.25" customHeight="1" x14ac:dyDescent="0.2"/>
    <row r="877" ht="14.25" customHeight="1" x14ac:dyDescent="0.2"/>
    <row r="878" ht="14.25" customHeight="1" x14ac:dyDescent="0.2"/>
    <row r="879" ht="14.25" customHeight="1" x14ac:dyDescent="0.2"/>
    <row r="880" ht="14.25" customHeight="1" x14ac:dyDescent="0.2"/>
    <row r="881" ht="14.25" customHeight="1" x14ac:dyDescent="0.2"/>
    <row r="882" ht="14.25" customHeight="1" x14ac:dyDescent="0.2"/>
    <row r="883" ht="14.25" customHeight="1" x14ac:dyDescent="0.2"/>
    <row r="884" ht="14.25" customHeight="1" x14ac:dyDescent="0.2"/>
    <row r="885" ht="14.25" customHeight="1" x14ac:dyDescent="0.2"/>
    <row r="886" ht="14.25" customHeight="1" x14ac:dyDescent="0.2"/>
    <row r="887" ht="14.25" customHeight="1" x14ac:dyDescent="0.2"/>
    <row r="888" ht="14.25" customHeight="1" x14ac:dyDescent="0.2"/>
    <row r="889" ht="14.25" customHeight="1" x14ac:dyDescent="0.2"/>
    <row r="890" ht="14.25" customHeight="1" x14ac:dyDescent="0.2"/>
    <row r="891" ht="14.25" customHeight="1" x14ac:dyDescent="0.2"/>
    <row r="892" ht="14.25" customHeight="1" x14ac:dyDescent="0.2"/>
    <row r="893" ht="14.25" customHeight="1" x14ac:dyDescent="0.2"/>
    <row r="894" ht="14.25" customHeight="1" x14ac:dyDescent="0.2"/>
    <row r="895" ht="14.25" customHeight="1" x14ac:dyDescent="0.2"/>
    <row r="896" ht="14.25" customHeight="1" x14ac:dyDescent="0.2"/>
    <row r="897" ht="14.25" customHeight="1" x14ac:dyDescent="0.2"/>
    <row r="898" ht="14.25" customHeight="1" x14ac:dyDescent="0.2"/>
    <row r="899" ht="14.25" customHeight="1" x14ac:dyDescent="0.2"/>
    <row r="900" ht="14.25" customHeight="1" x14ac:dyDescent="0.2"/>
    <row r="901" ht="14.25" customHeight="1" x14ac:dyDescent="0.2"/>
    <row r="902" ht="14.25" customHeight="1" x14ac:dyDescent="0.2"/>
    <row r="903" ht="14.25" customHeight="1" x14ac:dyDescent="0.2"/>
    <row r="904" ht="14.25" customHeight="1" x14ac:dyDescent="0.2"/>
    <row r="905" ht="14.25" customHeight="1" x14ac:dyDescent="0.2"/>
    <row r="906" ht="14.25" customHeight="1" x14ac:dyDescent="0.2"/>
    <row r="907" ht="14.25" customHeight="1" x14ac:dyDescent="0.2"/>
    <row r="908" ht="14.25" customHeight="1" x14ac:dyDescent="0.2"/>
    <row r="909" ht="14.25" customHeight="1" x14ac:dyDescent="0.2"/>
    <row r="910" ht="14.25" customHeight="1" x14ac:dyDescent="0.2"/>
    <row r="911" ht="14.25" customHeight="1" x14ac:dyDescent="0.2"/>
    <row r="912" ht="14.25" customHeight="1" x14ac:dyDescent="0.2"/>
    <row r="913" ht="14.25" customHeight="1" x14ac:dyDescent="0.2"/>
    <row r="914" ht="14.25" customHeight="1" x14ac:dyDescent="0.2"/>
    <row r="915" ht="14.25" customHeight="1" x14ac:dyDescent="0.2"/>
    <row r="916" ht="14.25" customHeight="1" x14ac:dyDescent="0.2"/>
    <row r="917" ht="14.25" customHeight="1" x14ac:dyDescent="0.2"/>
    <row r="918" ht="14.25" customHeight="1" x14ac:dyDescent="0.2"/>
    <row r="919" ht="14.25" customHeight="1" x14ac:dyDescent="0.2"/>
    <row r="920" ht="14.25" customHeight="1" x14ac:dyDescent="0.2"/>
    <row r="921" ht="14.25" customHeight="1" x14ac:dyDescent="0.2"/>
    <row r="922" ht="14.25" customHeight="1" x14ac:dyDescent="0.2"/>
    <row r="923" ht="14.25" customHeight="1" x14ac:dyDescent="0.2"/>
    <row r="924" ht="14.25" customHeight="1" x14ac:dyDescent="0.2"/>
    <row r="925" ht="14.25" customHeight="1" x14ac:dyDescent="0.2"/>
    <row r="926" ht="14.25" customHeight="1" x14ac:dyDescent="0.2"/>
    <row r="927" ht="14.25" customHeight="1" x14ac:dyDescent="0.2"/>
    <row r="928" ht="14.25" customHeight="1" x14ac:dyDescent="0.2"/>
    <row r="929" ht="14.25" customHeight="1" x14ac:dyDescent="0.2"/>
    <row r="930" ht="14.25" customHeight="1" x14ac:dyDescent="0.2"/>
    <row r="931" ht="14.25" customHeight="1" x14ac:dyDescent="0.2"/>
    <row r="932" ht="14.25" customHeight="1" x14ac:dyDescent="0.2"/>
    <row r="933" ht="14.25" customHeight="1" x14ac:dyDescent="0.2"/>
    <row r="934" ht="14.25" customHeight="1" x14ac:dyDescent="0.2"/>
    <row r="935" ht="14.25" customHeight="1" x14ac:dyDescent="0.2"/>
    <row r="936" ht="14.25" customHeight="1" x14ac:dyDescent="0.2"/>
    <row r="937" ht="14.25" customHeight="1" x14ac:dyDescent="0.2"/>
    <row r="938" ht="14.25" customHeight="1" x14ac:dyDescent="0.2"/>
    <row r="939" ht="14.25" customHeight="1" x14ac:dyDescent="0.2"/>
    <row r="940" ht="14.25" customHeight="1" x14ac:dyDescent="0.2"/>
    <row r="941" ht="14.25" customHeight="1" x14ac:dyDescent="0.2"/>
    <row r="942" ht="14.25" customHeight="1" x14ac:dyDescent="0.2"/>
    <row r="943" ht="14.25" customHeight="1" x14ac:dyDescent="0.2"/>
    <row r="944" ht="14.25" customHeight="1" x14ac:dyDescent="0.2"/>
    <row r="945" ht="14.25" customHeight="1" x14ac:dyDescent="0.2"/>
    <row r="946" ht="14.25" customHeight="1" x14ac:dyDescent="0.2"/>
    <row r="947" ht="14.25" customHeight="1" x14ac:dyDescent="0.2"/>
    <row r="948" ht="14.25" customHeight="1" x14ac:dyDescent="0.2"/>
    <row r="949" ht="14.25" customHeight="1" x14ac:dyDescent="0.2"/>
    <row r="950" ht="14.25" customHeight="1" x14ac:dyDescent="0.2"/>
    <row r="951" ht="14.25" customHeight="1" x14ac:dyDescent="0.2"/>
    <row r="952" ht="14.25" customHeight="1" x14ac:dyDescent="0.2"/>
    <row r="953" ht="14.25" customHeight="1" x14ac:dyDescent="0.2"/>
    <row r="954" ht="14.25" customHeight="1" x14ac:dyDescent="0.2"/>
    <row r="955" ht="14.25" customHeight="1" x14ac:dyDescent="0.2"/>
    <row r="956" ht="14.25" customHeight="1" x14ac:dyDescent="0.2"/>
    <row r="957" ht="14.25" customHeight="1" x14ac:dyDescent="0.2"/>
    <row r="958" ht="14.25" customHeight="1" x14ac:dyDescent="0.2"/>
    <row r="959" ht="14.25" customHeight="1" x14ac:dyDescent="0.2"/>
    <row r="960" ht="14.25" customHeight="1" x14ac:dyDescent="0.2"/>
    <row r="961" ht="14.25" customHeight="1" x14ac:dyDescent="0.2"/>
    <row r="962" ht="14.25" customHeight="1" x14ac:dyDescent="0.2"/>
    <row r="963" ht="14.25" customHeight="1" x14ac:dyDescent="0.2"/>
    <row r="964" ht="14.25" customHeight="1" x14ac:dyDescent="0.2"/>
    <row r="965" ht="14.25" customHeight="1" x14ac:dyDescent="0.2"/>
    <row r="966" ht="14.25" customHeight="1" x14ac:dyDescent="0.2"/>
    <row r="967" ht="14.25" customHeight="1" x14ac:dyDescent="0.2"/>
    <row r="968" ht="14.25" customHeight="1" x14ac:dyDescent="0.2"/>
    <row r="969" ht="14.25" customHeight="1" x14ac:dyDescent="0.2"/>
    <row r="970" ht="14.25" customHeight="1" x14ac:dyDescent="0.2"/>
    <row r="971" ht="14.25" customHeight="1" x14ac:dyDescent="0.2"/>
    <row r="972" ht="14.25" customHeight="1" x14ac:dyDescent="0.2"/>
    <row r="973" ht="14.25" customHeight="1" x14ac:dyDescent="0.2"/>
    <row r="974" ht="14.25" customHeight="1" x14ac:dyDescent="0.2"/>
    <row r="975" ht="14.25" customHeight="1" x14ac:dyDescent="0.2"/>
    <row r="976" ht="14.25" customHeight="1" x14ac:dyDescent="0.2"/>
    <row r="977" ht="14.25" customHeight="1" x14ac:dyDescent="0.2"/>
    <row r="978" ht="14.25" customHeight="1" x14ac:dyDescent="0.2"/>
    <row r="979" ht="14.25" customHeight="1" x14ac:dyDescent="0.2"/>
    <row r="980" ht="14.25" customHeight="1" x14ac:dyDescent="0.2"/>
    <row r="981" ht="14.25" customHeight="1" x14ac:dyDescent="0.2"/>
    <row r="982" ht="14.25" customHeight="1" x14ac:dyDescent="0.2"/>
    <row r="983" ht="14.25" customHeight="1" x14ac:dyDescent="0.2"/>
    <row r="984" ht="14.25" customHeight="1" x14ac:dyDescent="0.2"/>
    <row r="985" ht="14.25" customHeight="1" x14ac:dyDescent="0.2"/>
    <row r="986" ht="14.25" customHeight="1" x14ac:dyDescent="0.2"/>
    <row r="987" ht="14.25" customHeight="1" x14ac:dyDescent="0.2"/>
    <row r="988" ht="14.25" customHeight="1" x14ac:dyDescent="0.2"/>
    <row r="989" ht="14.25" customHeight="1" x14ac:dyDescent="0.2"/>
    <row r="990" ht="14.25" customHeight="1" x14ac:dyDescent="0.2"/>
    <row r="991" ht="14.25" customHeight="1" x14ac:dyDescent="0.2"/>
    <row r="992" ht="14.25" customHeight="1" x14ac:dyDescent="0.2"/>
    <row r="993" ht="14.25" customHeight="1" x14ac:dyDescent="0.2"/>
    <row r="994" ht="14.25" customHeight="1" x14ac:dyDescent="0.2"/>
    <row r="995" ht="14.25" customHeight="1" x14ac:dyDescent="0.2"/>
    <row r="996" ht="14.25" customHeight="1" x14ac:dyDescent="0.2"/>
    <row r="997" ht="14.25" customHeight="1" x14ac:dyDescent="0.2"/>
    <row r="998" ht="14.25" customHeight="1" x14ac:dyDescent="0.2"/>
    <row r="999" ht="14.25" customHeight="1" x14ac:dyDescent="0.2"/>
    <row r="1000" ht="14.25" customHeight="1" x14ac:dyDescent="0.2"/>
  </sheetData>
  <pageMargins left="0.7" right="0.7" top="0.75" bottom="0.75" header="0" footer="0"/>
  <pageSetup orientation="landscape"/>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771A43-092E-B84F-B4B3-689C92E1A76C}">
  <dimension ref="A1:L10"/>
  <sheetViews>
    <sheetView workbookViewId="0">
      <selection activeCell="I10" sqref="I10"/>
    </sheetView>
  </sheetViews>
  <sheetFormatPr baseColWidth="10" defaultRowHeight="15" x14ac:dyDescent="0.2"/>
  <cols>
    <col min="1" max="1" width="32.5" customWidth="1"/>
    <col min="8" max="8" width="29.33203125" customWidth="1"/>
  </cols>
  <sheetData>
    <row r="1" spans="1:12" x14ac:dyDescent="0.2">
      <c r="A1" s="25" t="s">
        <v>103</v>
      </c>
      <c r="B1" s="25">
        <v>2020</v>
      </c>
      <c r="C1" s="25">
        <v>2023</v>
      </c>
      <c r="D1" s="25">
        <v>2030</v>
      </c>
      <c r="E1" s="25">
        <v>2050</v>
      </c>
      <c r="H1" s="25" t="s">
        <v>104</v>
      </c>
      <c r="I1" s="25">
        <v>2020</v>
      </c>
      <c r="J1" s="25">
        <v>2023</v>
      </c>
      <c r="K1" s="25">
        <v>2030</v>
      </c>
      <c r="L1" s="25">
        <v>2050</v>
      </c>
    </row>
    <row r="2" spans="1:12" x14ac:dyDescent="0.2">
      <c r="A2" s="5" t="s">
        <v>106</v>
      </c>
      <c r="B2">
        <v>45250</v>
      </c>
      <c r="C2">
        <v>47000</v>
      </c>
      <c r="D2">
        <v>45600</v>
      </c>
      <c r="E2">
        <v>44100</v>
      </c>
      <c r="H2" s="5" t="s">
        <v>106</v>
      </c>
      <c r="I2">
        <v>0.13</v>
      </c>
      <c r="J2">
        <v>1.4</v>
      </c>
      <c r="K2">
        <v>1.35</v>
      </c>
      <c r="L2">
        <v>1.3</v>
      </c>
    </row>
    <row r="3" spans="1:12" x14ac:dyDescent="0.2">
      <c r="A3" s="5" t="s">
        <v>107</v>
      </c>
      <c r="B3">
        <v>41177</v>
      </c>
      <c r="C3">
        <v>47000</v>
      </c>
      <c r="D3">
        <v>45600</v>
      </c>
      <c r="E3">
        <v>44100</v>
      </c>
      <c r="H3" s="5" t="s">
        <v>107</v>
      </c>
      <c r="I3">
        <v>0.12</v>
      </c>
      <c r="J3">
        <v>1.4</v>
      </c>
      <c r="K3">
        <v>1.35</v>
      </c>
      <c r="L3">
        <v>1.3</v>
      </c>
    </row>
    <row r="4" spans="1:12" x14ac:dyDescent="0.2">
      <c r="A4" s="5" t="s">
        <v>108</v>
      </c>
      <c r="B4">
        <v>56580</v>
      </c>
      <c r="C4">
        <v>64500</v>
      </c>
      <c r="D4">
        <v>62500</v>
      </c>
      <c r="E4">
        <v>60600</v>
      </c>
      <c r="H4" s="5" t="s">
        <v>108</v>
      </c>
      <c r="I4">
        <v>0.11</v>
      </c>
      <c r="J4">
        <v>1.25</v>
      </c>
      <c r="K4">
        <v>1.2</v>
      </c>
      <c r="L4">
        <v>1.1499999999999999</v>
      </c>
    </row>
    <row r="5" spans="1:12" x14ac:dyDescent="0.2">
      <c r="A5" s="5"/>
      <c r="H5" s="5"/>
    </row>
    <row r="6" spans="1:12" x14ac:dyDescent="0.2">
      <c r="A6" s="25" t="s">
        <v>103</v>
      </c>
      <c r="B6" s="25">
        <v>2020</v>
      </c>
      <c r="C6" s="25">
        <v>2023</v>
      </c>
      <c r="D6" s="25">
        <v>2030</v>
      </c>
      <c r="E6" s="25">
        <v>2050</v>
      </c>
      <c r="H6" s="25" t="s">
        <v>104</v>
      </c>
      <c r="I6" s="25">
        <v>2020</v>
      </c>
      <c r="J6" s="25">
        <v>2023</v>
      </c>
      <c r="K6" s="25">
        <v>2030</v>
      </c>
      <c r="L6" s="25">
        <v>2050</v>
      </c>
    </row>
    <row r="7" spans="1:12" x14ac:dyDescent="0.2">
      <c r="A7" s="5" t="s">
        <v>106</v>
      </c>
      <c r="B7">
        <f>B2*About!$A$37</f>
        <v>43440</v>
      </c>
      <c r="C7">
        <f>C2*About!$A$39</f>
        <v>36660</v>
      </c>
      <c r="D7">
        <f>D2*About!$A$39</f>
        <v>35568</v>
      </c>
      <c r="E7">
        <f>E2*About!$A$39</f>
        <v>34398</v>
      </c>
      <c r="H7" s="5" t="s">
        <v>106</v>
      </c>
      <c r="I7">
        <f>I2*About!$A$37</f>
        <v>0.12479999999999999</v>
      </c>
      <c r="J7">
        <f>J2*About!$A$39</f>
        <v>1.0919999999999999</v>
      </c>
      <c r="K7">
        <f>K2*About!$A$39</f>
        <v>1.0530000000000002</v>
      </c>
      <c r="L7">
        <f>L2*About!$A$39</f>
        <v>1.014</v>
      </c>
    </row>
    <row r="8" spans="1:12" x14ac:dyDescent="0.2">
      <c r="A8" s="5" t="s">
        <v>107</v>
      </c>
      <c r="B8">
        <f>B3*About!$A$37</f>
        <v>39529.919999999998</v>
      </c>
      <c r="C8">
        <f>C3*About!$A$39</f>
        <v>36660</v>
      </c>
      <c r="D8">
        <f>D3*About!$A$39</f>
        <v>35568</v>
      </c>
      <c r="E8">
        <f>E3*About!$A$39</f>
        <v>34398</v>
      </c>
      <c r="H8" s="5" t="s">
        <v>107</v>
      </c>
      <c r="I8">
        <f>I3*About!$A$37</f>
        <v>0.1152</v>
      </c>
      <c r="J8">
        <f>J3*About!$A$39</f>
        <v>1.0919999999999999</v>
      </c>
      <c r="K8">
        <f>K3*About!$A$39</f>
        <v>1.0530000000000002</v>
      </c>
      <c r="L8">
        <f>L3*About!$A$39</f>
        <v>1.014</v>
      </c>
    </row>
    <row r="9" spans="1:12" x14ac:dyDescent="0.2">
      <c r="A9" s="5" t="s">
        <v>108</v>
      </c>
      <c r="B9">
        <f>B4*About!$A$37</f>
        <v>54316.799999999996</v>
      </c>
      <c r="C9">
        <f>C4*About!$A$39</f>
        <v>50310</v>
      </c>
      <c r="D9">
        <f>D4*About!$A$39</f>
        <v>48750</v>
      </c>
      <c r="E9">
        <f>E4*About!$A$39</f>
        <v>47268</v>
      </c>
      <c r="H9" s="5" t="s">
        <v>108</v>
      </c>
      <c r="I9">
        <f>I4*About!$A$37</f>
        <v>0.1056</v>
      </c>
      <c r="J9">
        <f>J4*About!$A$39</f>
        <v>0.97500000000000009</v>
      </c>
      <c r="K9">
        <f>K4*About!$A$39</f>
        <v>0.93599999999999994</v>
      </c>
      <c r="L9">
        <f>L4*About!$A$39</f>
        <v>0.89699999999999991</v>
      </c>
    </row>
    <row r="10" spans="1:12" x14ac:dyDescent="0.2">
      <c r="A10" s="5" t="s">
        <v>109</v>
      </c>
      <c r="B10">
        <f>ROUNDUP(AVERAGE(B9:E9),0)</f>
        <v>50162</v>
      </c>
      <c r="C10">
        <f t="shared" ref="C10:E10" si="0">ROUNDUP(AVERAGE(C9:F9),0)</f>
        <v>48776</v>
      </c>
      <c r="D10">
        <f t="shared" si="0"/>
        <v>48009</v>
      </c>
      <c r="E10">
        <f t="shared" si="0"/>
        <v>47268</v>
      </c>
      <c r="H10" s="5" t="s">
        <v>109</v>
      </c>
      <c r="I10">
        <f>ROUND(AVERAGE(I7:I9),2)</f>
        <v>0.12</v>
      </c>
      <c r="J10">
        <f t="shared" ref="J10:L10" si="1">ROUND(AVERAGE(J7:J9),2)</f>
        <v>1.05</v>
      </c>
      <c r="K10">
        <f t="shared" si="1"/>
        <v>1.01</v>
      </c>
      <c r="L10">
        <f t="shared" si="1"/>
        <v>0.98</v>
      </c>
    </row>
  </sheetData>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0AB724-8E10-3C43-9AE2-1F404D4CFB55}">
  <dimension ref="A1:L9"/>
  <sheetViews>
    <sheetView workbookViewId="0">
      <selection activeCell="E7" sqref="E7"/>
    </sheetView>
  </sheetViews>
  <sheetFormatPr baseColWidth="10" defaultRowHeight="15" x14ac:dyDescent="0.2"/>
  <cols>
    <col min="1" max="1" width="33.6640625" customWidth="1"/>
    <col min="8" max="8" width="33" customWidth="1"/>
  </cols>
  <sheetData>
    <row r="1" spans="1:12" x14ac:dyDescent="0.2">
      <c r="A1" s="25" t="s">
        <v>103</v>
      </c>
      <c r="B1" s="25">
        <v>2020</v>
      </c>
      <c r="C1" s="25">
        <v>2023</v>
      </c>
      <c r="D1" s="25">
        <v>2030</v>
      </c>
      <c r="E1" s="25">
        <v>2050</v>
      </c>
      <c r="H1" s="25" t="s">
        <v>104</v>
      </c>
      <c r="I1" s="25">
        <v>2020</v>
      </c>
      <c r="J1" s="25">
        <v>2023</v>
      </c>
      <c r="K1" s="25">
        <v>2030</v>
      </c>
      <c r="L1" s="25">
        <v>2050</v>
      </c>
    </row>
    <row r="2" spans="1:12" x14ac:dyDescent="0.2">
      <c r="A2" s="5" t="s">
        <v>118</v>
      </c>
      <c r="B2">
        <v>23200</v>
      </c>
      <c r="C2">
        <v>26500</v>
      </c>
      <c r="D2">
        <v>25700</v>
      </c>
      <c r="E2">
        <v>24900</v>
      </c>
      <c r="H2" s="5" t="s">
        <v>118</v>
      </c>
      <c r="I2">
        <v>0</v>
      </c>
      <c r="J2">
        <v>3.6</v>
      </c>
      <c r="K2">
        <v>3.5</v>
      </c>
      <c r="L2">
        <v>3.4</v>
      </c>
    </row>
    <row r="3" spans="1:12" x14ac:dyDescent="0.2">
      <c r="A3" s="5" t="s">
        <v>119</v>
      </c>
      <c r="B3">
        <v>23200</v>
      </c>
      <c r="C3">
        <v>26800</v>
      </c>
      <c r="D3">
        <v>26000</v>
      </c>
      <c r="E3">
        <v>25200</v>
      </c>
      <c r="H3" s="5" t="s">
        <v>119</v>
      </c>
      <c r="I3">
        <v>0.13</v>
      </c>
      <c r="J3">
        <v>2.6</v>
      </c>
      <c r="K3">
        <v>2.5</v>
      </c>
      <c r="L3">
        <v>2.4</v>
      </c>
    </row>
    <row r="6" spans="1:12" x14ac:dyDescent="0.2">
      <c r="A6" s="25" t="s">
        <v>103</v>
      </c>
      <c r="B6" s="25">
        <v>2020</v>
      </c>
      <c r="C6" s="25">
        <v>2023</v>
      </c>
      <c r="D6" s="25">
        <v>2030</v>
      </c>
      <c r="E6" s="25">
        <v>2050</v>
      </c>
      <c r="H6" s="25" t="s">
        <v>104</v>
      </c>
      <c r="I6" s="25">
        <v>2020</v>
      </c>
      <c r="J6" s="25">
        <v>2023</v>
      </c>
      <c r="K6" s="25">
        <v>2030</v>
      </c>
      <c r="L6" s="25">
        <v>2050</v>
      </c>
    </row>
    <row r="7" spans="1:12" x14ac:dyDescent="0.2">
      <c r="A7" s="5" t="s">
        <v>118</v>
      </c>
      <c r="B7">
        <f>B2*About!$A$37</f>
        <v>22272</v>
      </c>
      <c r="C7">
        <f>C2*About!$A$39</f>
        <v>20670</v>
      </c>
      <c r="D7">
        <f>D2*About!$A$39</f>
        <v>20046</v>
      </c>
      <c r="E7">
        <f>E2*About!$A$39</f>
        <v>19422</v>
      </c>
      <c r="H7" s="5" t="s">
        <v>118</v>
      </c>
      <c r="I7">
        <f>I2*About!$A$37</f>
        <v>0</v>
      </c>
      <c r="J7">
        <f>J2*About!$A$39</f>
        <v>2.8080000000000003</v>
      </c>
      <c r="K7">
        <f>K2*About!$A$39</f>
        <v>2.73</v>
      </c>
      <c r="L7">
        <f>L2*About!$A$39</f>
        <v>2.6520000000000001</v>
      </c>
    </row>
    <row r="8" spans="1:12" x14ac:dyDescent="0.2">
      <c r="A8" s="5" t="s">
        <v>119</v>
      </c>
      <c r="B8">
        <f>B3*About!$A$37</f>
        <v>22272</v>
      </c>
      <c r="C8">
        <f>C3*About!$A$39</f>
        <v>20904</v>
      </c>
      <c r="D8">
        <f>D3*About!$A$39</f>
        <v>20280</v>
      </c>
      <c r="E8">
        <f>E3*About!$A$39</f>
        <v>19656</v>
      </c>
      <c r="H8" s="5" t="s">
        <v>119</v>
      </c>
      <c r="I8">
        <f>I3*About!$A$37</f>
        <v>0.12479999999999999</v>
      </c>
      <c r="J8">
        <f>J3*About!$A$39</f>
        <v>2.028</v>
      </c>
      <c r="K8">
        <f>K3*About!$A$39</f>
        <v>1.9500000000000002</v>
      </c>
      <c r="L8">
        <f>L3*About!$A$39</f>
        <v>1.8719999999999999</v>
      </c>
    </row>
    <row r="9" spans="1:12" x14ac:dyDescent="0.2">
      <c r="A9" s="5" t="s">
        <v>120</v>
      </c>
      <c r="B9">
        <f>ROUNDUP(AVERAGE(B7:B8),0)</f>
        <v>22272</v>
      </c>
      <c r="C9">
        <f t="shared" ref="C9:E9" si="0">ROUNDUP(AVERAGE(C7:C8),0)</f>
        <v>20787</v>
      </c>
      <c r="D9">
        <f t="shared" si="0"/>
        <v>20163</v>
      </c>
      <c r="E9">
        <f t="shared" si="0"/>
        <v>19539</v>
      </c>
      <c r="H9" s="5" t="s">
        <v>120</v>
      </c>
      <c r="I9">
        <f>I8</f>
        <v>0.12479999999999999</v>
      </c>
      <c r="J9">
        <f t="shared" ref="J9:L9" si="1">ROUND(AVERAGE(J7:J8),2)</f>
        <v>2.42</v>
      </c>
      <c r="K9">
        <f t="shared" si="1"/>
        <v>2.34</v>
      </c>
      <c r="L9">
        <f t="shared" si="1"/>
        <v>2.2599999999999998</v>
      </c>
    </row>
  </sheetData>
  <pageMargins left="0.7" right="0.7" top="0.75" bottom="0.75" header="0.3" footer="0.3"/>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60D6CC-B807-DC4A-A3AD-D3D4E5C180CD}">
  <dimension ref="A1:L6"/>
  <sheetViews>
    <sheetView zoomScale="160" zoomScaleNormal="160" workbookViewId="0">
      <selection activeCell="H9" sqref="H9"/>
    </sheetView>
  </sheetViews>
  <sheetFormatPr baseColWidth="10" defaultRowHeight="15" x14ac:dyDescent="0.2"/>
  <cols>
    <col min="1" max="1" width="40.33203125" customWidth="1"/>
    <col min="8" max="8" width="36.33203125" customWidth="1"/>
  </cols>
  <sheetData>
    <row r="1" spans="1:12" x14ac:dyDescent="0.2">
      <c r="A1" s="25" t="s">
        <v>103</v>
      </c>
      <c r="B1" s="25">
        <v>2020</v>
      </c>
      <c r="C1" s="25">
        <v>2023</v>
      </c>
      <c r="D1" s="25">
        <v>2030</v>
      </c>
      <c r="E1" s="25">
        <v>2050</v>
      </c>
      <c r="H1" s="25" t="s">
        <v>104</v>
      </c>
      <c r="I1" s="25">
        <v>2020</v>
      </c>
      <c r="J1" s="25">
        <v>2023</v>
      </c>
      <c r="K1" s="25">
        <v>2030</v>
      </c>
      <c r="L1" s="25">
        <v>2050</v>
      </c>
    </row>
    <row r="2" spans="1:12" x14ac:dyDescent="0.2">
      <c r="A2" s="5" t="s">
        <v>75</v>
      </c>
      <c r="B2">
        <f>C2</f>
        <v>127000</v>
      </c>
      <c r="C2">
        <v>127000</v>
      </c>
      <c r="D2">
        <v>120000</v>
      </c>
      <c r="E2">
        <v>113000</v>
      </c>
      <c r="H2" s="5" t="s">
        <v>75</v>
      </c>
      <c r="I2">
        <f>J2</f>
        <v>2.4</v>
      </c>
      <c r="J2">
        <v>2.4</v>
      </c>
      <c r="K2">
        <v>2.2999999999999998</v>
      </c>
      <c r="L2">
        <v>2.2000000000000002</v>
      </c>
    </row>
    <row r="3" spans="1:12" x14ac:dyDescent="0.2">
      <c r="A3" s="5"/>
      <c r="H3" s="5"/>
    </row>
    <row r="5" spans="1:12" x14ac:dyDescent="0.2">
      <c r="A5" s="25" t="s">
        <v>103</v>
      </c>
      <c r="B5" s="25">
        <v>2020</v>
      </c>
      <c r="C5" s="25">
        <v>2023</v>
      </c>
      <c r="D5" s="25">
        <v>2030</v>
      </c>
      <c r="E5" s="25">
        <v>2050</v>
      </c>
      <c r="H5" s="25" t="s">
        <v>104</v>
      </c>
      <c r="I5" s="25">
        <v>2020</v>
      </c>
      <c r="J5" s="25">
        <v>2023</v>
      </c>
      <c r="K5" s="25">
        <v>2030</v>
      </c>
      <c r="L5" s="25">
        <v>2050</v>
      </c>
    </row>
    <row r="6" spans="1:12" x14ac:dyDescent="0.2">
      <c r="A6" s="5" t="s">
        <v>75</v>
      </c>
      <c r="B6">
        <f>B2*About!$A$39</f>
        <v>99060</v>
      </c>
      <c r="C6">
        <f>C2*About!$A$39</f>
        <v>99060</v>
      </c>
      <c r="D6">
        <f>D2*About!$A$39</f>
        <v>93600</v>
      </c>
      <c r="E6">
        <f>E2*About!$A$39</f>
        <v>88140</v>
      </c>
      <c r="H6" s="5" t="s">
        <v>75</v>
      </c>
      <c r="I6">
        <f>ROUND(I2*About!$A$39,2)</f>
        <v>1.87</v>
      </c>
      <c r="J6">
        <f>ROUND(J2*About!$A$39,2)</f>
        <v>1.87</v>
      </c>
      <c r="K6">
        <f>ROUND(K2*About!$A$39,2)</f>
        <v>1.79</v>
      </c>
      <c r="L6">
        <f>ROUND(L2*About!$A$39,2)</f>
        <v>1.72</v>
      </c>
    </row>
  </sheetData>
  <pageMargins left="0.7" right="0.7" top="0.75" bottom="0.75" header="0.3" footer="0.3"/>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B7F11E-6ACA-2B45-BD92-530F1E7A69CC}">
  <dimension ref="A1:L10"/>
  <sheetViews>
    <sheetView workbookViewId="0">
      <selection activeCell="B10" sqref="B10"/>
    </sheetView>
  </sheetViews>
  <sheetFormatPr baseColWidth="10" defaultRowHeight="15" x14ac:dyDescent="0.2"/>
  <cols>
    <col min="1" max="1" width="34.1640625" customWidth="1"/>
    <col min="8" max="8" width="36.83203125" customWidth="1"/>
  </cols>
  <sheetData>
    <row r="1" spans="1:12" x14ac:dyDescent="0.2">
      <c r="A1" s="25" t="s">
        <v>103</v>
      </c>
      <c r="B1" s="25">
        <v>2020</v>
      </c>
      <c r="C1" s="25">
        <v>2023</v>
      </c>
      <c r="D1" s="25">
        <v>2030</v>
      </c>
      <c r="E1" s="25">
        <v>2050</v>
      </c>
      <c r="H1" s="25" t="s">
        <v>104</v>
      </c>
      <c r="I1" s="25">
        <v>2020</v>
      </c>
      <c r="J1" s="25">
        <v>2023</v>
      </c>
      <c r="K1" s="25">
        <v>2030</v>
      </c>
      <c r="L1" s="25">
        <v>2050</v>
      </c>
    </row>
    <row r="2" spans="1:12" x14ac:dyDescent="0.2">
      <c r="A2" s="5" t="s">
        <v>121</v>
      </c>
      <c r="B2">
        <v>53000</v>
      </c>
      <c r="C2">
        <v>43000</v>
      </c>
      <c r="D2">
        <v>41000</v>
      </c>
      <c r="E2">
        <v>38000</v>
      </c>
      <c r="H2" s="5" t="s">
        <v>121</v>
      </c>
      <c r="I2">
        <v>0.5</v>
      </c>
      <c r="J2">
        <v>0.74</v>
      </c>
      <c r="K2">
        <v>0.71</v>
      </c>
      <c r="L2">
        <v>0.66</v>
      </c>
    </row>
    <row r="3" spans="1:12" x14ac:dyDescent="0.2">
      <c r="A3" s="5" t="s">
        <v>122</v>
      </c>
      <c r="B3">
        <v>41900</v>
      </c>
      <c r="C3">
        <v>47800</v>
      </c>
      <c r="D3">
        <v>45800</v>
      </c>
      <c r="E3">
        <v>42500</v>
      </c>
      <c r="H3" s="5" t="s">
        <v>122</v>
      </c>
      <c r="I3">
        <v>0.5</v>
      </c>
      <c r="J3">
        <v>0.56999999999999995</v>
      </c>
      <c r="K3">
        <v>0.55000000000000004</v>
      </c>
      <c r="L3">
        <v>0.51</v>
      </c>
    </row>
    <row r="4" spans="1:12" x14ac:dyDescent="0.2">
      <c r="A4" s="5" t="s">
        <v>123</v>
      </c>
      <c r="B4">
        <v>37700</v>
      </c>
      <c r="C4">
        <v>60400</v>
      </c>
      <c r="D4">
        <v>58000</v>
      </c>
      <c r="E4">
        <v>54000</v>
      </c>
      <c r="H4" s="5" t="s">
        <v>123</v>
      </c>
      <c r="I4">
        <v>0.65</v>
      </c>
      <c r="J4">
        <v>0.56999999999999995</v>
      </c>
      <c r="K4">
        <v>0.55000000000000004</v>
      </c>
      <c r="L4">
        <v>0.51</v>
      </c>
    </row>
    <row r="6" spans="1:12" x14ac:dyDescent="0.2">
      <c r="A6" s="25" t="s">
        <v>103</v>
      </c>
      <c r="B6" s="25">
        <v>2020</v>
      </c>
      <c r="C6" s="25">
        <v>2023</v>
      </c>
      <c r="D6" s="25">
        <v>2030</v>
      </c>
      <c r="E6" s="25">
        <v>2050</v>
      </c>
      <c r="H6" s="25" t="s">
        <v>104</v>
      </c>
      <c r="I6" s="25">
        <v>2020</v>
      </c>
      <c r="J6" s="25">
        <v>2023</v>
      </c>
      <c r="K6" s="25">
        <v>2030</v>
      </c>
      <c r="L6" s="25">
        <v>2050</v>
      </c>
    </row>
    <row r="7" spans="1:12" x14ac:dyDescent="0.2">
      <c r="A7" s="5" t="s">
        <v>121</v>
      </c>
      <c r="B7">
        <f>B2*About!$A$37</f>
        <v>50880</v>
      </c>
      <c r="C7">
        <f>C2*About!$A$39</f>
        <v>33540</v>
      </c>
      <c r="D7">
        <f>D2*About!$A$39</f>
        <v>31980</v>
      </c>
      <c r="E7">
        <f>E2*About!$A$39</f>
        <v>29640</v>
      </c>
      <c r="H7" s="5" t="s">
        <v>121</v>
      </c>
      <c r="I7">
        <f>I2*About!$A$37</f>
        <v>0.48</v>
      </c>
      <c r="J7">
        <f>J2*About!$A$39</f>
        <v>0.57720000000000005</v>
      </c>
      <c r="K7">
        <f>K2*About!$A$39</f>
        <v>0.55379999999999996</v>
      </c>
      <c r="L7">
        <f>L2*About!$A$39</f>
        <v>0.51480000000000004</v>
      </c>
    </row>
    <row r="8" spans="1:12" x14ac:dyDescent="0.2">
      <c r="A8" s="5" t="s">
        <v>122</v>
      </c>
      <c r="B8">
        <f>B3*About!$A$37</f>
        <v>40224</v>
      </c>
      <c r="C8">
        <f>C3*About!$A$39</f>
        <v>37284</v>
      </c>
      <c r="D8">
        <f>D3*About!$A$39</f>
        <v>35724</v>
      </c>
      <c r="E8">
        <f>E3*About!$A$39</f>
        <v>33150</v>
      </c>
      <c r="H8" s="5" t="s">
        <v>122</v>
      </c>
      <c r="I8">
        <f>I3*About!$A$37</f>
        <v>0.48</v>
      </c>
      <c r="J8">
        <f>J3*About!$A$39</f>
        <v>0.4446</v>
      </c>
      <c r="K8">
        <f>K3*About!$A$39</f>
        <v>0.42900000000000005</v>
      </c>
      <c r="L8">
        <f>L3*About!$A$39</f>
        <v>0.39780000000000004</v>
      </c>
    </row>
    <row r="9" spans="1:12" x14ac:dyDescent="0.2">
      <c r="A9" s="5" t="s">
        <v>123</v>
      </c>
      <c r="B9">
        <f>B4*About!$A$37</f>
        <v>36192</v>
      </c>
      <c r="C9">
        <f>C4*About!$A$39</f>
        <v>47112</v>
      </c>
      <c r="D9">
        <f>D4*About!$A$39</f>
        <v>45240</v>
      </c>
      <c r="E9">
        <f>E4*About!$A$39</f>
        <v>42120</v>
      </c>
      <c r="H9" s="5" t="s">
        <v>123</v>
      </c>
      <c r="I9">
        <f>I4*About!$A$37</f>
        <v>0.624</v>
      </c>
      <c r="J9">
        <f>J4*About!$A$39</f>
        <v>0.4446</v>
      </c>
      <c r="K9">
        <f>K4*About!$A$39</f>
        <v>0.42900000000000005</v>
      </c>
      <c r="L9">
        <f>L4*About!$A$39</f>
        <v>0.39780000000000004</v>
      </c>
    </row>
    <row r="10" spans="1:12" x14ac:dyDescent="0.2">
      <c r="A10" s="5" t="s">
        <v>76</v>
      </c>
      <c r="B10">
        <f>ROUNDUP(AVERAGE(B9:E9),0)</f>
        <v>42666</v>
      </c>
      <c r="C10">
        <f t="shared" ref="C10:E10" si="0">ROUNDUP(AVERAGE(C9:F9),0)</f>
        <v>44824</v>
      </c>
      <c r="D10">
        <f t="shared" si="0"/>
        <v>43680</v>
      </c>
      <c r="E10">
        <f t="shared" si="0"/>
        <v>42120</v>
      </c>
      <c r="H10" s="5" t="s">
        <v>76</v>
      </c>
      <c r="I10">
        <f>ROUND(AVERAGE(I7:I9),2)</f>
        <v>0.53</v>
      </c>
      <c r="J10">
        <f t="shared" ref="J10:L10" si="1">ROUND(AVERAGE(J7:J9),2)</f>
        <v>0.49</v>
      </c>
      <c r="K10">
        <f t="shared" si="1"/>
        <v>0.47</v>
      </c>
      <c r="L10">
        <f t="shared" si="1"/>
        <v>0.44</v>
      </c>
    </row>
  </sheetData>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C2F17F-28BC-A94E-AA90-FF157F629CC2}">
  <dimension ref="A1:L6"/>
  <sheetViews>
    <sheetView workbookViewId="0">
      <selection activeCell="B6" sqref="B6"/>
    </sheetView>
  </sheetViews>
  <sheetFormatPr baseColWidth="10" defaultRowHeight="15" x14ac:dyDescent="0.2"/>
  <cols>
    <col min="1" max="1" width="31.33203125" customWidth="1"/>
    <col min="8" max="8" width="27" customWidth="1"/>
  </cols>
  <sheetData>
    <row r="1" spans="1:12" x14ac:dyDescent="0.2">
      <c r="A1" s="25" t="s">
        <v>103</v>
      </c>
      <c r="B1" s="25">
        <v>2020</v>
      </c>
      <c r="C1" s="25">
        <v>2023</v>
      </c>
      <c r="D1" s="25">
        <v>2030</v>
      </c>
      <c r="E1" s="25">
        <v>2050</v>
      </c>
      <c r="H1" s="25" t="s">
        <v>104</v>
      </c>
      <c r="I1" s="25">
        <v>2020</v>
      </c>
      <c r="J1" s="25">
        <v>2023</v>
      </c>
      <c r="K1" s="25">
        <v>2030</v>
      </c>
      <c r="L1" s="25">
        <v>2050</v>
      </c>
    </row>
    <row r="2" spans="1:12" x14ac:dyDescent="0.2">
      <c r="A2" s="5" t="s">
        <v>124</v>
      </c>
      <c r="B2">
        <v>60000</v>
      </c>
      <c r="C2">
        <v>40000</v>
      </c>
      <c r="D2">
        <v>36000</v>
      </c>
      <c r="E2">
        <v>30000</v>
      </c>
      <c r="H2" s="5" t="s">
        <v>124</v>
      </c>
      <c r="I2">
        <v>0</v>
      </c>
      <c r="J2">
        <v>0</v>
      </c>
      <c r="K2">
        <v>0</v>
      </c>
      <c r="L2">
        <v>0</v>
      </c>
    </row>
    <row r="5" spans="1:12" x14ac:dyDescent="0.2">
      <c r="A5" s="25" t="s">
        <v>103</v>
      </c>
      <c r="B5" s="25">
        <v>2020</v>
      </c>
      <c r="C5" s="25">
        <v>2023</v>
      </c>
      <c r="D5" s="25">
        <v>2030</v>
      </c>
      <c r="E5" s="25">
        <v>2050</v>
      </c>
      <c r="H5" s="25" t="s">
        <v>104</v>
      </c>
      <c r="I5" s="25">
        <v>2020</v>
      </c>
      <c r="J5" s="25">
        <v>2023</v>
      </c>
      <c r="K5" s="25">
        <v>2030</v>
      </c>
      <c r="L5" s="25">
        <v>2050</v>
      </c>
    </row>
    <row r="6" spans="1:12" x14ac:dyDescent="0.2">
      <c r="A6" s="5" t="s">
        <v>124</v>
      </c>
      <c r="B6">
        <f>B2*About!$A$37</f>
        <v>57600</v>
      </c>
      <c r="C6">
        <f>C2*About!$A$39</f>
        <v>31200</v>
      </c>
      <c r="D6">
        <f>D2*About!$A$39</f>
        <v>28080</v>
      </c>
      <c r="E6">
        <f>E2*About!$A$39</f>
        <v>23400</v>
      </c>
      <c r="H6" s="5" t="s">
        <v>124</v>
      </c>
      <c r="I6">
        <f>ROUND(I2*About!$A$39,2)</f>
        <v>0</v>
      </c>
      <c r="J6">
        <f>ROUND(J2*About!$A$39,2)</f>
        <v>0</v>
      </c>
      <c r="K6">
        <f>ROUND(K2*About!$A$39,2)</f>
        <v>0</v>
      </c>
      <c r="L6">
        <f>ROUND(L2*About!$A$39,2)</f>
        <v>0</v>
      </c>
    </row>
  </sheetData>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75CDFA-12D7-F348-A6D7-291BF8053B9E}">
  <dimension ref="A1:L6"/>
  <sheetViews>
    <sheetView workbookViewId="0">
      <selection activeCell="G8" sqref="G8"/>
    </sheetView>
  </sheetViews>
  <sheetFormatPr baseColWidth="10" defaultRowHeight="15" x14ac:dyDescent="0.2"/>
  <cols>
    <col min="1" max="1" width="36.5" customWidth="1"/>
    <col min="8" max="8" width="33.33203125" customWidth="1"/>
  </cols>
  <sheetData>
    <row r="1" spans="1:12" x14ac:dyDescent="0.2">
      <c r="A1" s="25" t="s">
        <v>103</v>
      </c>
      <c r="B1" s="25">
        <v>2020</v>
      </c>
      <c r="C1" s="25">
        <v>2023</v>
      </c>
      <c r="D1" s="25">
        <v>2030</v>
      </c>
      <c r="E1" s="25">
        <v>2050</v>
      </c>
      <c r="H1" s="25" t="s">
        <v>104</v>
      </c>
      <c r="I1" s="25">
        <v>2020</v>
      </c>
      <c r="J1" s="25">
        <v>2023</v>
      </c>
      <c r="K1" s="25">
        <v>2030</v>
      </c>
      <c r="L1" s="25">
        <v>2050</v>
      </c>
    </row>
    <row r="2" spans="1:12" x14ac:dyDescent="0.2">
      <c r="A2" s="5" t="s">
        <v>125</v>
      </c>
      <c r="B2">
        <v>73600</v>
      </c>
      <c r="C2">
        <v>118768</v>
      </c>
      <c r="D2">
        <v>99791</v>
      </c>
      <c r="E2">
        <v>81290</v>
      </c>
      <c r="H2" s="5" t="s">
        <v>125</v>
      </c>
      <c r="I2">
        <v>5.5</v>
      </c>
      <c r="J2">
        <v>5.5</v>
      </c>
      <c r="K2">
        <v>4.8</v>
      </c>
      <c r="L2">
        <v>3.9</v>
      </c>
    </row>
    <row r="5" spans="1:12" x14ac:dyDescent="0.2">
      <c r="A5" s="25" t="s">
        <v>103</v>
      </c>
      <c r="B5" s="25">
        <v>2020</v>
      </c>
      <c r="C5" s="25">
        <v>2023</v>
      </c>
      <c r="D5" s="25">
        <v>2030</v>
      </c>
      <c r="E5" s="25">
        <v>2050</v>
      </c>
      <c r="H5" s="25" t="s">
        <v>104</v>
      </c>
      <c r="I5" s="25">
        <v>2020</v>
      </c>
      <c r="J5" s="25">
        <v>2023</v>
      </c>
      <c r="K5" s="25">
        <v>2030</v>
      </c>
      <c r="L5" s="25">
        <v>2050</v>
      </c>
    </row>
    <row r="6" spans="1:12" x14ac:dyDescent="0.2">
      <c r="A6" s="5" t="s">
        <v>125</v>
      </c>
      <c r="B6">
        <f>ROUNDUP(B2*About!$A$37,0)</f>
        <v>70656</v>
      </c>
      <c r="C6">
        <f>ROUNDUP(C2*About!$A$37,0)</f>
        <v>114018</v>
      </c>
      <c r="D6">
        <f>ROUNDUP(D2*About!$A$37,0)</f>
        <v>95800</v>
      </c>
      <c r="E6">
        <f>ROUNDUP(E2*About!$A$37,0)</f>
        <v>78039</v>
      </c>
      <c r="H6" s="5" t="s">
        <v>125</v>
      </c>
      <c r="I6">
        <f>ROUND(I2*About!$A$39,2)</f>
        <v>4.29</v>
      </c>
      <c r="J6">
        <f>ROUND(J2*About!$A$39,2)</f>
        <v>4.29</v>
      </c>
      <c r="K6">
        <f>ROUND(K2*About!$A$39,2)</f>
        <v>3.74</v>
      </c>
      <c r="L6">
        <f>ROUND(L2*About!$A$39,2)</f>
        <v>3.04</v>
      </c>
    </row>
  </sheetData>
  <pageMargins left="0.7" right="0.7" top="0.75" bottom="0.75" header="0.3" footer="0.3"/>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3821D4-8D9B-0145-949C-94CF801A49C9}">
  <dimension ref="A1:L18"/>
  <sheetViews>
    <sheetView tabSelected="1" workbookViewId="0">
      <selection activeCell="C20" sqref="C20"/>
    </sheetView>
  </sheetViews>
  <sheetFormatPr baseColWidth="10" defaultRowHeight="15" x14ac:dyDescent="0.2"/>
  <cols>
    <col min="1" max="1" width="50.5" customWidth="1"/>
    <col min="8" max="8" width="52.6640625" customWidth="1"/>
  </cols>
  <sheetData>
    <row r="1" spans="1:12" x14ac:dyDescent="0.2">
      <c r="A1" s="25" t="s">
        <v>103</v>
      </c>
      <c r="B1" s="25">
        <v>2020</v>
      </c>
      <c r="C1" s="25">
        <v>2023</v>
      </c>
      <c r="D1" s="25">
        <v>2030</v>
      </c>
      <c r="E1" s="25">
        <v>2050</v>
      </c>
      <c r="H1" s="25" t="s">
        <v>104</v>
      </c>
      <c r="I1" s="25">
        <v>2020</v>
      </c>
      <c r="J1" s="25">
        <v>2023</v>
      </c>
      <c r="K1" s="25">
        <v>2030</v>
      </c>
      <c r="L1" s="25">
        <v>2050</v>
      </c>
    </row>
    <row r="2" spans="1:12" x14ac:dyDescent="0.2">
      <c r="A2" s="5" t="s">
        <v>126</v>
      </c>
      <c r="B2">
        <v>15000</v>
      </c>
      <c r="C2" s="40" t="s">
        <v>102</v>
      </c>
      <c r="D2" s="40" t="s">
        <v>102</v>
      </c>
      <c r="E2" s="40" t="s">
        <v>102</v>
      </c>
      <c r="H2" s="5" t="s">
        <v>126</v>
      </c>
      <c r="I2">
        <v>0</v>
      </c>
      <c r="J2" s="40" t="s">
        <v>102</v>
      </c>
      <c r="K2" s="40" t="s">
        <v>102</v>
      </c>
      <c r="L2" s="40" t="s">
        <v>102</v>
      </c>
    </row>
    <row r="3" spans="1:12" x14ac:dyDescent="0.2">
      <c r="A3" s="5" t="s">
        <v>127</v>
      </c>
      <c r="B3" s="40" t="s">
        <v>102</v>
      </c>
      <c r="C3">
        <v>7500</v>
      </c>
      <c r="D3">
        <v>6800</v>
      </c>
      <c r="E3">
        <v>6100</v>
      </c>
      <c r="H3" s="5" t="s">
        <v>127</v>
      </c>
      <c r="I3" s="40" t="s">
        <v>102</v>
      </c>
      <c r="J3">
        <v>0</v>
      </c>
      <c r="K3">
        <v>0</v>
      </c>
      <c r="L3">
        <v>0</v>
      </c>
    </row>
    <row r="4" spans="1:12" x14ac:dyDescent="0.2">
      <c r="A4" s="5" t="s">
        <v>128</v>
      </c>
      <c r="B4" s="40" t="s">
        <v>102</v>
      </c>
      <c r="C4">
        <v>4900</v>
      </c>
      <c r="D4">
        <v>4400</v>
      </c>
      <c r="E4">
        <v>3900</v>
      </c>
      <c r="H4" s="5" t="s">
        <v>128</v>
      </c>
      <c r="I4" s="40" t="s">
        <v>102</v>
      </c>
      <c r="J4">
        <v>0</v>
      </c>
      <c r="K4">
        <v>0</v>
      </c>
      <c r="L4">
        <v>0</v>
      </c>
    </row>
    <row r="5" spans="1:12" x14ac:dyDescent="0.2">
      <c r="A5" s="5" t="s">
        <v>129</v>
      </c>
      <c r="B5" s="40" t="s">
        <v>102</v>
      </c>
      <c r="C5">
        <v>4700</v>
      </c>
      <c r="D5">
        <v>4200</v>
      </c>
      <c r="E5">
        <v>3700</v>
      </c>
      <c r="H5" s="5" t="s">
        <v>129</v>
      </c>
      <c r="I5" s="40" t="s">
        <v>102</v>
      </c>
      <c r="J5">
        <v>0</v>
      </c>
      <c r="K5">
        <v>0</v>
      </c>
      <c r="L5">
        <v>0</v>
      </c>
    </row>
    <row r="6" spans="1:12" x14ac:dyDescent="0.2">
      <c r="A6" s="5" t="s">
        <v>130</v>
      </c>
      <c r="B6" s="40" t="s">
        <v>102</v>
      </c>
      <c r="C6">
        <v>9000</v>
      </c>
      <c r="D6">
        <v>7500</v>
      </c>
      <c r="E6">
        <v>6100</v>
      </c>
      <c r="H6" s="5" t="s">
        <v>130</v>
      </c>
      <c r="I6" s="40" t="s">
        <v>102</v>
      </c>
      <c r="J6">
        <v>0</v>
      </c>
      <c r="K6">
        <v>0</v>
      </c>
      <c r="L6">
        <v>0</v>
      </c>
    </row>
    <row r="9" spans="1:12" x14ac:dyDescent="0.2">
      <c r="A9" s="25" t="s">
        <v>103</v>
      </c>
      <c r="B9" s="25">
        <v>2020</v>
      </c>
      <c r="C9" s="25">
        <v>2023</v>
      </c>
      <c r="D9" s="25">
        <v>2030</v>
      </c>
      <c r="E9" s="25">
        <v>2050</v>
      </c>
      <c r="H9" s="25" t="s">
        <v>104</v>
      </c>
      <c r="I9" s="25">
        <v>2020</v>
      </c>
      <c r="J9" s="25">
        <v>2023</v>
      </c>
      <c r="K9" s="25">
        <v>2030</v>
      </c>
      <c r="L9" s="25">
        <v>2050</v>
      </c>
    </row>
    <row r="10" spans="1:12" x14ac:dyDescent="0.2">
      <c r="A10" s="5" t="s">
        <v>126</v>
      </c>
      <c r="B10">
        <f>B2*About!$A$37</f>
        <v>14400</v>
      </c>
      <c r="C10" s="40" t="s">
        <v>102</v>
      </c>
      <c r="D10" s="40" t="s">
        <v>102</v>
      </c>
      <c r="E10" s="40" t="s">
        <v>102</v>
      </c>
      <c r="H10" s="5" t="s">
        <v>126</v>
      </c>
      <c r="I10">
        <v>0</v>
      </c>
      <c r="J10" s="40" t="s">
        <v>102</v>
      </c>
      <c r="K10" s="40" t="s">
        <v>102</v>
      </c>
      <c r="L10" s="40" t="s">
        <v>102</v>
      </c>
    </row>
    <row r="11" spans="1:12" x14ac:dyDescent="0.2">
      <c r="A11" s="5" t="s">
        <v>127</v>
      </c>
      <c r="B11" s="40" t="s">
        <v>102</v>
      </c>
      <c r="C11">
        <f>C3*About!$A$39</f>
        <v>5850</v>
      </c>
      <c r="D11">
        <f>D3*About!$A$39</f>
        <v>5304</v>
      </c>
      <c r="E11">
        <f>E3*About!$A$39</f>
        <v>4758</v>
      </c>
      <c r="H11" s="5" t="s">
        <v>127</v>
      </c>
      <c r="I11" s="40" t="s">
        <v>102</v>
      </c>
      <c r="J11">
        <v>0</v>
      </c>
      <c r="K11">
        <v>0</v>
      </c>
      <c r="L11">
        <v>0</v>
      </c>
    </row>
    <row r="12" spans="1:12" x14ac:dyDescent="0.2">
      <c r="A12" s="5" t="s">
        <v>128</v>
      </c>
      <c r="B12" s="40" t="s">
        <v>102</v>
      </c>
      <c r="C12">
        <f>C4*About!$A$39</f>
        <v>3822</v>
      </c>
      <c r="D12">
        <f>D4*About!$A$39</f>
        <v>3432</v>
      </c>
      <c r="E12">
        <f>E4*About!$A$39</f>
        <v>3042</v>
      </c>
      <c r="H12" s="5" t="s">
        <v>128</v>
      </c>
      <c r="I12" s="40" t="s">
        <v>102</v>
      </c>
      <c r="J12">
        <v>0</v>
      </c>
      <c r="K12">
        <v>0</v>
      </c>
      <c r="L12">
        <v>0</v>
      </c>
    </row>
    <row r="13" spans="1:12" x14ac:dyDescent="0.2">
      <c r="A13" s="5" t="s">
        <v>129</v>
      </c>
      <c r="B13" s="40" t="s">
        <v>102</v>
      </c>
      <c r="C13">
        <f>C5*About!$A$39</f>
        <v>3666</v>
      </c>
      <c r="D13">
        <f>D5*About!$A$39</f>
        <v>3276</v>
      </c>
      <c r="E13">
        <f>E5*About!$A$39</f>
        <v>2886</v>
      </c>
      <c r="H13" s="5" t="s">
        <v>129</v>
      </c>
      <c r="I13" s="40" t="s">
        <v>102</v>
      </c>
      <c r="J13">
        <v>0</v>
      </c>
      <c r="K13">
        <v>0</v>
      </c>
      <c r="L13">
        <v>0</v>
      </c>
    </row>
    <row r="14" spans="1:12" x14ac:dyDescent="0.2">
      <c r="A14" s="5" t="s">
        <v>130</v>
      </c>
      <c r="B14" s="40" t="s">
        <v>102</v>
      </c>
      <c r="C14">
        <f>C6*About!$A$39</f>
        <v>7020</v>
      </c>
      <c r="D14">
        <f>D6*About!$A$39</f>
        <v>5850</v>
      </c>
      <c r="E14">
        <f>E6*About!$A$39</f>
        <v>4758</v>
      </c>
      <c r="H14" s="5" t="s">
        <v>130</v>
      </c>
      <c r="I14" s="40" t="s">
        <v>102</v>
      </c>
      <c r="J14">
        <v>0</v>
      </c>
      <c r="K14">
        <v>0</v>
      </c>
      <c r="L14">
        <v>0</v>
      </c>
    </row>
    <row r="15" spans="1:12" x14ac:dyDescent="0.2">
      <c r="A15" s="5" t="s">
        <v>25</v>
      </c>
      <c r="B15">
        <f>B10</f>
        <v>14400</v>
      </c>
      <c r="C15">
        <f>AVERAGE(C11:C14)</f>
        <v>5089.5</v>
      </c>
      <c r="D15">
        <f t="shared" ref="D15:E15" si="0">AVERAGE(D11:D14)</f>
        <v>4465.5</v>
      </c>
      <c r="E15">
        <f t="shared" si="0"/>
        <v>3861</v>
      </c>
      <c r="H15" s="5" t="s">
        <v>25</v>
      </c>
      <c r="I15">
        <v>0</v>
      </c>
      <c r="J15">
        <v>0</v>
      </c>
      <c r="K15">
        <v>0</v>
      </c>
      <c r="L15">
        <v>0</v>
      </c>
    </row>
    <row r="18" spans="1:2" x14ac:dyDescent="0.2">
      <c r="A18" s="5" t="s">
        <v>164</v>
      </c>
      <c r="B18">
        <f>(E15/B15)*EXP(1/30)-1</f>
        <v>-0.72278687268917297</v>
      </c>
    </row>
  </sheetData>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CF1769-573C-B848-A00F-B29632B50020}">
  <dimension ref="A1:L6"/>
  <sheetViews>
    <sheetView workbookViewId="0">
      <selection activeCell="G9" sqref="G9"/>
    </sheetView>
  </sheetViews>
  <sheetFormatPr baseColWidth="10" defaultRowHeight="15" x14ac:dyDescent="0.2"/>
  <cols>
    <col min="1" max="1" width="31" customWidth="1"/>
    <col min="8" max="8" width="30.1640625" customWidth="1"/>
  </cols>
  <sheetData>
    <row r="1" spans="1:12" x14ac:dyDescent="0.2">
      <c r="A1" s="25" t="s">
        <v>103</v>
      </c>
      <c r="B1" s="25">
        <v>2020</v>
      </c>
      <c r="C1" s="25">
        <v>2023</v>
      </c>
      <c r="D1" s="25">
        <v>2030</v>
      </c>
      <c r="E1" s="25">
        <v>2050</v>
      </c>
      <c r="H1" s="25" t="s">
        <v>104</v>
      </c>
      <c r="I1" s="25">
        <v>2020</v>
      </c>
      <c r="J1" s="25">
        <v>2023</v>
      </c>
      <c r="K1" s="25">
        <v>2030</v>
      </c>
      <c r="L1" s="25">
        <v>2050</v>
      </c>
    </row>
    <row r="2" spans="1:12" x14ac:dyDescent="0.2">
      <c r="A2" s="5" t="s">
        <v>26</v>
      </c>
      <c r="B2">
        <v>47600</v>
      </c>
      <c r="C2">
        <v>54000</v>
      </c>
      <c r="D2">
        <v>49700</v>
      </c>
      <c r="E2">
        <v>43200</v>
      </c>
      <c r="H2" s="5" t="s">
        <v>26</v>
      </c>
      <c r="I2">
        <v>3</v>
      </c>
      <c r="J2">
        <v>3.4</v>
      </c>
      <c r="K2">
        <v>3.13</v>
      </c>
      <c r="L2">
        <v>2.72</v>
      </c>
    </row>
    <row r="5" spans="1:12" x14ac:dyDescent="0.2">
      <c r="A5" s="25" t="s">
        <v>103</v>
      </c>
      <c r="B5" s="25">
        <v>2020</v>
      </c>
      <c r="C5" s="25">
        <v>2023</v>
      </c>
      <c r="D5" s="25">
        <v>2030</v>
      </c>
      <c r="E5" s="25">
        <v>2050</v>
      </c>
      <c r="H5" s="25" t="s">
        <v>104</v>
      </c>
      <c r="I5" s="25">
        <v>2020</v>
      </c>
      <c r="J5" s="25">
        <v>2023</v>
      </c>
      <c r="K5" s="25">
        <v>2030</v>
      </c>
      <c r="L5" s="25">
        <v>2050</v>
      </c>
    </row>
    <row r="6" spans="1:12" x14ac:dyDescent="0.2">
      <c r="A6" s="5" t="s">
        <v>26</v>
      </c>
      <c r="B6">
        <f>B2*About!$A$37</f>
        <v>45696</v>
      </c>
      <c r="C6">
        <f>C2*About!$A$39</f>
        <v>42120</v>
      </c>
      <c r="D6">
        <f>D2*About!$A$39</f>
        <v>38766</v>
      </c>
      <c r="E6">
        <f>E2*About!$A$39</f>
        <v>33696</v>
      </c>
      <c r="H6" s="5" t="s">
        <v>26</v>
      </c>
      <c r="I6">
        <f>ROUND(I2*About!$A$37,2)</f>
        <v>2.88</v>
      </c>
      <c r="J6">
        <f>ROUND(J2*About!$A$39,2)</f>
        <v>2.65</v>
      </c>
      <c r="K6">
        <f>ROUND(K2*About!$A$39,2)</f>
        <v>2.44</v>
      </c>
      <c r="L6">
        <f>ROUND(L2*About!$A$39,2)</f>
        <v>2.12</v>
      </c>
    </row>
  </sheetData>
  <pageMargins left="0.7" right="0.7" top="0.75" bottom="0.75" header="0.3" footer="0.3"/>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7BDFB1-52DB-8447-8C46-19EBE8B98FAA}">
  <dimension ref="A1:L6"/>
  <sheetViews>
    <sheetView zoomScale="120" zoomScaleNormal="120" workbookViewId="0">
      <selection activeCell="B2" sqref="B2"/>
    </sheetView>
  </sheetViews>
  <sheetFormatPr baseColWidth="10" defaultRowHeight="15" x14ac:dyDescent="0.2"/>
  <cols>
    <col min="1" max="1" width="29" customWidth="1"/>
    <col min="8" max="8" width="29.83203125" customWidth="1"/>
  </cols>
  <sheetData>
    <row r="1" spans="1:12" x14ac:dyDescent="0.2">
      <c r="A1" s="25" t="s">
        <v>103</v>
      </c>
      <c r="B1" s="25">
        <v>2020</v>
      </c>
      <c r="C1" s="25">
        <v>2023</v>
      </c>
      <c r="D1" s="25">
        <v>2030</v>
      </c>
      <c r="E1" s="25">
        <v>2050</v>
      </c>
      <c r="H1" s="25" t="s">
        <v>104</v>
      </c>
      <c r="I1" s="25">
        <v>2020</v>
      </c>
      <c r="J1" s="25">
        <v>2023</v>
      </c>
      <c r="K1" s="25">
        <v>2030</v>
      </c>
      <c r="L1" s="25">
        <v>2050</v>
      </c>
    </row>
    <row r="2" spans="1:12" x14ac:dyDescent="0.2">
      <c r="A2" s="5" t="s">
        <v>24</v>
      </c>
      <c r="B2">
        <v>110000</v>
      </c>
      <c r="C2">
        <v>110000</v>
      </c>
      <c r="D2">
        <v>99000</v>
      </c>
      <c r="E2">
        <v>82500</v>
      </c>
      <c r="H2" s="5" t="s">
        <v>24</v>
      </c>
      <c r="I2">
        <v>0.27</v>
      </c>
      <c r="J2">
        <v>0.27</v>
      </c>
      <c r="K2">
        <v>0.24</v>
      </c>
      <c r="L2">
        <v>0.2</v>
      </c>
    </row>
    <row r="5" spans="1:12" x14ac:dyDescent="0.2">
      <c r="A5" s="25" t="s">
        <v>103</v>
      </c>
      <c r="B5" s="25">
        <v>2020</v>
      </c>
      <c r="C5" s="25">
        <v>2023</v>
      </c>
      <c r="D5" s="25">
        <v>2030</v>
      </c>
      <c r="E5" s="25">
        <v>2050</v>
      </c>
      <c r="H5" s="25" t="s">
        <v>104</v>
      </c>
      <c r="I5" s="25">
        <v>2020</v>
      </c>
      <c r="J5" s="25">
        <v>2023</v>
      </c>
      <c r="K5" s="25">
        <v>2030</v>
      </c>
      <c r="L5" s="25">
        <v>2050</v>
      </c>
    </row>
    <row r="6" spans="1:12" x14ac:dyDescent="0.2">
      <c r="A6" s="5" t="s">
        <v>24</v>
      </c>
      <c r="B6">
        <f>B2*About!$A$39</f>
        <v>85800</v>
      </c>
      <c r="C6">
        <f>C2*About!$A$39</f>
        <v>85800</v>
      </c>
      <c r="D6">
        <f>D2*About!$A$39</f>
        <v>77220</v>
      </c>
      <c r="E6">
        <f>E2*About!$A$39</f>
        <v>64350</v>
      </c>
      <c r="H6" s="5" t="s">
        <v>24</v>
      </c>
      <c r="I6">
        <f>ROUND(I2*About!$A$39,2)</f>
        <v>0.21</v>
      </c>
      <c r="J6">
        <f>ROUND(J2*About!$A$39,2)</f>
        <v>0.21</v>
      </c>
      <c r="K6">
        <f>ROUND(K2*About!$A$39,2)</f>
        <v>0.19</v>
      </c>
      <c r="L6">
        <f>ROUND(L2*About!$A$39,2)</f>
        <v>0.16</v>
      </c>
    </row>
  </sheetData>
  <pageMargins left="0.7" right="0.7" top="0.75" bottom="0.75" header="0.3" footer="0.3"/>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1FE117-47DA-5341-95B1-AD2E5712C954}">
  <dimension ref="A1:L6"/>
  <sheetViews>
    <sheetView topLeftCell="B1" zoomScale="160" zoomScaleNormal="160" workbookViewId="0">
      <selection activeCell="P4" sqref="P4"/>
    </sheetView>
  </sheetViews>
  <sheetFormatPr baseColWidth="10" defaultRowHeight="15" x14ac:dyDescent="0.2"/>
  <cols>
    <col min="1" max="1" width="34.83203125" customWidth="1"/>
    <col min="8" max="8" width="31.83203125" customWidth="1"/>
  </cols>
  <sheetData>
    <row r="1" spans="1:12" x14ac:dyDescent="0.2">
      <c r="A1" s="25" t="s">
        <v>103</v>
      </c>
      <c r="B1" s="25">
        <v>2020</v>
      </c>
      <c r="C1" s="25">
        <v>2023</v>
      </c>
      <c r="D1" s="25">
        <v>2030</v>
      </c>
      <c r="E1" s="25">
        <v>2050</v>
      </c>
      <c r="H1" s="25" t="s">
        <v>104</v>
      </c>
      <c r="I1" s="25">
        <v>2020</v>
      </c>
      <c r="J1" s="25">
        <v>2023</v>
      </c>
      <c r="K1" s="25">
        <v>2030</v>
      </c>
      <c r="L1" s="25">
        <v>2050</v>
      </c>
    </row>
    <row r="2" spans="1:12" x14ac:dyDescent="0.2">
      <c r="A2" s="5" t="s">
        <v>132</v>
      </c>
      <c r="B2">
        <v>8000</v>
      </c>
      <c r="C2">
        <v>9120</v>
      </c>
      <c r="D2">
        <v>9120</v>
      </c>
      <c r="E2">
        <v>8847</v>
      </c>
      <c r="H2" s="5" t="s">
        <v>132</v>
      </c>
      <c r="I2">
        <v>6.4</v>
      </c>
      <c r="J2">
        <v>7.3</v>
      </c>
      <c r="K2">
        <v>6.84</v>
      </c>
      <c r="L2">
        <v>6.61</v>
      </c>
    </row>
    <row r="5" spans="1:12" x14ac:dyDescent="0.2">
      <c r="A5" s="25" t="s">
        <v>103</v>
      </c>
      <c r="B5" s="25">
        <v>2020</v>
      </c>
      <c r="C5" s="25">
        <v>2023</v>
      </c>
      <c r="D5" s="25">
        <v>2030</v>
      </c>
      <c r="E5" s="25">
        <v>2050</v>
      </c>
      <c r="H5" s="25" t="s">
        <v>104</v>
      </c>
      <c r="I5" s="25">
        <v>2020</v>
      </c>
      <c r="J5" s="25">
        <v>2023</v>
      </c>
      <c r="K5" s="25">
        <v>2030</v>
      </c>
      <c r="L5" s="25">
        <v>2050</v>
      </c>
    </row>
    <row r="6" spans="1:12" x14ac:dyDescent="0.2">
      <c r="A6" s="5" t="s">
        <v>132</v>
      </c>
      <c r="B6">
        <f>B2*About!$A$37</f>
        <v>7680</v>
      </c>
      <c r="C6">
        <f>C2*About!$A$39</f>
        <v>7113.6</v>
      </c>
      <c r="D6">
        <f>D2*About!$A$39</f>
        <v>7113.6</v>
      </c>
      <c r="E6">
        <f>E2*About!$A$39</f>
        <v>6900.66</v>
      </c>
      <c r="H6" s="5" t="s">
        <v>132</v>
      </c>
      <c r="I6">
        <f>ROUND(I2*About!$A$37,2)</f>
        <v>6.14</v>
      </c>
      <c r="J6">
        <f>ROUND(J2*About!$A$39,2)</f>
        <v>5.69</v>
      </c>
      <c r="K6">
        <f>ROUND(K2*About!$A$39,2)</f>
        <v>5.34</v>
      </c>
      <c r="L6">
        <f>ROUND(L2*About!$A$39,2)</f>
        <v>5.16</v>
      </c>
    </row>
  </sheetData>
  <pageMargins left="0.7" right="0.7" top="0.75" bottom="0.75" header="0.3" footer="0.3"/>
  <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2FC617-1142-8B4C-81AA-C8FE28A2ADAE}">
  <dimension ref="A1:L6"/>
  <sheetViews>
    <sheetView zoomScale="90" zoomScaleNormal="90" workbookViewId="0">
      <selection activeCell="H6" sqref="H6"/>
    </sheetView>
  </sheetViews>
  <sheetFormatPr baseColWidth="10" defaultRowHeight="15" x14ac:dyDescent="0.2"/>
  <cols>
    <col min="1" max="1" width="30.5" customWidth="1"/>
    <col min="8" max="8" width="32.6640625" customWidth="1"/>
  </cols>
  <sheetData>
    <row r="1" spans="1:12" x14ac:dyDescent="0.2">
      <c r="A1" s="25" t="s">
        <v>103</v>
      </c>
      <c r="B1" s="25">
        <v>2020</v>
      </c>
      <c r="C1" s="25">
        <v>2023</v>
      </c>
      <c r="D1" s="25">
        <v>2030</v>
      </c>
      <c r="E1" s="25">
        <v>2050</v>
      </c>
      <c r="H1" s="25" t="s">
        <v>104</v>
      </c>
      <c r="I1" s="25">
        <v>2020</v>
      </c>
      <c r="J1" s="25">
        <v>2023</v>
      </c>
      <c r="K1" s="25">
        <v>2030</v>
      </c>
      <c r="L1" s="25">
        <v>2050</v>
      </c>
    </row>
    <row r="2" spans="1:12" x14ac:dyDescent="0.2">
      <c r="A2" s="5" t="s">
        <v>131</v>
      </c>
      <c r="B2">
        <v>243700</v>
      </c>
      <c r="C2">
        <v>277818</v>
      </c>
      <c r="D2">
        <v>238288</v>
      </c>
      <c r="E2">
        <v>205110</v>
      </c>
      <c r="H2" s="5" t="s">
        <v>131</v>
      </c>
      <c r="I2">
        <v>24.1</v>
      </c>
      <c r="J2">
        <v>27.5</v>
      </c>
      <c r="K2">
        <v>24.8</v>
      </c>
      <c r="L2">
        <v>23.9</v>
      </c>
    </row>
    <row r="5" spans="1:12" x14ac:dyDescent="0.2">
      <c r="A5" s="25" t="s">
        <v>103</v>
      </c>
      <c r="B5" s="25">
        <v>2020</v>
      </c>
      <c r="C5" s="25">
        <v>2023</v>
      </c>
      <c r="D5" s="25">
        <v>2030</v>
      </c>
      <c r="E5" s="25">
        <v>2050</v>
      </c>
      <c r="H5" s="25" t="s">
        <v>104</v>
      </c>
      <c r="I5" s="25">
        <v>2020</v>
      </c>
      <c r="J5" s="25">
        <v>2023</v>
      </c>
      <c r="K5" s="25">
        <v>2030</v>
      </c>
      <c r="L5" s="25">
        <v>2050</v>
      </c>
    </row>
    <row r="6" spans="1:12" x14ac:dyDescent="0.2">
      <c r="A6" s="5" t="s">
        <v>131</v>
      </c>
      <c r="B6">
        <f>B2*About!$A$37</f>
        <v>233952</v>
      </c>
      <c r="C6">
        <f>C2*About!$A$39</f>
        <v>216698.04</v>
      </c>
      <c r="D6">
        <f>D2*About!$A$39</f>
        <v>185864.64</v>
      </c>
      <c r="E6">
        <f>E2*About!$A$39</f>
        <v>159985.80000000002</v>
      </c>
      <c r="H6" s="5" t="s">
        <v>131</v>
      </c>
      <c r="I6">
        <f>ROUND(I2*About!$A$37,2)</f>
        <v>23.14</v>
      </c>
      <c r="J6">
        <f>ROUND(J2*About!$A$39,2)</f>
        <v>21.45</v>
      </c>
      <c r="K6">
        <f>ROUND(K2*About!$A$39,2)</f>
        <v>19.34</v>
      </c>
      <c r="L6">
        <f>ROUND(L2*About!$A$39,2)</f>
        <v>18.64</v>
      </c>
    </row>
  </sheetData>
  <pageMargins left="0.7" right="0.7" top="0.75" bottom="0.75" header="0.3" footer="0.3"/>
  <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78CEC7-3C49-424D-943D-4353B1600005}">
  <dimension ref="A1:E77"/>
  <sheetViews>
    <sheetView workbookViewId="0">
      <selection activeCell="F15" sqref="F15"/>
    </sheetView>
  </sheetViews>
  <sheetFormatPr baseColWidth="10" defaultColWidth="11.5" defaultRowHeight="15" x14ac:dyDescent="0.2"/>
  <cols>
    <col min="1" max="1" width="29.1640625" customWidth="1"/>
  </cols>
  <sheetData>
    <row r="1" spans="1:5" x14ac:dyDescent="0.2">
      <c r="A1" s="25" t="s">
        <v>103</v>
      </c>
      <c r="B1" s="26">
        <v>2020</v>
      </c>
      <c r="C1" s="26">
        <v>2023</v>
      </c>
      <c r="D1" s="26">
        <v>2030</v>
      </c>
      <c r="E1" s="26">
        <v>2050</v>
      </c>
    </row>
    <row r="2" spans="1:5" x14ac:dyDescent="0.2">
      <c r="A2" s="12" t="s">
        <v>52</v>
      </c>
      <c r="B2" s="27">
        <f>'Coal-TDIPS'!B10</f>
        <v>50162</v>
      </c>
      <c r="C2" s="27">
        <f>'Coal-TDIPS'!C10</f>
        <v>48776</v>
      </c>
      <c r="D2" s="27">
        <f>'Coal-TDIPS'!D10</f>
        <v>48009</v>
      </c>
      <c r="E2" s="27">
        <f>'Coal-TDIPS'!E10</f>
        <v>47268</v>
      </c>
    </row>
    <row r="3" spans="1:5" x14ac:dyDescent="0.2">
      <c r="A3" s="12" t="s">
        <v>53</v>
      </c>
      <c r="B3" s="27">
        <f>'Natural-gas-TDIPS'!B9</f>
        <v>22272</v>
      </c>
      <c r="C3" s="27">
        <f>'Natural-gas-TDIPS'!C9</f>
        <v>20787</v>
      </c>
      <c r="D3" s="27">
        <f>'Natural-gas-TDIPS'!D9</f>
        <v>20163</v>
      </c>
      <c r="E3" s="27">
        <f>'Natural-gas-TDIPS'!E9</f>
        <v>19539</v>
      </c>
    </row>
    <row r="4" spans="1:5" x14ac:dyDescent="0.2">
      <c r="A4" s="12" t="s">
        <v>75</v>
      </c>
      <c r="B4" s="27">
        <f>'Nuclear-TDIPS'!B6</f>
        <v>99060</v>
      </c>
      <c r="C4" s="27">
        <f>'Nuclear-TDIPS'!C6</f>
        <v>99060</v>
      </c>
      <c r="D4" s="27">
        <f>'Nuclear-TDIPS'!D6</f>
        <v>93600</v>
      </c>
      <c r="E4" s="27">
        <f>'Nuclear-TDIPS'!E6</f>
        <v>88140</v>
      </c>
    </row>
    <row r="5" spans="1:5" x14ac:dyDescent="0.2">
      <c r="A5" s="12" t="s">
        <v>54</v>
      </c>
      <c r="B5" s="27">
        <f>'Hydro-TDIPS'!B10</f>
        <v>42666</v>
      </c>
      <c r="C5" s="27">
        <f>'Hydro-TDIPS'!C10</f>
        <v>44824</v>
      </c>
      <c r="D5" s="27">
        <f>'Hydro-TDIPS'!D10</f>
        <v>43680</v>
      </c>
      <c r="E5" s="27">
        <f>'Hydro-TDIPS'!E10</f>
        <v>42120</v>
      </c>
    </row>
    <row r="6" spans="1:5" x14ac:dyDescent="0.2">
      <c r="A6" s="12" t="s">
        <v>55</v>
      </c>
      <c r="B6" s="27">
        <f>'Onshore-wind-TDIPS'!B6</f>
        <v>57600</v>
      </c>
      <c r="C6" s="27">
        <f>'Onshore-wind-TDIPS'!C6</f>
        <v>31200</v>
      </c>
      <c r="D6" s="27">
        <f>'Onshore-wind-TDIPS'!D6</f>
        <v>28080</v>
      </c>
      <c r="E6" s="27">
        <f>'Onshore-wind-TDIPS'!E6</f>
        <v>23400</v>
      </c>
    </row>
    <row r="7" spans="1:5" x14ac:dyDescent="0.2">
      <c r="A7" s="12" t="s">
        <v>56</v>
      </c>
      <c r="B7" s="27">
        <f>'Solar-PV-TDIPS'!B15</f>
        <v>14400</v>
      </c>
      <c r="C7" s="27">
        <f>'Solar-PV-TDIPS'!C15</f>
        <v>5089.5</v>
      </c>
      <c r="D7" s="27">
        <f>'Solar-PV-TDIPS'!D15</f>
        <v>4465.5</v>
      </c>
      <c r="E7" s="27">
        <f>'Solar-PV-TDIPS'!E15</f>
        <v>3861</v>
      </c>
    </row>
    <row r="8" spans="1:5" x14ac:dyDescent="0.2">
      <c r="A8" s="12" t="s">
        <v>57</v>
      </c>
      <c r="B8" s="27">
        <f>'Biomass-TDIPS'!B6</f>
        <v>45696</v>
      </c>
      <c r="C8" s="27">
        <f>'Biomass-TDIPS'!C6</f>
        <v>42120</v>
      </c>
      <c r="D8" s="27">
        <f>'Biomass-TDIPS'!D6</f>
        <v>38766</v>
      </c>
      <c r="E8" s="27">
        <f>'Biomass-TDIPS'!E6</f>
        <v>33696</v>
      </c>
    </row>
    <row r="9" spans="1:5" x14ac:dyDescent="0.2">
      <c r="A9" s="12" t="s">
        <v>58</v>
      </c>
      <c r="B9" s="27">
        <f>'Geothermal-TDIPS'!B6</f>
        <v>85800</v>
      </c>
      <c r="C9" s="27">
        <f>'Geothermal-TDIPS'!C6</f>
        <v>85800</v>
      </c>
      <c r="D9" s="27">
        <f>'Geothermal-TDIPS'!D6</f>
        <v>77220</v>
      </c>
      <c r="E9" s="27">
        <f>'Geothermal-TDIPS'!E6</f>
        <v>64350</v>
      </c>
    </row>
    <row r="10" spans="1:5" x14ac:dyDescent="0.2">
      <c r="A10" s="12" t="s">
        <v>59</v>
      </c>
      <c r="B10" s="27">
        <f>'Oil-TDIPS'!B6</f>
        <v>7680</v>
      </c>
      <c r="C10" s="27">
        <f>'Oil-TDIPS'!C6</f>
        <v>7113.6</v>
      </c>
      <c r="D10" s="27">
        <f>'Oil-TDIPS'!D6</f>
        <v>7113.6</v>
      </c>
      <c r="E10" s="27">
        <f>'Oil-TDIPS'!E6</f>
        <v>6900.66</v>
      </c>
    </row>
    <row r="11" spans="1:5" x14ac:dyDescent="0.2">
      <c r="A11" s="12" t="s">
        <v>60</v>
      </c>
      <c r="B11" s="27">
        <f>B3</f>
        <v>22272</v>
      </c>
      <c r="C11" s="27">
        <f>C3</f>
        <v>20787</v>
      </c>
      <c r="D11" s="27">
        <f>D3</f>
        <v>20163</v>
      </c>
      <c r="E11" s="27">
        <f>E3</f>
        <v>19539</v>
      </c>
    </row>
    <row r="12" spans="1:5" x14ac:dyDescent="0.2">
      <c r="A12" s="12" t="s">
        <v>61</v>
      </c>
      <c r="B12" s="27">
        <f>B2</f>
        <v>50162</v>
      </c>
      <c r="C12" s="27">
        <f>C2</f>
        <v>48776</v>
      </c>
      <c r="D12" s="27">
        <f>D2</f>
        <v>48009</v>
      </c>
      <c r="E12" s="27">
        <f>E2</f>
        <v>47268</v>
      </c>
    </row>
    <row r="13" spans="1:5" x14ac:dyDescent="0.2">
      <c r="A13" s="12" t="s">
        <v>62</v>
      </c>
      <c r="B13" s="27">
        <f>'Offshore-wind-TDIPS'!B6</f>
        <v>70656</v>
      </c>
      <c r="C13" s="27">
        <f>'Offshore-wind-TDIPS'!C6</f>
        <v>114018</v>
      </c>
      <c r="D13" s="27">
        <f>'Offshore-wind-TDIPS'!D6</f>
        <v>95800</v>
      </c>
      <c r="E13" s="27">
        <f>'Offshore-wind-TDIPS'!E6</f>
        <v>78039</v>
      </c>
    </row>
    <row r="14" spans="1:5" x14ac:dyDescent="0.2">
      <c r="A14" s="12" t="s">
        <v>63</v>
      </c>
      <c r="B14" s="27">
        <f>B10</f>
        <v>7680</v>
      </c>
      <c r="C14" s="27">
        <f t="shared" ref="C14:E14" si="0">C10</f>
        <v>7113.6</v>
      </c>
      <c r="D14" s="27">
        <f t="shared" si="0"/>
        <v>7113.6</v>
      </c>
      <c r="E14" s="27">
        <f t="shared" si="0"/>
        <v>6900.66</v>
      </c>
    </row>
    <row r="15" spans="1:5" x14ac:dyDescent="0.2">
      <c r="A15" s="12" t="s">
        <v>64</v>
      </c>
      <c r="B15" s="27">
        <f>B10</f>
        <v>7680</v>
      </c>
      <c r="C15" s="27">
        <f t="shared" ref="C15:E15" si="1">C10</f>
        <v>7113.6</v>
      </c>
      <c r="D15" s="27">
        <f t="shared" si="1"/>
        <v>7113.6</v>
      </c>
      <c r="E15" s="27">
        <f t="shared" si="1"/>
        <v>6900.66</v>
      </c>
    </row>
    <row r="16" spans="1:5" x14ac:dyDescent="0.2">
      <c r="A16" s="12" t="s">
        <v>65</v>
      </c>
      <c r="B16" s="27">
        <f>'MSW-TDIPS'!B6</f>
        <v>233952</v>
      </c>
      <c r="C16" s="27">
        <f>'MSW-TDIPS'!C6</f>
        <v>216698.04</v>
      </c>
      <c r="D16" s="27">
        <f>C16</f>
        <v>216698.04</v>
      </c>
      <c r="E16" s="27">
        <f>D16</f>
        <v>216698.04</v>
      </c>
    </row>
    <row r="20" spans="1:5" x14ac:dyDescent="0.2">
      <c r="A20" s="25" t="s">
        <v>104</v>
      </c>
      <c r="B20" s="26">
        <v>2020</v>
      </c>
      <c r="C20" s="26">
        <v>2023</v>
      </c>
      <c r="D20" s="26">
        <v>2030</v>
      </c>
      <c r="E20" s="26">
        <v>2050</v>
      </c>
    </row>
    <row r="21" spans="1:5" x14ac:dyDescent="0.2">
      <c r="A21" s="12" t="s">
        <v>52</v>
      </c>
      <c r="B21" s="28">
        <f>'Coal-TDIPS'!I10</f>
        <v>0.12</v>
      </c>
      <c r="C21" s="28">
        <f>'Coal-TDIPS'!J10</f>
        <v>1.05</v>
      </c>
      <c r="D21" s="28">
        <f>'Coal-TDIPS'!K10</f>
        <v>1.01</v>
      </c>
      <c r="E21" s="28">
        <f>'Coal-TDIPS'!L10</f>
        <v>0.98</v>
      </c>
    </row>
    <row r="22" spans="1:5" x14ac:dyDescent="0.2">
      <c r="A22" s="12" t="s">
        <v>53</v>
      </c>
      <c r="B22" s="28">
        <f>'Natural-gas-TDIPS'!I9</f>
        <v>0.12479999999999999</v>
      </c>
      <c r="C22" s="28">
        <f>'Natural-gas-TDIPS'!J9</f>
        <v>2.42</v>
      </c>
      <c r="D22" s="28">
        <f>'Natural-gas-TDIPS'!K9</f>
        <v>2.34</v>
      </c>
      <c r="E22" s="28">
        <f>'Natural-gas-TDIPS'!L9</f>
        <v>2.2599999999999998</v>
      </c>
    </row>
    <row r="23" spans="1:5" x14ac:dyDescent="0.2">
      <c r="A23" s="12" t="s">
        <v>75</v>
      </c>
      <c r="B23" s="28">
        <f>'Nuclear-TDIPS'!I6</f>
        <v>1.87</v>
      </c>
      <c r="C23" s="28">
        <f>'Nuclear-TDIPS'!J6</f>
        <v>1.87</v>
      </c>
      <c r="D23" s="28">
        <f>'Nuclear-TDIPS'!K6</f>
        <v>1.79</v>
      </c>
      <c r="E23" s="28">
        <f>'Nuclear-TDIPS'!L6</f>
        <v>1.72</v>
      </c>
    </row>
    <row r="24" spans="1:5" x14ac:dyDescent="0.2">
      <c r="A24" s="12" t="s">
        <v>54</v>
      </c>
      <c r="B24" s="28">
        <f>'Hydro-TDIPS'!I10</f>
        <v>0.53</v>
      </c>
      <c r="C24" s="28">
        <f>'Hydro-TDIPS'!J10</f>
        <v>0.49</v>
      </c>
      <c r="D24" s="28">
        <f>'Hydro-TDIPS'!K10</f>
        <v>0.47</v>
      </c>
      <c r="E24" s="28">
        <f>'Hydro-TDIPS'!L10</f>
        <v>0.44</v>
      </c>
    </row>
    <row r="25" spans="1:5" x14ac:dyDescent="0.2">
      <c r="A25" s="12" t="s">
        <v>55</v>
      </c>
      <c r="B25" s="28">
        <f t="shared" ref="B25" si="2">B66*$B$59</f>
        <v>0</v>
      </c>
      <c r="C25" s="28">
        <f t="shared" ref="C25:E25" si="3">C66*$B$59</f>
        <v>0</v>
      </c>
      <c r="D25" s="28">
        <f t="shared" si="3"/>
        <v>0</v>
      </c>
      <c r="E25" s="28">
        <f t="shared" si="3"/>
        <v>0</v>
      </c>
    </row>
    <row r="26" spans="1:5" x14ac:dyDescent="0.2">
      <c r="A26" s="12" t="s">
        <v>56</v>
      </c>
      <c r="B26" s="28">
        <f t="shared" ref="B26" si="4">B67*$B$59</f>
        <v>0</v>
      </c>
      <c r="C26" s="28">
        <f t="shared" ref="C26:E26" si="5">C67*$B$59</f>
        <v>0</v>
      </c>
      <c r="D26" s="28">
        <f t="shared" si="5"/>
        <v>0</v>
      </c>
      <c r="E26" s="28">
        <f t="shared" si="5"/>
        <v>0</v>
      </c>
    </row>
    <row r="27" spans="1:5" x14ac:dyDescent="0.2">
      <c r="A27" s="12" t="s">
        <v>105</v>
      </c>
      <c r="B27" s="28">
        <f t="shared" ref="B27" si="6">B68*$B$59</f>
        <v>0</v>
      </c>
      <c r="C27" s="28">
        <f t="shared" ref="C27:E27" si="7">C68*$B$59</f>
        <v>0</v>
      </c>
      <c r="D27" s="28">
        <f t="shared" si="7"/>
        <v>0</v>
      </c>
      <c r="E27" s="28">
        <f t="shared" si="7"/>
        <v>0</v>
      </c>
    </row>
    <row r="28" spans="1:5" x14ac:dyDescent="0.2">
      <c r="A28" s="12" t="s">
        <v>57</v>
      </c>
      <c r="B28" s="28">
        <f>'Biomass-TDIPS'!I6</f>
        <v>2.88</v>
      </c>
      <c r="C28" s="28">
        <f>'Biomass-TDIPS'!J6</f>
        <v>2.65</v>
      </c>
      <c r="D28" s="28">
        <f>'Biomass-TDIPS'!K6</f>
        <v>2.44</v>
      </c>
      <c r="E28" s="28">
        <f>'Biomass-TDIPS'!L6</f>
        <v>2.12</v>
      </c>
    </row>
    <row r="29" spans="1:5" x14ac:dyDescent="0.2">
      <c r="A29" s="12" t="s">
        <v>58</v>
      </c>
      <c r="B29" s="28">
        <f>'Geothermal-TDIPS'!I6</f>
        <v>0.21</v>
      </c>
      <c r="C29" s="28">
        <f>'Geothermal-TDIPS'!J6</f>
        <v>0.21</v>
      </c>
      <c r="D29" s="28">
        <f>'Geothermal-TDIPS'!K6</f>
        <v>0.19</v>
      </c>
      <c r="E29" s="28">
        <f>'Geothermal-TDIPS'!L6</f>
        <v>0.16</v>
      </c>
    </row>
    <row r="30" spans="1:5" x14ac:dyDescent="0.2">
      <c r="A30" s="12" t="s">
        <v>59</v>
      </c>
      <c r="B30" s="28">
        <f>'Oil-TDIPS'!I6</f>
        <v>6.14</v>
      </c>
      <c r="C30" s="28">
        <f>'Oil-TDIPS'!J6</f>
        <v>5.69</v>
      </c>
      <c r="D30" s="28">
        <f>'Oil-TDIPS'!K6</f>
        <v>5.34</v>
      </c>
      <c r="E30" s="28">
        <f>'Oil-TDIPS'!L6</f>
        <v>5.16</v>
      </c>
    </row>
    <row r="31" spans="1:5" x14ac:dyDescent="0.2">
      <c r="A31" s="12" t="s">
        <v>60</v>
      </c>
      <c r="B31" s="28">
        <f>B22</f>
        <v>0.12479999999999999</v>
      </c>
      <c r="C31" s="28">
        <f t="shared" ref="C31:E31" si="8">C22</f>
        <v>2.42</v>
      </c>
      <c r="D31" s="28">
        <f t="shared" si="8"/>
        <v>2.34</v>
      </c>
      <c r="E31" s="28">
        <f t="shared" si="8"/>
        <v>2.2599999999999998</v>
      </c>
    </row>
    <row r="32" spans="1:5" x14ac:dyDescent="0.2">
      <c r="A32" s="12" t="s">
        <v>61</v>
      </c>
      <c r="B32" s="28">
        <f>B21</f>
        <v>0.12</v>
      </c>
      <c r="C32" s="28">
        <f t="shared" ref="C32:E32" si="9">C21</f>
        <v>1.05</v>
      </c>
      <c r="D32" s="28">
        <f t="shared" si="9"/>
        <v>1.01</v>
      </c>
      <c r="E32" s="28">
        <f t="shared" si="9"/>
        <v>0.98</v>
      </c>
    </row>
    <row r="33" spans="1:5" x14ac:dyDescent="0.2">
      <c r="A33" s="12" t="s">
        <v>62</v>
      </c>
      <c r="B33" s="28">
        <f>'Offshore-wind-TDIPS'!I6</f>
        <v>4.29</v>
      </c>
      <c r="C33" s="28">
        <f>'Offshore-wind-TDIPS'!J6</f>
        <v>4.29</v>
      </c>
      <c r="D33" s="28">
        <f>'Offshore-wind-TDIPS'!K6</f>
        <v>3.74</v>
      </c>
      <c r="E33" s="28">
        <f>'Offshore-wind-TDIPS'!L6</f>
        <v>3.04</v>
      </c>
    </row>
    <row r="34" spans="1:5" x14ac:dyDescent="0.2">
      <c r="A34" s="12" t="s">
        <v>63</v>
      </c>
      <c r="B34" s="28">
        <f>B30</f>
        <v>6.14</v>
      </c>
      <c r="C34" s="28">
        <f t="shared" ref="C34:E34" si="10">C30</f>
        <v>5.69</v>
      </c>
      <c r="D34" s="28">
        <f t="shared" si="10"/>
        <v>5.34</v>
      </c>
      <c r="E34" s="28">
        <f t="shared" si="10"/>
        <v>5.16</v>
      </c>
    </row>
    <row r="35" spans="1:5" x14ac:dyDescent="0.2">
      <c r="A35" s="12" t="s">
        <v>64</v>
      </c>
      <c r="B35" s="28">
        <f>B30</f>
        <v>6.14</v>
      </c>
      <c r="C35" s="28">
        <f t="shared" ref="C35:E35" si="11">C30</f>
        <v>5.69</v>
      </c>
      <c r="D35" s="28">
        <f t="shared" si="11"/>
        <v>5.34</v>
      </c>
      <c r="E35" s="28">
        <f t="shared" si="11"/>
        <v>5.16</v>
      </c>
    </row>
    <row r="36" spans="1:5" x14ac:dyDescent="0.2">
      <c r="A36" s="12" t="s">
        <v>65</v>
      </c>
      <c r="B36" s="28">
        <f>'MSW-TDIPS'!I6</f>
        <v>23.14</v>
      </c>
      <c r="C36" s="28">
        <f>'MSW-TDIPS'!J6</f>
        <v>21.45</v>
      </c>
      <c r="D36" s="28">
        <f>C36</f>
        <v>21.45</v>
      </c>
      <c r="E36" s="28">
        <f>D36</f>
        <v>21.45</v>
      </c>
    </row>
    <row r="42" spans="1:5" x14ac:dyDescent="0.2">
      <c r="B42" s="29"/>
      <c r="C42" s="29"/>
      <c r="D42" s="29"/>
      <c r="E42" s="29"/>
    </row>
    <row r="43" spans="1:5" x14ac:dyDescent="0.2">
      <c r="B43" s="29"/>
      <c r="C43" s="29"/>
      <c r="D43" s="29"/>
      <c r="E43" s="29"/>
    </row>
    <row r="44" spans="1:5" x14ac:dyDescent="0.2">
      <c r="B44" s="29"/>
      <c r="C44" s="29"/>
      <c r="D44" s="29"/>
      <c r="E44" s="29"/>
    </row>
    <row r="45" spans="1:5" x14ac:dyDescent="0.2">
      <c r="B45" s="29"/>
      <c r="C45" s="29"/>
      <c r="D45" s="29"/>
      <c r="E45" s="29"/>
    </row>
    <row r="46" spans="1:5" x14ac:dyDescent="0.2">
      <c r="B46" s="29"/>
      <c r="C46" s="29"/>
      <c r="D46" s="29"/>
      <c r="E46" s="29"/>
    </row>
    <row r="47" spans="1:5" x14ac:dyDescent="0.2">
      <c r="B47" s="29"/>
      <c r="C47" s="29"/>
      <c r="D47" s="29"/>
      <c r="E47" s="29"/>
    </row>
    <row r="48" spans="1:5" x14ac:dyDescent="0.2">
      <c r="B48" s="29"/>
      <c r="C48" s="29"/>
      <c r="D48" s="29"/>
      <c r="E48" s="29"/>
    </row>
    <row r="49" spans="1:5" x14ac:dyDescent="0.2">
      <c r="B49" s="29"/>
      <c r="C49" s="29"/>
      <c r="D49" s="29"/>
      <c r="E49" s="29"/>
    </row>
    <row r="50" spans="1:5" x14ac:dyDescent="0.2">
      <c r="B50" s="29"/>
      <c r="C50" s="29"/>
      <c r="D50" s="29"/>
      <c r="E50" s="29"/>
    </row>
    <row r="51" spans="1:5" x14ac:dyDescent="0.2">
      <c r="B51" s="29"/>
      <c r="C51" s="29"/>
      <c r="D51" s="29"/>
      <c r="E51" s="29"/>
    </row>
    <row r="52" spans="1:5" x14ac:dyDescent="0.2">
      <c r="B52" s="29"/>
      <c r="C52" s="29"/>
      <c r="D52" s="29"/>
      <c r="E52" s="29"/>
    </row>
    <row r="53" spans="1:5" x14ac:dyDescent="0.2">
      <c r="B53" s="29"/>
      <c r="C53" s="29"/>
      <c r="D53" s="29"/>
      <c r="E53" s="29"/>
    </row>
    <row r="54" spans="1:5" x14ac:dyDescent="0.2">
      <c r="B54" s="29"/>
      <c r="C54" s="29"/>
      <c r="D54" s="29"/>
      <c r="E54" s="29"/>
    </row>
    <row r="55" spans="1:5" x14ac:dyDescent="0.2">
      <c r="B55" s="29"/>
      <c r="C55" s="29"/>
      <c r="D55" s="29"/>
      <c r="E55" s="29"/>
    </row>
    <row r="56" spans="1:5" x14ac:dyDescent="0.2">
      <c r="B56" s="29"/>
      <c r="C56" s="29"/>
      <c r="D56" s="29"/>
      <c r="E56" s="29"/>
    </row>
    <row r="57" spans="1:5" x14ac:dyDescent="0.2">
      <c r="B57" s="29"/>
      <c r="C57" s="29"/>
      <c r="D57" s="29"/>
      <c r="E57" s="29"/>
    </row>
    <row r="59" spans="1:5" x14ac:dyDescent="0.2">
      <c r="A59" s="5"/>
    </row>
    <row r="62" spans="1:5" x14ac:dyDescent="0.2">
      <c r="B62" s="29"/>
      <c r="C62" s="29"/>
      <c r="D62" s="29"/>
      <c r="E62" s="29"/>
    </row>
    <row r="63" spans="1:5" x14ac:dyDescent="0.2">
      <c r="B63" s="29"/>
      <c r="C63" s="29"/>
      <c r="D63" s="29"/>
      <c r="E63" s="29"/>
    </row>
    <row r="64" spans="1:5" x14ac:dyDescent="0.2">
      <c r="B64" s="29"/>
      <c r="C64" s="29"/>
      <c r="D64" s="29"/>
      <c r="E64" s="29"/>
    </row>
    <row r="65" spans="2:5" x14ac:dyDescent="0.2">
      <c r="B65" s="29"/>
      <c r="C65" s="29"/>
      <c r="D65" s="29"/>
      <c r="E65" s="29"/>
    </row>
    <row r="66" spans="2:5" x14ac:dyDescent="0.2">
      <c r="B66" s="29"/>
      <c r="C66" s="29"/>
      <c r="D66" s="29"/>
      <c r="E66" s="29"/>
    </row>
    <row r="67" spans="2:5" x14ac:dyDescent="0.2">
      <c r="B67" s="29"/>
      <c r="C67" s="29"/>
      <c r="D67" s="29"/>
      <c r="E67" s="29"/>
    </row>
    <row r="68" spans="2:5" x14ac:dyDescent="0.2">
      <c r="B68" s="29"/>
      <c r="C68" s="29"/>
      <c r="D68" s="29"/>
      <c r="E68" s="29"/>
    </row>
    <row r="69" spans="2:5" x14ac:dyDescent="0.2">
      <c r="B69" s="29"/>
      <c r="C69" s="29"/>
      <c r="D69" s="29"/>
      <c r="E69" s="29"/>
    </row>
    <row r="70" spans="2:5" x14ac:dyDescent="0.2">
      <c r="B70" s="29"/>
      <c r="C70" s="29"/>
      <c r="D70" s="29"/>
      <c r="E70" s="29"/>
    </row>
    <row r="71" spans="2:5" x14ac:dyDescent="0.2">
      <c r="B71" s="29"/>
      <c r="C71" s="29"/>
      <c r="D71" s="29"/>
      <c r="E71" s="29"/>
    </row>
    <row r="72" spans="2:5" x14ac:dyDescent="0.2">
      <c r="B72" s="29"/>
      <c r="C72" s="29"/>
      <c r="D72" s="29"/>
      <c r="E72" s="29"/>
    </row>
    <row r="73" spans="2:5" x14ac:dyDescent="0.2">
      <c r="B73" s="29"/>
      <c r="C73" s="29"/>
      <c r="D73" s="29"/>
      <c r="E73" s="29"/>
    </row>
    <row r="74" spans="2:5" x14ac:dyDescent="0.2">
      <c r="B74" s="29"/>
      <c r="C74" s="29"/>
      <c r="D74" s="29"/>
      <c r="E74" s="29"/>
    </row>
    <row r="75" spans="2:5" x14ac:dyDescent="0.2">
      <c r="B75" s="29"/>
      <c r="C75" s="29"/>
      <c r="D75" s="29"/>
      <c r="E75" s="29"/>
    </row>
    <row r="76" spans="2:5" x14ac:dyDescent="0.2">
      <c r="B76" s="29"/>
      <c r="C76" s="29"/>
      <c r="D76" s="29"/>
      <c r="E76" s="29"/>
    </row>
    <row r="77" spans="2:5" x14ac:dyDescent="0.2">
      <c r="B77" s="29"/>
      <c r="C77" s="29"/>
      <c r="D77" s="29"/>
      <c r="E77" s="29"/>
    </row>
  </sheetData>
  <pageMargins left="0.7" right="0.7" top="0.75" bottom="0.75" header="0.3" footer="0.3"/>
  <ignoredErrors>
    <ignoredError sqref="B8:E8" formula="1"/>
  </ignoredError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44546A"/>
  </sheetPr>
  <dimension ref="A1:AZ1000"/>
  <sheetViews>
    <sheetView topLeftCell="N1" zoomScale="110" zoomScaleNormal="110" workbookViewId="0">
      <selection activeCell="AF21" sqref="AF21"/>
    </sheetView>
  </sheetViews>
  <sheetFormatPr baseColWidth="10" defaultColWidth="14.5" defaultRowHeight="15" customHeight="1" x14ac:dyDescent="0.2"/>
  <cols>
    <col min="1" max="1" width="33.33203125" customWidth="1"/>
    <col min="2" max="2" width="8.83203125" customWidth="1"/>
    <col min="3" max="4" width="7.33203125" customWidth="1"/>
    <col min="5" max="5" width="7.83203125" customWidth="1"/>
    <col min="6" max="11" width="7.33203125" customWidth="1"/>
    <col min="12" max="12" width="8" customWidth="1"/>
    <col min="13" max="31" width="7.33203125" customWidth="1"/>
    <col min="32" max="32" width="12.6640625" customWidth="1"/>
  </cols>
  <sheetData>
    <row r="1" spans="1:52" s="25" customFormat="1" ht="14.25" customHeight="1" x14ac:dyDescent="0.2">
      <c r="A1" s="42" t="s">
        <v>66</v>
      </c>
      <c r="B1" s="43">
        <v>2020</v>
      </c>
      <c r="C1" s="43">
        <v>2021</v>
      </c>
      <c r="D1" s="43">
        <v>2022</v>
      </c>
      <c r="E1" s="43">
        <v>2023</v>
      </c>
      <c r="F1" s="43">
        <v>2024</v>
      </c>
      <c r="G1" s="43">
        <v>2025</v>
      </c>
      <c r="H1" s="43">
        <v>2026</v>
      </c>
      <c r="I1" s="43">
        <v>2027</v>
      </c>
      <c r="J1" s="43">
        <v>2028</v>
      </c>
      <c r="K1" s="43">
        <v>2029</v>
      </c>
      <c r="L1" s="43">
        <v>2030</v>
      </c>
      <c r="M1" s="43">
        <v>2031</v>
      </c>
      <c r="N1" s="43">
        <v>2032</v>
      </c>
      <c r="O1" s="43">
        <v>2033</v>
      </c>
      <c r="P1" s="43">
        <v>2034</v>
      </c>
      <c r="Q1" s="43">
        <v>2035</v>
      </c>
      <c r="R1" s="43">
        <v>2036</v>
      </c>
      <c r="S1" s="43">
        <v>2037</v>
      </c>
      <c r="T1" s="43">
        <v>2038</v>
      </c>
      <c r="U1" s="43">
        <v>2039</v>
      </c>
      <c r="V1" s="43">
        <v>2040</v>
      </c>
      <c r="W1" s="43">
        <v>2041</v>
      </c>
      <c r="X1" s="43">
        <v>2042</v>
      </c>
      <c r="Y1" s="43">
        <v>2043</v>
      </c>
      <c r="Z1" s="43">
        <v>2044</v>
      </c>
      <c r="AA1" s="43">
        <v>2045</v>
      </c>
      <c r="AB1" s="43">
        <v>2046</v>
      </c>
      <c r="AC1" s="43">
        <v>2047</v>
      </c>
      <c r="AD1" s="43">
        <v>2048</v>
      </c>
      <c r="AE1" s="43">
        <v>2049</v>
      </c>
      <c r="AF1" s="43">
        <v>2050</v>
      </c>
      <c r="AG1" s="44">
        <v>2051</v>
      </c>
      <c r="AH1" s="44">
        <v>2052</v>
      </c>
      <c r="AI1" s="44">
        <v>2053</v>
      </c>
      <c r="AJ1" s="44">
        <v>2054</v>
      </c>
      <c r="AK1" s="44">
        <v>2055</v>
      </c>
      <c r="AL1" s="44">
        <v>2056</v>
      </c>
      <c r="AM1" s="44">
        <v>2057</v>
      </c>
      <c r="AN1" s="44">
        <v>2058</v>
      </c>
      <c r="AO1" s="44">
        <v>2059</v>
      </c>
      <c r="AP1" s="44">
        <v>2060</v>
      </c>
      <c r="AQ1" s="44">
        <v>2061</v>
      </c>
      <c r="AR1" s="44">
        <v>2062</v>
      </c>
      <c r="AS1" s="44">
        <v>2063</v>
      </c>
      <c r="AT1" s="44">
        <v>2064</v>
      </c>
      <c r="AU1" s="44">
        <v>2065</v>
      </c>
      <c r="AV1" s="44">
        <v>2066</v>
      </c>
      <c r="AW1" s="44">
        <v>2067</v>
      </c>
      <c r="AX1" s="44">
        <v>2068</v>
      </c>
      <c r="AY1" s="44">
        <v>2069</v>
      </c>
      <c r="AZ1" s="44">
        <v>2070</v>
      </c>
    </row>
    <row r="2" spans="1:52" ht="14.25" customHeight="1" x14ac:dyDescent="0.2">
      <c r="A2" s="45" t="s">
        <v>52</v>
      </c>
      <c r="B2" s="31">
        <f>Cal!B2</f>
        <v>50162</v>
      </c>
      <c r="C2" s="31">
        <f>$B$2+(($E$2-$B$2)/($E$1-$B$1))*(C1-$B$1)</f>
        <v>49700</v>
      </c>
      <c r="D2" s="31">
        <f>$B$2+(($E$2-$B$2)/($E$1-$B$1))*(D1-$B$1)</f>
        <v>49238</v>
      </c>
      <c r="E2" s="31">
        <f>Cal!C2</f>
        <v>48776</v>
      </c>
      <c r="F2" s="31">
        <f>$E2+(($L2-$E2)/($L$1-$E$1))*(F$1-$E$1)</f>
        <v>48666.428571428572</v>
      </c>
      <c r="G2" s="31">
        <f t="shared" ref="G2:K2" si="0">$E2+(($L2-$E2)/($L$1-$E$1))*(G$1-$E$1)</f>
        <v>48556.857142857145</v>
      </c>
      <c r="H2" s="31">
        <f t="shared" si="0"/>
        <v>48447.285714285717</v>
      </c>
      <c r="I2" s="31">
        <f t="shared" si="0"/>
        <v>48337.714285714283</v>
      </c>
      <c r="J2" s="31">
        <f t="shared" si="0"/>
        <v>48228.142857142855</v>
      </c>
      <c r="K2" s="31">
        <f t="shared" si="0"/>
        <v>48118.571428571428</v>
      </c>
      <c r="L2" s="31">
        <f>Cal!D2</f>
        <v>48009</v>
      </c>
      <c r="M2" s="31">
        <f>$L2+(($AF2-$L2)/($AF$1-$L$1))*(M$1-$L$1)</f>
        <v>47971.95</v>
      </c>
      <c r="N2" s="31">
        <f t="shared" ref="N2:AE16" si="1">$L2+(($AF2-$L2)/($AF$1-$L$1))*(N$1-$L$1)</f>
        <v>47934.9</v>
      </c>
      <c r="O2" s="31">
        <f t="shared" si="1"/>
        <v>47897.85</v>
      </c>
      <c r="P2" s="31">
        <f t="shared" si="1"/>
        <v>47860.800000000003</v>
      </c>
      <c r="Q2" s="31">
        <f t="shared" si="1"/>
        <v>47823.75</v>
      </c>
      <c r="R2" s="31">
        <f t="shared" si="1"/>
        <v>47786.7</v>
      </c>
      <c r="S2" s="31">
        <f t="shared" si="1"/>
        <v>47749.65</v>
      </c>
      <c r="T2" s="31">
        <f t="shared" si="1"/>
        <v>47712.6</v>
      </c>
      <c r="U2" s="31">
        <f t="shared" si="1"/>
        <v>47675.55</v>
      </c>
      <c r="V2" s="31">
        <f t="shared" si="1"/>
        <v>47638.5</v>
      </c>
      <c r="W2" s="31">
        <f t="shared" si="1"/>
        <v>47601.45</v>
      </c>
      <c r="X2" s="31">
        <f t="shared" si="1"/>
        <v>47564.4</v>
      </c>
      <c r="Y2" s="31">
        <f t="shared" si="1"/>
        <v>47527.35</v>
      </c>
      <c r="Z2" s="31">
        <f t="shared" si="1"/>
        <v>47490.3</v>
      </c>
      <c r="AA2" s="31">
        <f t="shared" si="1"/>
        <v>47453.25</v>
      </c>
      <c r="AB2" s="31">
        <f t="shared" si="1"/>
        <v>47416.2</v>
      </c>
      <c r="AC2" s="31">
        <f t="shared" si="1"/>
        <v>47379.15</v>
      </c>
      <c r="AD2" s="31">
        <f t="shared" si="1"/>
        <v>47342.1</v>
      </c>
      <c r="AE2" s="31">
        <f t="shared" si="1"/>
        <v>47305.05</v>
      </c>
      <c r="AF2" s="31">
        <f>Cal!E2</f>
        <v>47268</v>
      </c>
      <c r="AG2" s="46">
        <f>_xlfn.FORECAST.LINEAR(AG$1, $AC2:$AE2, $AC$1:$AE$1)</f>
        <v>47230.950000000012</v>
      </c>
      <c r="AH2" s="46">
        <f t="shared" ref="AH2:AZ7" si="2">_xlfn.FORECAST.LINEAR(AH$1, $AC2:$AE2, $AC$1:$AE$1)</f>
        <v>47193.900000000009</v>
      </c>
      <c r="AI2" s="46">
        <f t="shared" si="2"/>
        <v>47156.850000000006</v>
      </c>
      <c r="AJ2" s="46">
        <f t="shared" si="2"/>
        <v>47119.800000000017</v>
      </c>
      <c r="AK2" s="46">
        <f t="shared" si="2"/>
        <v>47082.750000000015</v>
      </c>
      <c r="AL2" s="46">
        <f t="shared" si="2"/>
        <v>47045.700000000012</v>
      </c>
      <c r="AM2" s="46">
        <f t="shared" si="2"/>
        <v>47008.650000000009</v>
      </c>
      <c r="AN2" s="46">
        <f t="shared" si="2"/>
        <v>46971.600000000006</v>
      </c>
      <c r="AO2" s="46">
        <f t="shared" si="2"/>
        <v>46934.550000000017</v>
      </c>
      <c r="AP2" s="46">
        <f t="shared" si="2"/>
        <v>46897.500000000015</v>
      </c>
      <c r="AQ2" s="46">
        <f t="shared" si="2"/>
        <v>46860.450000000012</v>
      </c>
      <c r="AR2" s="46">
        <f t="shared" si="2"/>
        <v>46823.400000000023</v>
      </c>
      <c r="AS2" s="46">
        <f t="shared" si="2"/>
        <v>46786.35000000002</v>
      </c>
      <c r="AT2" s="46">
        <f t="shared" si="2"/>
        <v>46749.300000000017</v>
      </c>
      <c r="AU2" s="46">
        <f t="shared" si="2"/>
        <v>46712.250000000015</v>
      </c>
      <c r="AV2" s="46">
        <f t="shared" si="2"/>
        <v>46675.200000000012</v>
      </c>
      <c r="AW2" s="46">
        <f t="shared" si="2"/>
        <v>46638.150000000023</v>
      </c>
      <c r="AX2" s="46">
        <f t="shared" si="2"/>
        <v>46601.10000000002</v>
      </c>
      <c r="AY2" s="46">
        <f t="shared" si="2"/>
        <v>46564.050000000017</v>
      </c>
      <c r="AZ2" s="46">
        <f t="shared" si="2"/>
        <v>46527.000000000029</v>
      </c>
    </row>
    <row r="3" spans="1:52" ht="14.25" customHeight="1" x14ac:dyDescent="0.2">
      <c r="A3" s="45" t="s">
        <v>53</v>
      </c>
      <c r="B3" s="31">
        <f>Cal!B3</f>
        <v>22272</v>
      </c>
      <c r="C3" s="31">
        <f>$B$3+(($E$3-$B$3)/($E$1-$B$1))*(C$1-$B$1)</f>
        <v>21777</v>
      </c>
      <c r="D3" s="31">
        <f>$B$3+(($E$3-$B$3)/($E$1-$B$1))*(D$1-$B$1)</f>
        <v>21282</v>
      </c>
      <c r="E3" s="31">
        <f>Cal!C3</f>
        <v>20787</v>
      </c>
      <c r="F3" s="31">
        <f t="shared" ref="F3:K17" si="3">$E3+(($L3-$E3)/($L$1-$E$1))*(F$1-$E$1)</f>
        <v>20697.857142857141</v>
      </c>
      <c r="G3" s="31">
        <f t="shared" si="3"/>
        <v>20608.714285714286</v>
      </c>
      <c r="H3" s="31">
        <f t="shared" si="3"/>
        <v>20519.571428571428</v>
      </c>
      <c r="I3" s="31">
        <f t="shared" si="3"/>
        <v>20430.428571428572</v>
      </c>
      <c r="J3" s="31">
        <f t="shared" si="3"/>
        <v>20341.285714285714</v>
      </c>
      <c r="K3" s="31">
        <f t="shared" si="3"/>
        <v>20252.142857142859</v>
      </c>
      <c r="L3" s="31">
        <f>Cal!D3</f>
        <v>20163</v>
      </c>
      <c r="M3" s="31">
        <f t="shared" ref="M3:AB17" si="4">$L3+(($AF3-$L3)/($AF$1-$L$1))*(M$1-$L$1)</f>
        <v>20131.8</v>
      </c>
      <c r="N3" s="31">
        <f t="shared" si="4"/>
        <v>20100.599999999999</v>
      </c>
      <c r="O3" s="31">
        <f t="shared" si="4"/>
        <v>20069.400000000001</v>
      </c>
      <c r="P3" s="31">
        <f t="shared" si="4"/>
        <v>20038.2</v>
      </c>
      <c r="Q3" s="31">
        <f t="shared" si="4"/>
        <v>20007</v>
      </c>
      <c r="R3" s="31">
        <f t="shared" si="4"/>
        <v>19975.8</v>
      </c>
      <c r="S3" s="31">
        <f t="shared" si="4"/>
        <v>19944.599999999999</v>
      </c>
      <c r="T3" s="31">
        <f t="shared" si="4"/>
        <v>19913.400000000001</v>
      </c>
      <c r="U3" s="31">
        <f t="shared" si="4"/>
        <v>19882.2</v>
      </c>
      <c r="V3" s="31">
        <f t="shared" si="4"/>
        <v>19851</v>
      </c>
      <c r="W3" s="31">
        <f t="shared" si="4"/>
        <v>19819.8</v>
      </c>
      <c r="X3" s="31">
        <f t="shared" si="4"/>
        <v>19788.599999999999</v>
      </c>
      <c r="Y3" s="31">
        <f t="shared" si="4"/>
        <v>19757.400000000001</v>
      </c>
      <c r="Z3" s="31">
        <f t="shared" si="4"/>
        <v>19726.2</v>
      </c>
      <c r="AA3" s="31">
        <f t="shared" si="4"/>
        <v>19695</v>
      </c>
      <c r="AB3" s="31">
        <f t="shared" si="4"/>
        <v>19663.8</v>
      </c>
      <c r="AC3" s="31">
        <f t="shared" si="1"/>
        <v>19632.599999999999</v>
      </c>
      <c r="AD3" s="31">
        <f t="shared" si="1"/>
        <v>19601.400000000001</v>
      </c>
      <c r="AE3" s="31">
        <f t="shared" si="1"/>
        <v>19570.2</v>
      </c>
      <c r="AF3" s="31">
        <f>Cal!E3</f>
        <v>19539</v>
      </c>
      <c r="AG3" s="46">
        <f t="shared" ref="AG3:AV7" si="5">_xlfn.FORECAST.LINEAR(AG$1, $AC3:$AE3, $AC$1:$AE$1)</f>
        <v>19507.799999999996</v>
      </c>
      <c r="AH3" s="46">
        <f t="shared" si="5"/>
        <v>19476.599999999999</v>
      </c>
      <c r="AI3" s="46">
        <f t="shared" si="5"/>
        <v>19445.400000000001</v>
      </c>
      <c r="AJ3" s="46">
        <f t="shared" si="5"/>
        <v>19414.199999999997</v>
      </c>
      <c r="AK3" s="46">
        <f t="shared" si="5"/>
        <v>19383</v>
      </c>
      <c r="AL3" s="46">
        <f t="shared" si="5"/>
        <v>19351.800000000003</v>
      </c>
      <c r="AM3" s="46">
        <f t="shared" si="5"/>
        <v>19320.600000000006</v>
      </c>
      <c r="AN3" s="46">
        <f t="shared" si="5"/>
        <v>19289.400000000009</v>
      </c>
      <c r="AO3" s="46">
        <f t="shared" si="5"/>
        <v>19258.200000000004</v>
      </c>
      <c r="AP3" s="46">
        <f t="shared" si="5"/>
        <v>19227.000000000007</v>
      </c>
      <c r="AQ3" s="46">
        <f t="shared" si="5"/>
        <v>19195.80000000001</v>
      </c>
      <c r="AR3" s="46">
        <f t="shared" si="5"/>
        <v>19164.600000000006</v>
      </c>
      <c r="AS3" s="46">
        <f t="shared" si="5"/>
        <v>19133.400000000009</v>
      </c>
      <c r="AT3" s="46">
        <f t="shared" si="5"/>
        <v>19102.200000000012</v>
      </c>
      <c r="AU3" s="46">
        <f t="shared" si="5"/>
        <v>19071.000000000015</v>
      </c>
      <c r="AV3" s="46">
        <f t="shared" si="5"/>
        <v>19039.800000000017</v>
      </c>
      <c r="AW3" s="46">
        <f t="shared" si="2"/>
        <v>19008.600000000013</v>
      </c>
      <c r="AX3" s="46">
        <f t="shared" si="2"/>
        <v>18977.400000000016</v>
      </c>
      <c r="AY3" s="46">
        <f t="shared" si="2"/>
        <v>18946.200000000019</v>
      </c>
      <c r="AZ3" s="46">
        <f t="shared" si="2"/>
        <v>18915.000000000015</v>
      </c>
    </row>
    <row r="4" spans="1:52" ht="14.25" customHeight="1" x14ac:dyDescent="0.2">
      <c r="A4" s="45" t="s">
        <v>40</v>
      </c>
      <c r="B4" s="31">
        <f>Cal!B4</f>
        <v>99060</v>
      </c>
      <c r="C4" s="31">
        <f>$B4+(($E4-$B4)/($E$1-$B$1))*(C$1-$B$1)</f>
        <v>99060</v>
      </c>
      <c r="D4" s="31">
        <f>$B4+(($E4-$B4)/($E$1-$B$1))*(D$1-$B$1)</f>
        <v>99060</v>
      </c>
      <c r="E4" s="31">
        <f>Cal!C4</f>
        <v>99060</v>
      </c>
      <c r="F4" s="31">
        <f t="shared" si="3"/>
        <v>98280</v>
      </c>
      <c r="G4" s="31">
        <f t="shared" si="3"/>
        <v>97500</v>
      </c>
      <c r="H4" s="31">
        <f t="shared" si="3"/>
        <v>96720</v>
      </c>
      <c r="I4" s="31">
        <f t="shared" si="3"/>
        <v>95940</v>
      </c>
      <c r="J4" s="31">
        <f t="shared" si="3"/>
        <v>95160</v>
      </c>
      <c r="K4" s="31">
        <f t="shared" si="3"/>
        <v>94380</v>
      </c>
      <c r="L4" s="31">
        <f>Cal!D4</f>
        <v>93600</v>
      </c>
      <c r="M4" s="31">
        <f t="shared" si="4"/>
        <v>93327</v>
      </c>
      <c r="N4" s="31">
        <f t="shared" si="1"/>
        <v>93054</v>
      </c>
      <c r="O4" s="31">
        <f t="shared" si="1"/>
        <v>92781</v>
      </c>
      <c r="P4" s="31">
        <f t="shared" si="1"/>
        <v>92508</v>
      </c>
      <c r="Q4" s="31">
        <f t="shared" si="1"/>
        <v>92235</v>
      </c>
      <c r="R4" s="31">
        <f t="shared" si="1"/>
        <v>91962</v>
      </c>
      <c r="S4" s="31">
        <f t="shared" si="1"/>
        <v>91689</v>
      </c>
      <c r="T4" s="31">
        <f t="shared" si="1"/>
        <v>91416</v>
      </c>
      <c r="U4" s="31">
        <f t="shared" si="1"/>
        <v>91143</v>
      </c>
      <c r="V4" s="31">
        <f t="shared" si="1"/>
        <v>90870</v>
      </c>
      <c r="W4" s="31">
        <f t="shared" si="1"/>
        <v>90597</v>
      </c>
      <c r="X4" s="31">
        <f t="shared" si="1"/>
        <v>90324</v>
      </c>
      <c r="Y4" s="31">
        <f t="shared" si="1"/>
        <v>90051</v>
      </c>
      <c r="Z4" s="31">
        <f t="shared" si="1"/>
        <v>89778</v>
      </c>
      <c r="AA4" s="31">
        <f t="shared" si="1"/>
        <v>89505</v>
      </c>
      <c r="AB4" s="31">
        <f t="shared" si="1"/>
        <v>89232</v>
      </c>
      <c r="AC4" s="31">
        <f t="shared" si="1"/>
        <v>88959</v>
      </c>
      <c r="AD4" s="31">
        <f t="shared" si="1"/>
        <v>88686</v>
      </c>
      <c r="AE4" s="31">
        <f t="shared" si="1"/>
        <v>88413</v>
      </c>
      <c r="AF4" s="31">
        <f>Cal!E4</f>
        <v>88140</v>
      </c>
      <c r="AG4" s="46">
        <f t="shared" si="5"/>
        <v>87867</v>
      </c>
      <c r="AH4" s="46">
        <f t="shared" si="2"/>
        <v>87594</v>
      </c>
      <c r="AI4" s="46">
        <f t="shared" si="2"/>
        <v>87321</v>
      </c>
      <c r="AJ4" s="46">
        <f t="shared" si="2"/>
        <v>87048</v>
      </c>
      <c r="AK4" s="46">
        <f t="shared" si="2"/>
        <v>86775</v>
      </c>
      <c r="AL4" s="46">
        <f t="shared" si="2"/>
        <v>86502</v>
      </c>
      <c r="AM4" s="46">
        <f t="shared" si="2"/>
        <v>86229</v>
      </c>
      <c r="AN4" s="46">
        <f t="shared" si="2"/>
        <v>85956</v>
      </c>
      <c r="AO4" s="46">
        <f t="shared" si="2"/>
        <v>85683</v>
      </c>
      <c r="AP4" s="46">
        <f t="shared" si="2"/>
        <v>85410</v>
      </c>
      <c r="AQ4" s="46">
        <f t="shared" si="2"/>
        <v>85137</v>
      </c>
      <c r="AR4" s="46">
        <f t="shared" si="2"/>
        <v>84864</v>
      </c>
      <c r="AS4" s="46">
        <f t="shared" si="2"/>
        <v>84591</v>
      </c>
      <c r="AT4" s="46">
        <f t="shared" si="2"/>
        <v>84318</v>
      </c>
      <c r="AU4" s="46">
        <f t="shared" si="2"/>
        <v>84045</v>
      </c>
      <c r="AV4" s="46">
        <f t="shared" si="2"/>
        <v>83772</v>
      </c>
      <c r="AW4" s="46">
        <f t="shared" si="2"/>
        <v>83499</v>
      </c>
      <c r="AX4" s="46">
        <f t="shared" si="2"/>
        <v>83226</v>
      </c>
      <c r="AY4" s="46">
        <f t="shared" si="2"/>
        <v>82953</v>
      </c>
      <c r="AZ4" s="46">
        <f t="shared" si="2"/>
        <v>82680</v>
      </c>
    </row>
    <row r="5" spans="1:52" ht="14.25" customHeight="1" x14ac:dyDescent="0.2">
      <c r="A5" s="45" t="s">
        <v>54</v>
      </c>
      <c r="B5" s="31">
        <f>Cal!B5</f>
        <v>42666</v>
      </c>
      <c r="C5" s="31">
        <f t="shared" ref="C5:D17" si="6">$B5+(($E5-$B5)/($E$1-$B$1))*(C$1-$B$1)</f>
        <v>43385.333333333336</v>
      </c>
      <c r="D5" s="31">
        <f t="shared" si="6"/>
        <v>44104.666666666664</v>
      </c>
      <c r="E5" s="31">
        <f>Cal!C5</f>
        <v>44824</v>
      </c>
      <c r="F5" s="31">
        <f t="shared" si="3"/>
        <v>44660.571428571428</v>
      </c>
      <c r="G5" s="31">
        <f t="shared" si="3"/>
        <v>44497.142857142855</v>
      </c>
      <c r="H5" s="31">
        <f t="shared" si="3"/>
        <v>44333.714285714283</v>
      </c>
      <c r="I5" s="31">
        <f t="shared" si="3"/>
        <v>44170.285714285717</v>
      </c>
      <c r="J5" s="31">
        <f t="shared" si="3"/>
        <v>44006.857142857145</v>
      </c>
      <c r="K5" s="31">
        <f t="shared" si="3"/>
        <v>43843.428571428572</v>
      </c>
      <c r="L5" s="31">
        <f>Cal!D5</f>
        <v>43680</v>
      </c>
      <c r="M5" s="31">
        <f t="shared" si="4"/>
        <v>43602</v>
      </c>
      <c r="N5" s="31">
        <f t="shared" si="1"/>
        <v>43524</v>
      </c>
      <c r="O5" s="31">
        <f t="shared" si="1"/>
        <v>43446</v>
      </c>
      <c r="P5" s="31">
        <f t="shared" si="1"/>
        <v>43368</v>
      </c>
      <c r="Q5" s="31">
        <f t="shared" si="1"/>
        <v>43290</v>
      </c>
      <c r="R5" s="31">
        <f t="shared" si="1"/>
        <v>43212</v>
      </c>
      <c r="S5" s="31">
        <f t="shared" si="1"/>
        <v>43134</v>
      </c>
      <c r="T5" s="31">
        <f t="shared" si="1"/>
        <v>43056</v>
      </c>
      <c r="U5" s="31">
        <f t="shared" si="1"/>
        <v>42978</v>
      </c>
      <c r="V5" s="31">
        <f t="shared" si="1"/>
        <v>42900</v>
      </c>
      <c r="W5" s="31">
        <f t="shared" si="1"/>
        <v>42822</v>
      </c>
      <c r="X5" s="31">
        <f t="shared" si="1"/>
        <v>42744</v>
      </c>
      <c r="Y5" s="31">
        <f t="shared" si="1"/>
        <v>42666</v>
      </c>
      <c r="Z5" s="31">
        <f t="shared" si="1"/>
        <v>42588</v>
      </c>
      <c r="AA5" s="31">
        <f t="shared" si="1"/>
        <v>42510</v>
      </c>
      <c r="AB5" s="31">
        <f t="shared" si="1"/>
        <v>42432</v>
      </c>
      <c r="AC5" s="31">
        <f t="shared" si="1"/>
        <v>42354</v>
      </c>
      <c r="AD5" s="31">
        <f t="shared" si="1"/>
        <v>42276</v>
      </c>
      <c r="AE5" s="31">
        <f t="shared" si="1"/>
        <v>42198</v>
      </c>
      <c r="AF5" s="31">
        <f>Cal!E5</f>
        <v>42120</v>
      </c>
      <c r="AG5" s="46">
        <f t="shared" si="5"/>
        <v>42042</v>
      </c>
      <c r="AH5" s="46">
        <f t="shared" si="2"/>
        <v>41964</v>
      </c>
      <c r="AI5" s="46">
        <f t="shared" si="2"/>
        <v>41886</v>
      </c>
      <c r="AJ5" s="46">
        <f t="shared" si="2"/>
        <v>41808</v>
      </c>
      <c r="AK5" s="46">
        <f t="shared" si="2"/>
        <v>41730</v>
      </c>
      <c r="AL5" s="46">
        <f t="shared" si="2"/>
        <v>41652</v>
      </c>
      <c r="AM5" s="46">
        <f t="shared" si="2"/>
        <v>41574</v>
      </c>
      <c r="AN5" s="46">
        <f t="shared" si="2"/>
        <v>41496</v>
      </c>
      <c r="AO5" s="46">
        <f t="shared" si="2"/>
        <v>41418</v>
      </c>
      <c r="AP5" s="46">
        <f t="shared" si="2"/>
        <v>41340</v>
      </c>
      <c r="AQ5" s="46">
        <f t="shared" si="2"/>
        <v>41262</v>
      </c>
      <c r="AR5" s="46">
        <f t="shared" si="2"/>
        <v>41184</v>
      </c>
      <c r="AS5" s="46">
        <f t="shared" si="2"/>
        <v>41106</v>
      </c>
      <c r="AT5" s="46">
        <f t="shared" si="2"/>
        <v>41028</v>
      </c>
      <c r="AU5" s="46">
        <f t="shared" si="2"/>
        <v>40950</v>
      </c>
      <c r="AV5" s="46">
        <f t="shared" si="2"/>
        <v>40872</v>
      </c>
      <c r="AW5" s="46">
        <f t="shared" si="2"/>
        <v>40794</v>
      </c>
      <c r="AX5" s="46">
        <f t="shared" si="2"/>
        <v>40716</v>
      </c>
      <c r="AY5" s="46">
        <f t="shared" si="2"/>
        <v>40638</v>
      </c>
      <c r="AZ5" s="46">
        <f t="shared" si="2"/>
        <v>40560</v>
      </c>
    </row>
    <row r="6" spans="1:52" ht="14.25" customHeight="1" x14ac:dyDescent="0.2">
      <c r="A6" s="45" t="s">
        <v>55</v>
      </c>
      <c r="B6" s="31">
        <f>Cal!B6</f>
        <v>57600</v>
      </c>
      <c r="C6" s="31">
        <f t="shared" si="6"/>
        <v>48800</v>
      </c>
      <c r="D6" s="31">
        <f t="shared" si="6"/>
        <v>40000</v>
      </c>
      <c r="E6" s="31">
        <f>Cal!C6</f>
        <v>31200</v>
      </c>
      <c r="F6" s="31">
        <f t="shared" si="3"/>
        <v>30754.285714285714</v>
      </c>
      <c r="G6" s="31">
        <f t="shared" si="3"/>
        <v>30308.571428571428</v>
      </c>
      <c r="H6" s="31">
        <f t="shared" si="3"/>
        <v>29862.857142857141</v>
      </c>
      <c r="I6" s="31">
        <f t="shared" si="3"/>
        <v>29417.142857142859</v>
      </c>
      <c r="J6" s="31">
        <f t="shared" si="3"/>
        <v>28971.428571428572</v>
      </c>
      <c r="K6" s="31">
        <f t="shared" si="3"/>
        <v>28525.714285714286</v>
      </c>
      <c r="L6" s="31">
        <f>Cal!D6</f>
        <v>28080</v>
      </c>
      <c r="M6" s="31">
        <f t="shared" si="4"/>
        <v>27846</v>
      </c>
      <c r="N6" s="31">
        <f t="shared" si="1"/>
        <v>27612</v>
      </c>
      <c r="O6" s="31">
        <f t="shared" si="1"/>
        <v>27378</v>
      </c>
      <c r="P6" s="31">
        <f>$L6+(($AF6-$L6)/($AF$1-$L$1))*(P$1-$L$1)</f>
        <v>27144</v>
      </c>
      <c r="Q6" s="31">
        <f t="shared" si="1"/>
        <v>26910</v>
      </c>
      <c r="R6" s="31">
        <f t="shared" si="1"/>
        <v>26676</v>
      </c>
      <c r="S6" s="31">
        <f t="shared" si="1"/>
        <v>26442</v>
      </c>
      <c r="T6" s="31">
        <f t="shared" si="1"/>
        <v>26208</v>
      </c>
      <c r="U6" s="31">
        <f t="shared" si="1"/>
        <v>25974</v>
      </c>
      <c r="V6" s="31">
        <f t="shared" si="1"/>
        <v>25740</v>
      </c>
      <c r="W6" s="31">
        <f t="shared" si="1"/>
        <v>25506</v>
      </c>
      <c r="X6" s="31">
        <f t="shared" si="1"/>
        <v>25272</v>
      </c>
      <c r="Y6" s="31">
        <f t="shared" si="1"/>
        <v>25038</v>
      </c>
      <c r="Z6" s="31">
        <f t="shared" si="1"/>
        <v>24804</v>
      </c>
      <c r="AA6" s="31">
        <f t="shared" si="1"/>
        <v>24570</v>
      </c>
      <c r="AB6" s="31">
        <f t="shared" si="1"/>
        <v>24336</v>
      </c>
      <c r="AC6" s="31">
        <f t="shared" si="1"/>
        <v>24102</v>
      </c>
      <c r="AD6" s="31">
        <f t="shared" si="1"/>
        <v>23868</v>
      </c>
      <c r="AE6" s="31">
        <f t="shared" si="1"/>
        <v>23634</v>
      </c>
      <c r="AF6" s="31">
        <f>Cal!E6</f>
        <v>23400</v>
      </c>
      <c r="AG6" s="46">
        <f t="shared" si="5"/>
        <v>23166</v>
      </c>
      <c r="AH6" s="46">
        <f t="shared" si="2"/>
        <v>22932</v>
      </c>
      <c r="AI6" s="46">
        <f t="shared" si="2"/>
        <v>22698</v>
      </c>
      <c r="AJ6" s="46">
        <f t="shared" si="2"/>
        <v>22464</v>
      </c>
      <c r="AK6" s="46">
        <f t="shared" si="2"/>
        <v>22230</v>
      </c>
      <c r="AL6" s="46">
        <f t="shared" si="2"/>
        <v>21996</v>
      </c>
      <c r="AM6" s="46">
        <f t="shared" si="2"/>
        <v>21762</v>
      </c>
      <c r="AN6" s="46">
        <f t="shared" si="2"/>
        <v>21528</v>
      </c>
      <c r="AO6" s="46">
        <f t="shared" si="2"/>
        <v>21294</v>
      </c>
      <c r="AP6" s="46">
        <f t="shared" si="2"/>
        <v>21060</v>
      </c>
      <c r="AQ6" s="46">
        <f t="shared" si="2"/>
        <v>20826</v>
      </c>
      <c r="AR6" s="46">
        <f t="shared" si="2"/>
        <v>20592</v>
      </c>
      <c r="AS6" s="46">
        <f t="shared" si="2"/>
        <v>20358</v>
      </c>
      <c r="AT6" s="46">
        <f t="shared" si="2"/>
        <v>20124</v>
      </c>
      <c r="AU6" s="46">
        <f t="shared" si="2"/>
        <v>19890</v>
      </c>
      <c r="AV6" s="46">
        <f t="shared" si="2"/>
        <v>19656</v>
      </c>
      <c r="AW6" s="46">
        <f t="shared" si="2"/>
        <v>19422</v>
      </c>
      <c r="AX6" s="46">
        <f t="shared" si="2"/>
        <v>19188</v>
      </c>
      <c r="AY6" s="46">
        <f t="shared" si="2"/>
        <v>18954</v>
      </c>
      <c r="AZ6" s="46">
        <f t="shared" si="2"/>
        <v>18720</v>
      </c>
    </row>
    <row r="7" spans="1:52" ht="14.25" customHeight="1" x14ac:dyDescent="0.2">
      <c r="A7" s="45" t="s">
        <v>56</v>
      </c>
      <c r="B7" s="31">
        <f>Cal!B7</f>
        <v>14400</v>
      </c>
      <c r="C7" s="31">
        <f t="shared" si="6"/>
        <v>11296.5</v>
      </c>
      <c r="D7" s="31">
        <f t="shared" si="6"/>
        <v>8193</v>
      </c>
      <c r="E7" s="31">
        <f>Cal!C7</f>
        <v>5089.5</v>
      </c>
      <c r="F7" s="31">
        <f t="shared" si="3"/>
        <v>5000.3571428571431</v>
      </c>
      <c r="G7" s="31">
        <f t="shared" si="3"/>
        <v>4911.2142857142853</v>
      </c>
      <c r="H7" s="31">
        <f t="shared" si="3"/>
        <v>4822.0714285714284</v>
      </c>
      <c r="I7" s="31">
        <f t="shared" si="3"/>
        <v>4732.9285714285716</v>
      </c>
      <c r="J7" s="31">
        <f t="shared" si="3"/>
        <v>4643.7857142857147</v>
      </c>
      <c r="K7" s="31">
        <f t="shared" si="3"/>
        <v>4554.6428571428569</v>
      </c>
      <c r="L7" s="31">
        <f>Cal!D7</f>
        <v>4465.5</v>
      </c>
      <c r="M7" s="31">
        <f t="shared" si="4"/>
        <v>4435.2749999999996</v>
      </c>
      <c r="N7" s="31">
        <f t="shared" si="1"/>
        <v>4405.05</v>
      </c>
      <c r="O7" s="31">
        <f t="shared" si="1"/>
        <v>4374.8249999999998</v>
      </c>
      <c r="P7" s="31">
        <f t="shared" si="1"/>
        <v>4344.6000000000004</v>
      </c>
      <c r="Q7" s="31">
        <f t="shared" si="1"/>
        <v>4314.375</v>
      </c>
      <c r="R7" s="31">
        <f t="shared" si="1"/>
        <v>4284.1499999999996</v>
      </c>
      <c r="S7" s="31">
        <f t="shared" si="1"/>
        <v>4253.9250000000002</v>
      </c>
      <c r="T7" s="31">
        <f t="shared" si="1"/>
        <v>4223.7</v>
      </c>
      <c r="U7" s="31">
        <f t="shared" si="1"/>
        <v>4193.4750000000004</v>
      </c>
      <c r="V7" s="31">
        <f t="shared" si="1"/>
        <v>4163.25</v>
      </c>
      <c r="W7" s="31">
        <f t="shared" si="1"/>
        <v>4133.0249999999996</v>
      </c>
      <c r="X7" s="31">
        <f t="shared" si="1"/>
        <v>4102.8</v>
      </c>
      <c r="Y7" s="31">
        <f t="shared" si="1"/>
        <v>4072.5749999999998</v>
      </c>
      <c r="Z7" s="31">
        <f t="shared" si="1"/>
        <v>4042.35</v>
      </c>
      <c r="AA7" s="31">
        <f t="shared" si="1"/>
        <v>4012.125</v>
      </c>
      <c r="AB7" s="31">
        <f t="shared" si="1"/>
        <v>3981.9</v>
      </c>
      <c r="AC7" s="31">
        <f t="shared" si="1"/>
        <v>3951.6750000000002</v>
      </c>
      <c r="AD7" s="31">
        <f t="shared" si="1"/>
        <v>3921.45</v>
      </c>
      <c r="AE7" s="31">
        <f t="shared" si="1"/>
        <v>3891.2249999999999</v>
      </c>
      <c r="AF7" s="31">
        <f>Cal!E7</f>
        <v>3861</v>
      </c>
      <c r="AG7" s="46">
        <f>$AF6+(($AZ6-$AF6)/($AZ$1-$AF$1))*(AG$1-$AF$1)</f>
        <v>23166</v>
      </c>
      <c r="AH7" s="46">
        <f t="shared" ref="AH7:AY7" si="7">$AF6+(($AZ6-$AF6)/($AZ$1-$AF$1))*(AH$1-$AF$1)</f>
        <v>22932</v>
      </c>
      <c r="AI7" s="46">
        <f t="shared" si="7"/>
        <v>22698</v>
      </c>
      <c r="AJ7" s="46">
        <f t="shared" si="7"/>
        <v>22464</v>
      </c>
      <c r="AK7" s="46">
        <f t="shared" si="7"/>
        <v>22230</v>
      </c>
      <c r="AL7" s="46">
        <f t="shared" si="7"/>
        <v>21996</v>
      </c>
      <c r="AM7" s="46">
        <f t="shared" si="7"/>
        <v>21762</v>
      </c>
      <c r="AN7" s="46">
        <f t="shared" si="7"/>
        <v>21528</v>
      </c>
      <c r="AO7" s="46">
        <f t="shared" si="7"/>
        <v>21294</v>
      </c>
      <c r="AP7" s="46">
        <f t="shared" si="7"/>
        <v>21060</v>
      </c>
      <c r="AQ7" s="46">
        <f t="shared" si="7"/>
        <v>20826</v>
      </c>
      <c r="AR7" s="46">
        <f t="shared" si="7"/>
        <v>20592</v>
      </c>
      <c r="AS7" s="46">
        <f t="shared" si="7"/>
        <v>20358</v>
      </c>
      <c r="AT7" s="46">
        <f t="shared" si="7"/>
        <v>20124</v>
      </c>
      <c r="AU7" s="46">
        <f t="shared" si="7"/>
        <v>19890</v>
      </c>
      <c r="AV7" s="46">
        <f t="shared" si="7"/>
        <v>19656</v>
      </c>
      <c r="AW7" s="46">
        <f t="shared" si="7"/>
        <v>19422</v>
      </c>
      <c r="AX7" s="46">
        <f t="shared" si="7"/>
        <v>19188</v>
      </c>
      <c r="AY7" s="46">
        <f t="shared" si="7"/>
        <v>18954</v>
      </c>
      <c r="AZ7" s="46">
        <f>'Solar-PV-TDIPS'!E15+'Solar-PV-TDIPS'!E15*'Solar-PV-TDIPS'!B18</f>
        <v>1070.3198845471034</v>
      </c>
    </row>
    <row r="8" spans="1:52" ht="14.25" customHeight="1" x14ac:dyDescent="0.2">
      <c r="A8" s="45" t="s">
        <v>67</v>
      </c>
      <c r="B8" s="31">
        <f>'solar thermal'!C16</f>
        <v>94050.966588459632</v>
      </c>
      <c r="C8" s="31">
        <f>'solar thermal'!D16</f>
        <v>91595.057240159411</v>
      </c>
      <c r="D8" s="31">
        <f>'solar thermal'!E16</f>
        <v>89097.589363259627</v>
      </c>
      <c r="E8" s="31">
        <f>'solar thermal'!F16</f>
        <v>86557.499085663279</v>
      </c>
      <c r="F8" s="31">
        <f>'solar thermal'!G16</f>
        <v>83973.685910141328</v>
      </c>
      <c r="G8" s="31">
        <f>'solar thermal'!H16</f>
        <v>81446.085100526412</v>
      </c>
      <c r="H8" s="31">
        <f>'solar thermal'!I16</f>
        <v>78865.861519812563</v>
      </c>
      <c r="I8" s="31">
        <f>'solar thermal'!J16</f>
        <v>76231.612272736354</v>
      </c>
      <c r="J8" s="31">
        <f>'solar thermal'!K16</f>
        <v>73541.884409307153</v>
      </c>
      <c r="K8" s="31">
        <f>'solar thermal'!L16</f>
        <v>70795.172674103931</v>
      </c>
      <c r="L8" s="31">
        <f>'solar thermal'!M16</f>
        <v>71069.091627512098</v>
      </c>
      <c r="M8" s="31">
        <f>'solar thermal'!N16</f>
        <v>71348.027853114007</v>
      </c>
      <c r="N8" s="31">
        <f>'solar thermal'!O16</f>
        <v>71632.120474325522</v>
      </c>
      <c r="O8" s="31">
        <f>'solar thermal'!P16</f>
        <v>71921.51380619999</v>
      </c>
      <c r="P8" s="31">
        <f>'solar thermal'!Q16</f>
        <v>72216.357599878131</v>
      </c>
      <c r="Q8" s="31">
        <f>'solar thermal'!R16</f>
        <v>72516.807300979926</v>
      </c>
      <c r="R8" s="31">
        <f>'solar thermal'!S16</f>
        <v>72823.0243228787</v>
      </c>
      <c r="S8" s="31">
        <f>'solar thermal'!T16</f>
        <v>73135.17633586275</v>
      </c>
      <c r="T8" s="31">
        <f>'solar thermal'!U16</f>
        <v>73453.437573274699</v>
      </c>
      <c r="U8" s="31">
        <f>'solar thermal'!V16</f>
        <v>73777.98915580532</v>
      </c>
      <c r="V8" s="31">
        <f>'solar thermal'!W16</f>
        <v>74109.019435205846</v>
      </c>
      <c r="W8" s="31">
        <f>'solar thermal'!X16</f>
        <v>74446.72435879118</v>
      </c>
      <c r="X8" s="31">
        <f>'solar thermal'!Y16</f>
        <v>74791.307856218933</v>
      </c>
      <c r="Y8" s="31">
        <f>'solar thermal'!Z16</f>
        <v>75142.982250143221</v>
      </c>
      <c r="Z8" s="31">
        <f>'solar thermal'!AA16</f>
        <v>75501.968692485272</v>
      </c>
      <c r="AA8" s="31">
        <f>'solar thermal'!AB16</f>
        <v>75868.497628201047</v>
      </c>
      <c r="AB8" s="31">
        <f>'solar thermal'!AC16</f>
        <v>76242.809288594304</v>
      </c>
      <c r="AC8" s="31">
        <f>'solar thermal'!AD16</f>
        <v>76625.154216388299</v>
      </c>
      <c r="AD8" s="31">
        <f>'solar thermal'!AE16</f>
        <v>77015.793824971028</v>
      </c>
      <c r="AE8" s="31">
        <f>'solar thermal'!AF16</f>
        <v>77415.00099443915</v>
      </c>
      <c r="AF8" s="31">
        <f>'solar thermal'!AG16</f>
        <v>68465.549519164881</v>
      </c>
      <c r="AG8" s="31">
        <f>'solar thermal'!AH16</f>
        <v>67764.658864622499</v>
      </c>
      <c r="AH8" s="31">
        <f>'solar thermal'!AI16</f>
        <v>67047.873266067487</v>
      </c>
      <c r="AI8" s="31">
        <f>'solar thermal'!AJ16</f>
        <v>66314.645818821882</v>
      </c>
      <c r="AJ8" s="31">
        <f>'solar thermal'!AK16</f>
        <v>65564.404236971444</v>
      </c>
      <c r="AK8" s="31">
        <f>'solar thermal'!AL16</f>
        <v>64796.54936368698</v>
      </c>
      <c r="AL8" s="31">
        <f>'solar thermal'!AM16</f>
        <v>64010.453575384206</v>
      </c>
      <c r="AM8" s="31">
        <f>'solar thermal'!AN16</f>
        <v>63205.459070781064</v>
      </c>
      <c r="AN8" s="31">
        <f>'solar thermal'!AO16</f>
        <v>62380.876035058689</v>
      </c>
      <c r="AO8" s="31">
        <f>'solar thermal'!AP16</f>
        <v>61535.980668349781</v>
      </c>
      <c r="AP8" s="31">
        <f>'solar thermal'!AQ16</f>
        <v>60670.013066717911</v>
      </c>
      <c r="AQ8" s="31">
        <f>'solar thermal'!AR16</f>
        <v>59782.17494258166</v>
      </c>
      <c r="AR8" s="31">
        <f>'solar thermal'!AS16</f>
        <v>58871.627170216219</v>
      </c>
      <c r="AS8" s="31">
        <f>'solar thermal'!AT16</f>
        <v>57937.487140468533</v>
      </c>
      <c r="AT8" s="31">
        <f>'solar thermal'!AU16</f>
        <v>56978.825907150094</v>
      </c>
      <c r="AU8" s="31">
        <f>'solar thermal'!AV16</f>
        <v>55994.665105728112</v>
      </c>
      <c r="AV8" s="31">
        <f>'solar thermal'!AW16</f>
        <v>54983.9736228127</v>
      </c>
      <c r="AW8" s="31">
        <f>'solar thermal'!AX16</f>
        <v>53945.663992623609</v>
      </c>
      <c r="AX8" s="31">
        <f>'solar thermal'!AY16</f>
        <v>52878.588493946205</v>
      </c>
      <c r="AY8" s="31">
        <f>'solar thermal'!AZ16</f>
        <v>51781.534918144265</v>
      </c>
      <c r="AZ8" s="31">
        <f>'solar thermal'!BA16</f>
        <v>50653.221975405715</v>
      </c>
    </row>
    <row r="9" spans="1:52" ht="14.25" customHeight="1" x14ac:dyDescent="0.2">
      <c r="A9" s="45" t="s">
        <v>57</v>
      </c>
      <c r="B9" s="31">
        <f>Cal!B8</f>
        <v>45696</v>
      </c>
      <c r="C9" s="31">
        <f t="shared" si="6"/>
        <v>44504</v>
      </c>
      <c r="D9" s="31">
        <f t="shared" si="6"/>
        <v>43312</v>
      </c>
      <c r="E9" s="31">
        <f>Cal!C8</f>
        <v>42120</v>
      </c>
      <c r="F9" s="31">
        <f t="shared" si="3"/>
        <v>41640.857142857145</v>
      </c>
      <c r="G9" s="31">
        <f t="shared" si="3"/>
        <v>41161.714285714283</v>
      </c>
      <c r="H9" s="31">
        <f t="shared" si="3"/>
        <v>40682.571428571428</v>
      </c>
      <c r="I9" s="31">
        <f t="shared" si="3"/>
        <v>40203.428571428572</v>
      </c>
      <c r="J9" s="31">
        <f t="shared" si="3"/>
        <v>39724.285714285717</v>
      </c>
      <c r="K9" s="31">
        <f t="shared" si="3"/>
        <v>39245.142857142855</v>
      </c>
      <c r="L9" s="31">
        <f>Cal!D8</f>
        <v>38766</v>
      </c>
      <c r="M9" s="31">
        <f t="shared" si="4"/>
        <v>38512.5</v>
      </c>
      <c r="N9" s="31">
        <f t="shared" si="1"/>
        <v>38259</v>
      </c>
      <c r="O9" s="31">
        <f t="shared" si="1"/>
        <v>38005.5</v>
      </c>
      <c r="P9" s="31">
        <f t="shared" si="1"/>
        <v>37752</v>
      </c>
      <c r="Q9" s="31">
        <f t="shared" si="1"/>
        <v>37498.5</v>
      </c>
      <c r="R9" s="31">
        <f t="shared" si="1"/>
        <v>37245</v>
      </c>
      <c r="S9" s="31">
        <f t="shared" si="1"/>
        <v>36991.5</v>
      </c>
      <c r="T9" s="31">
        <f t="shared" si="1"/>
        <v>36738</v>
      </c>
      <c r="U9" s="31">
        <f t="shared" si="1"/>
        <v>36484.5</v>
      </c>
      <c r="V9" s="31">
        <f t="shared" si="1"/>
        <v>36231</v>
      </c>
      <c r="W9" s="31">
        <f t="shared" si="1"/>
        <v>35977.5</v>
      </c>
      <c r="X9" s="31">
        <f t="shared" si="1"/>
        <v>35724</v>
      </c>
      <c r="Y9" s="31">
        <f t="shared" si="1"/>
        <v>35470.5</v>
      </c>
      <c r="Z9" s="31">
        <f t="shared" si="1"/>
        <v>35217</v>
      </c>
      <c r="AA9" s="31">
        <f t="shared" si="1"/>
        <v>34963.5</v>
      </c>
      <c r="AB9" s="31">
        <f t="shared" si="1"/>
        <v>34710</v>
      </c>
      <c r="AC9" s="31">
        <f t="shared" si="1"/>
        <v>34456.5</v>
      </c>
      <c r="AD9" s="31">
        <f t="shared" si="1"/>
        <v>34203</v>
      </c>
      <c r="AE9" s="31">
        <f t="shared" si="1"/>
        <v>33949.5</v>
      </c>
      <c r="AF9" s="31">
        <f>Cal!E8</f>
        <v>33696</v>
      </c>
      <c r="AG9" s="46">
        <f>_xlfn.FORECAST.LINEAR(AG$1, $AC9:$AE9, $AC$1:$AE$1)</f>
        <v>33442.5</v>
      </c>
      <c r="AH9" s="46">
        <f t="shared" ref="AH9:AZ17" si="8">_xlfn.FORECAST.LINEAR(AH$1, $AC9:$AE9, $AC$1:$AE$1)</f>
        <v>33189</v>
      </c>
      <c r="AI9" s="46">
        <f t="shared" si="8"/>
        <v>32935.5</v>
      </c>
      <c r="AJ9" s="46">
        <f t="shared" si="8"/>
        <v>32682</v>
      </c>
      <c r="AK9" s="46">
        <f t="shared" si="8"/>
        <v>32428.5</v>
      </c>
      <c r="AL9" s="46">
        <f t="shared" si="8"/>
        <v>32175</v>
      </c>
      <c r="AM9" s="46">
        <f t="shared" si="8"/>
        <v>31921.5</v>
      </c>
      <c r="AN9" s="46">
        <f t="shared" si="8"/>
        <v>31668</v>
      </c>
      <c r="AO9" s="46">
        <f t="shared" si="8"/>
        <v>31414.5</v>
      </c>
      <c r="AP9" s="46">
        <f t="shared" si="8"/>
        <v>31161</v>
      </c>
      <c r="AQ9" s="46">
        <f t="shared" si="8"/>
        <v>30907.5</v>
      </c>
      <c r="AR9" s="46">
        <f t="shared" si="8"/>
        <v>30654</v>
      </c>
      <c r="AS9" s="46">
        <f t="shared" si="8"/>
        <v>30400.5</v>
      </c>
      <c r="AT9" s="46">
        <f t="shared" si="8"/>
        <v>30147</v>
      </c>
      <c r="AU9" s="46">
        <f t="shared" si="8"/>
        <v>29893.5</v>
      </c>
      <c r="AV9" s="46">
        <f t="shared" si="8"/>
        <v>29640</v>
      </c>
      <c r="AW9" s="46">
        <f t="shared" si="8"/>
        <v>29386.5</v>
      </c>
      <c r="AX9" s="46">
        <f t="shared" si="8"/>
        <v>29133</v>
      </c>
      <c r="AY9" s="46">
        <f t="shared" si="8"/>
        <v>28879.5</v>
      </c>
      <c r="AZ9" s="46">
        <f t="shared" si="8"/>
        <v>28626</v>
      </c>
    </row>
    <row r="10" spans="1:52" ht="14.25" customHeight="1" x14ac:dyDescent="0.2">
      <c r="A10" s="45" t="s">
        <v>58</v>
      </c>
      <c r="B10" s="31">
        <f>Cal!B9</f>
        <v>85800</v>
      </c>
      <c r="C10" s="31">
        <f t="shared" si="6"/>
        <v>85800</v>
      </c>
      <c r="D10" s="31">
        <f t="shared" si="6"/>
        <v>85800</v>
      </c>
      <c r="E10" s="31">
        <f>Cal!C9</f>
        <v>85800</v>
      </c>
      <c r="F10" s="31">
        <f t="shared" si="3"/>
        <v>84574.28571428571</v>
      </c>
      <c r="G10" s="31">
        <f t="shared" si="3"/>
        <v>83348.571428571435</v>
      </c>
      <c r="H10" s="31">
        <f t="shared" si="3"/>
        <v>82122.857142857145</v>
      </c>
      <c r="I10" s="31">
        <f t="shared" si="3"/>
        <v>80897.142857142855</v>
      </c>
      <c r="J10" s="31">
        <f t="shared" si="3"/>
        <v>79671.428571428565</v>
      </c>
      <c r="K10" s="31">
        <f t="shared" si="3"/>
        <v>78445.71428571429</v>
      </c>
      <c r="L10" s="31">
        <f>Cal!D9</f>
        <v>77220</v>
      </c>
      <c r="M10" s="31">
        <f t="shared" si="4"/>
        <v>76576.5</v>
      </c>
      <c r="N10" s="31">
        <f t="shared" si="1"/>
        <v>75933</v>
      </c>
      <c r="O10" s="31">
        <f t="shared" si="1"/>
        <v>75289.5</v>
      </c>
      <c r="P10" s="31">
        <f t="shared" si="1"/>
        <v>74646</v>
      </c>
      <c r="Q10" s="31">
        <f t="shared" si="1"/>
        <v>74002.5</v>
      </c>
      <c r="R10" s="31">
        <f t="shared" si="1"/>
        <v>73359</v>
      </c>
      <c r="S10" s="31">
        <f t="shared" si="1"/>
        <v>72715.5</v>
      </c>
      <c r="T10" s="31">
        <f t="shared" si="1"/>
        <v>72072</v>
      </c>
      <c r="U10" s="31">
        <f t="shared" si="1"/>
        <v>71428.5</v>
      </c>
      <c r="V10" s="31">
        <f t="shared" si="1"/>
        <v>70785</v>
      </c>
      <c r="W10" s="31">
        <f t="shared" si="1"/>
        <v>70141.5</v>
      </c>
      <c r="X10" s="31">
        <f t="shared" si="1"/>
        <v>69498</v>
      </c>
      <c r="Y10" s="31">
        <f t="shared" si="1"/>
        <v>68854.5</v>
      </c>
      <c r="Z10" s="31">
        <f t="shared" si="1"/>
        <v>68211</v>
      </c>
      <c r="AA10" s="31">
        <f t="shared" si="1"/>
        <v>67567.5</v>
      </c>
      <c r="AB10" s="31">
        <f t="shared" si="1"/>
        <v>66924</v>
      </c>
      <c r="AC10" s="31">
        <f t="shared" si="1"/>
        <v>66280.5</v>
      </c>
      <c r="AD10" s="31">
        <f t="shared" si="1"/>
        <v>65637</v>
      </c>
      <c r="AE10" s="31">
        <f t="shared" si="1"/>
        <v>64993.5</v>
      </c>
      <c r="AF10" s="31">
        <f>Cal!E9</f>
        <v>64350</v>
      </c>
      <c r="AG10" s="46">
        <f t="shared" ref="AG10:AV17" si="9">_xlfn.FORECAST.LINEAR(AG$1, $AC10:$AE10, $AC$1:$AE$1)</f>
        <v>63706.5</v>
      </c>
      <c r="AH10" s="46">
        <f t="shared" si="9"/>
        <v>63063</v>
      </c>
      <c r="AI10" s="46">
        <f t="shared" si="9"/>
        <v>62419.5</v>
      </c>
      <c r="AJ10" s="46">
        <f t="shared" si="9"/>
        <v>61776</v>
      </c>
      <c r="AK10" s="46">
        <f t="shared" si="9"/>
        <v>61132.5</v>
      </c>
      <c r="AL10" s="46">
        <f t="shared" si="9"/>
        <v>60489</v>
      </c>
      <c r="AM10" s="46">
        <f t="shared" si="9"/>
        <v>59845.5</v>
      </c>
      <c r="AN10" s="46">
        <f t="shared" si="9"/>
        <v>59202</v>
      </c>
      <c r="AO10" s="46">
        <f t="shared" si="9"/>
        <v>58558.5</v>
      </c>
      <c r="AP10" s="46">
        <f t="shared" si="9"/>
        <v>57915</v>
      </c>
      <c r="AQ10" s="46">
        <f t="shared" si="9"/>
        <v>57271.5</v>
      </c>
      <c r="AR10" s="46">
        <f t="shared" si="9"/>
        <v>56628</v>
      </c>
      <c r="AS10" s="46">
        <f t="shared" si="9"/>
        <v>55984.5</v>
      </c>
      <c r="AT10" s="46">
        <f t="shared" si="9"/>
        <v>55341</v>
      </c>
      <c r="AU10" s="46">
        <f t="shared" si="9"/>
        <v>54697.5</v>
      </c>
      <c r="AV10" s="46">
        <f t="shared" si="9"/>
        <v>54054</v>
      </c>
      <c r="AW10" s="46">
        <f t="shared" si="8"/>
        <v>53410.5</v>
      </c>
      <c r="AX10" s="46">
        <f t="shared" si="8"/>
        <v>52767</v>
      </c>
      <c r="AY10" s="46">
        <f t="shared" si="8"/>
        <v>52123.5</v>
      </c>
      <c r="AZ10" s="46">
        <f t="shared" si="8"/>
        <v>51480</v>
      </c>
    </row>
    <row r="11" spans="1:52" ht="14.25" customHeight="1" x14ac:dyDescent="0.2">
      <c r="A11" s="45" t="s">
        <v>59</v>
      </c>
      <c r="B11" s="31">
        <f>Cal!B10</f>
        <v>7680</v>
      </c>
      <c r="C11" s="31">
        <f t="shared" si="6"/>
        <v>7491.2</v>
      </c>
      <c r="D11" s="31">
        <f t="shared" si="6"/>
        <v>7302.4000000000005</v>
      </c>
      <c r="E11" s="31">
        <f>Cal!C10</f>
        <v>7113.6</v>
      </c>
      <c r="F11" s="31">
        <f t="shared" si="3"/>
        <v>7113.6</v>
      </c>
      <c r="G11" s="31">
        <f t="shared" si="3"/>
        <v>7113.6</v>
      </c>
      <c r="H11" s="31">
        <f t="shared" si="3"/>
        <v>7113.6</v>
      </c>
      <c r="I11" s="31">
        <f t="shared" si="3"/>
        <v>7113.6</v>
      </c>
      <c r="J11" s="31">
        <f t="shared" si="3"/>
        <v>7113.6</v>
      </c>
      <c r="K11" s="31">
        <f t="shared" si="3"/>
        <v>7113.6</v>
      </c>
      <c r="L11" s="31">
        <f>Cal!D10</f>
        <v>7113.6</v>
      </c>
      <c r="M11" s="31">
        <f t="shared" si="4"/>
        <v>7102.9530000000004</v>
      </c>
      <c r="N11" s="31">
        <f t="shared" si="1"/>
        <v>7092.3060000000005</v>
      </c>
      <c r="O11" s="31">
        <f t="shared" si="1"/>
        <v>7081.6590000000006</v>
      </c>
      <c r="P11" s="31">
        <f t="shared" si="1"/>
        <v>7071.0120000000006</v>
      </c>
      <c r="Q11" s="31">
        <f t="shared" si="1"/>
        <v>7060.3649999999998</v>
      </c>
      <c r="R11" s="31">
        <f t="shared" si="1"/>
        <v>7049.7179999999998</v>
      </c>
      <c r="S11" s="31">
        <f t="shared" si="1"/>
        <v>7039.0709999999999</v>
      </c>
      <c r="T11" s="31">
        <f t="shared" si="1"/>
        <v>7028.424</v>
      </c>
      <c r="U11" s="31">
        <f t="shared" si="1"/>
        <v>7017.777</v>
      </c>
      <c r="V11" s="31">
        <f t="shared" si="1"/>
        <v>7007.13</v>
      </c>
      <c r="W11" s="31">
        <f t="shared" si="1"/>
        <v>6996.4830000000002</v>
      </c>
      <c r="X11" s="31">
        <f t="shared" si="1"/>
        <v>6985.8360000000002</v>
      </c>
      <c r="Y11" s="31">
        <f t="shared" si="1"/>
        <v>6975.1890000000003</v>
      </c>
      <c r="Z11" s="31">
        <f t="shared" si="1"/>
        <v>6964.5420000000004</v>
      </c>
      <c r="AA11" s="31">
        <f t="shared" si="1"/>
        <v>6953.8950000000004</v>
      </c>
      <c r="AB11" s="31">
        <f t="shared" si="1"/>
        <v>6943.2479999999996</v>
      </c>
      <c r="AC11" s="31">
        <f t="shared" si="1"/>
        <v>6932.6009999999997</v>
      </c>
      <c r="AD11" s="31">
        <f t="shared" si="1"/>
        <v>6921.9539999999997</v>
      </c>
      <c r="AE11" s="31">
        <f t="shared" si="1"/>
        <v>6911.3069999999998</v>
      </c>
      <c r="AF11" s="31">
        <f>Cal!E10</f>
        <v>6900.66</v>
      </c>
      <c r="AG11" s="46">
        <f t="shared" si="9"/>
        <v>6890.0130000000026</v>
      </c>
      <c r="AH11" s="46">
        <f t="shared" si="8"/>
        <v>6879.3660000000018</v>
      </c>
      <c r="AI11" s="46">
        <f t="shared" si="8"/>
        <v>6868.719000000001</v>
      </c>
      <c r="AJ11" s="46">
        <f t="shared" si="8"/>
        <v>6858.0720000000038</v>
      </c>
      <c r="AK11" s="46">
        <f t="shared" si="8"/>
        <v>6847.4250000000029</v>
      </c>
      <c r="AL11" s="46">
        <f t="shared" si="8"/>
        <v>6836.7780000000021</v>
      </c>
      <c r="AM11" s="46">
        <f t="shared" si="8"/>
        <v>6826.1310000000012</v>
      </c>
      <c r="AN11" s="46">
        <f t="shared" si="8"/>
        <v>6815.4840000000004</v>
      </c>
      <c r="AO11" s="46">
        <f t="shared" si="8"/>
        <v>6804.8370000000032</v>
      </c>
      <c r="AP11" s="46">
        <f t="shared" si="8"/>
        <v>6794.1900000000023</v>
      </c>
      <c r="AQ11" s="46">
        <f t="shared" si="8"/>
        <v>6783.5430000000015</v>
      </c>
      <c r="AR11" s="46">
        <f t="shared" si="8"/>
        <v>6772.8960000000043</v>
      </c>
      <c r="AS11" s="46">
        <f t="shared" si="8"/>
        <v>6762.2490000000034</v>
      </c>
      <c r="AT11" s="46">
        <f t="shared" si="8"/>
        <v>6751.6020000000026</v>
      </c>
      <c r="AU11" s="46">
        <f t="shared" si="8"/>
        <v>6740.9550000000017</v>
      </c>
      <c r="AV11" s="46">
        <f t="shared" si="8"/>
        <v>6730.3080000000009</v>
      </c>
      <c r="AW11" s="46">
        <f t="shared" si="8"/>
        <v>6719.6610000000037</v>
      </c>
      <c r="AX11" s="46">
        <f t="shared" si="8"/>
        <v>6709.0140000000029</v>
      </c>
      <c r="AY11" s="46">
        <f t="shared" si="8"/>
        <v>6698.367000000002</v>
      </c>
      <c r="AZ11" s="46">
        <f t="shared" si="8"/>
        <v>6687.7200000000048</v>
      </c>
    </row>
    <row r="12" spans="1:52" ht="14.25" customHeight="1" x14ac:dyDescent="0.2">
      <c r="A12" s="45" t="s">
        <v>60</v>
      </c>
      <c r="B12" s="31">
        <f>Cal!B11</f>
        <v>22272</v>
      </c>
      <c r="C12" s="31">
        <f t="shared" si="6"/>
        <v>21777</v>
      </c>
      <c r="D12" s="31">
        <f t="shared" si="6"/>
        <v>21282</v>
      </c>
      <c r="E12" s="31">
        <f>Cal!C11</f>
        <v>20787</v>
      </c>
      <c r="F12" s="31">
        <f t="shared" si="3"/>
        <v>20697.857142857141</v>
      </c>
      <c r="G12" s="31">
        <f t="shared" si="3"/>
        <v>20608.714285714286</v>
      </c>
      <c r="H12" s="31">
        <f t="shared" si="3"/>
        <v>20519.571428571428</v>
      </c>
      <c r="I12" s="31">
        <f t="shared" si="3"/>
        <v>20430.428571428572</v>
      </c>
      <c r="J12" s="31">
        <f t="shared" si="3"/>
        <v>20341.285714285714</v>
      </c>
      <c r="K12" s="31">
        <f t="shared" si="3"/>
        <v>20252.142857142859</v>
      </c>
      <c r="L12" s="31">
        <f>Cal!D11</f>
        <v>20163</v>
      </c>
      <c r="M12" s="31">
        <f t="shared" si="4"/>
        <v>20131.8</v>
      </c>
      <c r="N12" s="31">
        <f t="shared" si="1"/>
        <v>20100.599999999999</v>
      </c>
      <c r="O12" s="31">
        <f t="shared" si="1"/>
        <v>20069.400000000001</v>
      </c>
      <c r="P12" s="31">
        <f t="shared" si="1"/>
        <v>20038.2</v>
      </c>
      <c r="Q12" s="31">
        <f t="shared" si="1"/>
        <v>20007</v>
      </c>
      <c r="R12" s="31">
        <f t="shared" si="1"/>
        <v>19975.8</v>
      </c>
      <c r="S12" s="31">
        <f t="shared" si="1"/>
        <v>19944.599999999999</v>
      </c>
      <c r="T12" s="31">
        <f t="shared" si="1"/>
        <v>19913.400000000001</v>
      </c>
      <c r="U12" s="31">
        <f t="shared" si="1"/>
        <v>19882.2</v>
      </c>
      <c r="V12" s="31">
        <f t="shared" si="1"/>
        <v>19851</v>
      </c>
      <c r="W12" s="31">
        <f t="shared" si="1"/>
        <v>19819.8</v>
      </c>
      <c r="X12" s="31">
        <f t="shared" si="1"/>
        <v>19788.599999999999</v>
      </c>
      <c r="Y12" s="31">
        <f t="shared" si="1"/>
        <v>19757.400000000001</v>
      </c>
      <c r="Z12" s="31">
        <f t="shared" si="1"/>
        <v>19726.2</v>
      </c>
      <c r="AA12" s="31">
        <f t="shared" si="1"/>
        <v>19695</v>
      </c>
      <c r="AB12" s="31">
        <f t="shared" si="1"/>
        <v>19663.8</v>
      </c>
      <c r="AC12" s="31">
        <f t="shared" si="1"/>
        <v>19632.599999999999</v>
      </c>
      <c r="AD12" s="31">
        <f t="shared" si="1"/>
        <v>19601.400000000001</v>
      </c>
      <c r="AE12" s="31">
        <f t="shared" si="1"/>
        <v>19570.2</v>
      </c>
      <c r="AF12" s="31">
        <f>Cal!E11</f>
        <v>19539</v>
      </c>
      <c r="AG12" s="46">
        <f t="shared" si="9"/>
        <v>19507.799999999996</v>
      </c>
      <c r="AH12" s="46">
        <f t="shared" si="8"/>
        <v>19476.599999999999</v>
      </c>
      <c r="AI12" s="46">
        <f t="shared" si="8"/>
        <v>19445.400000000001</v>
      </c>
      <c r="AJ12" s="46">
        <f t="shared" si="8"/>
        <v>19414.199999999997</v>
      </c>
      <c r="AK12" s="46">
        <f t="shared" si="8"/>
        <v>19383</v>
      </c>
      <c r="AL12" s="46">
        <f t="shared" si="8"/>
        <v>19351.800000000003</v>
      </c>
      <c r="AM12" s="46">
        <f t="shared" si="8"/>
        <v>19320.600000000006</v>
      </c>
      <c r="AN12" s="46">
        <f t="shared" si="8"/>
        <v>19289.400000000009</v>
      </c>
      <c r="AO12" s="46">
        <f t="shared" si="8"/>
        <v>19258.200000000004</v>
      </c>
      <c r="AP12" s="46">
        <f t="shared" si="8"/>
        <v>19227.000000000007</v>
      </c>
      <c r="AQ12" s="46">
        <f t="shared" si="8"/>
        <v>19195.80000000001</v>
      </c>
      <c r="AR12" s="46">
        <f t="shared" si="8"/>
        <v>19164.600000000006</v>
      </c>
      <c r="AS12" s="46">
        <f t="shared" si="8"/>
        <v>19133.400000000009</v>
      </c>
      <c r="AT12" s="46">
        <f t="shared" si="8"/>
        <v>19102.200000000012</v>
      </c>
      <c r="AU12" s="46">
        <f t="shared" si="8"/>
        <v>19071.000000000015</v>
      </c>
      <c r="AV12" s="46">
        <f t="shared" si="8"/>
        <v>19039.800000000017</v>
      </c>
      <c r="AW12" s="46">
        <f t="shared" si="8"/>
        <v>19008.600000000013</v>
      </c>
      <c r="AX12" s="46">
        <f t="shared" si="8"/>
        <v>18977.400000000016</v>
      </c>
      <c r="AY12" s="46">
        <f t="shared" si="8"/>
        <v>18946.200000000019</v>
      </c>
      <c r="AZ12" s="46">
        <f t="shared" si="8"/>
        <v>18915.000000000015</v>
      </c>
    </row>
    <row r="13" spans="1:52" ht="14.25" customHeight="1" x14ac:dyDescent="0.2">
      <c r="A13" s="45" t="s">
        <v>61</v>
      </c>
      <c r="B13" s="31">
        <f>Cal!B12</f>
        <v>50162</v>
      </c>
      <c r="C13" s="31">
        <f t="shared" si="6"/>
        <v>49700</v>
      </c>
      <c r="D13" s="31">
        <f t="shared" si="6"/>
        <v>49238</v>
      </c>
      <c r="E13" s="31">
        <f>Cal!C12</f>
        <v>48776</v>
      </c>
      <c r="F13" s="31">
        <f t="shared" si="3"/>
        <v>48666.428571428572</v>
      </c>
      <c r="G13" s="31">
        <f t="shared" si="3"/>
        <v>48556.857142857145</v>
      </c>
      <c r="H13" s="31">
        <f t="shared" si="3"/>
        <v>48447.285714285717</v>
      </c>
      <c r="I13" s="31">
        <f t="shared" si="3"/>
        <v>48337.714285714283</v>
      </c>
      <c r="J13" s="31">
        <f t="shared" si="3"/>
        <v>48228.142857142855</v>
      </c>
      <c r="K13" s="31">
        <f t="shared" si="3"/>
        <v>48118.571428571428</v>
      </c>
      <c r="L13" s="31">
        <f>Cal!D12</f>
        <v>48009</v>
      </c>
      <c r="M13" s="31">
        <f t="shared" si="4"/>
        <v>47971.95</v>
      </c>
      <c r="N13" s="31">
        <f t="shared" si="1"/>
        <v>47934.9</v>
      </c>
      <c r="O13" s="31">
        <f t="shared" si="1"/>
        <v>47897.85</v>
      </c>
      <c r="P13" s="31">
        <f t="shared" si="1"/>
        <v>47860.800000000003</v>
      </c>
      <c r="Q13" s="31">
        <f t="shared" si="1"/>
        <v>47823.75</v>
      </c>
      <c r="R13" s="31">
        <f t="shared" si="1"/>
        <v>47786.7</v>
      </c>
      <c r="S13" s="31">
        <f t="shared" si="1"/>
        <v>47749.65</v>
      </c>
      <c r="T13" s="31">
        <f t="shared" si="1"/>
        <v>47712.6</v>
      </c>
      <c r="U13" s="31">
        <f t="shared" si="1"/>
        <v>47675.55</v>
      </c>
      <c r="V13" s="31">
        <f t="shared" si="1"/>
        <v>47638.5</v>
      </c>
      <c r="W13" s="31">
        <f t="shared" si="1"/>
        <v>47601.45</v>
      </c>
      <c r="X13" s="31">
        <f t="shared" si="1"/>
        <v>47564.4</v>
      </c>
      <c r="Y13" s="31">
        <f t="shared" si="1"/>
        <v>47527.35</v>
      </c>
      <c r="Z13" s="31">
        <f t="shared" si="1"/>
        <v>47490.3</v>
      </c>
      <c r="AA13" s="31">
        <f t="shared" si="1"/>
        <v>47453.25</v>
      </c>
      <c r="AB13" s="31">
        <f t="shared" si="1"/>
        <v>47416.2</v>
      </c>
      <c r="AC13" s="31">
        <f t="shared" si="1"/>
        <v>47379.15</v>
      </c>
      <c r="AD13" s="31">
        <f t="shared" si="1"/>
        <v>47342.1</v>
      </c>
      <c r="AE13" s="31">
        <f t="shared" si="1"/>
        <v>47305.05</v>
      </c>
      <c r="AF13" s="31">
        <f>Cal!E12</f>
        <v>47268</v>
      </c>
      <c r="AG13" s="46">
        <f t="shared" si="9"/>
        <v>47230.950000000012</v>
      </c>
      <c r="AH13" s="46">
        <f t="shared" si="8"/>
        <v>47193.900000000009</v>
      </c>
      <c r="AI13" s="46">
        <f t="shared" si="8"/>
        <v>47156.850000000006</v>
      </c>
      <c r="AJ13" s="46">
        <f t="shared" si="8"/>
        <v>47119.800000000017</v>
      </c>
      <c r="AK13" s="46">
        <f t="shared" si="8"/>
        <v>47082.750000000015</v>
      </c>
      <c r="AL13" s="46">
        <f t="shared" si="8"/>
        <v>47045.700000000012</v>
      </c>
      <c r="AM13" s="46">
        <f t="shared" si="8"/>
        <v>47008.650000000009</v>
      </c>
      <c r="AN13" s="46">
        <f t="shared" si="8"/>
        <v>46971.600000000006</v>
      </c>
      <c r="AO13" s="46">
        <f t="shared" si="8"/>
        <v>46934.550000000017</v>
      </c>
      <c r="AP13" s="46">
        <f t="shared" si="8"/>
        <v>46897.500000000015</v>
      </c>
      <c r="AQ13" s="46">
        <f t="shared" si="8"/>
        <v>46860.450000000012</v>
      </c>
      <c r="AR13" s="46">
        <f t="shared" si="8"/>
        <v>46823.400000000023</v>
      </c>
      <c r="AS13" s="46">
        <f t="shared" si="8"/>
        <v>46786.35000000002</v>
      </c>
      <c r="AT13" s="46">
        <f t="shared" si="8"/>
        <v>46749.300000000017</v>
      </c>
      <c r="AU13" s="46">
        <f t="shared" si="8"/>
        <v>46712.250000000015</v>
      </c>
      <c r="AV13" s="46">
        <f t="shared" si="8"/>
        <v>46675.200000000012</v>
      </c>
      <c r="AW13" s="46">
        <f t="shared" si="8"/>
        <v>46638.150000000023</v>
      </c>
      <c r="AX13" s="46">
        <f t="shared" si="8"/>
        <v>46601.10000000002</v>
      </c>
      <c r="AY13" s="46">
        <f t="shared" si="8"/>
        <v>46564.050000000017</v>
      </c>
      <c r="AZ13" s="46">
        <f t="shared" si="8"/>
        <v>46527.000000000029</v>
      </c>
    </row>
    <row r="14" spans="1:52" ht="14.25" customHeight="1" x14ac:dyDescent="0.2">
      <c r="A14" s="45" t="s">
        <v>62</v>
      </c>
      <c r="B14" s="31">
        <f>Cal!B13</f>
        <v>70656</v>
      </c>
      <c r="C14" s="31">
        <f t="shared" si="6"/>
        <v>85110</v>
      </c>
      <c r="D14" s="31">
        <f t="shared" si="6"/>
        <v>99564</v>
      </c>
      <c r="E14" s="31">
        <f>Cal!C13</f>
        <v>114018</v>
      </c>
      <c r="F14" s="31">
        <f t="shared" si="3"/>
        <v>111415.42857142857</v>
      </c>
      <c r="G14" s="31">
        <f t="shared" si="3"/>
        <v>108812.85714285714</v>
      </c>
      <c r="H14" s="31">
        <f t="shared" si="3"/>
        <v>106210.28571428571</v>
      </c>
      <c r="I14" s="31">
        <f t="shared" si="3"/>
        <v>103607.71428571429</v>
      </c>
      <c r="J14" s="31">
        <f t="shared" si="3"/>
        <v>101005.14285714286</v>
      </c>
      <c r="K14" s="31">
        <f t="shared" si="3"/>
        <v>98402.571428571435</v>
      </c>
      <c r="L14" s="31">
        <f>Cal!D13</f>
        <v>95800</v>
      </c>
      <c r="M14" s="31">
        <f t="shared" si="4"/>
        <v>94911.95</v>
      </c>
      <c r="N14" s="31">
        <f t="shared" si="1"/>
        <v>94023.9</v>
      </c>
      <c r="O14" s="31">
        <f t="shared" si="1"/>
        <v>93135.85</v>
      </c>
      <c r="P14" s="31">
        <f t="shared" si="1"/>
        <v>92247.8</v>
      </c>
      <c r="Q14" s="31">
        <f t="shared" si="1"/>
        <v>91359.75</v>
      </c>
      <c r="R14" s="31">
        <f t="shared" si="1"/>
        <v>90471.7</v>
      </c>
      <c r="S14" s="31">
        <f t="shared" si="1"/>
        <v>89583.65</v>
      </c>
      <c r="T14" s="31">
        <f t="shared" si="1"/>
        <v>88695.6</v>
      </c>
      <c r="U14" s="31">
        <f t="shared" si="1"/>
        <v>87807.55</v>
      </c>
      <c r="V14" s="31">
        <f t="shared" si="1"/>
        <v>86919.5</v>
      </c>
      <c r="W14" s="31">
        <f t="shared" si="1"/>
        <v>86031.45</v>
      </c>
      <c r="X14" s="31">
        <f t="shared" si="1"/>
        <v>85143.4</v>
      </c>
      <c r="Y14" s="31">
        <f t="shared" si="1"/>
        <v>84255.35</v>
      </c>
      <c r="Z14" s="31">
        <f t="shared" si="1"/>
        <v>83367.3</v>
      </c>
      <c r="AA14" s="31">
        <f t="shared" si="1"/>
        <v>82479.25</v>
      </c>
      <c r="AB14" s="31">
        <f t="shared" si="1"/>
        <v>81591.199999999997</v>
      </c>
      <c r="AC14" s="31">
        <f t="shared" si="1"/>
        <v>80703.149999999994</v>
      </c>
      <c r="AD14" s="31">
        <f t="shared" si="1"/>
        <v>79815.100000000006</v>
      </c>
      <c r="AE14" s="31">
        <f t="shared" si="1"/>
        <v>78927.05</v>
      </c>
      <c r="AF14" s="31">
        <f>Cal!E13</f>
        <v>78039</v>
      </c>
      <c r="AG14" s="46">
        <f t="shared" si="9"/>
        <v>77150.950000000186</v>
      </c>
      <c r="AH14" s="46">
        <f t="shared" si="8"/>
        <v>76262.90000000014</v>
      </c>
      <c r="AI14" s="46">
        <f t="shared" si="8"/>
        <v>75374.850000000093</v>
      </c>
      <c r="AJ14" s="46">
        <f t="shared" si="8"/>
        <v>74486.800000000047</v>
      </c>
      <c r="AK14" s="46">
        <f t="shared" si="8"/>
        <v>73598.750000000233</v>
      </c>
      <c r="AL14" s="46">
        <f t="shared" si="8"/>
        <v>72710.700000000186</v>
      </c>
      <c r="AM14" s="46">
        <f t="shared" si="8"/>
        <v>71822.65000000014</v>
      </c>
      <c r="AN14" s="46">
        <f t="shared" si="8"/>
        <v>70934.600000000093</v>
      </c>
      <c r="AO14" s="46">
        <f t="shared" si="8"/>
        <v>70046.550000000047</v>
      </c>
      <c r="AP14" s="46">
        <f t="shared" si="8"/>
        <v>69158.500000000233</v>
      </c>
      <c r="AQ14" s="46">
        <f t="shared" si="8"/>
        <v>68270.450000000186</v>
      </c>
      <c r="AR14" s="46">
        <f t="shared" si="8"/>
        <v>67382.40000000014</v>
      </c>
      <c r="AS14" s="46">
        <f t="shared" si="8"/>
        <v>66494.350000000093</v>
      </c>
      <c r="AT14" s="46">
        <f t="shared" si="8"/>
        <v>65606.300000000279</v>
      </c>
      <c r="AU14" s="46">
        <f t="shared" si="8"/>
        <v>64718.250000000233</v>
      </c>
      <c r="AV14" s="46">
        <f t="shared" si="8"/>
        <v>63830.200000000186</v>
      </c>
      <c r="AW14" s="46">
        <f t="shared" si="8"/>
        <v>62942.15000000014</v>
      </c>
      <c r="AX14" s="46">
        <f t="shared" si="8"/>
        <v>62054.100000000093</v>
      </c>
      <c r="AY14" s="46">
        <f t="shared" si="8"/>
        <v>61166.050000000279</v>
      </c>
      <c r="AZ14" s="46">
        <f t="shared" si="8"/>
        <v>60278.000000000233</v>
      </c>
    </row>
    <row r="15" spans="1:52" ht="14.25" customHeight="1" x14ac:dyDescent="0.2">
      <c r="A15" s="45" t="s">
        <v>63</v>
      </c>
      <c r="B15" s="31">
        <f>Cal!B14</f>
        <v>7680</v>
      </c>
      <c r="C15" s="31">
        <f t="shared" si="6"/>
        <v>7491.2</v>
      </c>
      <c r="D15" s="31">
        <f t="shared" si="6"/>
        <v>7302.4000000000005</v>
      </c>
      <c r="E15" s="31">
        <f>Cal!C14</f>
        <v>7113.6</v>
      </c>
      <c r="F15" s="31">
        <f t="shared" si="3"/>
        <v>7113.6</v>
      </c>
      <c r="G15" s="31">
        <f t="shared" si="3"/>
        <v>7113.6</v>
      </c>
      <c r="H15" s="31">
        <f t="shared" si="3"/>
        <v>7113.6</v>
      </c>
      <c r="I15" s="31">
        <f t="shared" si="3"/>
        <v>7113.6</v>
      </c>
      <c r="J15" s="31">
        <f t="shared" si="3"/>
        <v>7113.6</v>
      </c>
      <c r="K15" s="31">
        <f t="shared" si="3"/>
        <v>7113.6</v>
      </c>
      <c r="L15" s="31">
        <f>Cal!D14</f>
        <v>7113.6</v>
      </c>
      <c r="M15" s="31">
        <f t="shared" si="4"/>
        <v>7102.9530000000004</v>
      </c>
      <c r="N15" s="31">
        <f t="shared" si="1"/>
        <v>7092.3060000000005</v>
      </c>
      <c r="O15" s="31">
        <f t="shared" si="1"/>
        <v>7081.6590000000006</v>
      </c>
      <c r="P15" s="31">
        <f t="shared" si="1"/>
        <v>7071.0120000000006</v>
      </c>
      <c r="Q15" s="31">
        <f t="shared" si="1"/>
        <v>7060.3649999999998</v>
      </c>
      <c r="R15" s="31">
        <f t="shared" si="1"/>
        <v>7049.7179999999998</v>
      </c>
      <c r="S15" s="31">
        <f t="shared" si="1"/>
        <v>7039.0709999999999</v>
      </c>
      <c r="T15" s="31">
        <f t="shared" si="1"/>
        <v>7028.424</v>
      </c>
      <c r="U15" s="31">
        <f t="shared" si="1"/>
        <v>7017.777</v>
      </c>
      <c r="V15" s="31">
        <f t="shared" si="1"/>
        <v>7007.13</v>
      </c>
      <c r="W15" s="31">
        <f t="shared" si="1"/>
        <v>6996.4830000000002</v>
      </c>
      <c r="X15" s="31">
        <f t="shared" si="1"/>
        <v>6985.8360000000002</v>
      </c>
      <c r="Y15" s="31">
        <f t="shared" si="1"/>
        <v>6975.1890000000003</v>
      </c>
      <c r="Z15" s="31">
        <f t="shared" si="1"/>
        <v>6964.5420000000004</v>
      </c>
      <c r="AA15" s="31">
        <f t="shared" si="1"/>
        <v>6953.8950000000004</v>
      </c>
      <c r="AB15" s="31">
        <f t="shared" si="1"/>
        <v>6943.2479999999996</v>
      </c>
      <c r="AC15" s="31">
        <f t="shared" si="1"/>
        <v>6932.6009999999997</v>
      </c>
      <c r="AD15" s="31">
        <f t="shared" si="1"/>
        <v>6921.9539999999997</v>
      </c>
      <c r="AE15" s="31">
        <f t="shared" si="1"/>
        <v>6911.3069999999998</v>
      </c>
      <c r="AF15" s="31">
        <f>Cal!E14</f>
        <v>6900.66</v>
      </c>
      <c r="AG15" s="46">
        <f>_xlfn.FORECAST.LINEAR(AG$1, $AC15:$AE15, $AC$1:$AE$1)</f>
        <v>6890.0130000000026</v>
      </c>
      <c r="AH15" s="46">
        <f t="shared" si="8"/>
        <v>6879.3660000000018</v>
      </c>
      <c r="AI15" s="46">
        <f t="shared" si="8"/>
        <v>6868.719000000001</v>
      </c>
      <c r="AJ15" s="46">
        <f t="shared" si="8"/>
        <v>6858.0720000000038</v>
      </c>
      <c r="AK15" s="46">
        <f t="shared" si="8"/>
        <v>6847.4250000000029</v>
      </c>
      <c r="AL15" s="46">
        <f t="shared" si="8"/>
        <v>6836.7780000000021</v>
      </c>
      <c r="AM15" s="46">
        <f t="shared" si="8"/>
        <v>6826.1310000000012</v>
      </c>
      <c r="AN15" s="46">
        <f t="shared" si="8"/>
        <v>6815.4840000000004</v>
      </c>
      <c r="AO15" s="46">
        <f t="shared" si="8"/>
        <v>6804.8370000000032</v>
      </c>
      <c r="AP15" s="46">
        <f t="shared" si="8"/>
        <v>6794.1900000000023</v>
      </c>
      <c r="AQ15" s="46">
        <f t="shared" si="8"/>
        <v>6783.5430000000015</v>
      </c>
      <c r="AR15" s="46">
        <f t="shared" si="8"/>
        <v>6772.8960000000043</v>
      </c>
      <c r="AS15" s="46">
        <f t="shared" si="8"/>
        <v>6762.2490000000034</v>
      </c>
      <c r="AT15" s="46">
        <f t="shared" si="8"/>
        <v>6751.6020000000026</v>
      </c>
      <c r="AU15" s="46">
        <f t="shared" si="8"/>
        <v>6740.9550000000017</v>
      </c>
      <c r="AV15" s="46">
        <f t="shared" si="8"/>
        <v>6730.3080000000009</v>
      </c>
      <c r="AW15" s="46">
        <f t="shared" si="8"/>
        <v>6719.6610000000037</v>
      </c>
      <c r="AX15" s="46">
        <f t="shared" si="8"/>
        <v>6709.0140000000029</v>
      </c>
      <c r="AY15" s="46">
        <f t="shared" si="8"/>
        <v>6698.367000000002</v>
      </c>
      <c r="AZ15" s="46">
        <f t="shared" si="8"/>
        <v>6687.7200000000048</v>
      </c>
    </row>
    <row r="16" spans="1:52" ht="14.25" customHeight="1" x14ac:dyDescent="0.2">
      <c r="A16" s="45" t="s">
        <v>64</v>
      </c>
      <c r="B16" s="31">
        <f>Cal!B15</f>
        <v>7680</v>
      </c>
      <c r="C16" s="31">
        <f t="shared" si="6"/>
        <v>7491.2</v>
      </c>
      <c r="D16" s="31">
        <f t="shared" si="6"/>
        <v>7302.4000000000005</v>
      </c>
      <c r="E16" s="31">
        <f>Cal!C15</f>
        <v>7113.6</v>
      </c>
      <c r="F16" s="31">
        <f t="shared" si="3"/>
        <v>7113.6</v>
      </c>
      <c r="G16" s="31">
        <f t="shared" si="3"/>
        <v>7113.6</v>
      </c>
      <c r="H16" s="31">
        <f t="shared" si="3"/>
        <v>7113.6</v>
      </c>
      <c r="I16" s="31">
        <f t="shared" si="3"/>
        <v>7113.6</v>
      </c>
      <c r="J16" s="31">
        <f t="shared" si="3"/>
        <v>7113.6</v>
      </c>
      <c r="K16" s="31">
        <f t="shared" si="3"/>
        <v>7113.6</v>
      </c>
      <c r="L16" s="31">
        <f>Cal!D15</f>
        <v>7113.6</v>
      </c>
      <c r="M16" s="31">
        <f t="shared" si="4"/>
        <v>7102.9530000000004</v>
      </c>
      <c r="N16" s="31">
        <f t="shared" si="1"/>
        <v>7092.3060000000005</v>
      </c>
      <c r="O16" s="31">
        <f t="shared" si="1"/>
        <v>7081.6590000000006</v>
      </c>
      <c r="P16" s="31">
        <f t="shared" si="1"/>
        <v>7071.0120000000006</v>
      </c>
      <c r="Q16" s="31">
        <f t="shared" si="1"/>
        <v>7060.3649999999998</v>
      </c>
      <c r="R16" s="31">
        <f t="shared" si="1"/>
        <v>7049.7179999999998</v>
      </c>
      <c r="S16" s="31">
        <f t="shared" si="1"/>
        <v>7039.0709999999999</v>
      </c>
      <c r="T16" s="31">
        <f t="shared" si="1"/>
        <v>7028.424</v>
      </c>
      <c r="U16" s="31">
        <f t="shared" si="1"/>
        <v>7017.777</v>
      </c>
      <c r="V16" s="31">
        <f t="shared" si="1"/>
        <v>7007.13</v>
      </c>
      <c r="W16" s="31">
        <f t="shared" si="1"/>
        <v>6996.4830000000002</v>
      </c>
      <c r="X16" s="31">
        <f t="shared" si="1"/>
        <v>6985.8360000000002</v>
      </c>
      <c r="Y16" s="31">
        <f t="shared" si="1"/>
        <v>6975.1890000000003</v>
      </c>
      <c r="Z16" s="31">
        <f t="shared" si="1"/>
        <v>6964.5420000000004</v>
      </c>
      <c r="AA16" s="31">
        <f t="shared" si="1"/>
        <v>6953.8950000000004</v>
      </c>
      <c r="AB16" s="31">
        <f t="shared" si="1"/>
        <v>6943.2479999999996</v>
      </c>
      <c r="AC16" s="31">
        <f t="shared" si="1"/>
        <v>6932.6009999999997</v>
      </c>
      <c r="AD16" s="31">
        <f t="shared" si="1"/>
        <v>6921.9539999999997</v>
      </c>
      <c r="AE16" s="31">
        <f t="shared" si="1"/>
        <v>6911.3069999999998</v>
      </c>
      <c r="AF16" s="31">
        <f>Cal!E15</f>
        <v>6900.66</v>
      </c>
      <c r="AG16" s="46">
        <f t="shared" si="9"/>
        <v>6890.0130000000026</v>
      </c>
      <c r="AH16" s="46">
        <f t="shared" si="8"/>
        <v>6879.3660000000018</v>
      </c>
      <c r="AI16" s="46">
        <f t="shared" si="8"/>
        <v>6868.719000000001</v>
      </c>
      <c r="AJ16" s="46">
        <f t="shared" si="8"/>
        <v>6858.0720000000038</v>
      </c>
      <c r="AK16" s="46">
        <f t="shared" si="8"/>
        <v>6847.4250000000029</v>
      </c>
      <c r="AL16" s="46">
        <f t="shared" si="8"/>
        <v>6836.7780000000021</v>
      </c>
      <c r="AM16" s="46">
        <f t="shared" si="8"/>
        <v>6826.1310000000012</v>
      </c>
      <c r="AN16" s="46">
        <f t="shared" si="8"/>
        <v>6815.4840000000004</v>
      </c>
      <c r="AO16" s="46">
        <f t="shared" si="8"/>
        <v>6804.8370000000032</v>
      </c>
      <c r="AP16" s="46">
        <f t="shared" si="8"/>
        <v>6794.1900000000023</v>
      </c>
      <c r="AQ16" s="46">
        <f t="shared" si="8"/>
        <v>6783.5430000000015</v>
      </c>
      <c r="AR16" s="46">
        <f t="shared" si="8"/>
        <v>6772.8960000000043</v>
      </c>
      <c r="AS16" s="46">
        <f t="shared" si="8"/>
        <v>6762.2490000000034</v>
      </c>
      <c r="AT16" s="46">
        <f t="shared" si="8"/>
        <v>6751.6020000000026</v>
      </c>
      <c r="AU16" s="46">
        <f t="shared" si="8"/>
        <v>6740.9550000000017</v>
      </c>
      <c r="AV16" s="46">
        <f t="shared" si="8"/>
        <v>6730.3080000000009</v>
      </c>
      <c r="AW16" s="46">
        <f t="shared" si="8"/>
        <v>6719.6610000000037</v>
      </c>
      <c r="AX16" s="46">
        <f t="shared" si="8"/>
        <v>6709.0140000000029</v>
      </c>
      <c r="AY16" s="46">
        <f t="shared" si="8"/>
        <v>6698.367000000002</v>
      </c>
      <c r="AZ16" s="46">
        <f t="shared" si="8"/>
        <v>6687.7200000000048</v>
      </c>
    </row>
    <row r="17" spans="1:52" ht="14.25" customHeight="1" x14ac:dyDescent="0.2">
      <c r="A17" s="45" t="s">
        <v>65</v>
      </c>
      <c r="B17" s="31">
        <f>Cal!B16</f>
        <v>233952</v>
      </c>
      <c r="C17" s="31">
        <f t="shared" si="6"/>
        <v>228200.68</v>
      </c>
      <c r="D17" s="31">
        <f t="shared" si="6"/>
        <v>222449.36000000002</v>
      </c>
      <c r="E17" s="31">
        <f>Cal!C16</f>
        <v>216698.04</v>
      </c>
      <c r="F17" s="31">
        <f t="shared" si="3"/>
        <v>216698.04</v>
      </c>
      <c r="G17" s="31">
        <f t="shared" si="3"/>
        <v>216698.04</v>
      </c>
      <c r="H17" s="31">
        <f t="shared" si="3"/>
        <v>216698.04</v>
      </c>
      <c r="I17" s="31">
        <f t="shared" si="3"/>
        <v>216698.04</v>
      </c>
      <c r="J17" s="31">
        <f t="shared" si="3"/>
        <v>216698.04</v>
      </c>
      <c r="K17" s="31">
        <f t="shared" si="3"/>
        <v>216698.04</v>
      </c>
      <c r="L17" s="31">
        <f>Cal!D16</f>
        <v>216698.04</v>
      </c>
      <c r="M17" s="31">
        <f t="shared" si="4"/>
        <v>216698.04</v>
      </c>
      <c r="N17" s="31">
        <f t="shared" ref="N17:AE17" si="10">$L17+(($AF17-$L17)/($AF$1-$L$1))*(N$1-$L$1)</f>
        <v>216698.04</v>
      </c>
      <c r="O17" s="31">
        <f t="shared" si="10"/>
        <v>216698.04</v>
      </c>
      <c r="P17" s="31">
        <f t="shared" si="10"/>
        <v>216698.04</v>
      </c>
      <c r="Q17" s="31">
        <f t="shared" si="10"/>
        <v>216698.04</v>
      </c>
      <c r="R17" s="31">
        <f t="shared" si="10"/>
        <v>216698.04</v>
      </c>
      <c r="S17" s="31">
        <f t="shared" si="10"/>
        <v>216698.04</v>
      </c>
      <c r="T17" s="31">
        <f t="shared" si="10"/>
        <v>216698.04</v>
      </c>
      <c r="U17" s="31">
        <f t="shared" si="10"/>
        <v>216698.04</v>
      </c>
      <c r="V17" s="31">
        <f t="shared" si="10"/>
        <v>216698.04</v>
      </c>
      <c r="W17" s="31">
        <f t="shared" si="10"/>
        <v>216698.04</v>
      </c>
      <c r="X17" s="31">
        <f t="shared" si="10"/>
        <v>216698.04</v>
      </c>
      <c r="Y17" s="31">
        <f t="shared" si="10"/>
        <v>216698.04</v>
      </c>
      <c r="Z17" s="31">
        <f t="shared" si="10"/>
        <v>216698.04</v>
      </c>
      <c r="AA17" s="31">
        <f t="shared" si="10"/>
        <v>216698.04</v>
      </c>
      <c r="AB17" s="31">
        <f t="shared" si="10"/>
        <v>216698.04</v>
      </c>
      <c r="AC17" s="31">
        <f t="shared" si="10"/>
        <v>216698.04</v>
      </c>
      <c r="AD17" s="31">
        <f t="shared" si="10"/>
        <v>216698.04</v>
      </c>
      <c r="AE17" s="31">
        <f t="shared" si="10"/>
        <v>216698.04</v>
      </c>
      <c r="AF17" s="31">
        <f>Cal!E16</f>
        <v>216698.04</v>
      </c>
      <c r="AG17" s="46">
        <f t="shared" si="9"/>
        <v>216698.04</v>
      </c>
      <c r="AH17" s="46">
        <f t="shared" si="8"/>
        <v>216698.04</v>
      </c>
      <c r="AI17" s="46">
        <f t="shared" si="8"/>
        <v>216698.04</v>
      </c>
      <c r="AJ17" s="46">
        <f t="shared" si="8"/>
        <v>216698.04</v>
      </c>
      <c r="AK17" s="46">
        <f t="shared" si="8"/>
        <v>216698.04</v>
      </c>
      <c r="AL17" s="46">
        <f t="shared" si="8"/>
        <v>216698.04</v>
      </c>
      <c r="AM17" s="46">
        <f t="shared" si="8"/>
        <v>216698.04</v>
      </c>
      <c r="AN17" s="46">
        <f t="shared" si="8"/>
        <v>216698.04</v>
      </c>
      <c r="AO17" s="46">
        <f t="shared" si="8"/>
        <v>216698.04</v>
      </c>
      <c r="AP17" s="46">
        <f t="shared" si="8"/>
        <v>216698.04</v>
      </c>
      <c r="AQ17" s="46">
        <f t="shared" si="8"/>
        <v>216698.04</v>
      </c>
      <c r="AR17" s="46">
        <f t="shared" si="8"/>
        <v>216698.04</v>
      </c>
      <c r="AS17" s="46">
        <f t="shared" si="8"/>
        <v>216698.04</v>
      </c>
      <c r="AT17" s="46">
        <f t="shared" si="8"/>
        <v>216698.04</v>
      </c>
      <c r="AU17" s="46">
        <f t="shared" si="8"/>
        <v>216698.04</v>
      </c>
      <c r="AV17" s="46">
        <f t="shared" si="8"/>
        <v>216698.04</v>
      </c>
      <c r="AW17" s="46">
        <f t="shared" si="8"/>
        <v>216698.04</v>
      </c>
      <c r="AX17" s="46">
        <f t="shared" si="8"/>
        <v>216698.04</v>
      </c>
      <c r="AY17" s="46">
        <f t="shared" si="8"/>
        <v>216698.04</v>
      </c>
      <c r="AZ17" s="46">
        <f t="shared" si="8"/>
        <v>216698.04</v>
      </c>
    </row>
    <row r="18" spans="1:52" ht="14.25" customHeight="1" x14ac:dyDescent="0.2">
      <c r="C18" s="5"/>
      <c r="AF18" s="21"/>
    </row>
    <row r="19" spans="1:52" ht="14.25" customHeight="1" x14ac:dyDescent="0.2">
      <c r="A19" s="1"/>
    </row>
    <row r="20" spans="1:52" ht="14.25" customHeight="1" x14ac:dyDescent="0.2">
      <c r="F20" s="1"/>
      <c r="G20" s="1"/>
      <c r="H20" s="1"/>
      <c r="I20" s="1"/>
      <c r="AG20" s="29"/>
      <c r="AH20" s="29"/>
      <c r="AI20" s="29"/>
      <c r="AJ20" s="29"/>
      <c r="AK20" s="29"/>
      <c r="AL20" s="29"/>
      <c r="AM20" s="29"/>
      <c r="AN20" s="29"/>
      <c r="AO20" s="29"/>
      <c r="AP20" s="29"/>
      <c r="AQ20" s="29"/>
      <c r="AR20" s="29"/>
      <c r="AS20" s="29"/>
      <c r="AT20" s="29"/>
      <c r="AU20" s="29"/>
      <c r="AV20" s="29"/>
      <c r="AW20" s="29"/>
      <c r="AX20" s="29"/>
      <c r="AY20" s="29"/>
      <c r="AZ20" s="29"/>
    </row>
    <row r="21" spans="1:52" ht="14.25" customHeight="1" x14ac:dyDescent="0.2"/>
    <row r="22" spans="1:52" ht="14.25" customHeight="1" x14ac:dyDescent="0.2"/>
    <row r="23" spans="1:52" ht="14.25" customHeight="1" x14ac:dyDescent="0.2"/>
    <row r="24" spans="1:52" ht="14.25" customHeight="1" x14ac:dyDescent="0.2"/>
    <row r="25" spans="1:52" ht="14.25" customHeight="1" x14ac:dyDescent="0.2"/>
    <row r="26" spans="1:52" ht="14.25" customHeight="1" x14ac:dyDescent="0.2"/>
    <row r="27" spans="1:52" ht="14.25" customHeight="1" x14ac:dyDescent="0.2"/>
    <row r="28" spans="1:52" ht="14.25" customHeight="1" x14ac:dyDescent="0.2"/>
    <row r="29" spans="1:52" ht="14.25" customHeight="1" x14ac:dyDescent="0.2"/>
    <row r="30" spans="1:52" ht="14.25" customHeight="1" x14ac:dyDescent="0.2"/>
    <row r="31" spans="1:52" ht="14.25" customHeight="1" x14ac:dyDescent="0.2"/>
    <row r="32" spans="1:52" ht="14.25" customHeight="1" x14ac:dyDescent="0.2"/>
    <row r="33" ht="14.25" customHeight="1" x14ac:dyDescent="0.2"/>
    <row r="34" ht="14.25" customHeight="1" x14ac:dyDescent="0.2"/>
    <row r="35" ht="14.25" customHeight="1" x14ac:dyDescent="0.2"/>
    <row r="36" ht="14.25" customHeight="1" x14ac:dyDescent="0.2"/>
    <row r="37" ht="14.25" customHeight="1" x14ac:dyDescent="0.2"/>
    <row r="38" ht="14.25" customHeight="1" x14ac:dyDescent="0.2"/>
    <row r="39" ht="14.25" customHeight="1" x14ac:dyDescent="0.2"/>
    <row r="40" ht="14.25" customHeight="1" x14ac:dyDescent="0.2"/>
    <row r="41" ht="14.25" customHeight="1" x14ac:dyDescent="0.2"/>
    <row r="42" ht="14.25" customHeight="1" x14ac:dyDescent="0.2"/>
    <row r="43" ht="14.25" customHeight="1" x14ac:dyDescent="0.2"/>
    <row r="44" ht="14.25" customHeight="1" x14ac:dyDescent="0.2"/>
    <row r="45" ht="14.25" customHeight="1" x14ac:dyDescent="0.2"/>
    <row r="46" ht="14.25" customHeight="1" x14ac:dyDescent="0.2"/>
    <row r="47" ht="14.25" customHeight="1" x14ac:dyDescent="0.2"/>
    <row r="48" ht="14.25" customHeight="1" x14ac:dyDescent="0.2"/>
    <row r="49" ht="14.25" customHeight="1" x14ac:dyDescent="0.2"/>
    <row r="50" ht="14.25" customHeight="1" x14ac:dyDescent="0.2"/>
    <row r="51" ht="14.25" customHeight="1" x14ac:dyDescent="0.2"/>
    <row r="52" ht="14.25" customHeight="1" x14ac:dyDescent="0.2"/>
    <row r="53" ht="14.25" customHeight="1" x14ac:dyDescent="0.2"/>
    <row r="54" ht="14.25" customHeight="1" x14ac:dyDescent="0.2"/>
    <row r="55" ht="14.25" customHeight="1" x14ac:dyDescent="0.2"/>
    <row r="56" ht="14.25" customHeight="1" x14ac:dyDescent="0.2"/>
    <row r="57" ht="14.25" customHeight="1" x14ac:dyDescent="0.2"/>
    <row r="58" ht="14.25" customHeight="1" x14ac:dyDescent="0.2"/>
    <row r="59" ht="14.25" customHeight="1" x14ac:dyDescent="0.2"/>
    <row r="60" ht="14.25" customHeight="1" x14ac:dyDescent="0.2"/>
    <row r="61" ht="14.25" customHeight="1" x14ac:dyDescent="0.2"/>
    <row r="62" ht="14.25" customHeight="1" x14ac:dyDescent="0.2"/>
    <row r="63" ht="14.25" customHeight="1" x14ac:dyDescent="0.2"/>
    <row r="64" ht="14.25" customHeight="1" x14ac:dyDescent="0.2"/>
    <row r="65" ht="14.25" customHeight="1" x14ac:dyDescent="0.2"/>
    <row r="66" ht="14.25" customHeight="1" x14ac:dyDescent="0.2"/>
    <row r="67" ht="14.25" customHeight="1" x14ac:dyDescent="0.2"/>
    <row r="68" ht="14.25" customHeight="1" x14ac:dyDescent="0.2"/>
    <row r="69" ht="14.25" customHeight="1" x14ac:dyDescent="0.2"/>
    <row r="70" ht="14.25" customHeight="1" x14ac:dyDescent="0.2"/>
    <row r="71" ht="14.25" customHeight="1" x14ac:dyDescent="0.2"/>
    <row r="72" ht="14.25" customHeight="1" x14ac:dyDescent="0.2"/>
    <row r="73" ht="14.25" customHeight="1" x14ac:dyDescent="0.2"/>
    <row r="74" ht="14.25" customHeight="1" x14ac:dyDescent="0.2"/>
    <row r="75" ht="14.25" customHeight="1" x14ac:dyDescent="0.2"/>
    <row r="76" ht="14.25" customHeight="1" x14ac:dyDescent="0.2"/>
    <row r="77" ht="14.25" customHeight="1" x14ac:dyDescent="0.2"/>
    <row r="78" ht="14.25" customHeight="1" x14ac:dyDescent="0.2"/>
    <row r="79" ht="14.25" customHeight="1" x14ac:dyDescent="0.2"/>
    <row r="80" ht="14.25" customHeight="1" x14ac:dyDescent="0.2"/>
    <row r="81" ht="14.25" customHeight="1" x14ac:dyDescent="0.2"/>
    <row r="82" ht="14.25" customHeight="1" x14ac:dyDescent="0.2"/>
    <row r="83" ht="14.25" customHeight="1" x14ac:dyDescent="0.2"/>
    <row r="84" ht="14.25" customHeight="1" x14ac:dyDescent="0.2"/>
    <row r="85" ht="14.25" customHeight="1" x14ac:dyDescent="0.2"/>
    <row r="86" ht="14.25" customHeight="1" x14ac:dyDescent="0.2"/>
    <row r="87" ht="14.25" customHeight="1" x14ac:dyDescent="0.2"/>
    <row r="88" ht="14.25" customHeight="1" x14ac:dyDescent="0.2"/>
    <row r="89" ht="14.25" customHeight="1" x14ac:dyDescent="0.2"/>
    <row r="90" ht="14.25" customHeight="1" x14ac:dyDescent="0.2"/>
    <row r="91" ht="14.25" customHeight="1" x14ac:dyDescent="0.2"/>
    <row r="92" ht="14.25" customHeight="1" x14ac:dyDescent="0.2"/>
    <row r="93" ht="14.25" customHeight="1" x14ac:dyDescent="0.2"/>
    <row r="94" ht="14.25" customHeight="1" x14ac:dyDescent="0.2"/>
    <row r="95" ht="14.25" customHeight="1" x14ac:dyDescent="0.2"/>
    <row r="96" ht="14.25" customHeight="1" x14ac:dyDescent="0.2"/>
    <row r="97" ht="14.25" customHeight="1" x14ac:dyDescent="0.2"/>
    <row r="98" ht="14.25" customHeight="1" x14ac:dyDescent="0.2"/>
    <row r="99" ht="14.25" customHeight="1" x14ac:dyDescent="0.2"/>
    <row r="100" ht="14.25" customHeight="1" x14ac:dyDescent="0.2"/>
    <row r="101" ht="14.25" customHeight="1" x14ac:dyDescent="0.2"/>
    <row r="102" ht="14.25" customHeight="1" x14ac:dyDescent="0.2"/>
    <row r="103" ht="14.25" customHeight="1" x14ac:dyDescent="0.2"/>
    <row r="104" ht="14.25" customHeight="1" x14ac:dyDescent="0.2"/>
    <row r="105" ht="14.25" customHeight="1" x14ac:dyDescent="0.2"/>
    <row r="106" ht="14.25" customHeight="1" x14ac:dyDescent="0.2"/>
    <row r="107" ht="14.25" customHeight="1" x14ac:dyDescent="0.2"/>
    <row r="108" ht="14.25" customHeight="1" x14ac:dyDescent="0.2"/>
    <row r="109" ht="14.25" customHeight="1" x14ac:dyDescent="0.2"/>
    <row r="110" ht="14.25" customHeight="1" x14ac:dyDescent="0.2"/>
    <row r="111" ht="14.25" customHeight="1" x14ac:dyDescent="0.2"/>
    <row r="112" ht="14.25" customHeight="1" x14ac:dyDescent="0.2"/>
    <row r="113" ht="14.25" customHeight="1" x14ac:dyDescent="0.2"/>
    <row r="114" ht="14.25" customHeight="1" x14ac:dyDescent="0.2"/>
    <row r="115" ht="14.25" customHeight="1" x14ac:dyDescent="0.2"/>
    <row r="116" ht="14.25" customHeight="1" x14ac:dyDescent="0.2"/>
    <row r="117" ht="14.25" customHeight="1" x14ac:dyDescent="0.2"/>
    <row r="118" ht="14.25" customHeight="1" x14ac:dyDescent="0.2"/>
    <row r="119" ht="14.25" customHeight="1" x14ac:dyDescent="0.2"/>
    <row r="120" ht="14.25" customHeight="1" x14ac:dyDescent="0.2"/>
    <row r="121" ht="14.25" customHeight="1" x14ac:dyDescent="0.2"/>
    <row r="122" ht="14.25" customHeight="1" x14ac:dyDescent="0.2"/>
    <row r="123" ht="14.25" customHeight="1" x14ac:dyDescent="0.2"/>
    <row r="124" ht="14.25" customHeight="1" x14ac:dyDescent="0.2"/>
    <row r="125" ht="14.25" customHeight="1" x14ac:dyDescent="0.2"/>
    <row r="126" ht="14.25" customHeight="1" x14ac:dyDescent="0.2"/>
    <row r="127" ht="14.25" customHeight="1" x14ac:dyDescent="0.2"/>
    <row r="128" ht="14.25" customHeight="1" x14ac:dyDescent="0.2"/>
    <row r="129" ht="14.25" customHeight="1" x14ac:dyDescent="0.2"/>
    <row r="130" ht="14.25" customHeight="1" x14ac:dyDescent="0.2"/>
    <row r="131" ht="14.25" customHeight="1" x14ac:dyDescent="0.2"/>
    <row r="132" ht="14.25" customHeight="1" x14ac:dyDescent="0.2"/>
    <row r="133" ht="14.25" customHeight="1" x14ac:dyDescent="0.2"/>
    <row r="134" ht="14.25" customHeight="1" x14ac:dyDescent="0.2"/>
    <row r="135" ht="14.25" customHeight="1" x14ac:dyDescent="0.2"/>
    <row r="136" ht="14.25" customHeight="1" x14ac:dyDescent="0.2"/>
    <row r="137" ht="14.25" customHeight="1" x14ac:dyDescent="0.2"/>
    <row r="138" ht="14.25" customHeight="1" x14ac:dyDescent="0.2"/>
    <row r="139" ht="14.25" customHeight="1" x14ac:dyDescent="0.2"/>
    <row r="140" ht="14.25" customHeight="1" x14ac:dyDescent="0.2"/>
    <row r="141" ht="14.25" customHeight="1" x14ac:dyDescent="0.2"/>
    <row r="142" ht="14.25" customHeight="1" x14ac:dyDescent="0.2"/>
    <row r="143" ht="14.25" customHeight="1" x14ac:dyDescent="0.2"/>
    <row r="144" ht="14.25" customHeight="1" x14ac:dyDescent="0.2"/>
    <row r="145" ht="14.25" customHeight="1" x14ac:dyDescent="0.2"/>
    <row r="146" ht="14.25" customHeight="1" x14ac:dyDescent="0.2"/>
    <row r="147" ht="14.25" customHeight="1" x14ac:dyDescent="0.2"/>
    <row r="148" ht="14.25" customHeight="1" x14ac:dyDescent="0.2"/>
    <row r="149" ht="14.25" customHeight="1" x14ac:dyDescent="0.2"/>
    <row r="150" ht="14.25" customHeight="1" x14ac:dyDescent="0.2"/>
    <row r="151" ht="14.25" customHeight="1" x14ac:dyDescent="0.2"/>
    <row r="152" ht="14.25" customHeight="1" x14ac:dyDescent="0.2"/>
    <row r="153" ht="14.25" customHeight="1" x14ac:dyDescent="0.2"/>
    <row r="154" ht="14.25" customHeight="1" x14ac:dyDescent="0.2"/>
    <row r="155" ht="14.25" customHeight="1" x14ac:dyDescent="0.2"/>
    <row r="156" ht="14.25" customHeight="1" x14ac:dyDescent="0.2"/>
    <row r="157" ht="14.25" customHeight="1" x14ac:dyDescent="0.2"/>
    <row r="158" ht="14.25" customHeight="1" x14ac:dyDescent="0.2"/>
    <row r="159" ht="14.25" customHeight="1" x14ac:dyDescent="0.2"/>
    <row r="160" ht="14.25" customHeight="1" x14ac:dyDescent="0.2"/>
    <row r="161" ht="14.25" customHeight="1" x14ac:dyDescent="0.2"/>
    <row r="162" ht="14.25" customHeight="1" x14ac:dyDescent="0.2"/>
    <row r="163" ht="14.25" customHeight="1" x14ac:dyDescent="0.2"/>
    <row r="164" ht="14.25" customHeight="1" x14ac:dyDescent="0.2"/>
    <row r="165" ht="14.25" customHeight="1" x14ac:dyDescent="0.2"/>
    <row r="166" ht="14.25" customHeight="1" x14ac:dyDescent="0.2"/>
    <row r="167" ht="14.25" customHeight="1" x14ac:dyDescent="0.2"/>
    <row r="168" ht="14.25" customHeight="1" x14ac:dyDescent="0.2"/>
    <row r="169" ht="14.25" customHeight="1" x14ac:dyDescent="0.2"/>
    <row r="170" ht="14.25" customHeight="1" x14ac:dyDescent="0.2"/>
    <row r="171" ht="14.25" customHeight="1" x14ac:dyDescent="0.2"/>
    <row r="172" ht="14.25" customHeight="1" x14ac:dyDescent="0.2"/>
    <row r="173" ht="14.25" customHeight="1" x14ac:dyDescent="0.2"/>
    <row r="174" ht="14.25" customHeight="1" x14ac:dyDescent="0.2"/>
    <row r="175" ht="14.25" customHeight="1" x14ac:dyDescent="0.2"/>
    <row r="176" ht="14.25" customHeight="1" x14ac:dyDescent="0.2"/>
    <row r="177" ht="14.25" customHeight="1" x14ac:dyDescent="0.2"/>
    <row r="178" ht="14.25" customHeight="1" x14ac:dyDescent="0.2"/>
    <row r="179" ht="14.25" customHeight="1" x14ac:dyDescent="0.2"/>
    <row r="180" ht="14.25" customHeight="1" x14ac:dyDescent="0.2"/>
    <row r="181" ht="14.25" customHeight="1" x14ac:dyDescent="0.2"/>
    <row r="182" ht="14.25" customHeight="1" x14ac:dyDescent="0.2"/>
    <row r="183" ht="14.25" customHeight="1" x14ac:dyDescent="0.2"/>
    <row r="184" ht="14.25" customHeight="1" x14ac:dyDescent="0.2"/>
    <row r="185" ht="14.25" customHeight="1" x14ac:dyDescent="0.2"/>
    <row r="186" ht="14.25" customHeight="1" x14ac:dyDescent="0.2"/>
    <row r="187" ht="14.25" customHeight="1" x14ac:dyDescent="0.2"/>
    <row r="188" ht="14.25" customHeight="1" x14ac:dyDescent="0.2"/>
    <row r="189" ht="14.25" customHeight="1" x14ac:dyDescent="0.2"/>
    <row r="190" ht="14.25" customHeight="1" x14ac:dyDescent="0.2"/>
    <row r="191" ht="14.25" customHeight="1" x14ac:dyDescent="0.2"/>
    <row r="192" ht="14.25" customHeight="1" x14ac:dyDescent="0.2"/>
    <row r="193" ht="14.25" customHeight="1" x14ac:dyDescent="0.2"/>
    <row r="194" ht="14.25" customHeight="1" x14ac:dyDescent="0.2"/>
    <row r="195" ht="14.25" customHeight="1" x14ac:dyDescent="0.2"/>
    <row r="196" ht="14.25" customHeight="1" x14ac:dyDescent="0.2"/>
    <row r="197" ht="14.25" customHeight="1" x14ac:dyDescent="0.2"/>
    <row r="198" ht="14.25" customHeight="1" x14ac:dyDescent="0.2"/>
    <row r="199" ht="14.25" customHeight="1" x14ac:dyDescent="0.2"/>
    <row r="200" ht="14.25" customHeight="1" x14ac:dyDescent="0.2"/>
    <row r="201" ht="14.25" customHeight="1" x14ac:dyDescent="0.2"/>
    <row r="202" ht="14.25" customHeight="1" x14ac:dyDescent="0.2"/>
    <row r="203" ht="14.25" customHeight="1" x14ac:dyDescent="0.2"/>
    <row r="204" ht="14.25" customHeight="1" x14ac:dyDescent="0.2"/>
    <row r="205" ht="14.25" customHeight="1" x14ac:dyDescent="0.2"/>
    <row r="206" ht="14.25" customHeight="1" x14ac:dyDescent="0.2"/>
    <row r="207" ht="14.25" customHeight="1" x14ac:dyDescent="0.2"/>
    <row r="208" ht="14.25" customHeight="1" x14ac:dyDescent="0.2"/>
    <row r="209" ht="14.25" customHeight="1" x14ac:dyDescent="0.2"/>
    <row r="210" ht="14.25" customHeight="1" x14ac:dyDescent="0.2"/>
    <row r="211" ht="14.25" customHeight="1" x14ac:dyDescent="0.2"/>
    <row r="212" ht="14.25" customHeight="1" x14ac:dyDescent="0.2"/>
    <row r="213" ht="14.25" customHeight="1" x14ac:dyDescent="0.2"/>
    <row r="214" ht="14.25" customHeight="1" x14ac:dyDescent="0.2"/>
    <row r="215" ht="14.25" customHeight="1" x14ac:dyDescent="0.2"/>
    <row r="216" ht="14.25" customHeight="1" x14ac:dyDescent="0.2"/>
    <row r="217" ht="14.25" customHeight="1" x14ac:dyDescent="0.2"/>
    <row r="218" ht="14.25" customHeight="1" x14ac:dyDescent="0.2"/>
    <row r="219" ht="14.25" customHeight="1" x14ac:dyDescent="0.2"/>
    <row r="220" ht="14.25" customHeight="1" x14ac:dyDescent="0.2"/>
    <row r="221" ht="14.25" customHeight="1" x14ac:dyDescent="0.2"/>
    <row r="222" ht="14.25" customHeight="1" x14ac:dyDescent="0.2"/>
    <row r="223" ht="14.25" customHeight="1" x14ac:dyDescent="0.2"/>
    <row r="224" ht="14.25" customHeight="1" x14ac:dyDescent="0.2"/>
    <row r="225" ht="14.25" customHeight="1" x14ac:dyDescent="0.2"/>
    <row r="226" ht="14.25" customHeight="1" x14ac:dyDescent="0.2"/>
    <row r="227" ht="14.25" customHeight="1" x14ac:dyDescent="0.2"/>
    <row r="228" ht="14.25" customHeight="1" x14ac:dyDescent="0.2"/>
    <row r="229" ht="14.25" customHeight="1" x14ac:dyDescent="0.2"/>
    <row r="230" ht="14.25" customHeight="1" x14ac:dyDescent="0.2"/>
    <row r="231" ht="14.25" customHeight="1" x14ac:dyDescent="0.2"/>
    <row r="232" ht="14.25" customHeight="1" x14ac:dyDescent="0.2"/>
    <row r="233" ht="14.25" customHeight="1" x14ac:dyDescent="0.2"/>
    <row r="234" ht="14.25" customHeight="1" x14ac:dyDescent="0.2"/>
    <row r="235" ht="14.25" customHeight="1" x14ac:dyDescent="0.2"/>
    <row r="236" ht="14.25" customHeight="1" x14ac:dyDescent="0.2"/>
    <row r="237" ht="14.25" customHeight="1" x14ac:dyDescent="0.2"/>
    <row r="238" ht="14.25" customHeight="1" x14ac:dyDescent="0.2"/>
    <row r="239" ht="14.25" customHeight="1" x14ac:dyDescent="0.2"/>
    <row r="240" ht="14.25" customHeight="1" x14ac:dyDescent="0.2"/>
    <row r="241" ht="14.25" customHeight="1" x14ac:dyDescent="0.2"/>
    <row r="242" ht="14.25" customHeight="1" x14ac:dyDescent="0.2"/>
    <row r="243" ht="14.25" customHeight="1" x14ac:dyDescent="0.2"/>
    <row r="244" ht="14.25" customHeight="1" x14ac:dyDescent="0.2"/>
    <row r="245" ht="14.25" customHeight="1" x14ac:dyDescent="0.2"/>
    <row r="246" ht="14.25" customHeight="1" x14ac:dyDescent="0.2"/>
    <row r="247" ht="14.25" customHeight="1" x14ac:dyDescent="0.2"/>
    <row r="248" ht="14.25" customHeight="1" x14ac:dyDescent="0.2"/>
    <row r="249" ht="14.25" customHeight="1" x14ac:dyDescent="0.2"/>
    <row r="250" ht="14.25" customHeight="1" x14ac:dyDescent="0.2"/>
    <row r="251" ht="14.25" customHeight="1" x14ac:dyDescent="0.2"/>
    <row r="252" ht="14.25" customHeight="1" x14ac:dyDescent="0.2"/>
    <row r="253" ht="14.25" customHeight="1" x14ac:dyDescent="0.2"/>
    <row r="254" ht="14.25" customHeight="1" x14ac:dyDescent="0.2"/>
    <row r="255" ht="14.25" customHeight="1" x14ac:dyDescent="0.2"/>
    <row r="256" ht="14.25" customHeight="1" x14ac:dyDescent="0.2"/>
    <row r="257" ht="14.25" customHeight="1" x14ac:dyDescent="0.2"/>
    <row r="258" ht="14.25" customHeight="1" x14ac:dyDescent="0.2"/>
    <row r="259" ht="14.25" customHeight="1" x14ac:dyDescent="0.2"/>
    <row r="260" ht="14.25" customHeight="1" x14ac:dyDescent="0.2"/>
    <row r="261" ht="14.25" customHeight="1" x14ac:dyDescent="0.2"/>
    <row r="262" ht="14.25" customHeight="1" x14ac:dyDescent="0.2"/>
    <row r="263" ht="14.25" customHeight="1" x14ac:dyDescent="0.2"/>
    <row r="264" ht="14.25" customHeight="1" x14ac:dyDescent="0.2"/>
    <row r="265" ht="14.25" customHeight="1" x14ac:dyDescent="0.2"/>
    <row r="266" ht="14.25" customHeight="1" x14ac:dyDescent="0.2"/>
    <row r="267" ht="14.25" customHeight="1" x14ac:dyDescent="0.2"/>
    <row r="268" ht="14.25" customHeight="1" x14ac:dyDescent="0.2"/>
    <row r="269" ht="14.25" customHeight="1" x14ac:dyDescent="0.2"/>
    <row r="270" ht="14.25" customHeight="1" x14ac:dyDescent="0.2"/>
    <row r="271" ht="14.25" customHeight="1" x14ac:dyDescent="0.2"/>
    <row r="272" ht="14.25" customHeight="1" x14ac:dyDescent="0.2"/>
    <row r="273" ht="14.25" customHeight="1" x14ac:dyDescent="0.2"/>
    <row r="274" ht="14.25" customHeight="1" x14ac:dyDescent="0.2"/>
    <row r="275" ht="14.25" customHeight="1" x14ac:dyDescent="0.2"/>
    <row r="276" ht="14.25" customHeight="1" x14ac:dyDescent="0.2"/>
    <row r="277" ht="14.25" customHeight="1" x14ac:dyDescent="0.2"/>
    <row r="278" ht="14.25" customHeight="1" x14ac:dyDescent="0.2"/>
    <row r="279" ht="14.25" customHeight="1" x14ac:dyDescent="0.2"/>
    <row r="280" ht="14.25" customHeight="1" x14ac:dyDescent="0.2"/>
    <row r="281" ht="14.25" customHeight="1" x14ac:dyDescent="0.2"/>
    <row r="282" ht="14.25" customHeight="1" x14ac:dyDescent="0.2"/>
    <row r="283" ht="14.25" customHeight="1" x14ac:dyDescent="0.2"/>
    <row r="284" ht="14.25" customHeight="1" x14ac:dyDescent="0.2"/>
    <row r="285" ht="14.25" customHeight="1" x14ac:dyDescent="0.2"/>
    <row r="286" ht="14.25" customHeight="1" x14ac:dyDescent="0.2"/>
    <row r="287" ht="14.25" customHeight="1" x14ac:dyDescent="0.2"/>
    <row r="288" ht="14.25" customHeight="1" x14ac:dyDescent="0.2"/>
    <row r="289" ht="14.25" customHeight="1" x14ac:dyDescent="0.2"/>
    <row r="290" ht="14.25" customHeight="1" x14ac:dyDescent="0.2"/>
    <row r="291" ht="14.25" customHeight="1" x14ac:dyDescent="0.2"/>
    <row r="292" ht="14.25" customHeight="1" x14ac:dyDescent="0.2"/>
    <row r="293" ht="14.25" customHeight="1" x14ac:dyDescent="0.2"/>
    <row r="294" ht="14.25" customHeight="1" x14ac:dyDescent="0.2"/>
    <row r="295" ht="14.25" customHeight="1" x14ac:dyDescent="0.2"/>
    <row r="296" ht="14.25" customHeight="1" x14ac:dyDescent="0.2"/>
    <row r="297" ht="14.25" customHeight="1" x14ac:dyDescent="0.2"/>
    <row r="298" ht="14.25" customHeight="1" x14ac:dyDescent="0.2"/>
    <row r="299" ht="14.25" customHeight="1" x14ac:dyDescent="0.2"/>
    <row r="300" ht="14.25" customHeight="1" x14ac:dyDescent="0.2"/>
    <row r="301" ht="14.25" customHeight="1" x14ac:dyDescent="0.2"/>
    <row r="302" ht="14.25" customHeight="1" x14ac:dyDescent="0.2"/>
    <row r="303" ht="14.25" customHeight="1" x14ac:dyDescent="0.2"/>
    <row r="304" ht="14.25" customHeight="1" x14ac:dyDescent="0.2"/>
    <row r="305" ht="14.25" customHeight="1" x14ac:dyDescent="0.2"/>
    <row r="306" ht="14.25" customHeight="1" x14ac:dyDescent="0.2"/>
    <row r="307" ht="14.25" customHeight="1" x14ac:dyDescent="0.2"/>
    <row r="308" ht="14.25" customHeight="1" x14ac:dyDescent="0.2"/>
    <row r="309" ht="14.25" customHeight="1" x14ac:dyDescent="0.2"/>
    <row r="310" ht="14.25" customHeight="1" x14ac:dyDescent="0.2"/>
    <row r="311" ht="14.25" customHeight="1" x14ac:dyDescent="0.2"/>
    <row r="312" ht="14.25" customHeight="1" x14ac:dyDescent="0.2"/>
    <row r="313" ht="14.25" customHeight="1" x14ac:dyDescent="0.2"/>
    <row r="314" ht="14.25" customHeight="1" x14ac:dyDescent="0.2"/>
    <row r="315" ht="14.25" customHeight="1" x14ac:dyDescent="0.2"/>
    <row r="316" ht="14.25" customHeight="1" x14ac:dyDescent="0.2"/>
    <row r="317" ht="14.25" customHeight="1" x14ac:dyDescent="0.2"/>
    <row r="318" ht="14.25" customHeight="1" x14ac:dyDescent="0.2"/>
    <row r="319" ht="14.25" customHeight="1" x14ac:dyDescent="0.2"/>
    <row r="320" ht="14.25" customHeight="1" x14ac:dyDescent="0.2"/>
    <row r="321" ht="14.25" customHeight="1" x14ac:dyDescent="0.2"/>
    <row r="322" ht="14.25" customHeight="1" x14ac:dyDescent="0.2"/>
    <row r="323" ht="14.25" customHeight="1" x14ac:dyDescent="0.2"/>
    <row r="324" ht="14.25" customHeight="1" x14ac:dyDescent="0.2"/>
    <row r="325" ht="14.25" customHeight="1" x14ac:dyDescent="0.2"/>
    <row r="326" ht="14.25" customHeight="1" x14ac:dyDescent="0.2"/>
    <row r="327" ht="14.25" customHeight="1" x14ac:dyDescent="0.2"/>
    <row r="328" ht="14.25" customHeight="1" x14ac:dyDescent="0.2"/>
    <row r="329" ht="14.25" customHeight="1" x14ac:dyDescent="0.2"/>
    <row r="330" ht="14.25" customHeight="1" x14ac:dyDescent="0.2"/>
    <row r="331" ht="14.25" customHeight="1" x14ac:dyDescent="0.2"/>
    <row r="332" ht="14.25" customHeight="1" x14ac:dyDescent="0.2"/>
    <row r="333" ht="14.25" customHeight="1" x14ac:dyDescent="0.2"/>
    <row r="334" ht="14.25" customHeight="1" x14ac:dyDescent="0.2"/>
    <row r="335" ht="14.25" customHeight="1" x14ac:dyDescent="0.2"/>
    <row r="336" ht="14.25" customHeight="1" x14ac:dyDescent="0.2"/>
    <row r="337" ht="14.25" customHeight="1" x14ac:dyDescent="0.2"/>
    <row r="338" ht="14.25" customHeight="1" x14ac:dyDescent="0.2"/>
    <row r="339" ht="14.25" customHeight="1" x14ac:dyDescent="0.2"/>
    <row r="340" ht="14.25" customHeight="1" x14ac:dyDescent="0.2"/>
    <row r="341" ht="14.25" customHeight="1" x14ac:dyDescent="0.2"/>
    <row r="342" ht="14.25" customHeight="1" x14ac:dyDescent="0.2"/>
    <row r="343" ht="14.25" customHeight="1" x14ac:dyDescent="0.2"/>
    <row r="344" ht="14.25" customHeight="1" x14ac:dyDescent="0.2"/>
    <row r="345" ht="14.25" customHeight="1" x14ac:dyDescent="0.2"/>
    <row r="346" ht="14.25" customHeight="1" x14ac:dyDescent="0.2"/>
    <row r="347" ht="14.25" customHeight="1" x14ac:dyDescent="0.2"/>
    <row r="348" ht="14.25" customHeight="1" x14ac:dyDescent="0.2"/>
    <row r="349" ht="14.25" customHeight="1" x14ac:dyDescent="0.2"/>
    <row r="350" ht="14.25" customHeight="1" x14ac:dyDescent="0.2"/>
    <row r="351" ht="14.25" customHeight="1" x14ac:dyDescent="0.2"/>
    <row r="352" ht="14.25" customHeight="1" x14ac:dyDescent="0.2"/>
    <row r="353" ht="14.25" customHeight="1" x14ac:dyDescent="0.2"/>
    <row r="354" ht="14.25" customHeight="1" x14ac:dyDescent="0.2"/>
    <row r="355" ht="14.25" customHeight="1" x14ac:dyDescent="0.2"/>
    <row r="356" ht="14.25" customHeight="1" x14ac:dyDescent="0.2"/>
    <row r="357" ht="14.25" customHeight="1" x14ac:dyDescent="0.2"/>
    <row r="358" ht="14.25" customHeight="1" x14ac:dyDescent="0.2"/>
    <row r="359" ht="14.25" customHeight="1" x14ac:dyDescent="0.2"/>
    <row r="360" ht="14.25" customHeight="1" x14ac:dyDescent="0.2"/>
    <row r="361" ht="14.25" customHeight="1" x14ac:dyDescent="0.2"/>
    <row r="362" ht="14.25" customHeight="1" x14ac:dyDescent="0.2"/>
    <row r="363" ht="14.25" customHeight="1" x14ac:dyDescent="0.2"/>
    <row r="364" ht="14.25" customHeight="1" x14ac:dyDescent="0.2"/>
    <row r="365" ht="14.25" customHeight="1" x14ac:dyDescent="0.2"/>
    <row r="366" ht="14.25" customHeight="1" x14ac:dyDescent="0.2"/>
    <row r="367" ht="14.25" customHeight="1" x14ac:dyDescent="0.2"/>
    <row r="368" ht="14.25" customHeight="1" x14ac:dyDescent="0.2"/>
    <row r="369" ht="14.25" customHeight="1" x14ac:dyDescent="0.2"/>
    <row r="370" ht="14.25" customHeight="1" x14ac:dyDescent="0.2"/>
    <row r="371" ht="14.25" customHeight="1" x14ac:dyDescent="0.2"/>
    <row r="372" ht="14.25" customHeight="1" x14ac:dyDescent="0.2"/>
    <row r="373" ht="14.25" customHeight="1" x14ac:dyDescent="0.2"/>
    <row r="374" ht="14.25" customHeight="1" x14ac:dyDescent="0.2"/>
    <row r="375" ht="14.25" customHeight="1" x14ac:dyDescent="0.2"/>
    <row r="376" ht="14.25" customHeight="1" x14ac:dyDescent="0.2"/>
    <row r="377" ht="14.25" customHeight="1" x14ac:dyDescent="0.2"/>
    <row r="378" ht="14.25" customHeight="1" x14ac:dyDescent="0.2"/>
    <row r="379" ht="14.25" customHeight="1" x14ac:dyDescent="0.2"/>
    <row r="380" ht="14.25" customHeight="1" x14ac:dyDescent="0.2"/>
    <row r="381" ht="14.25" customHeight="1" x14ac:dyDescent="0.2"/>
    <row r="382" ht="14.25" customHeight="1" x14ac:dyDescent="0.2"/>
    <row r="383" ht="14.25" customHeight="1" x14ac:dyDescent="0.2"/>
    <row r="384" ht="14.25" customHeight="1" x14ac:dyDescent="0.2"/>
    <row r="385" ht="14.25" customHeight="1" x14ac:dyDescent="0.2"/>
    <row r="386" ht="14.25" customHeight="1" x14ac:dyDescent="0.2"/>
    <row r="387" ht="14.25" customHeight="1" x14ac:dyDescent="0.2"/>
    <row r="388" ht="14.25" customHeight="1" x14ac:dyDescent="0.2"/>
    <row r="389" ht="14.25" customHeight="1" x14ac:dyDescent="0.2"/>
    <row r="390" ht="14.25" customHeight="1" x14ac:dyDescent="0.2"/>
    <row r="391" ht="14.25" customHeight="1" x14ac:dyDescent="0.2"/>
    <row r="392" ht="14.25" customHeight="1" x14ac:dyDescent="0.2"/>
    <row r="393" ht="14.25" customHeight="1" x14ac:dyDescent="0.2"/>
    <row r="394" ht="14.25" customHeight="1" x14ac:dyDescent="0.2"/>
    <row r="395" ht="14.25" customHeight="1" x14ac:dyDescent="0.2"/>
    <row r="396" ht="14.25" customHeight="1" x14ac:dyDescent="0.2"/>
    <row r="397" ht="14.25" customHeight="1" x14ac:dyDescent="0.2"/>
    <row r="398" ht="14.25" customHeight="1" x14ac:dyDescent="0.2"/>
    <row r="399" ht="14.25" customHeight="1" x14ac:dyDescent="0.2"/>
    <row r="400" ht="14.25" customHeight="1" x14ac:dyDescent="0.2"/>
    <row r="401" ht="14.25" customHeight="1" x14ac:dyDescent="0.2"/>
    <row r="402" ht="14.25" customHeight="1" x14ac:dyDescent="0.2"/>
    <row r="403" ht="14.25" customHeight="1" x14ac:dyDescent="0.2"/>
    <row r="404" ht="14.25" customHeight="1" x14ac:dyDescent="0.2"/>
    <row r="405" ht="14.25" customHeight="1" x14ac:dyDescent="0.2"/>
    <row r="406" ht="14.25" customHeight="1" x14ac:dyDescent="0.2"/>
    <row r="407" ht="14.25" customHeight="1" x14ac:dyDescent="0.2"/>
    <row r="408" ht="14.25" customHeight="1" x14ac:dyDescent="0.2"/>
    <row r="409" ht="14.25" customHeight="1" x14ac:dyDescent="0.2"/>
    <row r="410" ht="14.25" customHeight="1" x14ac:dyDescent="0.2"/>
    <row r="411" ht="14.25" customHeight="1" x14ac:dyDescent="0.2"/>
    <row r="412" ht="14.25" customHeight="1" x14ac:dyDescent="0.2"/>
    <row r="413" ht="14.25" customHeight="1" x14ac:dyDescent="0.2"/>
    <row r="414" ht="14.25" customHeight="1" x14ac:dyDescent="0.2"/>
    <row r="415" ht="14.25" customHeight="1" x14ac:dyDescent="0.2"/>
    <row r="416" ht="14.25" customHeight="1" x14ac:dyDescent="0.2"/>
    <row r="417" ht="14.25" customHeight="1" x14ac:dyDescent="0.2"/>
    <row r="418" ht="14.25" customHeight="1" x14ac:dyDescent="0.2"/>
    <row r="419" ht="14.25" customHeight="1" x14ac:dyDescent="0.2"/>
    <row r="420" ht="14.25" customHeight="1" x14ac:dyDescent="0.2"/>
    <row r="421" ht="14.25" customHeight="1" x14ac:dyDescent="0.2"/>
    <row r="422" ht="14.25" customHeight="1" x14ac:dyDescent="0.2"/>
    <row r="423" ht="14.25" customHeight="1" x14ac:dyDescent="0.2"/>
    <row r="424" ht="14.25" customHeight="1" x14ac:dyDescent="0.2"/>
    <row r="425" ht="14.25" customHeight="1" x14ac:dyDescent="0.2"/>
    <row r="426" ht="14.25" customHeight="1" x14ac:dyDescent="0.2"/>
    <row r="427" ht="14.25" customHeight="1" x14ac:dyDescent="0.2"/>
    <row r="428" ht="14.25" customHeight="1" x14ac:dyDescent="0.2"/>
    <row r="429" ht="14.25" customHeight="1" x14ac:dyDescent="0.2"/>
    <row r="430" ht="14.25" customHeight="1" x14ac:dyDescent="0.2"/>
    <row r="431" ht="14.25" customHeight="1" x14ac:dyDescent="0.2"/>
    <row r="432" ht="14.25" customHeight="1" x14ac:dyDescent="0.2"/>
    <row r="433" ht="14.25" customHeight="1" x14ac:dyDescent="0.2"/>
    <row r="434" ht="14.25" customHeight="1" x14ac:dyDescent="0.2"/>
    <row r="435" ht="14.25" customHeight="1" x14ac:dyDescent="0.2"/>
    <row r="436" ht="14.25" customHeight="1" x14ac:dyDescent="0.2"/>
    <row r="437" ht="14.25" customHeight="1" x14ac:dyDescent="0.2"/>
    <row r="438" ht="14.25" customHeight="1" x14ac:dyDescent="0.2"/>
    <row r="439" ht="14.25" customHeight="1" x14ac:dyDescent="0.2"/>
    <row r="440" ht="14.25" customHeight="1" x14ac:dyDescent="0.2"/>
    <row r="441" ht="14.25" customHeight="1" x14ac:dyDescent="0.2"/>
    <row r="442" ht="14.25" customHeight="1" x14ac:dyDescent="0.2"/>
    <row r="443" ht="14.25" customHeight="1" x14ac:dyDescent="0.2"/>
    <row r="444" ht="14.25" customHeight="1" x14ac:dyDescent="0.2"/>
    <row r="445" ht="14.25" customHeight="1" x14ac:dyDescent="0.2"/>
    <row r="446" ht="14.25" customHeight="1" x14ac:dyDescent="0.2"/>
    <row r="447" ht="14.25" customHeight="1" x14ac:dyDescent="0.2"/>
    <row r="448" ht="14.25" customHeight="1" x14ac:dyDescent="0.2"/>
    <row r="449" ht="14.25" customHeight="1" x14ac:dyDescent="0.2"/>
    <row r="450" ht="14.25" customHeight="1" x14ac:dyDescent="0.2"/>
    <row r="451" ht="14.25" customHeight="1" x14ac:dyDescent="0.2"/>
    <row r="452" ht="14.25" customHeight="1" x14ac:dyDescent="0.2"/>
    <row r="453" ht="14.25" customHeight="1" x14ac:dyDescent="0.2"/>
    <row r="454" ht="14.25" customHeight="1" x14ac:dyDescent="0.2"/>
    <row r="455" ht="14.25" customHeight="1" x14ac:dyDescent="0.2"/>
    <row r="456" ht="14.25" customHeight="1" x14ac:dyDescent="0.2"/>
    <row r="457" ht="14.25" customHeight="1" x14ac:dyDescent="0.2"/>
    <row r="458" ht="14.25" customHeight="1" x14ac:dyDescent="0.2"/>
    <row r="459" ht="14.25" customHeight="1" x14ac:dyDescent="0.2"/>
    <row r="460" ht="14.25" customHeight="1" x14ac:dyDescent="0.2"/>
    <row r="461" ht="14.25" customHeight="1" x14ac:dyDescent="0.2"/>
    <row r="462" ht="14.25" customHeight="1" x14ac:dyDescent="0.2"/>
    <row r="463" ht="14.25" customHeight="1" x14ac:dyDescent="0.2"/>
    <row r="464" ht="14.25" customHeight="1" x14ac:dyDescent="0.2"/>
    <row r="465" ht="14.25" customHeight="1" x14ac:dyDescent="0.2"/>
    <row r="466" ht="14.25" customHeight="1" x14ac:dyDescent="0.2"/>
    <row r="467" ht="14.25" customHeight="1" x14ac:dyDescent="0.2"/>
    <row r="468" ht="14.25" customHeight="1" x14ac:dyDescent="0.2"/>
    <row r="469" ht="14.25" customHeight="1" x14ac:dyDescent="0.2"/>
    <row r="470" ht="14.25" customHeight="1" x14ac:dyDescent="0.2"/>
    <row r="471" ht="14.25" customHeight="1" x14ac:dyDescent="0.2"/>
    <row r="472" ht="14.25" customHeight="1" x14ac:dyDescent="0.2"/>
    <row r="473" ht="14.25" customHeight="1" x14ac:dyDescent="0.2"/>
    <row r="474" ht="14.25" customHeight="1" x14ac:dyDescent="0.2"/>
    <row r="475" ht="14.25" customHeight="1" x14ac:dyDescent="0.2"/>
    <row r="476" ht="14.25" customHeight="1" x14ac:dyDescent="0.2"/>
    <row r="477" ht="14.25" customHeight="1" x14ac:dyDescent="0.2"/>
    <row r="478" ht="14.25" customHeight="1" x14ac:dyDescent="0.2"/>
    <row r="479" ht="14.25" customHeight="1" x14ac:dyDescent="0.2"/>
    <row r="480" ht="14.25" customHeight="1" x14ac:dyDescent="0.2"/>
    <row r="481" ht="14.25" customHeight="1" x14ac:dyDescent="0.2"/>
    <row r="482" ht="14.25" customHeight="1" x14ac:dyDescent="0.2"/>
    <row r="483" ht="14.25" customHeight="1" x14ac:dyDescent="0.2"/>
    <row r="484" ht="14.25" customHeight="1" x14ac:dyDescent="0.2"/>
    <row r="485" ht="14.25" customHeight="1" x14ac:dyDescent="0.2"/>
    <row r="486" ht="14.25" customHeight="1" x14ac:dyDescent="0.2"/>
    <row r="487" ht="14.25" customHeight="1" x14ac:dyDescent="0.2"/>
    <row r="488" ht="14.25" customHeight="1" x14ac:dyDescent="0.2"/>
    <row r="489" ht="14.25" customHeight="1" x14ac:dyDescent="0.2"/>
    <row r="490" ht="14.25" customHeight="1" x14ac:dyDescent="0.2"/>
    <row r="491" ht="14.25" customHeight="1" x14ac:dyDescent="0.2"/>
    <row r="492" ht="14.25" customHeight="1" x14ac:dyDescent="0.2"/>
    <row r="493" ht="14.25" customHeight="1" x14ac:dyDescent="0.2"/>
    <row r="494" ht="14.25" customHeight="1" x14ac:dyDescent="0.2"/>
    <row r="495" ht="14.25" customHeight="1" x14ac:dyDescent="0.2"/>
    <row r="496" ht="14.25" customHeight="1" x14ac:dyDescent="0.2"/>
    <row r="497" ht="14.25" customHeight="1" x14ac:dyDescent="0.2"/>
    <row r="498" ht="14.25" customHeight="1" x14ac:dyDescent="0.2"/>
    <row r="499" ht="14.25" customHeight="1" x14ac:dyDescent="0.2"/>
    <row r="500" ht="14.25" customHeight="1" x14ac:dyDescent="0.2"/>
    <row r="501" ht="14.25" customHeight="1" x14ac:dyDescent="0.2"/>
    <row r="502" ht="14.25" customHeight="1" x14ac:dyDescent="0.2"/>
    <row r="503" ht="14.25" customHeight="1" x14ac:dyDescent="0.2"/>
    <row r="504" ht="14.25" customHeight="1" x14ac:dyDescent="0.2"/>
    <row r="505" ht="14.25" customHeight="1" x14ac:dyDescent="0.2"/>
    <row r="506" ht="14.25" customHeight="1" x14ac:dyDescent="0.2"/>
    <row r="507" ht="14.25" customHeight="1" x14ac:dyDescent="0.2"/>
    <row r="508" ht="14.25" customHeight="1" x14ac:dyDescent="0.2"/>
    <row r="509" ht="14.25" customHeight="1" x14ac:dyDescent="0.2"/>
    <row r="510" ht="14.25" customHeight="1" x14ac:dyDescent="0.2"/>
    <row r="511" ht="14.25" customHeight="1" x14ac:dyDescent="0.2"/>
    <row r="512" ht="14.25" customHeight="1" x14ac:dyDescent="0.2"/>
    <row r="513" ht="14.25" customHeight="1" x14ac:dyDescent="0.2"/>
    <row r="514" ht="14.25" customHeight="1" x14ac:dyDescent="0.2"/>
    <row r="515" ht="14.25" customHeight="1" x14ac:dyDescent="0.2"/>
    <row r="516" ht="14.25" customHeight="1" x14ac:dyDescent="0.2"/>
    <row r="517" ht="14.25" customHeight="1" x14ac:dyDescent="0.2"/>
    <row r="518" ht="14.25" customHeight="1" x14ac:dyDescent="0.2"/>
    <row r="519" ht="14.25" customHeight="1" x14ac:dyDescent="0.2"/>
    <row r="520" ht="14.25" customHeight="1" x14ac:dyDescent="0.2"/>
    <row r="521" ht="14.25" customHeight="1" x14ac:dyDescent="0.2"/>
    <row r="522" ht="14.25" customHeight="1" x14ac:dyDescent="0.2"/>
    <row r="523" ht="14.25" customHeight="1" x14ac:dyDescent="0.2"/>
    <row r="524" ht="14.25" customHeight="1" x14ac:dyDescent="0.2"/>
    <row r="525" ht="14.25" customHeight="1" x14ac:dyDescent="0.2"/>
    <row r="526" ht="14.25" customHeight="1" x14ac:dyDescent="0.2"/>
    <row r="527" ht="14.25" customHeight="1" x14ac:dyDescent="0.2"/>
    <row r="528" ht="14.25" customHeight="1" x14ac:dyDescent="0.2"/>
    <row r="529" ht="14.25" customHeight="1" x14ac:dyDescent="0.2"/>
    <row r="530" ht="14.25" customHeight="1" x14ac:dyDescent="0.2"/>
    <row r="531" ht="14.25" customHeight="1" x14ac:dyDescent="0.2"/>
    <row r="532" ht="14.25" customHeight="1" x14ac:dyDescent="0.2"/>
    <row r="533" ht="14.25" customHeight="1" x14ac:dyDescent="0.2"/>
    <row r="534" ht="14.25" customHeight="1" x14ac:dyDescent="0.2"/>
    <row r="535" ht="14.25" customHeight="1" x14ac:dyDescent="0.2"/>
    <row r="536" ht="14.25" customHeight="1" x14ac:dyDescent="0.2"/>
    <row r="537" ht="14.25" customHeight="1" x14ac:dyDescent="0.2"/>
    <row r="538" ht="14.25" customHeight="1" x14ac:dyDescent="0.2"/>
    <row r="539" ht="14.25" customHeight="1" x14ac:dyDescent="0.2"/>
    <row r="540" ht="14.25" customHeight="1" x14ac:dyDescent="0.2"/>
    <row r="541" ht="14.25" customHeight="1" x14ac:dyDescent="0.2"/>
    <row r="542" ht="14.25" customHeight="1" x14ac:dyDescent="0.2"/>
    <row r="543" ht="14.25" customHeight="1" x14ac:dyDescent="0.2"/>
    <row r="544" ht="14.25" customHeight="1" x14ac:dyDescent="0.2"/>
    <row r="545" ht="14.25" customHeight="1" x14ac:dyDescent="0.2"/>
    <row r="546" ht="14.25" customHeight="1" x14ac:dyDescent="0.2"/>
    <row r="547" ht="14.25" customHeight="1" x14ac:dyDescent="0.2"/>
    <row r="548" ht="14.25" customHeight="1" x14ac:dyDescent="0.2"/>
    <row r="549" ht="14.25" customHeight="1" x14ac:dyDescent="0.2"/>
    <row r="550" ht="14.25" customHeight="1" x14ac:dyDescent="0.2"/>
    <row r="551" ht="14.25" customHeight="1" x14ac:dyDescent="0.2"/>
    <row r="552" ht="14.25" customHeight="1" x14ac:dyDescent="0.2"/>
    <row r="553" ht="14.25" customHeight="1" x14ac:dyDescent="0.2"/>
    <row r="554" ht="14.25" customHeight="1" x14ac:dyDescent="0.2"/>
    <row r="555" ht="14.25" customHeight="1" x14ac:dyDescent="0.2"/>
    <row r="556" ht="14.25" customHeight="1" x14ac:dyDescent="0.2"/>
    <row r="557" ht="14.25" customHeight="1" x14ac:dyDescent="0.2"/>
    <row r="558" ht="14.25" customHeight="1" x14ac:dyDescent="0.2"/>
    <row r="559" ht="14.25" customHeight="1" x14ac:dyDescent="0.2"/>
    <row r="560" ht="14.25" customHeight="1" x14ac:dyDescent="0.2"/>
    <row r="561" ht="14.25" customHeight="1" x14ac:dyDescent="0.2"/>
    <row r="562" ht="14.25" customHeight="1" x14ac:dyDescent="0.2"/>
    <row r="563" ht="14.25" customHeight="1" x14ac:dyDescent="0.2"/>
    <row r="564" ht="14.25" customHeight="1" x14ac:dyDescent="0.2"/>
    <row r="565" ht="14.25" customHeight="1" x14ac:dyDescent="0.2"/>
    <row r="566" ht="14.25" customHeight="1" x14ac:dyDescent="0.2"/>
    <row r="567" ht="14.25" customHeight="1" x14ac:dyDescent="0.2"/>
    <row r="568" ht="14.25" customHeight="1" x14ac:dyDescent="0.2"/>
    <row r="569" ht="14.25" customHeight="1" x14ac:dyDescent="0.2"/>
    <row r="570" ht="14.25" customHeight="1" x14ac:dyDescent="0.2"/>
    <row r="571" ht="14.25" customHeight="1" x14ac:dyDescent="0.2"/>
    <row r="572" ht="14.25" customHeight="1" x14ac:dyDescent="0.2"/>
    <row r="573" ht="14.25" customHeight="1" x14ac:dyDescent="0.2"/>
    <row r="574" ht="14.25" customHeight="1" x14ac:dyDescent="0.2"/>
    <row r="575" ht="14.25" customHeight="1" x14ac:dyDescent="0.2"/>
    <row r="576" ht="14.25" customHeight="1" x14ac:dyDescent="0.2"/>
    <row r="577" ht="14.25" customHeight="1" x14ac:dyDescent="0.2"/>
    <row r="578" ht="14.25" customHeight="1" x14ac:dyDescent="0.2"/>
    <row r="579" ht="14.25" customHeight="1" x14ac:dyDescent="0.2"/>
    <row r="580" ht="14.25" customHeight="1" x14ac:dyDescent="0.2"/>
    <row r="581" ht="14.25" customHeight="1" x14ac:dyDescent="0.2"/>
    <row r="582" ht="14.25" customHeight="1" x14ac:dyDescent="0.2"/>
    <row r="583" ht="14.25" customHeight="1" x14ac:dyDescent="0.2"/>
    <row r="584" ht="14.25" customHeight="1" x14ac:dyDescent="0.2"/>
    <row r="585" ht="14.25" customHeight="1" x14ac:dyDescent="0.2"/>
    <row r="586" ht="14.25" customHeight="1" x14ac:dyDescent="0.2"/>
    <row r="587" ht="14.25" customHeight="1" x14ac:dyDescent="0.2"/>
    <row r="588" ht="14.25" customHeight="1" x14ac:dyDescent="0.2"/>
    <row r="589" ht="14.25" customHeight="1" x14ac:dyDescent="0.2"/>
    <row r="590" ht="14.25" customHeight="1" x14ac:dyDescent="0.2"/>
    <row r="591" ht="14.25" customHeight="1" x14ac:dyDescent="0.2"/>
    <row r="592" ht="14.25" customHeight="1" x14ac:dyDescent="0.2"/>
    <row r="593" ht="14.25" customHeight="1" x14ac:dyDescent="0.2"/>
    <row r="594" ht="14.25" customHeight="1" x14ac:dyDescent="0.2"/>
    <row r="595" ht="14.25" customHeight="1" x14ac:dyDescent="0.2"/>
    <row r="596" ht="14.25" customHeight="1" x14ac:dyDescent="0.2"/>
    <row r="597" ht="14.25" customHeight="1" x14ac:dyDescent="0.2"/>
    <row r="598" ht="14.25" customHeight="1" x14ac:dyDescent="0.2"/>
    <row r="599" ht="14.25" customHeight="1" x14ac:dyDescent="0.2"/>
    <row r="600" ht="14.25" customHeight="1" x14ac:dyDescent="0.2"/>
    <row r="601" ht="14.25" customHeight="1" x14ac:dyDescent="0.2"/>
    <row r="602" ht="14.25" customHeight="1" x14ac:dyDescent="0.2"/>
    <row r="603" ht="14.25" customHeight="1" x14ac:dyDescent="0.2"/>
    <row r="604" ht="14.25" customHeight="1" x14ac:dyDescent="0.2"/>
    <row r="605" ht="14.25" customHeight="1" x14ac:dyDescent="0.2"/>
    <row r="606" ht="14.25" customHeight="1" x14ac:dyDescent="0.2"/>
    <row r="607" ht="14.25" customHeight="1" x14ac:dyDescent="0.2"/>
    <row r="608" ht="14.25" customHeight="1" x14ac:dyDescent="0.2"/>
    <row r="609" ht="14.25" customHeight="1" x14ac:dyDescent="0.2"/>
    <row r="610" ht="14.25" customHeight="1" x14ac:dyDescent="0.2"/>
    <row r="611" ht="14.25" customHeight="1" x14ac:dyDescent="0.2"/>
    <row r="612" ht="14.25" customHeight="1" x14ac:dyDescent="0.2"/>
    <row r="613" ht="14.25" customHeight="1" x14ac:dyDescent="0.2"/>
    <row r="614" ht="14.25" customHeight="1" x14ac:dyDescent="0.2"/>
    <row r="615" ht="14.25" customHeight="1" x14ac:dyDescent="0.2"/>
    <row r="616" ht="14.25" customHeight="1" x14ac:dyDescent="0.2"/>
    <row r="617" ht="14.25" customHeight="1" x14ac:dyDescent="0.2"/>
    <row r="618" ht="14.25" customHeight="1" x14ac:dyDescent="0.2"/>
    <row r="619" ht="14.25" customHeight="1" x14ac:dyDescent="0.2"/>
    <row r="620" ht="14.25" customHeight="1" x14ac:dyDescent="0.2"/>
    <row r="621" ht="14.25" customHeight="1" x14ac:dyDescent="0.2"/>
    <row r="622" ht="14.25" customHeight="1" x14ac:dyDescent="0.2"/>
    <row r="623" ht="14.25" customHeight="1" x14ac:dyDescent="0.2"/>
    <row r="624" ht="14.25" customHeight="1" x14ac:dyDescent="0.2"/>
    <row r="625" ht="14.25" customHeight="1" x14ac:dyDescent="0.2"/>
    <row r="626" ht="14.25" customHeight="1" x14ac:dyDescent="0.2"/>
    <row r="627" ht="14.25" customHeight="1" x14ac:dyDescent="0.2"/>
    <row r="628" ht="14.25" customHeight="1" x14ac:dyDescent="0.2"/>
    <row r="629" ht="14.25" customHeight="1" x14ac:dyDescent="0.2"/>
    <row r="630" ht="14.25" customHeight="1" x14ac:dyDescent="0.2"/>
    <row r="631" ht="14.25" customHeight="1" x14ac:dyDescent="0.2"/>
    <row r="632" ht="14.25" customHeight="1" x14ac:dyDescent="0.2"/>
    <row r="633" ht="14.25" customHeight="1" x14ac:dyDescent="0.2"/>
    <row r="634" ht="14.25" customHeight="1" x14ac:dyDescent="0.2"/>
    <row r="635" ht="14.25" customHeight="1" x14ac:dyDescent="0.2"/>
    <row r="636" ht="14.25" customHeight="1" x14ac:dyDescent="0.2"/>
    <row r="637" ht="14.25" customHeight="1" x14ac:dyDescent="0.2"/>
    <row r="638" ht="14.25" customHeight="1" x14ac:dyDescent="0.2"/>
    <row r="639" ht="14.25" customHeight="1" x14ac:dyDescent="0.2"/>
    <row r="640" ht="14.25" customHeight="1" x14ac:dyDescent="0.2"/>
    <row r="641" ht="14.25" customHeight="1" x14ac:dyDescent="0.2"/>
    <row r="642" ht="14.25" customHeight="1" x14ac:dyDescent="0.2"/>
    <row r="643" ht="14.25" customHeight="1" x14ac:dyDescent="0.2"/>
    <row r="644" ht="14.25" customHeight="1" x14ac:dyDescent="0.2"/>
    <row r="645" ht="14.25" customHeight="1" x14ac:dyDescent="0.2"/>
    <row r="646" ht="14.25" customHeight="1" x14ac:dyDescent="0.2"/>
    <row r="647" ht="14.25" customHeight="1" x14ac:dyDescent="0.2"/>
    <row r="648" ht="14.25" customHeight="1" x14ac:dyDescent="0.2"/>
    <row r="649" ht="14.25" customHeight="1" x14ac:dyDescent="0.2"/>
    <row r="650" ht="14.25" customHeight="1" x14ac:dyDescent="0.2"/>
    <row r="651" ht="14.25" customHeight="1" x14ac:dyDescent="0.2"/>
    <row r="652" ht="14.25" customHeight="1" x14ac:dyDescent="0.2"/>
    <row r="653" ht="14.25" customHeight="1" x14ac:dyDescent="0.2"/>
    <row r="654" ht="14.25" customHeight="1" x14ac:dyDescent="0.2"/>
    <row r="655" ht="14.25" customHeight="1" x14ac:dyDescent="0.2"/>
    <row r="656" ht="14.25" customHeight="1" x14ac:dyDescent="0.2"/>
    <row r="657" ht="14.25" customHeight="1" x14ac:dyDescent="0.2"/>
    <row r="658" ht="14.25" customHeight="1" x14ac:dyDescent="0.2"/>
    <row r="659" ht="14.25" customHeight="1" x14ac:dyDescent="0.2"/>
    <row r="660" ht="14.25" customHeight="1" x14ac:dyDescent="0.2"/>
    <row r="661" ht="14.25" customHeight="1" x14ac:dyDescent="0.2"/>
    <row r="662" ht="14.25" customHeight="1" x14ac:dyDescent="0.2"/>
    <row r="663" ht="14.25" customHeight="1" x14ac:dyDescent="0.2"/>
    <row r="664" ht="14.25" customHeight="1" x14ac:dyDescent="0.2"/>
    <row r="665" ht="14.25" customHeight="1" x14ac:dyDescent="0.2"/>
    <row r="666" ht="14.25" customHeight="1" x14ac:dyDescent="0.2"/>
    <row r="667" ht="14.25" customHeight="1" x14ac:dyDescent="0.2"/>
    <row r="668" ht="14.25" customHeight="1" x14ac:dyDescent="0.2"/>
    <row r="669" ht="14.25" customHeight="1" x14ac:dyDescent="0.2"/>
    <row r="670" ht="14.25" customHeight="1" x14ac:dyDescent="0.2"/>
    <row r="671" ht="14.25" customHeight="1" x14ac:dyDescent="0.2"/>
    <row r="672" ht="14.25" customHeight="1" x14ac:dyDescent="0.2"/>
    <row r="673" ht="14.25" customHeight="1" x14ac:dyDescent="0.2"/>
    <row r="674" ht="14.25" customHeight="1" x14ac:dyDescent="0.2"/>
    <row r="675" ht="14.25" customHeight="1" x14ac:dyDescent="0.2"/>
    <row r="676" ht="14.25" customHeight="1" x14ac:dyDescent="0.2"/>
    <row r="677" ht="14.25" customHeight="1" x14ac:dyDescent="0.2"/>
    <row r="678" ht="14.25" customHeight="1" x14ac:dyDescent="0.2"/>
    <row r="679" ht="14.25" customHeight="1" x14ac:dyDescent="0.2"/>
    <row r="680" ht="14.25" customHeight="1" x14ac:dyDescent="0.2"/>
    <row r="681" ht="14.25" customHeight="1" x14ac:dyDescent="0.2"/>
    <row r="682" ht="14.25" customHeight="1" x14ac:dyDescent="0.2"/>
    <row r="683" ht="14.25" customHeight="1" x14ac:dyDescent="0.2"/>
    <row r="684" ht="14.25" customHeight="1" x14ac:dyDescent="0.2"/>
    <row r="685" ht="14.25" customHeight="1" x14ac:dyDescent="0.2"/>
    <row r="686" ht="14.25" customHeight="1" x14ac:dyDescent="0.2"/>
    <row r="687" ht="14.25" customHeight="1" x14ac:dyDescent="0.2"/>
    <row r="688" ht="14.25" customHeight="1" x14ac:dyDescent="0.2"/>
    <row r="689" ht="14.25" customHeight="1" x14ac:dyDescent="0.2"/>
    <row r="690" ht="14.25" customHeight="1" x14ac:dyDescent="0.2"/>
    <row r="691" ht="14.25" customHeight="1" x14ac:dyDescent="0.2"/>
    <row r="692" ht="14.25" customHeight="1" x14ac:dyDescent="0.2"/>
    <row r="693" ht="14.25" customHeight="1" x14ac:dyDescent="0.2"/>
    <row r="694" ht="14.25" customHeight="1" x14ac:dyDescent="0.2"/>
    <row r="695" ht="14.25" customHeight="1" x14ac:dyDescent="0.2"/>
    <row r="696" ht="14.25" customHeight="1" x14ac:dyDescent="0.2"/>
    <row r="697" ht="14.25" customHeight="1" x14ac:dyDescent="0.2"/>
    <row r="698" ht="14.25" customHeight="1" x14ac:dyDescent="0.2"/>
    <row r="699" ht="14.25" customHeight="1" x14ac:dyDescent="0.2"/>
    <row r="700" ht="14.25" customHeight="1" x14ac:dyDescent="0.2"/>
    <row r="701" ht="14.25" customHeight="1" x14ac:dyDescent="0.2"/>
    <row r="702" ht="14.25" customHeight="1" x14ac:dyDescent="0.2"/>
    <row r="703" ht="14.25" customHeight="1" x14ac:dyDescent="0.2"/>
    <row r="704" ht="14.25" customHeight="1" x14ac:dyDescent="0.2"/>
    <row r="705" ht="14.25" customHeight="1" x14ac:dyDescent="0.2"/>
    <row r="706" ht="14.25" customHeight="1" x14ac:dyDescent="0.2"/>
    <row r="707" ht="14.25" customHeight="1" x14ac:dyDescent="0.2"/>
    <row r="708" ht="14.25" customHeight="1" x14ac:dyDescent="0.2"/>
    <row r="709" ht="14.25" customHeight="1" x14ac:dyDescent="0.2"/>
    <row r="710" ht="14.25" customHeight="1" x14ac:dyDescent="0.2"/>
    <row r="711" ht="14.25" customHeight="1" x14ac:dyDescent="0.2"/>
    <row r="712" ht="14.25" customHeight="1" x14ac:dyDescent="0.2"/>
    <row r="713" ht="14.25" customHeight="1" x14ac:dyDescent="0.2"/>
    <row r="714" ht="14.25" customHeight="1" x14ac:dyDescent="0.2"/>
    <row r="715" ht="14.25" customHeight="1" x14ac:dyDescent="0.2"/>
    <row r="716" ht="14.25" customHeight="1" x14ac:dyDescent="0.2"/>
    <row r="717" ht="14.25" customHeight="1" x14ac:dyDescent="0.2"/>
    <row r="718" ht="14.25" customHeight="1" x14ac:dyDescent="0.2"/>
    <row r="719" ht="14.25" customHeight="1" x14ac:dyDescent="0.2"/>
    <row r="720" ht="14.25" customHeight="1" x14ac:dyDescent="0.2"/>
    <row r="721" ht="14.25" customHeight="1" x14ac:dyDescent="0.2"/>
    <row r="722" ht="14.25" customHeight="1" x14ac:dyDescent="0.2"/>
    <row r="723" ht="14.25" customHeight="1" x14ac:dyDescent="0.2"/>
    <row r="724" ht="14.25" customHeight="1" x14ac:dyDescent="0.2"/>
    <row r="725" ht="14.25" customHeight="1" x14ac:dyDescent="0.2"/>
    <row r="726" ht="14.25" customHeight="1" x14ac:dyDescent="0.2"/>
    <row r="727" ht="14.25" customHeight="1" x14ac:dyDescent="0.2"/>
    <row r="728" ht="14.25" customHeight="1" x14ac:dyDescent="0.2"/>
    <row r="729" ht="14.25" customHeight="1" x14ac:dyDescent="0.2"/>
    <row r="730" ht="14.25" customHeight="1" x14ac:dyDescent="0.2"/>
    <row r="731" ht="14.25" customHeight="1" x14ac:dyDescent="0.2"/>
    <row r="732" ht="14.25" customHeight="1" x14ac:dyDescent="0.2"/>
    <row r="733" ht="14.25" customHeight="1" x14ac:dyDescent="0.2"/>
    <row r="734" ht="14.25" customHeight="1" x14ac:dyDescent="0.2"/>
    <row r="735" ht="14.25" customHeight="1" x14ac:dyDescent="0.2"/>
    <row r="736" ht="14.25" customHeight="1" x14ac:dyDescent="0.2"/>
    <row r="737" ht="14.25" customHeight="1" x14ac:dyDescent="0.2"/>
    <row r="738" ht="14.25" customHeight="1" x14ac:dyDescent="0.2"/>
    <row r="739" ht="14.25" customHeight="1" x14ac:dyDescent="0.2"/>
    <row r="740" ht="14.25" customHeight="1" x14ac:dyDescent="0.2"/>
    <row r="741" ht="14.25" customHeight="1" x14ac:dyDescent="0.2"/>
    <row r="742" ht="14.25" customHeight="1" x14ac:dyDescent="0.2"/>
    <row r="743" ht="14.25" customHeight="1" x14ac:dyDescent="0.2"/>
    <row r="744" ht="14.25" customHeight="1" x14ac:dyDescent="0.2"/>
    <row r="745" ht="14.25" customHeight="1" x14ac:dyDescent="0.2"/>
    <row r="746" ht="14.25" customHeight="1" x14ac:dyDescent="0.2"/>
    <row r="747" ht="14.25" customHeight="1" x14ac:dyDescent="0.2"/>
    <row r="748" ht="14.25" customHeight="1" x14ac:dyDescent="0.2"/>
    <row r="749" ht="14.25" customHeight="1" x14ac:dyDescent="0.2"/>
    <row r="750" ht="14.25" customHeight="1" x14ac:dyDescent="0.2"/>
    <row r="751" ht="14.25" customHeight="1" x14ac:dyDescent="0.2"/>
    <row r="752" ht="14.25" customHeight="1" x14ac:dyDescent="0.2"/>
    <row r="753" ht="14.25" customHeight="1" x14ac:dyDescent="0.2"/>
    <row r="754" ht="14.25" customHeight="1" x14ac:dyDescent="0.2"/>
    <row r="755" ht="14.25" customHeight="1" x14ac:dyDescent="0.2"/>
    <row r="756" ht="14.25" customHeight="1" x14ac:dyDescent="0.2"/>
    <row r="757" ht="14.25" customHeight="1" x14ac:dyDescent="0.2"/>
    <row r="758" ht="14.25" customHeight="1" x14ac:dyDescent="0.2"/>
    <row r="759" ht="14.25" customHeight="1" x14ac:dyDescent="0.2"/>
    <row r="760" ht="14.25" customHeight="1" x14ac:dyDescent="0.2"/>
    <row r="761" ht="14.25" customHeight="1" x14ac:dyDescent="0.2"/>
    <row r="762" ht="14.25" customHeight="1" x14ac:dyDescent="0.2"/>
    <row r="763" ht="14.25" customHeight="1" x14ac:dyDescent="0.2"/>
    <row r="764" ht="14.25" customHeight="1" x14ac:dyDescent="0.2"/>
    <row r="765" ht="14.25" customHeight="1" x14ac:dyDescent="0.2"/>
    <row r="766" ht="14.25" customHeight="1" x14ac:dyDescent="0.2"/>
    <row r="767" ht="14.25" customHeight="1" x14ac:dyDescent="0.2"/>
    <row r="768" ht="14.25" customHeight="1" x14ac:dyDescent="0.2"/>
    <row r="769" ht="14.25" customHeight="1" x14ac:dyDescent="0.2"/>
    <row r="770" ht="14.25" customHeight="1" x14ac:dyDescent="0.2"/>
    <row r="771" ht="14.25" customHeight="1" x14ac:dyDescent="0.2"/>
    <row r="772" ht="14.25" customHeight="1" x14ac:dyDescent="0.2"/>
    <row r="773" ht="14.25" customHeight="1" x14ac:dyDescent="0.2"/>
    <row r="774" ht="14.25" customHeight="1" x14ac:dyDescent="0.2"/>
    <row r="775" ht="14.25" customHeight="1" x14ac:dyDescent="0.2"/>
    <row r="776" ht="14.25" customHeight="1" x14ac:dyDescent="0.2"/>
    <row r="777" ht="14.25" customHeight="1" x14ac:dyDescent="0.2"/>
    <row r="778" ht="14.25" customHeight="1" x14ac:dyDescent="0.2"/>
    <row r="779" ht="14.25" customHeight="1" x14ac:dyDescent="0.2"/>
    <row r="780" ht="14.25" customHeight="1" x14ac:dyDescent="0.2"/>
    <row r="781" ht="14.25" customHeight="1" x14ac:dyDescent="0.2"/>
    <row r="782" ht="14.25" customHeight="1" x14ac:dyDescent="0.2"/>
    <row r="783" ht="14.25" customHeight="1" x14ac:dyDescent="0.2"/>
    <row r="784" ht="14.25" customHeight="1" x14ac:dyDescent="0.2"/>
    <row r="785" ht="14.25" customHeight="1" x14ac:dyDescent="0.2"/>
    <row r="786" ht="14.25" customHeight="1" x14ac:dyDescent="0.2"/>
    <row r="787" ht="14.25" customHeight="1" x14ac:dyDescent="0.2"/>
    <row r="788" ht="14.25" customHeight="1" x14ac:dyDescent="0.2"/>
    <row r="789" ht="14.25" customHeight="1" x14ac:dyDescent="0.2"/>
    <row r="790" ht="14.25" customHeight="1" x14ac:dyDescent="0.2"/>
    <row r="791" ht="14.25" customHeight="1" x14ac:dyDescent="0.2"/>
    <row r="792" ht="14.25" customHeight="1" x14ac:dyDescent="0.2"/>
    <row r="793" ht="14.25" customHeight="1" x14ac:dyDescent="0.2"/>
    <row r="794" ht="14.25" customHeight="1" x14ac:dyDescent="0.2"/>
    <row r="795" ht="14.25" customHeight="1" x14ac:dyDescent="0.2"/>
    <row r="796" ht="14.25" customHeight="1" x14ac:dyDescent="0.2"/>
    <row r="797" ht="14.25" customHeight="1" x14ac:dyDescent="0.2"/>
    <row r="798" ht="14.25" customHeight="1" x14ac:dyDescent="0.2"/>
    <row r="799" ht="14.25" customHeight="1" x14ac:dyDescent="0.2"/>
    <row r="800" ht="14.25" customHeight="1" x14ac:dyDescent="0.2"/>
    <row r="801" ht="14.25" customHeight="1" x14ac:dyDescent="0.2"/>
    <row r="802" ht="14.25" customHeight="1" x14ac:dyDescent="0.2"/>
    <row r="803" ht="14.25" customHeight="1" x14ac:dyDescent="0.2"/>
    <row r="804" ht="14.25" customHeight="1" x14ac:dyDescent="0.2"/>
    <row r="805" ht="14.25" customHeight="1" x14ac:dyDescent="0.2"/>
    <row r="806" ht="14.25" customHeight="1" x14ac:dyDescent="0.2"/>
    <row r="807" ht="14.25" customHeight="1" x14ac:dyDescent="0.2"/>
    <row r="808" ht="14.25" customHeight="1" x14ac:dyDescent="0.2"/>
    <row r="809" ht="14.25" customHeight="1" x14ac:dyDescent="0.2"/>
    <row r="810" ht="14.25" customHeight="1" x14ac:dyDescent="0.2"/>
    <row r="811" ht="14.25" customHeight="1" x14ac:dyDescent="0.2"/>
    <row r="812" ht="14.25" customHeight="1" x14ac:dyDescent="0.2"/>
    <row r="813" ht="14.25" customHeight="1" x14ac:dyDescent="0.2"/>
    <row r="814" ht="14.25" customHeight="1" x14ac:dyDescent="0.2"/>
    <row r="815" ht="14.25" customHeight="1" x14ac:dyDescent="0.2"/>
    <row r="816" ht="14.25" customHeight="1" x14ac:dyDescent="0.2"/>
    <row r="817" ht="14.25" customHeight="1" x14ac:dyDescent="0.2"/>
    <row r="818" ht="14.25" customHeight="1" x14ac:dyDescent="0.2"/>
    <row r="819" ht="14.25" customHeight="1" x14ac:dyDescent="0.2"/>
    <row r="820" ht="14.25" customHeight="1" x14ac:dyDescent="0.2"/>
    <row r="821" ht="14.25" customHeight="1" x14ac:dyDescent="0.2"/>
    <row r="822" ht="14.25" customHeight="1" x14ac:dyDescent="0.2"/>
    <row r="823" ht="14.25" customHeight="1" x14ac:dyDescent="0.2"/>
    <row r="824" ht="14.25" customHeight="1" x14ac:dyDescent="0.2"/>
    <row r="825" ht="14.25" customHeight="1" x14ac:dyDescent="0.2"/>
    <row r="826" ht="14.25" customHeight="1" x14ac:dyDescent="0.2"/>
    <row r="827" ht="14.25" customHeight="1" x14ac:dyDescent="0.2"/>
    <row r="828" ht="14.25" customHeight="1" x14ac:dyDescent="0.2"/>
    <row r="829" ht="14.25" customHeight="1" x14ac:dyDescent="0.2"/>
    <row r="830" ht="14.25" customHeight="1" x14ac:dyDescent="0.2"/>
    <row r="831" ht="14.25" customHeight="1" x14ac:dyDescent="0.2"/>
    <row r="832" ht="14.25" customHeight="1" x14ac:dyDescent="0.2"/>
    <row r="833" ht="14.25" customHeight="1" x14ac:dyDescent="0.2"/>
    <row r="834" ht="14.25" customHeight="1" x14ac:dyDescent="0.2"/>
    <row r="835" ht="14.25" customHeight="1" x14ac:dyDescent="0.2"/>
    <row r="836" ht="14.25" customHeight="1" x14ac:dyDescent="0.2"/>
    <row r="837" ht="14.25" customHeight="1" x14ac:dyDescent="0.2"/>
    <row r="838" ht="14.25" customHeight="1" x14ac:dyDescent="0.2"/>
    <row r="839" ht="14.25" customHeight="1" x14ac:dyDescent="0.2"/>
    <row r="840" ht="14.25" customHeight="1" x14ac:dyDescent="0.2"/>
    <row r="841" ht="14.25" customHeight="1" x14ac:dyDescent="0.2"/>
    <row r="842" ht="14.25" customHeight="1" x14ac:dyDescent="0.2"/>
    <row r="843" ht="14.25" customHeight="1" x14ac:dyDescent="0.2"/>
    <row r="844" ht="14.25" customHeight="1" x14ac:dyDescent="0.2"/>
    <row r="845" ht="14.25" customHeight="1" x14ac:dyDescent="0.2"/>
    <row r="846" ht="14.25" customHeight="1" x14ac:dyDescent="0.2"/>
    <row r="847" ht="14.25" customHeight="1" x14ac:dyDescent="0.2"/>
    <row r="848" ht="14.25" customHeight="1" x14ac:dyDescent="0.2"/>
    <row r="849" ht="14.25" customHeight="1" x14ac:dyDescent="0.2"/>
    <row r="850" ht="14.25" customHeight="1" x14ac:dyDescent="0.2"/>
    <row r="851" ht="14.25" customHeight="1" x14ac:dyDescent="0.2"/>
    <row r="852" ht="14.25" customHeight="1" x14ac:dyDescent="0.2"/>
    <row r="853" ht="14.25" customHeight="1" x14ac:dyDescent="0.2"/>
    <row r="854" ht="14.25" customHeight="1" x14ac:dyDescent="0.2"/>
    <row r="855" ht="14.25" customHeight="1" x14ac:dyDescent="0.2"/>
    <row r="856" ht="14.25" customHeight="1" x14ac:dyDescent="0.2"/>
    <row r="857" ht="14.25" customHeight="1" x14ac:dyDescent="0.2"/>
    <row r="858" ht="14.25" customHeight="1" x14ac:dyDescent="0.2"/>
    <row r="859" ht="14.25" customHeight="1" x14ac:dyDescent="0.2"/>
    <row r="860" ht="14.25" customHeight="1" x14ac:dyDescent="0.2"/>
    <row r="861" ht="14.25" customHeight="1" x14ac:dyDescent="0.2"/>
    <row r="862" ht="14.25" customHeight="1" x14ac:dyDescent="0.2"/>
    <row r="863" ht="14.25" customHeight="1" x14ac:dyDescent="0.2"/>
    <row r="864" ht="14.25" customHeight="1" x14ac:dyDescent="0.2"/>
    <row r="865" ht="14.25" customHeight="1" x14ac:dyDescent="0.2"/>
    <row r="866" ht="14.25" customHeight="1" x14ac:dyDescent="0.2"/>
    <row r="867" ht="14.25" customHeight="1" x14ac:dyDescent="0.2"/>
    <row r="868" ht="14.25" customHeight="1" x14ac:dyDescent="0.2"/>
    <row r="869" ht="14.25" customHeight="1" x14ac:dyDescent="0.2"/>
    <row r="870" ht="14.25" customHeight="1" x14ac:dyDescent="0.2"/>
    <row r="871" ht="14.25" customHeight="1" x14ac:dyDescent="0.2"/>
    <row r="872" ht="14.25" customHeight="1" x14ac:dyDescent="0.2"/>
    <row r="873" ht="14.25" customHeight="1" x14ac:dyDescent="0.2"/>
    <row r="874" ht="14.25" customHeight="1" x14ac:dyDescent="0.2"/>
    <row r="875" ht="14.25" customHeight="1" x14ac:dyDescent="0.2"/>
    <row r="876" ht="14.25" customHeight="1" x14ac:dyDescent="0.2"/>
    <row r="877" ht="14.25" customHeight="1" x14ac:dyDescent="0.2"/>
    <row r="878" ht="14.25" customHeight="1" x14ac:dyDescent="0.2"/>
    <row r="879" ht="14.25" customHeight="1" x14ac:dyDescent="0.2"/>
    <row r="880" ht="14.25" customHeight="1" x14ac:dyDescent="0.2"/>
    <row r="881" ht="14.25" customHeight="1" x14ac:dyDescent="0.2"/>
    <row r="882" ht="14.25" customHeight="1" x14ac:dyDescent="0.2"/>
    <row r="883" ht="14.25" customHeight="1" x14ac:dyDescent="0.2"/>
    <row r="884" ht="14.25" customHeight="1" x14ac:dyDescent="0.2"/>
    <row r="885" ht="14.25" customHeight="1" x14ac:dyDescent="0.2"/>
    <row r="886" ht="14.25" customHeight="1" x14ac:dyDescent="0.2"/>
    <row r="887" ht="14.25" customHeight="1" x14ac:dyDescent="0.2"/>
    <row r="888" ht="14.25" customHeight="1" x14ac:dyDescent="0.2"/>
    <row r="889" ht="14.25" customHeight="1" x14ac:dyDescent="0.2"/>
    <row r="890" ht="14.25" customHeight="1" x14ac:dyDescent="0.2"/>
    <row r="891" ht="14.25" customHeight="1" x14ac:dyDescent="0.2"/>
    <row r="892" ht="14.25" customHeight="1" x14ac:dyDescent="0.2"/>
    <row r="893" ht="14.25" customHeight="1" x14ac:dyDescent="0.2"/>
    <row r="894" ht="14.25" customHeight="1" x14ac:dyDescent="0.2"/>
    <row r="895" ht="14.25" customHeight="1" x14ac:dyDescent="0.2"/>
    <row r="896" ht="14.25" customHeight="1" x14ac:dyDescent="0.2"/>
    <row r="897" ht="14.25" customHeight="1" x14ac:dyDescent="0.2"/>
    <row r="898" ht="14.25" customHeight="1" x14ac:dyDescent="0.2"/>
    <row r="899" ht="14.25" customHeight="1" x14ac:dyDescent="0.2"/>
    <row r="900" ht="14.25" customHeight="1" x14ac:dyDescent="0.2"/>
    <row r="901" ht="14.25" customHeight="1" x14ac:dyDescent="0.2"/>
    <row r="902" ht="14.25" customHeight="1" x14ac:dyDescent="0.2"/>
    <row r="903" ht="14.25" customHeight="1" x14ac:dyDescent="0.2"/>
    <row r="904" ht="14.25" customHeight="1" x14ac:dyDescent="0.2"/>
    <row r="905" ht="14.25" customHeight="1" x14ac:dyDescent="0.2"/>
    <row r="906" ht="14.25" customHeight="1" x14ac:dyDescent="0.2"/>
    <row r="907" ht="14.25" customHeight="1" x14ac:dyDescent="0.2"/>
    <row r="908" ht="14.25" customHeight="1" x14ac:dyDescent="0.2"/>
    <row r="909" ht="14.25" customHeight="1" x14ac:dyDescent="0.2"/>
    <row r="910" ht="14.25" customHeight="1" x14ac:dyDescent="0.2"/>
    <row r="911" ht="14.25" customHeight="1" x14ac:dyDescent="0.2"/>
    <row r="912" ht="14.25" customHeight="1" x14ac:dyDescent="0.2"/>
    <row r="913" ht="14.25" customHeight="1" x14ac:dyDescent="0.2"/>
    <row r="914" ht="14.25" customHeight="1" x14ac:dyDescent="0.2"/>
    <row r="915" ht="14.25" customHeight="1" x14ac:dyDescent="0.2"/>
    <row r="916" ht="14.25" customHeight="1" x14ac:dyDescent="0.2"/>
    <row r="917" ht="14.25" customHeight="1" x14ac:dyDescent="0.2"/>
    <row r="918" ht="14.25" customHeight="1" x14ac:dyDescent="0.2"/>
    <row r="919" ht="14.25" customHeight="1" x14ac:dyDescent="0.2"/>
    <row r="920" ht="14.25" customHeight="1" x14ac:dyDescent="0.2"/>
    <row r="921" ht="14.25" customHeight="1" x14ac:dyDescent="0.2"/>
    <row r="922" ht="14.25" customHeight="1" x14ac:dyDescent="0.2"/>
    <row r="923" ht="14.25" customHeight="1" x14ac:dyDescent="0.2"/>
    <row r="924" ht="14.25" customHeight="1" x14ac:dyDescent="0.2"/>
    <row r="925" ht="14.25" customHeight="1" x14ac:dyDescent="0.2"/>
    <row r="926" ht="14.25" customHeight="1" x14ac:dyDescent="0.2"/>
    <row r="927" ht="14.25" customHeight="1" x14ac:dyDescent="0.2"/>
    <row r="928" ht="14.25" customHeight="1" x14ac:dyDescent="0.2"/>
    <row r="929" ht="14.25" customHeight="1" x14ac:dyDescent="0.2"/>
    <row r="930" ht="14.25" customHeight="1" x14ac:dyDescent="0.2"/>
    <row r="931" ht="14.25" customHeight="1" x14ac:dyDescent="0.2"/>
    <row r="932" ht="14.25" customHeight="1" x14ac:dyDescent="0.2"/>
    <row r="933" ht="14.25" customHeight="1" x14ac:dyDescent="0.2"/>
    <row r="934" ht="14.25" customHeight="1" x14ac:dyDescent="0.2"/>
    <row r="935" ht="14.25" customHeight="1" x14ac:dyDescent="0.2"/>
    <row r="936" ht="14.25" customHeight="1" x14ac:dyDescent="0.2"/>
    <row r="937" ht="14.25" customHeight="1" x14ac:dyDescent="0.2"/>
    <row r="938" ht="14.25" customHeight="1" x14ac:dyDescent="0.2"/>
    <row r="939" ht="14.25" customHeight="1" x14ac:dyDescent="0.2"/>
    <row r="940" ht="14.25" customHeight="1" x14ac:dyDescent="0.2"/>
    <row r="941" ht="14.25" customHeight="1" x14ac:dyDescent="0.2"/>
    <row r="942" ht="14.25" customHeight="1" x14ac:dyDescent="0.2"/>
    <row r="943" ht="14.25" customHeight="1" x14ac:dyDescent="0.2"/>
    <row r="944" ht="14.25" customHeight="1" x14ac:dyDescent="0.2"/>
    <row r="945" ht="14.25" customHeight="1" x14ac:dyDescent="0.2"/>
    <row r="946" ht="14.25" customHeight="1" x14ac:dyDescent="0.2"/>
    <row r="947" ht="14.25" customHeight="1" x14ac:dyDescent="0.2"/>
    <row r="948" ht="14.25" customHeight="1" x14ac:dyDescent="0.2"/>
    <row r="949" ht="14.25" customHeight="1" x14ac:dyDescent="0.2"/>
    <row r="950" ht="14.25" customHeight="1" x14ac:dyDescent="0.2"/>
    <row r="951" ht="14.25" customHeight="1" x14ac:dyDescent="0.2"/>
    <row r="952" ht="14.25" customHeight="1" x14ac:dyDescent="0.2"/>
    <row r="953" ht="14.25" customHeight="1" x14ac:dyDescent="0.2"/>
    <row r="954" ht="14.25" customHeight="1" x14ac:dyDescent="0.2"/>
    <row r="955" ht="14.25" customHeight="1" x14ac:dyDescent="0.2"/>
    <row r="956" ht="14.25" customHeight="1" x14ac:dyDescent="0.2"/>
    <row r="957" ht="14.25" customHeight="1" x14ac:dyDescent="0.2"/>
    <row r="958" ht="14.25" customHeight="1" x14ac:dyDescent="0.2"/>
    <row r="959" ht="14.25" customHeight="1" x14ac:dyDescent="0.2"/>
    <row r="960" ht="14.25" customHeight="1" x14ac:dyDescent="0.2"/>
    <row r="961" ht="14.25" customHeight="1" x14ac:dyDescent="0.2"/>
    <row r="962" ht="14.25" customHeight="1" x14ac:dyDescent="0.2"/>
    <row r="963" ht="14.25" customHeight="1" x14ac:dyDescent="0.2"/>
    <row r="964" ht="14.25" customHeight="1" x14ac:dyDescent="0.2"/>
    <row r="965" ht="14.25" customHeight="1" x14ac:dyDescent="0.2"/>
    <row r="966" ht="14.25" customHeight="1" x14ac:dyDescent="0.2"/>
    <row r="967" ht="14.25" customHeight="1" x14ac:dyDescent="0.2"/>
    <row r="968" ht="14.25" customHeight="1" x14ac:dyDescent="0.2"/>
    <row r="969" ht="14.25" customHeight="1" x14ac:dyDescent="0.2"/>
    <row r="970" ht="14.25" customHeight="1" x14ac:dyDescent="0.2"/>
    <row r="971" ht="14.25" customHeight="1" x14ac:dyDescent="0.2"/>
    <row r="972" ht="14.25" customHeight="1" x14ac:dyDescent="0.2"/>
    <row r="973" ht="14.25" customHeight="1" x14ac:dyDescent="0.2"/>
    <row r="974" ht="14.25" customHeight="1" x14ac:dyDescent="0.2"/>
    <row r="975" ht="14.25" customHeight="1" x14ac:dyDescent="0.2"/>
    <row r="976" ht="14.25" customHeight="1" x14ac:dyDescent="0.2"/>
    <row r="977" ht="14.25" customHeight="1" x14ac:dyDescent="0.2"/>
    <row r="978" ht="14.25" customHeight="1" x14ac:dyDescent="0.2"/>
    <row r="979" ht="14.25" customHeight="1" x14ac:dyDescent="0.2"/>
    <row r="980" ht="14.25" customHeight="1" x14ac:dyDescent="0.2"/>
    <row r="981" ht="14.25" customHeight="1" x14ac:dyDescent="0.2"/>
    <row r="982" ht="14.25" customHeight="1" x14ac:dyDescent="0.2"/>
    <row r="983" ht="14.25" customHeight="1" x14ac:dyDescent="0.2"/>
    <row r="984" ht="14.25" customHeight="1" x14ac:dyDescent="0.2"/>
    <row r="985" ht="14.25" customHeight="1" x14ac:dyDescent="0.2"/>
    <row r="986" ht="14.25" customHeight="1" x14ac:dyDescent="0.2"/>
    <row r="987" ht="14.25" customHeight="1" x14ac:dyDescent="0.2"/>
    <row r="988" ht="14.25" customHeight="1" x14ac:dyDescent="0.2"/>
    <row r="989" ht="14.25" customHeight="1" x14ac:dyDescent="0.2"/>
    <row r="990" ht="14.25" customHeight="1" x14ac:dyDescent="0.2"/>
    <row r="991" ht="14.25" customHeight="1" x14ac:dyDescent="0.2"/>
    <row r="992" ht="14.25" customHeight="1" x14ac:dyDescent="0.2"/>
    <row r="993" ht="14.25" customHeight="1" x14ac:dyDescent="0.2"/>
    <row r="994" ht="14.25" customHeight="1" x14ac:dyDescent="0.2"/>
    <row r="995" ht="14.25" customHeight="1" x14ac:dyDescent="0.2"/>
    <row r="996" ht="14.25" customHeight="1" x14ac:dyDescent="0.2"/>
    <row r="997" ht="14.25" customHeight="1" x14ac:dyDescent="0.2"/>
    <row r="998" ht="14.25" customHeight="1" x14ac:dyDescent="0.2"/>
    <row r="999" ht="14.25" customHeight="1" x14ac:dyDescent="0.2"/>
    <row r="1000" ht="14.25" customHeight="1" x14ac:dyDescent="0.2"/>
  </sheetData>
  <pageMargins left="0.7" right="0.7" top="0.75" bottom="0.75" header="0" footer="0"/>
  <pageSetup orientation="portrait"/>
  <ignoredErrors>
    <ignoredError sqref="C3 E2:E7 L2:L7 E9:E17 L9:L17 C8:AZ8" formula="1"/>
  </ignoredError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44546A"/>
  </sheetPr>
  <dimension ref="A1:AZ1000"/>
  <sheetViews>
    <sheetView workbookViewId="0">
      <selection activeCell="AV26" sqref="AV26"/>
    </sheetView>
  </sheetViews>
  <sheetFormatPr baseColWidth="10" defaultColWidth="14.5" defaultRowHeight="15" customHeight="1" x14ac:dyDescent="0.2"/>
  <cols>
    <col min="1" max="1" width="33.33203125" customWidth="1"/>
    <col min="2" max="2" width="9" bestFit="1" customWidth="1"/>
    <col min="3" max="32" width="7.33203125" customWidth="1"/>
  </cols>
  <sheetData>
    <row r="1" spans="1:52" s="25" customFormat="1" ht="14.25" customHeight="1" x14ac:dyDescent="0.2">
      <c r="A1" s="3" t="s">
        <v>68</v>
      </c>
      <c r="B1" s="41">
        <v>2020</v>
      </c>
      <c r="C1" s="41">
        <v>2021</v>
      </c>
      <c r="D1" s="41">
        <v>2022</v>
      </c>
      <c r="E1" s="41">
        <v>2023</v>
      </c>
      <c r="F1" s="41">
        <v>2024</v>
      </c>
      <c r="G1" s="41">
        <v>2025</v>
      </c>
      <c r="H1" s="41">
        <v>2026</v>
      </c>
      <c r="I1" s="41">
        <v>2027</v>
      </c>
      <c r="J1" s="41">
        <v>2028</v>
      </c>
      <c r="K1" s="41">
        <v>2029</v>
      </c>
      <c r="L1" s="41">
        <v>2030</v>
      </c>
      <c r="M1" s="41">
        <v>2031</v>
      </c>
      <c r="N1" s="41">
        <v>2032</v>
      </c>
      <c r="O1" s="41">
        <v>2033</v>
      </c>
      <c r="P1" s="41">
        <v>2034</v>
      </c>
      <c r="Q1" s="41">
        <v>2035</v>
      </c>
      <c r="R1" s="41">
        <v>2036</v>
      </c>
      <c r="S1" s="41">
        <v>2037</v>
      </c>
      <c r="T1" s="41">
        <v>2038</v>
      </c>
      <c r="U1" s="41">
        <v>2039</v>
      </c>
      <c r="V1" s="41">
        <v>2040</v>
      </c>
      <c r="W1" s="41">
        <v>2041</v>
      </c>
      <c r="X1" s="41">
        <v>2042</v>
      </c>
      <c r="Y1" s="41">
        <v>2043</v>
      </c>
      <c r="Z1" s="41">
        <v>2044</v>
      </c>
      <c r="AA1" s="41">
        <v>2045</v>
      </c>
      <c r="AB1" s="41">
        <v>2046</v>
      </c>
      <c r="AC1" s="41">
        <v>2047</v>
      </c>
      <c r="AD1" s="41">
        <v>2048</v>
      </c>
      <c r="AE1" s="41">
        <v>2049</v>
      </c>
      <c r="AF1" s="41">
        <v>2050</v>
      </c>
      <c r="AG1" s="25">
        <v>2051</v>
      </c>
      <c r="AH1" s="25">
        <v>2052</v>
      </c>
      <c r="AI1" s="25">
        <v>2053</v>
      </c>
      <c r="AJ1" s="25">
        <v>2054</v>
      </c>
      <c r="AK1" s="25">
        <v>2055</v>
      </c>
      <c r="AL1" s="25">
        <v>2056</v>
      </c>
      <c r="AM1" s="25">
        <v>2057</v>
      </c>
      <c r="AN1" s="25">
        <v>2058</v>
      </c>
      <c r="AO1" s="25">
        <v>2059</v>
      </c>
      <c r="AP1" s="25">
        <v>2060</v>
      </c>
      <c r="AQ1" s="25">
        <v>2061</v>
      </c>
      <c r="AR1" s="25">
        <v>2062</v>
      </c>
      <c r="AS1" s="25">
        <v>2063</v>
      </c>
      <c r="AT1" s="25">
        <v>2064</v>
      </c>
      <c r="AU1" s="25">
        <v>2065</v>
      </c>
      <c r="AV1" s="25">
        <v>2066</v>
      </c>
      <c r="AW1" s="25">
        <v>2067</v>
      </c>
      <c r="AX1" s="25">
        <v>2068</v>
      </c>
      <c r="AY1" s="25">
        <v>2069</v>
      </c>
      <c r="AZ1" s="25">
        <v>2070</v>
      </c>
    </row>
    <row r="2" spans="1:52" ht="14.25" customHeight="1" x14ac:dyDescent="0.2">
      <c r="A2" s="12" t="s">
        <v>52</v>
      </c>
      <c r="B2" s="31">
        <v>0</v>
      </c>
      <c r="C2" s="31">
        <f t="shared" ref="C2:AZ2" si="0">$B$2</f>
        <v>0</v>
      </c>
      <c r="D2" s="31">
        <f t="shared" si="0"/>
        <v>0</v>
      </c>
      <c r="E2" s="31">
        <f t="shared" si="0"/>
        <v>0</v>
      </c>
      <c r="F2" s="31">
        <f t="shared" si="0"/>
        <v>0</v>
      </c>
      <c r="G2" s="31">
        <f t="shared" si="0"/>
        <v>0</v>
      </c>
      <c r="H2" s="31">
        <f t="shared" si="0"/>
        <v>0</v>
      </c>
      <c r="I2" s="31">
        <f t="shared" si="0"/>
        <v>0</v>
      </c>
      <c r="J2" s="31">
        <f t="shared" si="0"/>
        <v>0</v>
      </c>
      <c r="K2" s="31">
        <f t="shared" si="0"/>
        <v>0</v>
      </c>
      <c r="L2" s="31">
        <f t="shared" si="0"/>
        <v>0</v>
      </c>
      <c r="M2" s="31">
        <f t="shared" si="0"/>
        <v>0</v>
      </c>
      <c r="N2" s="31">
        <f t="shared" si="0"/>
        <v>0</v>
      </c>
      <c r="O2" s="31">
        <f t="shared" si="0"/>
        <v>0</v>
      </c>
      <c r="P2" s="31">
        <f t="shared" si="0"/>
        <v>0</v>
      </c>
      <c r="Q2" s="31">
        <f t="shared" si="0"/>
        <v>0</v>
      </c>
      <c r="R2" s="31">
        <f t="shared" si="0"/>
        <v>0</v>
      </c>
      <c r="S2" s="31">
        <f t="shared" si="0"/>
        <v>0</v>
      </c>
      <c r="T2" s="31">
        <f t="shared" si="0"/>
        <v>0</v>
      </c>
      <c r="U2" s="31">
        <f t="shared" si="0"/>
        <v>0</v>
      </c>
      <c r="V2" s="31">
        <f t="shared" si="0"/>
        <v>0</v>
      </c>
      <c r="W2" s="31">
        <f t="shared" si="0"/>
        <v>0</v>
      </c>
      <c r="X2" s="31">
        <f t="shared" si="0"/>
        <v>0</v>
      </c>
      <c r="Y2" s="31">
        <f t="shared" si="0"/>
        <v>0</v>
      </c>
      <c r="Z2" s="31">
        <f t="shared" si="0"/>
        <v>0</v>
      </c>
      <c r="AA2" s="31">
        <f t="shared" si="0"/>
        <v>0</v>
      </c>
      <c r="AB2" s="31">
        <f t="shared" si="0"/>
        <v>0</v>
      </c>
      <c r="AC2" s="31">
        <f t="shared" si="0"/>
        <v>0</v>
      </c>
      <c r="AD2" s="31">
        <f t="shared" si="0"/>
        <v>0</v>
      </c>
      <c r="AE2" s="31">
        <f t="shared" si="0"/>
        <v>0</v>
      </c>
      <c r="AF2" s="31">
        <f t="shared" si="0"/>
        <v>0</v>
      </c>
      <c r="AG2" s="31">
        <f t="shared" si="0"/>
        <v>0</v>
      </c>
      <c r="AH2" s="31">
        <f t="shared" si="0"/>
        <v>0</v>
      </c>
      <c r="AI2" s="31">
        <f t="shared" si="0"/>
        <v>0</v>
      </c>
      <c r="AJ2" s="31">
        <f t="shared" si="0"/>
        <v>0</v>
      </c>
      <c r="AK2" s="31">
        <f t="shared" si="0"/>
        <v>0</v>
      </c>
      <c r="AL2" s="31">
        <f t="shared" si="0"/>
        <v>0</v>
      </c>
      <c r="AM2" s="31">
        <f t="shared" si="0"/>
        <v>0</v>
      </c>
      <c r="AN2" s="31">
        <f t="shared" si="0"/>
        <v>0</v>
      </c>
      <c r="AO2" s="31">
        <f t="shared" si="0"/>
        <v>0</v>
      </c>
      <c r="AP2" s="31">
        <f t="shared" si="0"/>
        <v>0</v>
      </c>
      <c r="AQ2" s="31">
        <f t="shared" si="0"/>
        <v>0</v>
      </c>
      <c r="AR2" s="31">
        <f t="shared" si="0"/>
        <v>0</v>
      </c>
      <c r="AS2" s="31">
        <f t="shared" si="0"/>
        <v>0</v>
      </c>
      <c r="AT2" s="31">
        <f t="shared" si="0"/>
        <v>0</v>
      </c>
      <c r="AU2" s="31">
        <f t="shared" si="0"/>
        <v>0</v>
      </c>
      <c r="AV2" s="31">
        <f t="shared" si="0"/>
        <v>0</v>
      </c>
      <c r="AW2" s="31">
        <f t="shared" si="0"/>
        <v>0</v>
      </c>
      <c r="AX2" s="31">
        <f t="shared" si="0"/>
        <v>0</v>
      </c>
      <c r="AY2" s="31">
        <f t="shared" si="0"/>
        <v>0</v>
      </c>
      <c r="AZ2" s="31">
        <f t="shared" si="0"/>
        <v>0</v>
      </c>
    </row>
    <row r="3" spans="1:52" ht="14.25" customHeight="1" x14ac:dyDescent="0.2">
      <c r="A3" s="12" t="s">
        <v>53</v>
      </c>
      <c r="B3" s="31">
        <v>0</v>
      </c>
      <c r="C3" s="31">
        <f t="shared" ref="C3:AZ3" si="1">$B$3</f>
        <v>0</v>
      </c>
      <c r="D3" s="31">
        <f t="shared" si="1"/>
        <v>0</v>
      </c>
      <c r="E3" s="31">
        <f t="shared" si="1"/>
        <v>0</v>
      </c>
      <c r="F3" s="31">
        <f t="shared" si="1"/>
        <v>0</v>
      </c>
      <c r="G3" s="31">
        <f t="shared" si="1"/>
        <v>0</v>
      </c>
      <c r="H3" s="31">
        <f t="shared" si="1"/>
        <v>0</v>
      </c>
      <c r="I3" s="31">
        <f t="shared" si="1"/>
        <v>0</v>
      </c>
      <c r="J3" s="31">
        <f t="shared" si="1"/>
        <v>0</v>
      </c>
      <c r="K3" s="31">
        <f t="shared" si="1"/>
        <v>0</v>
      </c>
      <c r="L3" s="31">
        <f t="shared" si="1"/>
        <v>0</v>
      </c>
      <c r="M3" s="31">
        <f t="shared" si="1"/>
        <v>0</v>
      </c>
      <c r="N3" s="31">
        <f t="shared" si="1"/>
        <v>0</v>
      </c>
      <c r="O3" s="31">
        <f t="shared" si="1"/>
        <v>0</v>
      </c>
      <c r="P3" s="31">
        <f t="shared" si="1"/>
        <v>0</v>
      </c>
      <c r="Q3" s="31">
        <f t="shared" si="1"/>
        <v>0</v>
      </c>
      <c r="R3" s="31">
        <f t="shared" si="1"/>
        <v>0</v>
      </c>
      <c r="S3" s="31">
        <f t="shared" si="1"/>
        <v>0</v>
      </c>
      <c r="T3" s="31">
        <f t="shared" si="1"/>
        <v>0</v>
      </c>
      <c r="U3" s="31">
        <f t="shared" si="1"/>
        <v>0</v>
      </c>
      <c r="V3" s="31">
        <f t="shared" si="1"/>
        <v>0</v>
      </c>
      <c r="W3" s="31">
        <f t="shared" si="1"/>
        <v>0</v>
      </c>
      <c r="X3" s="31">
        <f t="shared" si="1"/>
        <v>0</v>
      </c>
      <c r="Y3" s="31">
        <f t="shared" si="1"/>
        <v>0</v>
      </c>
      <c r="Z3" s="31">
        <f t="shared" si="1"/>
        <v>0</v>
      </c>
      <c r="AA3" s="31">
        <f t="shared" si="1"/>
        <v>0</v>
      </c>
      <c r="AB3" s="31">
        <f t="shared" si="1"/>
        <v>0</v>
      </c>
      <c r="AC3" s="31">
        <f t="shared" si="1"/>
        <v>0</v>
      </c>
      <c r="AD3" s="31">
        <f t="shared" si="1"/>
        <v>0</v>
      </c>
      <c r="AE3" s="31">
        <f t="shared" si="1"/>
        <v>0</v>
      </c>
      <c r="AF3" s="31">
        <f t="shared" si="1"/>
        <v>0</v>
      </c>
      <c r="AG3" s="31">
        <f t="shared" si="1"/>
        <v>0</v>
      </c>
      <c r="AH3" s="31">
        <f t="shared" si="1"/>
        <v>0</v>
      </c>
      <c r="AI3" s="31">
        <f t="shared" si="1"/>
        <v>0</v>
      </c>
      <c r="AJ3" s="31">
        <f t="shared" si="1"/>
        <v>0</v>
      </c>
      <c r="AK3" s="31">
        <f t="shared" si="1"/>
        <v>0</v>
      </c>
      <c r="AL3" s="31">
        <f t="shared" si="1"/>
        <v>0</v>
      </c>
      <c r="AM3" s="31">
        <f t="shared" si="1"/>
        <v>0</v>
      </c>
      <c r="AN3" s="31">
        <f t="shared" si="1"/>
        <v>0</v>
      </c>
      <c r="AO3" s="31">
        <f t="shared" si="1"/>
        <v>0</v>
      </c>
      <c r="AP3" s="31">
        <f t="shared" si="1"/>
        <v>0</v>
      </c>
      <c r="AQ3" s="31">
        <f t="shared" si="1"/>
        <v>0</v>
      </c>
      <c r="AR3" s="31">
        <f t="shared" si="1"/>
        <v>0</v>
      </c>
      <c r="AS3" s="31">
        <f t="shared" si="1"/>
        <v>0</v>
      </c>
      <c r="AT3" s="31">
        <f t="shared" si="1"/>
        <v>0</v>
      </c>
      <c r="AU3" s="31">
        <f t="shared" si="1"/>
        <v>0</v>
      </c>
      <c r="AV3" s="31">
        <f t="shared" si="1"/>
        <v>0</v>
      </c>
      <c r="AW3" s="31">
        <f t="shared" si="1"/>
        <v>0</v>
      </c>
      <c r="AX3" s="31">
        <f t="shared" si="1"/>
        <v>0</v>
      </c>
      <c r="AY3" s="31">
        <f t="shared" si="1"/>
        <v>0</v>
      </c>
      <c r="AZ3" s="31">
        <f t="shared" si="1"/>
        <v>0</v>
      </c>
    </row>
    <row r="4" spans="1:52" ht="14.25" customHeight="1" x14ac:dyDescent="0.2">
      <c r="A4" s="12" t="s">
        <v>40</v>
      </c>
      <c r="B4" s="31">
        <v>0</v>
      </c>
      <c r="C4" s="31">
        <f t="shared" ref="C4:AZ4" si="2">$B$4</f>
        <v>0</v>
      </c>
      <c r="D4" s="31">
        <f t="shared" si="2"/>
        <v>0</v>
      </c>
      <c r="E4" s="31">
        <f t="shared" si="2"/>
        <v>0</v>
      </c>
      <c r="F4" s="31">
        <f t="shared" si="2"/>
        <v>0</v>
      </c>
      <c r="G4" s="31">
        <f t="shared" si="2"/>
        <v>0</v>
      </c>
      <c r="H4" s="31">
        <f t="shared" si="2"/>
        <v>0</v>
      </c>
      <c r="I4" s="31">
        <f t="shared" si="2"/>
        <v>0</v>
      </c>
      <c r="J4" s="31">
        <f t="shared" si="2"/>
        <v>0</v>
      </c>
      <c r="K4" s="31">
        <f t="shared" si="2"/>
        <v>0</v>
      </c>
      <c r="L4" s="31">
        <f t="shared" si="2"/>
        <v>0</v>
      </c>
      <c r="M4" s="31">
        <f t="shared" si="2"/>
        <v>0</v>
      </c>
      <c r="N4" s="31">
        <f t="shared" si="2"/>
        <v>0</v>
      </c>
      <c r="O4" s="31">
        <f t="shared" si="2"/>
        <v>0</v>
      </c>
      <c r="P4" s="31">
        <f t="shared" si="2"/>
        <v>0</v>
      </c>
      <c r="Q4" s="31">
        <f t="shared" si="2"/>
        <v>0</v>
      </c>
      <c r="R4" s="31">
        <f t="shared" si="2"/>
        <v>0</v>
      </c>
      <c r="S4" s="31">
        <f t="shared" si="2"/>
        <v>0</v>
      </c>
      <c r="T4" s="31">
        <f t="shared" si="2"/>
        <v>0</v>
      </c>
      <c r="U4" s="31">
        <f t="shared" si="2"/>
        <v>0</v>
      </c>
      <c r="V4" s="31">
        <f t="shared" si="2"/>
        <v>0</v>
      </c>
      <c r="W4" s="31">
        <f t="shared" si="2"/>
        <v>0</v>
      </c>
      <c r="X4" s="31">
        <f t="shared" si="2"/>
        <v>0</v>
      </c>
      <c r="Y4" s="31">
        <f t="shared" si="2"/>
        <v>0</v>
      </c>
      <c r="Z4" s="31">
        <f t="shared" si="2"/>
        <v>0</v>
      </c>
      <c r="AA4" s="31">
        <f t="shared" si="2"/>
        <v>0</v>
      </c>
      <c r="AB4" s="31">
        <f t="shared" si="2"/>
        <v>0</v>
      </c>
      <c r="AC4" s="31">
        <f t="shared" si="2"/>
        <v>0</v>
      </c>
      <c r="AD4" s="31">
        <f t="shared" si="2"/>
        <v>0</v>
      </c>
      <c r="AE4" s="31">
        <f t="shared" si="2"/>
        <v>0</v>
      </c>
      <c r="AF4" s="31">
        <f t="shared" si="2"/>
        <v>0</v>
      </c>
      <c r="AG4" s="31">
        <f t="shared" si="2"/>
        <v>0</v>
      </c>
      <c r="AH4" s="31">
        <f t="shared" si="2"/>
        <v>0</v>
      </c>
      <c r="AI4" s="31">
        <f t="shared" si="2"/>
        <v>0</v>
      </c>
      <c r="AJ4" s="31">
        <f t="shared" si="2"/>
        <v>0</v>
      </c>
      <c r="AK4" s="31">
        <f t="shared" si="2"/>
        <v>0</v>
      </c>
      <c r="AL4" s="31">
        <f t="shared" si="2"/>
        <v>0</v>
      </c>
      <c r="AM4" s="31">
        <f t="shared" si="2"/>
        <v>0</v>
      </c>
      <c r="AN4" s="31">
        <f t="shared" si="2"/>
        <v>0</v>
      </c>
      <c r="AO4" s="31">
        <f t="shared" si="2"/>
        <v>0</v>
      </c>
      <c r="AP4" s="31">
        <f t="shared" si="2"/>
        <v>0</v>
      </c>
      <c r="AQ4" s="31">
        <f t="shared" si="2"/>
        <v>0</v>
      </c>
      <c r="AR4" s="31">
        <f t="shared" si="2"/>
        <v>0</v>
      </c>
      <c r="AS4" s="31">
        <f t="shared" si="2"/>
        <v>0</v>
      </c>
      <c r="AT4" s="31">
        <f t="shared" si="2"/>
        <v>0</v>
      </c>
      <c r="AU4" s="31">
        <f t="shared" si="2"/>
        <v>0</v>
      </c>
      <c r="AV4" s="31">
        <f t="shared" si="2"/>
        <v>0</v>
      </c>
      <c r="AW4" s="31">
        <f t="shared" si="2"/>
        <v>0</v>
      </c>
      <c r="AX4" s="31">
        <f t="shared" si="2"/>
        <v>0</v>
      </c>
      <c r="AY4" s="31">
        <f t="shared" si="2"/>
        <v>0</v>
      </c>
      <c r="AZ4" s="31">
        <f t="shared" si="2"/>
        <v>0</v>
      </c>
    </row>
    <row r="5" spans="1:52" ht="14.25" customHeight="1" x14ac:dyDescent="0.2">
      <c r="A5" s="12" t="s">
        <v>54</v>
      </c>
      <c r="B5" s="31">
        <v>0</v>
      </c>
      <c r="C5" s="31">
        <f t="shared" ref="C5:AZ5" si="3">$B$5</f>
        <v>0</v>
      </c>
      <c r="D5" s="31">
        <f t="shared" si="3"/>
        <v>0</v>
      </c>
      <c r="E5" s="31">
        <f t="shared" si="3"/>
        <v>0</v>
      </c>
      <c r="F5" s="31">
        <f t="shared" si="3"/>
        <v>0</v>
      </c>
      <c r="G5" s="31">
        <f t="shared" si="3"/>
        <v>0</v>
      </c>
      <c r="H5" s="31">
        <f t="shared" si="3"/>
        <v>0</v>
      </c>
      <c r="I5" s="31">
        <f t="shared" si="3"/>
        <v>0</v>
      </c>
      <c r="J5" s="31">
        <f t="shared" si="3"/>
        <v>0</v>
      </c>
      <c r="K5" s="31">
        <f t="shared" si="3"/>
        <v>0</v>
      </c>
      <c r="L5" s="31">
        <f t="shared" si="3"/>
        <v>0</v>
      </c>
      <c r="M5" s="31">
        <f t="shared" si="3"/>
        <v>0</v>
      </c>
      <c r="N5" s="31">
        <f t="shared" si="3"/>
        <v>0</v>
      </c>
      <c r="O5" s="31">
        <f t="shared" si="3"/>
        <v>0</v>
      </c>
      <c r="P5" s="31">
        <f t="shared" si="3"/>
        <v>0</v>
      </c>
      <c r="Q5" s="31">
        <f t="shared" si="3"/>
        <v>0</v>
      </c>
      <c r="R5" s="31">
        <f t="shared" si="3"/>
        <v>0</v>
      </c>
      <c r="S5" s="31">
        <f t="shared" si="3"/>
        <v>0</v>
      </c>
      <c r="T5" s="31">
        <f t="shared" si="3"/>
        <v>0</v>
      </c>
      <c r="U5" s="31">
        <f t="shared" si="3"/>
        <v>0</v>
      </c>
      <c r="V5" s="31">
        <f t="shared" si="3"/>
        <v>0</v>
      </c>
      <c r="W5" s="31">
        <f t="shared" si="3"/>
        <v>0</v>
      </c>
      <c r="X5" s="31">
        <f t="shared" si="3"/>
        <v>0</v>
      </c>
      <c r="Y5" s="31">
        <f t="shared" si="3"/>
        <v>0</v>
      </c>
      <c r="Z5" s="31">
        <f t="shared" si="3"/>
        <v>0</v>
      </c>
      <c r="AA5" s="31">
        <f t="shared" si="3"/>
        <v>0</v>
      </c>
      <c r="AB5" s="31">
        <f t="shared" si="3"/>
        <v>0</v>
      </c>
      <c r="AC5" s="31">
        <f t="shared" si="3"/>
        <v>0</v>
      </c>
      <c r="AD5" s="31">
        <f t="shared" si="3"/>
        <v>0</v>
      </c>
      <c r="AE5" s="31">
        <f t="shared" si="3"/>
        <v>0</v>
      </c>
      <c r="AF5" s="31">
        <f t="shared" si="3"/>
        <v>0</v>
      </c>
      <c r="AG5" s="31">
        <f t="shared" si="3"/>
        <v>0</v>
      </c>
      <c r="AH5" s="31">
        <f t="shared" si="3"/>
        <v>0</v>
      </c>
      <c r="AI5" s="31">
        <f t="shared" si="3"/>
        <v>0</v>
      </c>
      <c r="AJ5" s="31">
        <f t="shared" si="3"/>
        <v>0</v>
      </c>
      <c r="AK5" s="31">
        <f t="shared" si="3"/>
        <v>0</v>
      </c>
      <c r="AL5" s="31">
        <f t="shared" si="3"/>
        <v>0</v>
      </c>
      <c r="AM5" s="31">
        <f t="shared" si="3"/>
        <v>0</v>
      </c>
      <c r="AN5" s="31">
        <f t="shared" si="3"/>
        <v>0</v>
      </c>
      <c r="AO5" s="31">
        <f t="shared" si="3"/>
        <v>0</v>
      </c>
      <c r="AP5" s="31">
        <f t="shared" si="3"/>
        <v>0</v>
      </c>
      <c r="AQ5" s="31">
        <f t="shared" si="3"/>
        <v>0</v>
      </c>
      <c r="AR5" s="31">
        <f t="shared" si="3"/>
        <v>0</v>
      </c>
      <c r="AS5" s="31">
        <f t="shared" si="3"/>
        <v>0</v>
      </c>
      <c r="AT5" s="31">
        <f t="shared" si="3"/>
        <v>0</v>
      </c>
      <c r="AU5" s="31">
        <f t="shared" si="3"/>
        <v>0</v>
      </c>
      <c r="AV5" s="31">
        <f t="shared" si="3"/>
        <v>0</v>
      </c>
      <c r="AW5" s="31">
        <f t="shared" si="3"/>
        <v>0</v>
      </c>
      <c r="AX5" s="31">
        <f t="shared" si="3"/>
        <v>0</v>
      </c>
      <c r="AY5" s="31">
        <f t="shared" si="3"/>
        <v>0</v>
      </c>
      <c r="AZ5" s="31">
        <f t="shared" si="3"/>
        <v>0</v>
      </c>
    </row>
    <row r="6" spans="1:52" ht="14.25" customHeight="1" x14ac:dyDescent="0.2">
      <c r="A6" s="12" t="s">
        <v>55</v>
      </c>
      <c r="B6" s="31">
        <v>0</v>
      </c>
      <c r="C6" s="31">
        <f t="shared" ref="C6:AZ6" si="4">$B$6</f>
        <v>0</v>
      </c>
      <c r="D6" s="31">
        <f t="shared" si="4"/>
        <v>0</v>
      </c>
      <c r="E6" s="31">
        <f t="shared" si="4"/>
        <v>0</v>
      </c>
      <c r="F6" s="31">
        <f t="shared" si="4"/>
        <v>0</v>
      </c>
      <c r="G6" s="31">
        <f t="shared" si="4"/>
        <v>0</v>
      </c>
      <c r="H6" s="31">
        <f t="shared" si="4"/>
        <v>0</v>
      </c>
      <c r="I6" s="31">
        <f t="shared" si="4"/>
        <v>0</v>
      </c>
      <c r="J6" s="31">
        <f t="shared" si="4"/>
        <v>0</v>
      </c>
      <c r="K6" s="31">
        <f t="shared" si="4"/>
        <v>0</v>
      </c>
      <c r="L6" s="31">
        <f t="shared" si="4"/>
        <v>0</v>
      </c>
      <c r="M6" s="31">
        <f t="shared" si="4"/>
        <v>0</v>
      </c>
      <c r="N6" s="31">
        <f t="shared" si="4"/>
        <v>0</v>
      </c>
      <c r="O6" s="31">
        <f t="shared" si="4"/>
        <v>0</v>
      </c>
      <c r="P6" s="31">
        <f t="shared" si="4"/>
        <v>0</v>
      </c>
      <c r="Q6" s="31">
        <f t="shared" si="4"/>
        <v>0</v>
      </c>
      <c r="R6" s="31">
        <f t="shared" si="4"/>
        <v>0</v>
      </c>
      <c r="S6" s="31">
        <f t="shared" si="4"/>
        <v>0</v>
      </c>
      <c r="T6" s="31">
        <f t="shared" si="4"/>
        <v>0</v>
      </c>
      <c r="U6" s="31">
        <f t="shared" si="4"/>
        <v>0</v>
      </c>
      <c r="V6" s="31">
        <f t="shared" si="4"/>
        <v>0</v>
      </c>
      <c r="W6" s="31">
        <f t="shared" si="4"/>
        <v>0</v>
      </c>
      <c r="X6" s="31">
        <f t="shared" si="4"/>
        <v>0</v>
      </c>
      <c r="Y6" s="31">
        <f t="shared" si="4"/>
        <v>0</v>
      </c>
      <c r="Z6" s="31">
        <f t="shared" si="4"/>
        <v>0</v>
      </c>
      <c r="AA6" s="31">
        <f t="shared" si="4"/>
        <v>0</v>
      </c>
      <c r="AB6" s="31">
        <f t="shared" si="4"/>
        <v>0</v>
      </c>
      <c r="AC6" s="31">
        <f t="shared" si="4"/>
        <v>0</v>
      </c>
      <c r="AD6" s="31">
        <f t="shared" si="4"/>
        <v>0</v>
      </c>
      <c r="AE6" s="31">
        <f t="shared" si="4"/>
        <v>0</v>
      </c>
      <c r="AF6" s="31">
        <f t="shared" si="4"/>
        <v>0</v>
      </c>
      <c r="AG6" s="31">
        <f t="shared" si="4"/>
        <v>0</v>
      </c>
      <c r="AH6" s="31">
        <f t="shared" si="4"/>
        <v>0</v>
      </c>
      <c r="AI6" s="31">
        <f t="shared" si="4"/>
        <v>0</v>
      </c>
      <c r="AJ6" s="31">
        <f t="shared" si="4"/>
        <v>0</v>
      </c>
      <c r="AK6" s="31">
        <f t="shared" si="4"/>
        <v>0</v>
      </c>
      <c r="AL6" s="31">
        <f t="shared" si="4"/>
        <v>0</v>
      </c>
      <c r="AM6" s="31">
        <f t="shared" si="4"/>
        <v>0</v>
      </c>
      <c r="AN6" s="31">
        <f t="shared" si="4"/>
        <v>0</v>
      </c>
      <c r="AO6" s="31">
        <f t="shared" si="4"/>
        <v>0</v>
      </c>
      <c r="AP6" s="31">
        <f t="shared" si="4"/>
        <v>0</v>
      </c>
      <c r="AQ6" s="31">
        <f t="shared" si="4"/>
        <v>0</v>
      </c>
      <c r="AR6" s="31">
        <f t="shared" si="4"/>
        <v>0</v>
      </c>
      <c r="AS6" s="31">
        <f t="shared" si="4"/>
        <v>0</v>
      </c>
      <c r="AT6" s="31">
        <f t="shared" si="4"/>
        <v>0</v>
      </c>
      <c r="AU6" s="31">
        <f t="shared" si="4"/>
        <v>0</v>
      </c>
      <c r="AV6" s="31">
        <f t="shared" si="4"/>
        <v>0</v>
      </c>
      <c r="AW6" s="31">
        <f t="shared" si="4"/>
        <v>0</v>
      </c>
      <c r="AX6" s="31">
        <f t="shared" si="4"/>
        <v>0</v>
      </c>
      <c r="AY6" s="31">
        <f t="shared" si="4"/>
        <v>0</v>
      </c>
      <c r="AZ6" s="31">
        <f t="shared" si="4"/>
        <v>0</v>
      </c>
    </row>
    <row r="7" spans="1:52" ht="14.25" customHeight="1" x14ac:dyDescent="0.2">
      <c r="A7" s="12" t="s">
        <v>56</v>
      </c>
      <c r="B7" s="31">
        <v>0</v>
      </c>
      <c r="C7" s="31">
        <f t="shared" ref="C7:AZ7" si="5">$B$7</f>
        <v>0</v>
      </c>
      <c r="D7" s="31">
        <f t="shared" si="5"/>
        <v>0</v>
      </c>
      <c r="E7" s="31">
        <f t="shared" si="5"/>
        <v>0</v>
      </c>
      <c r="F7" s="31">
        <f t="shared" si="5"/>
        <v>0</v>
      </c>
      <c r="G7" s="31">
        <f t="shared" si="5"/>
        <v>0</v>
      </c>
      <c r="H7" s="31">
        <f t="shared" si="5"/>
        <v>0</v>
      </c>
      <c r="I7" s="31">
        <f t="shared" si="5"/>
        <v>0</v>
      </c>
      <c r="J7" s="31">
        <f t="shared" si="5"/>
        <v>0</v>
      </c>
      <c r="K7" s="31">
        <f t="shared" si="5"/>
        <v>0</v>
      </c>
      <c r="L7" s="31">
        <f t="shared" si="5"/>
        <v>0</v>
      </c>
      <c r="M7" s="31">
        <f t="shared" si="5"/>
        <v>0</v>
      </c>
      <c r="N7" s="31">
        <f t="shared" si="5"/>
        <v>0</v>
      </c>
      <c r="O7" s="31">
        <f t="shared" si="5"/>
        <v>0</v>
      </c>
      <c r="P7" s="31">
        <f t="shared" si="5"/>
        <v>0</v>
      </c>
      <c r="Q7" s="31">
        <f t="shared" si="5"/>
        <v>0</v>
      </c>
      <c r="R7" s="31">
        <f t="shared" si="5"/>
        <v>0</v>
      </c>
      <c r="S7" s="31">
        <f t="shared" si="5"/>
        <v>0</v>
      </c>
      <c r="T7" s="31">
        <f t="shared" si="5"/>
        <v>0</v>
      </c>
      <c r="U7" s="31">
        <f t="shared" si="5"/>
        <v>0</v>
      </c>
      <c r="V7" s="31">
        <f t="shared" si="5"/>
        <v>0</v>
      </c>
      <c r="W7" s="31">
        <f t="shared" si="5"/>
        <v>0</v>
      </c>
      <c r="X7" s="31">
        <f t="shared" si="5"/>
        <v>0</v>
      </c>
      <c r="Y7" s="31">
        <f t="shared" si="5"/>
        <v>0</v>
      </c>
      <c r="Z7" s="31">
        <f t="shared" si="5"/>
        <v>0</v>
      </c>
      <c r="AA7" s="31">
        <f t="shared" si="5"/>
        <v>0</v>
      </c>
      <c r="AB7" s="31">
        <f t="shared" si="5"/>
        <v>0</v>
      </c>
      <c r="AC7" s="31">
        <f t="shared" si="5"/>
        <v>0</v>
      </c>
      <c r="AD7" s="31">
        <f t="shared" si="5"/>
        <v>0</v>
      </c>
      <c r="AE7" s="31">
        <f t="shared" si="5"/>
        <v>0</v>
      </c>
      <c r="AF7" s="31">
        <f t="shared" si="5"/>
        <v>0</v>
      </c>
      <c r="AG7" s="31">
        <f t="shared" si="5"/>
        <v>0</v>
      </c>
      <c r="AH7" s="31">
        <f t="shared" si="5"/>
        <v>0</v>
      </c>
      <c r="AI7" s="31">
        <f t="shared" si="5"/>
        <v>0</v>
      </c>
      <c r="AJ7" s="31">
        <f t="shared" si="5"/>
        <v>0</v>
      </c>
      <c r="AK7" s="31">
        <f t="shared" si="5"/>
        <v>0</v>
      </c>
      <c r="AL7" s="31">
        <f t="shared" si="5"/>
        <v>0</v>
      </c>
      <c r="AM7" s="31">
        <f t="shared" si="5"/>
        <v>0</v>
      </c>
      <c r="AN7" s="31">
        <f t="shared" si="5"/>
        <v>0</v>
      </c>
      <c r="AO7" s="31">
        <f t="shared" si="5"/>
        <v>0</v>
      </c>
      <c r="AP7" s="31">
        <f t="shared" si="5"/>
        <v>0</v>
      </c>
      <c r="AQ7" s="31">
        <f t="shared" si="5"/>
        <v>0</v>
      </c>
      <c r="AR7" s="31">
        <f t="shared" si="5"/>
        <v>0</v>
      </c>
      <c r="AS7" s="31">
        <f t="shared" si="5"/>
        <v>0</v>
      </c>
      <c r="AT7" s="31">
        <f t="shared" si="5"/>
        <v>0</v>
      </c>
      <c r="AU7" s="31">
        <f t="shared" si="5"/>
        <v>0</v>
      </c>
      <c r="AV7" s="31">
        <f t="shared" si="5"/>
        <v>0</v>
      </c>
      <c r="AW7" s="31">
        <f t="shared" si="5"/>
        <v>0</v>
      </c>
      <c r="AX7" s="31">
        <f t="shared" si="5"/>
        <v>0</v>
      </c>
      <c r="AY7" s="31">
        <f t="shared" si="5"/>
        <v>0</v>
      </c>
      <c r="AZ7" s="31">
        <f t="shared" si="5"/>
        <v>0</v>
      </c>
    </row>
    <row r="8" spans="1:52" ht="14.25" customHeight="1" x14ac:dyDescent="0.2">
      <c r="A8" s="12" t="s">
        <v>67</v>
      </c>
      <c r="B8" s="31">
        <v>0</v>
      </c>
      <c r="C8" s="31">
        <f t="shared" ref="C8:AZ8" si="6">$B$8</f>
        <v>0</v>
      </c>
      <c r="D8" s="31">
        <f t="shared" si="6"/>
        <v>0</v>
      </c>
      <c r="E8" s="31">
        <f t="shared" si="6"/>
        <v>0</v>
      </c>
      <c r="F8" s="31">
        <f t="shared" si="6"/>
        <v>0</v>
      </c>
      <c r="G8" s="31">
        <f t="shared" si="6"/>
        <v>0</v>
      </c>
      <c r="H8" s="31">
        <f t="shared" si="6"/>
        <v>0</v>
      </c>
      <c r="I8" s="31">
        <f t="shared" si="6"/>
        <v>0</v>
      </c>
      <c r="J8" s="31">
        <f t="shared" si="6"/>
        <v>0</v>
      </c>
      <c r="K8" s="31">
        <f t="shared" si="6"/>
        <v>0</v>
      </c>
      <c r="L8" s="31">
        <f t="shared" si="6"/>
        <v>0</v>
      </c>
      <c r="M8" s="31">
        <f t="shared" si="6"/>
        <v>0</v>
      </c>
      <c r="N8" s="31">
        <f t="shared" si="6"/>
        <v>0</v>
      </c>
      <c r="O8" s="31">
        <f t="shared" si="6"/>
        <v>0</v>
      </c>
      <c r="P8" s="31">
        <f t="shared" si="6"/>
        <v>0</v>
      </c>
      <c r="Q8" s="31">
        <f t="shared" si="6"/>
        <v>0</v>
      </c>
      <c r="R8" s="31">
        <f t="shared" si="6"/>
        <v>0</v>
      </c>
      <c r="S8" s="31">
        <f t="shared" si="6"/>
        <v>0</v>
      </c>
      <c r="T8" s="31">
        <f t="shared" si="6"/>
        <v>0</v>
      </c>
      <c r="U8" s="31">
        <f t="shared" si="6"/>
        <v>0</v>
      </c>
      <c r="V8" s="31">
        <f t="shared" si="6"/>
        <v>0</v>
      </c>
      <c r="W8" s="31">
        <f t="shared" si="6"/>
        <v>0</v>
      </c>
      <c r="X8" s="31">
        <f t="shared" si="6"/>
        <v>0</v>
      </c>
      <c r="Y8" s="31">
        <f t="shared" si="6"/>
        <v>0</v>
      </c>
      <c r="Z8" s="31">
        <f t="shared" si="6"/>
        <v>0</v>
      </c>
      <c r="AA8" s="31">
        <f t="shared" si="6"/>
        <v>0</v>
      </c>
      <c r="AB8" s="31">
        <f t="shared" si="6"/>
        <v>0</v>
      </c>
      <c r="AC8" s="31">
        <f t="shared" si="6"/>
        <v>0</v>
      </c>
      <c r="AD8" s="31">
        <f t="shared" si="6"/>
        <v>0</v>
      </c>
      <c r="AE8" s="31">
        <f t="shared" si="6"/>
        <v>0</v>
      </c>
      <c r="AF8" s="31">
        <f t="shared" si="6"/>
        <v>0</v>
      </c>
      <c r="AG8" s="31">
        <f t="shared" si="6"/>
        <v>0</v>
      </c>
      <c r="AH8" s="31">
        <f t="shared" si="6"/>
        <v>0</v>
      </c>
      <c r="AI8" s="31">
        <f t="shared" si="6"/>
        <v>0</v>
      </c>
      <c r="AJ8" s="31">
        <f t="shared" si="6"/>
        <v>0</v>
      </c>
      <c r="AK8" s="31">
        <f t="shared" si="6"/>
        <v>0</v>
      </c>
      <c r="AL8" s="31">
        <f t="shared" si="6"/>
        <v>0</v>
      </c>
      <c r="AM8" s="31">
        <f t="shared" si="6"/>
        <v>0</v>
      </c>
      <c r="AN8" s="31">
        <f t="shared" si="6"/>
        <v>0</v>
      </c>
      <c r="AO8" s="31">
        <f t="shared" si="6"/>
        <v>0</v>
      </c>
      <c r="AP8" s="31">
        <f t="shared" si="6"/>
        <v>0</v>
      </c>
      <c r="AQ8" s="31">
        <f t="shared" si="6"/>
        <v>0</v>
      </c>
      <c r="AR8" s="31">
        <f t="shared" si="6"/>
        <v>0</v>
      </c>
      <c r="AS8" s="31">
        <f t="shared" si="6"/>
        <v>0</v>
      </c>
      <c r="AT8" s="31">
        <f t="shared" si="6"/>
        <v>0</v>
      </c>
      <c r="AU8" s="31">
        <f t="shared" si="6"/>
        <v>0</v>
      </c>
      <c r="AV8" s="31">
        <f t="shared" si="6"/>
        <v>0</v>
      </c>
      <c r="AW8" s="31">
        <f t="shared" si="6"/>
        <v>0</v>
      </c>
      <c r="AX8" s="31">
        <f t="shared" si="6"/>
        <v>0</v>
      </c>
      <c r="AY8" s="31">
        <f t="shared" si="6"/>
        <v>0</v>
      </c>
      <c r="AZ8" s="31">
        <f t="shared" si="6"/>
        <v>0</v>
      </c>
    </row>
    <row r="9" spans="1:52" ht="14.25" customHeight="1" x14ac:dyDescent="0.2">
      <c r="A9" s="12" t="s">
        <v>57</v>
      </c>
      <c r="B9" s="31">
        <v>0</v>
      </c>
      <c r="C9" s="31">
        <f t="shared" ref="C9:AZ9" si="7">$B$9</f>
        <v>0</v>
      </c>
      <c r="D9" s="31">
        <f t="shared" si="7"/>
        <v>0</v>
      </c>
      <c r="E9" s="31">
        <f t="shared" si="7"/>
        <v>0</v>
      </c>
      <c r="F9" s="31">
        <f t="shared" si="7"/>
        <v>0</v>
      </c>
      <c r="G9" s="31">
        <f t="shared" si="7"/>
        <v>0</v>
      </c>
      <c r="H9" s="31">
        <f t="shared" si="7"/>
        <v>0</v>
      </c>
      <c r="I9" s="31">
        <f t="shared" si="7"/>
        <v>0</v>
      </c>
      <c r="J9" s="31">
        <f t="shared" si="7"/>
        <v>0</v>
      </c>
      <c r="K9" s="31">
        <f t="shared" si="7"/>
        <v>0</v>
      </c>
      <c r="L9" s="31">
        <f t="shared" si="7"/>
        <v>0</v>
      </c>
      <c r="M9" s="31">
        <f t="shared" si="7"/>
        <v>0</v>
      </c>
      <c r="N9" s="31">
        <f t="shared" si="7"/>
        <v>0</v>
      </c>
      <c r="O9" s="31">
        <f t="shared" si="7"/>
        <v>0</v>
      </c>
      <c r="P9" s="31">
        <f t="shared" si="7"/>
        <v>0</v>
      </c>
      <c r="Q9" s="31">
        <f t="shared" si="7"/>
        <v>0</v>
      </c>
      <c r="R9" s="31">
        <f t="shared" si="7"/>
        <v>0</v>
      </c>
      <c r="S9" s="31">
        <f t="shared" si="7"/>
        <v>0</v>
      </c>
      <c r="T9" s="31">
        <f t="shared" si="7"/>
        <v>0</v>
      </c>
      <c r="U9" s="31">
        <f t="shared" si="7"/>
        <v>0</v>
      </c>
      <c r="V9" s="31">
        <f t="shared" si="7"/>
        <v>0</v>
      </c>
      <c r="W9" s="31">
        <f t="shared" si="7"/>
        <v>0</v>
      </c>
      <c r="X9" s="31">
        <f t="shared" si="7"/>
        <v>0</v>
      </c>
      <c r="Y9" s="31">
        <f t="shared" si="7"/>
        <v>0</v>
      </c>
      <c r="Z9" s="31">
        <f t="shared" si="7"/>
        <v>0</v>
      </c>
      <c r="AA9" s="31">
        <f t="shared" si="7"/>
        <v>0</v>
      </c>
      <c r="AB9" s="31">
        <f t="shared" si="7"/>
        <v>0</v>
      </c>
      <c r="AC9" s="31">
        <f t="shared" si="7"/>
        <v>0</v>
      </c>
      <c r="AD9" s="31">
        <f t="shared" si="7"/>
        <v>0</v>
      </c>
      <c r="AE9" s="31">
        <f t="shared" si="7"/>
        <v>0</v>
      </c>
      <c r="AF9" s="31">
        <f t="shared" si="7"/>
        <v>0</v>
      </c>
      <c r="AG9" s="31">
        <f t="shared" si="7"/>
        <v>0</v>
      </c>
      <c r="AH9" s="31">
        <f t="shared" si="7"/>
        <v>0</v>
      </c>
      <c r="AI9" s="31">
        <f t="shared" si="7"/>
        <v>0</v>
      </c>
      <c r="AJ9" s="31">
        <f t="shared" si="7"/>
        <v>0</v>
      </c>
      <c r="AK9" s="31">
        <f t="shared" si="7"/>
        <v>0</v>
      </c>
      <c r="AL9" s="31">
        <f t="shared" si="7"/>
        <v>0</v>
      </c>
      <c r="AM9" s="31">
        <f t="shared" si="7"/>
        <v>0</v>
      </c>
      <c r="AN9" s="31">
        <f t="shared" si="7"/>
        <v>0</v>
      </c>
      <c r="AO9" s="31">
        <f t="shared" si="7"/>
        <v>0</v>
      </c>
      <c r="AP9" s="31">
        <f t="shared" si="7"/>
        <v>0</v>
      </c>
      <c r="AQ9" s="31">
        <f t="shared" si="7"/>
        <v>0</v>
      </c>
      <c r="AR9" s="31">
        <f t="shared" si="7"/>
        <v>0</v>
      </c>
      <c r="AS9" s="31">
        <f t="shared" si="7"/>
        <v>0</v>
      </c>
      <c r="AT9" s="31">
        <f t="shared" si="7"/>
        <v>0</v>
      </c>
      <c r="AU9" s="31">
        <f t="shared" si="7"/>
        <v>0</v>
      </c>
      <c r="AV9" s="31">
        <f t="shared" si="7"/>
        <v>0</v>
      </c>
      <c r="AW9" s="31">
        <f t="shared" si="7"/>
        <v>0</v>
      </c>
      <c r="AX9" s="31">
        <f t="shared" si="7"/>
        <v>0</v>
      </c>
      <c r="AY9" s="31">
        <f t="shared" si="7"/>
        <v>0</v>
      </c>
      <c r="AZ9" s="31">
        <f t="shared" si="7"/>
        <v>0</v>
      </c>
    </row>
    <row r="10" spans="1:52" ht="14.25" customHeight="1" x14ac:dyDescent="0.2">
      <c r="A10" s="12" t="s">
        <v>58</v>
      </c>
      <c r="B10" s="31">
        <v>0</v>
      </c>
      <c r="C10" s="31">
        <f t="shared" ref="C10:AZ10" si="8">$B10</f>
        <v>0</v>
      </c>
      <c r="D10" s="31">
        <f t="shared" si="8"/>
        <v>0</v>
      </c>
      <c r="E10" s="31">
        <f t="shared" si="8"/>
        <v>0</v>
      </c>
      <c r="F10" s="31">
        <f t="shared" si="8"/>
        <v>0</v>
      </c>
      <c r="G10" s="31">
        <f t="shared" si="8"/>
        <v>0</v>
      </c>
      <c r="H10" s="31">
        <f t="shared" si="8"/>
        <v>0</v>
      </c>
      <c r="I10" s="31">
        <f t="shared" si="8"/>
        <v>0</v>
      </c>
      <c r="J10" s="31">
        <f t="shared" si="8"/>
        <v>0</v>
      </c>
      <c r="K10" s="31">
        <f t="shared" si="8"/>
        <v>0</v>
      </c>
      <c r="L10" s="31">
        <f t="shared" si="8"/>
        <v>0</v>
      </c>
      <c r="M10" s="31">
        <f t="shared" si="8"/>
        <v>0</v>
      </c>
      <c r="N10" s="31">
        <f t="shared" si="8"/>
        <v>0</v>
      </c>
      <c r="O10" s="31">
        <f t="shared" si="8"/>
        <v>0</v>
      </c>
      <c r="P10" s="31">
        <f t="shared" si="8"/>
        <v>0</v>
      </c>
      <c r="Q10" s="31">
        <f t="shared" si="8"/>
        <v>0</v>
      </c>
      <c r="R10" s="31">
        <f t="shared" si="8"/>
        <v>0</v>
      </c>
      <c r="S10" s="31">
        <f t="shared" si="8"/>
        <v>0</v>
      </c>
      <c r="T10" s="31">
        <f t="shared" si="8"/>
        <v>0</v>
      </c>
      <c r="U10" s="31">
        <f t="shared" si="8"/>
        <v>0</v>
      </c>
      <c r="V10" s="31">
        <f t="shared" si="8"/>
        <v>0</v>
      </c>
      <c r="W10" s="31">
        <f t="shared" si="8"/>
        <v>0</v>
      </c>
      <c r="X10" s="31">
        <f t="shared" si="8"/>
        <v>0</v>
      </c>
      <c r="Y10" s="31">
        <f t="shared" si="8"/>
        <v>0</v>
      </c>
      <c r="Z10" s="31">
        <f t="shared" si="8"/>
        <v>0</v>
      </c>
      <c r="AA10" s="31">
        <f t="shared" si="8"/>
        <v>0</v>
      </c>
      <c r="AB10" s="31">
        <f t="shared" si="8"/>
        <v>0</v>
      </c>
      <c r="AC10" s="31">
        <f t="shared" si="8"/>
        <v>0</v>
      </c>
      <c r="AD10" s="31">
        <f t="shared" si="8"/>
        <v>0</v>
      </c>
      <c r="AE10" s="31">
        <f t="shared" si="8"/>
        <v>0</v>
      </c>
      <c r="AF10" s="31">
        <f t="shared" si="8"/>
        <v>0</v>
      </c>
      <c r="AG10" s="31">
        <f t="shared" si="8"/>
        <v>0</v>
      </c>
      <c r="AH10" s="31">
        <f t="shared" si="8"/>
        <v>0</v>
      </c>
      <c r="AI10" s="31">
        <f t="shared" si="8"/>
        <v>0</v>
      </c>
      <c r="AJ10" s="31">
        <f t="shared" si="8"/>
        <v>0</v>
      </c>
      <c r="AK10" s="31">
        <f t="shared" si="8"/>
        <v>0</v>
      </c>
      <c r="AL10" s="31">
        <f t="shared" si="8"/>
        <v>0</v>
      </c>
      <c r="AM10" s="31">
        <f t="shared" si="8"/>
        <v>0</v>
      </c>
      <c r="AN10" s="31">
        <f t="shared" si="8"/>
        <v>0</v>
      </c>
      <c r="AO10" s="31">
        <f t="shared" si="8"/>
        <v>0</v>
      </c>
      <c r="AP10" s="31">
        <f t="shared" si="8"/>
        <v>0</v>
      </c>
      <c r="AQ10" s="31">
        <f t="shared" si="8"/>
        <v>0</v>
      </c>
      <c r="AR10" s="31">
        <f t="shared" si="8"/>
        <v>0</v>
      </c>
      <c r="AS10" s="31">
        <f t="shared" si="8"/>
        <v>0</v>
      </c>
      <c r="AT10" s="31">
        <f t="shared" si="8"/>
        <v>0</v>
      </c>
      <c r="AU10" s="31">
        <f t="shared" si="8"/>
        <v>0</v>
      </c>
      <c r="AV10" s="31">
        <f t="shared" si="8"/>
        <v>0</v>
      </c>
      <c r="AW10" s="31">
        <f t="shared" si="8"/>
        <v>0</v>
      </c>
      <c r="AX10" s="31">
        <f t="shared" si="8"/>
        <v>0</v>
      </c>
      <c r="AY10" s="31">
        <f t="shared" si="8"/>
        <v>0</v>
      </c>
      <c r="AZ10" s="31">
        <f t="shared" si="8"/>
        <v>0</v>
      </c>
    </row>
    <row r="11" spans="1:52" ht="14.25" customHeight="1" x14ac:dyDescent="0.2">
      <c r="A11" s="12" t="s">
        <v>59</v>
      </c>
      <c r="B11" s="31">
        <v>0</v>
      </c>
      <c r="C11" s="31">
        <f t="shared" ref="C11:AZ11" si="9">$B11</f>
        <v>0</v>
      </c>
      <c r="D11" s="31">
        <f t="shared" si="9"/>
        <v>0</v>
      </c>
      <c r="E11" s="31">
        <f t="shared" si="9"/>
        <v>0</v>
      </c>
      <c r="F11" s="31">
        <f t="shared" si="9"/>
        <v>0</v>
      </c>
      <c r="G11" s="31">
        <f t="shared" si="9"/>
        <v>0</v>
      </c>
      <c r="H11" s="31">
        <f t="shared" si="9"/>
        <v>0</v>
      </c>
      <c r="I11" s="31">
        <f t="shared" si="9"/>
        <v>0</v>
      </c>
      <c r="J11" s="31">
        <f t="shared" si="9"/>
        <v>0</v>
      </c>
      <c r="K11" s="31">
        <f t="shared" si="9"/>
        <v>0</v>
      </c>
      <c r="L11" s="31">
        <f t="shared" si="9"/>
        <v>0</v>
      </c>
      <c r="M11" s="31">
        <f t="shared" si="9"/>
        <v>0</v>
      </c>
      <c r="N11" s="31">
        <f t="shared" si="9"/>
        <v>0</v>
      </c>
      <c r="O11" s="31">
        <f t="shared" si="9"/>
        <v>0</v>
      </c>
      <c r="P11" s="31">
        <f t="shared" si="9"/>
        <v>0</v>
      </c>
      <c r="Q11" s="31">
        <f t="shared" si="9"/>
        <v>0</v>
      </c>
      <c r="R11" s="31">
        <f t="shared" si="9"/>
        <v>0</v>
      </c>
      <c r="S11" s="31">
        <f t="shared" si="9"/>
        <v>0</v>
      </c>
      <c r="T11" s="31">
        <f t="shared" si="9"/>
        <v>0</v>
      </c>
      <c r="U11" s="31">
        <f t="shared" si="9"/>
        <v>0</v>
      </c>
      <c r="V11" s="31">
        <f t="shared" si="9"/>
        <v>0</v>
      </c>
      <c r="W11" s="31">
        <f t="shared" si="9"/>
        <v>0</v>
      </c>
      <c r="X11" s="31">
        <f t="shared" si="9"/>
        <v>0</v>
      </c>
      <c r="Y11" s="31">
        <f t="shared" si="9"/>
        <v>0</v>
      </c>
      <c r="Z11" s="31">
        <f t="shared" si="9"/>
        <v>0</v>
      </c>
      <c r="AA11" s="31">
        <f t="shared" si="9"/>
        <v>0</v>
      </c>
      <c r="AB11" s="31">
        <f t="shared" si="9"/>
        <v>0</v>
      </c>
      <c r="AC11" s="31">
        <f t="shared" si="9"/>
        <v>0</v>
      </c>
      <c r="AD11" s="31">
        <f t="shared" si="9"/>
        <v>0</v>
      </c>
      <c r="AE11" s="31">
        <f t="shared" si="9"/>
        <v>0</v>
      </c>
      <c r="AF11" s="31">
        <f t="shared" si="9"/>
        <v>0</v>
      </c>
      <c r="AG11" s="31">
        <f t="shared" si="9"/>
        <v>0</v>
      </c>
      <c r="AH11" s="31">
        <f t="shared" si="9"/>
        <v>0</v>
      </c>
      <c r="AI11" s="31">
        <f t="shared" si="9"/>
        <v>0</v>
      </c>
      <c r="AJ11" s="31">
        <f t="shared" si="9"/>
        <v>0</v>
      </c>
      <c r="AK11" s="31">
        <f t="shared" si="9"/>
        <v>0</v>
      </c>
      <c r="AL11" s="31">
        <f t="shared" si="9"/>
        <v>0</v>
      </c>
      <c r="AM11" s="31">
        <f t="shared" si="9"/>
        <v>0</v>
      </c>
      <c r="AN11" s="31">
        <f t="shared" si="9"/>
        <v>0</v>
      </c>
      <c r="AO11" s="31">
        <f t="shared" si="9"/>
        <v>0</v>
      </c>
      <c r="AP11" s="31">
        <f t="shared" si="9"/>
        <v>0</v>
      </c>
      <c r="AQ11" s="31">
        <f t="shared" si="9"/>
        <v>0</v>
      </c>
      <c r="AR11" s="31">
        <f t="shared" si="9"/>
        <v>0</v>
      </c>
      <c r="AS11" s="31">
        <f t="shared" si="9"/>
        <v>0</v>
      </c>
      <c r="AT11" s="31">
        <f t="shared" si="9"/>
        <v>0</v>
      </c>
      <c r="AU11" s="31">
        <f t="shared" si="9"/>
        <v>0</v>
      </c>
      <c r="AV11" s="31">
        <f t="shared" si="9"/>
        <v>0</v>
      </c>
      <c r="AW11" s="31">
        <f t="shared" si="9"/>
        <v>0</v>
      </c>
      <c r="AX11" s="31">
        <f t="shared" si="9"/>
        <v>0</v>
      </c>
      <c r="AY11" s="31">
        <f t="shared" si="9"/>
        <v>0</v>
      </c>
      <c r="AZ11" s="31">
        <f t="shared" si="9"/>
        <v>0</v>
      </c>
    </row>
    <row r="12" spans="1:52" ht="14.25" customHeight="1" x14ac:dyDescent="0.2">
      <c r="A12" s="12" t="s">
        <v>60</v>
      </c>
      <c r="B12" s="31">
        <v>0</v>
      </c>
      <c r="C12" s="31">
        <f t="shared" ref="C12:AZ12" si="10">$B12</f>
        <v>0</v>
      </c>
      <c r="D12" s="31">
        <f t="shared" si="10"/>
        <v>0</v>
      </c>
      <c r="E12" s="31">
        <f t="shared" si="10"/>
        <v>0</v>
      </c>
      <c r="F12" s="31">
        <f t="shared" si="10"/>
        <v>0</v>
      </c>
      <c r="G12" s="31">
        <f t="shared" si="10"/>
        <v>0</v>
      </c>
      <c r="H12" s="31">
        <f t="shared" si="10"/>
        <v>0</v>
      </c>
      <c r="I12" s="31">
        <f t="shared" si="10"/>
        <v>0</v>
      </c>
      <c r="J12" s="31">
        <f t="shared" si="10"/>
        <v>0</v>
      </c>
      <c r="K12" s="31">
        <f t="shared" si="10"/>
        <v>0</v>
      </c>
      <c r="L12" s="31">
        <f t="shared" si="10"/>
        <v>0</v>
      </c>
      <c r="M12" s="31">
        <f t="shared" si="10"/>
        <v>0</v>
      </c>
      <c r="N12" s="31">
        <f t="shared" si="10"/>
        <v>0</v>
      </c>
      <c r="O12" s="31">
        <f t="shared" si="10"/>
        <v>0</v>
      </c>
      <c r="P12" s="31">
        <f t="shared" si="10"/>
        <v>0</v>
      </c>
      <c r="Q12" s="31">
        <f t="shared" si="10"/>
        <v>0</v>
      </c>
      <c r="R12" s="31">
        <f t="shared" si="10"/>
        <v>0</v>
      </c>
      <c r="S12" s="31">
        <f t="shared" si="10"/>
        <v>0</v>
      </c>
      <c r="T12" s="31">
        <f t="shared" si="10"/>
        <v>0</v>
      </c>
      <c r="U12" s="31">
        <f t="shared" si="10"/>
        <v>0</v>
      </c>
      <c r="V12" s="31">
        <f t="shared" si="10"/>
        <v>0</v>
      </c>
      <c r="W12" s="31">
        <f t="shared" si="10"/>
        <v>0</v>
      </c>
      <c r="X12" s="31">
        <f t="shared" si="10"/>
        <v>0</v>
      </c>
      <c r="Y12" s="31">
        <f t="shared" si="10"/>
        <v>0</v>
      </c>
      <c r="Z12" s="31">
        <f t="shared" si="10"/>
        <v>0</v>
      </c>
      <c r="AA12" s="31">
        <f t="shared" si="10"/>
        <v>0</v>
      </c>
      <c r="AB12" s="31">
        <f t="shared" si="10"/>
        <v>0</v>
      </c>
      <c r="AC12" s="31">
        <f t="shared" si="10"/>
        <v>0</v>
      </c>
      <c r="AD12" s="31">
        <f t="shared" si="10"/>
        <v>0</v>
      </c>
      <c r="AE12" s="31">
        <f t="shared" si="10"/>
        <v>0</v>
      </c>
      <c r="AF12" s="31">
        <f t="shared" si="10"/>
        <v>0</v>
      </c>
      <c r="AG12" s="31">
        <f t="shared" si="10"/>
        <v>0</v>
      </c>
      <c r="AH12" s="31">
        <f t="shared" si="10"/>
        <v>0</v>
      </c>
      <c r="AI12" s="31">
        <f t="shared" si="10"/>
        <v>0</v>
      </c>
      <c r="AJ12" s="31">
        <f t="shared" si="10"/>
        <v>0</v>
      </c>
      <c r="AK12" s="31">
        <f t="shared" si="10"/>
        <v>0</v>
      </c>
      <c r="AL12" s="31">
        <f t="shared" si="10"/>
        <v>0</v>
      </c>
      <c r="AM12" s="31">
        <f t="shared" si="10"/>
        <v>0</v>
      </c>
      <c r="AN12" s="31">
        <f t="shared" si="10"/>
        <v>0</v>
      </c>
      <c r="AO12" s="31">
        <f t="shared" si="10"/>
        <v>0</v>
      </c>
      <c r="AP12" s="31">
        <f t="shared" si="10"/>
        <v>0</v>
      </c>
      <c r="AQ12" s="31">
        <f t="shared" si="10"/>
        <v>0</v>
      </c>
      <c r="AR12" s="31">
        <f t="shared" si="10"/>
        <v>0</v>
      </c>
      <c r="AS12" s="31">
        <f t="shared" si="10"/>
        <v>0</v>
      </c>
      <c r="AT12" s="31">
        <f t="shared" si="10"/>
        <v>0</v>
      </c>
      <c r="AU12" s="31">
        <f t="shared" si="10"/>
        <v>0</v>
      </c>
      <c r="AV12" s="31">
        <f t="shared" si="10"/>
        <v>0</v>
      </c>
      <c r="AW12" s="31">
        <f t="shared" si="10"/>
        <v>0</v>
      </c>
      <c r="AX12" s="31">
        <f t="shared" si="10"/>
        <v>0</v>
      </c>
      <c r="AY12" s="31">
        <f t="shared" si="10"/>
        <v>0</v>
      </c>
      <c r="AZ12" s="31">
        <f t="shared" si="10"/>
        <v>0</v>
      </c>
    </row>
    <row r="13" spans="1:52" ht="14.25" customHeight="1" x14ac:dyDescent="0.2">
      <c r="A13" s="12" t="s">
        <v>61</v>
      </c>
      <c r="B13" s="31">
        <v>0</v>
      </c>
      <c r="C13" s="31">
        <f t="shared" ref="C13:AZ13" si="11">$B13</f>
        <v>0</v>
      </c>
      <c r="D13" s="31">
        <f t="shared" si="11"/>
        <v>0</v>
      </c>
      <c r="E13" s="31">
        <f t="shared" si="11"/>
        <v>0</v>
      </c>
      <c r="F13" s="31">
        <f t="shared" si="11"/>
        <v>0</v>
      </c>
      <c r="G13" s="31">
        <f t="shared" si="11"/>
        <v>0</v>
      </c>
      <c r="H13" s="31">
        <f t="shared" si="11"/>
        <v>0</v>
      </c>
      <c r="I13" s="31">
        <f t="shared" si="11"/>
        <v>0</v>
      </c>
      <c r="J13" s="31">
        <f t="shared" si="11"/>
        <v>0</v>
      </c>
      <c r="K13" s="31">
        <f t="shared" si="11"/>
        <v>0</v>
      </c>
      <c r="L13" s="31">
        <f t="shared" si="11"/>
        <v>0</v>
      </c>
      <c r="M13" s="31">
        <f t="shared" si="11"/>
        <v>0</v>
      </c>
      <c r="N13" s="31">
        <f t="shared" si="11"/>
        <v>0</v>
      </c>
      <c r="O13" s="31">
        <f t="shared" si="11"/>
        <v>0</v>
      </c>
      <c r="P13" s="31">
        <f t="shared" si="11"/>
        <v>0</v>
      </c>
      <c r="Q13" s="31">
        <f t="shared" si="11"/>
        <v>0</v>
      </c>
      <c r="R13" s="31">
        <f t="shared" si="11"/>
        <v>0</v>
      </c>
      <c r="S13" s="31">
        <f t="shared" si="11"/>
        <v>0</v>
      </c>
      <c r="T13" s="31">
        <f t="shared" si="11"/>
        <v>0</v>
      </c>
      <c r="U13" s="31">
        <f t="shared" si="11"/>
        <v>0</v>
      </c>
      <c r="V13" s="31">
        <f t="shared" si="11"/>
        <v>0</v>
      </c>
      <c r="W13" s="31">
        <f t="shared" si="11"/>
        <v>0</v>
      </c>
      <c r="X13" s="31">
        <f t="shared" si="11"/>
        <v>0</v>
      </c>
      <c r="Y13" s="31">
        <f t="shared" si="11"/>
        <v>0</v>
      </c>
      <c r="Z13" s="31">
        <f t="shared" si="11"/>
        <v>0</v>
      </c>
      <c r="AA13" s="31">
        <f t="shared" si="11"/>
        <v>0</v>
      </c>
      <c r="AB13" s="31">
        <f t="shared" si="11"/>
        <v>0</v>
      </c>
      <c r="AC13" s="31">
        <f t="shared" si="11"/>
        <v>0</v>
      </c>
      <c r="AD13" s="31">
        <f t="shared" si="11"/>
        <v>0</v>
      </c>
      <c r="AE13" s="31">
        <f t="shared" si="11"/>
        <v>0</v>
      </c>
      <c r="AF13" s="31">
        <f t="shared" si="11"/>
        <v>0</v>
      </c>
      <c r="AG13" s="31">
        <f t="shared" si="11"/>
        <v>0</v>
      </c>
      <c r="AH13" s="31">
        <f t="shared" si="11"/>
        <v>0</v>
      </c>
      <c r="AI13" s="31">
        <f t="shared" si="11"/>
        <v>0</v>
      </c>
      <c r="AJ13" s="31">
        <f t="shared" si="11"/>
        <v>0</v>
      </c>
      <c r="AK13" s="31">
        <f t="shared" si="11"/>
        <v>0</v>
      </c>
      <c r="AL13" s="31">
        <f t="shared" si="11"/>
        <v>0</v>
      </c>
      <c r="AM13" s="31">
        <f t="shared" si="11"/>
        <v>0</v>
      </c>
      <c r="AN13" s="31">
        <f t="shared" si="11"/>
        <v>0</v>
      </c>
      <c r="AO13" s="31">
        <f t="shared" si="11"/>
        <v>0</v>
      </c>
      <c r="AP13" s="31">
        <f t="shared" si="11"/>
        <v>0</v>
      </c>
      <c r="AQ13" s="31">
        <f t="shared" si="11"/>
        <v>0</v>
      </c>
      <c r="AR13" s="31">
        <f t="shared" si="11"/>
        <v>0</v>
      </c>
      <c r="AS13" s="31">
        <f t="shared" si="11"/>
        <v>0</v>
      </c>
      <c r="AT13" s="31">
        <f t="shared" si="11"/>
        <v>0</v>
      </c>
      <c r="AU13" s="31">
        <f t="shared" si="11"/>
        <v>0</v>
      </c>
      <c r="AV13" s="31">
        <f t="shared" si="11"/>
        <v>0</v>
      </c>
      <c r="AW13" s="31">
        <f t="shared" si="11"/>
        <v>0</v>
      </c>
      <c r="AX13" s="31">
        <f t="shared" si="11"/>
        <v>0</v>
      </c>
      <c r="AY13" s="31">
        <f t="shared" si="11"/>
        <v>0</v>
      </c>
      <c r="AZ13" s="31">
        <f t="shared" si="11"/>
        <v>0</v>
      </c>
    </row>
    <row r="14" spans="1:52" ht="14.25" customHeight="1" x14ac:dyDescent="0.2">
      <c r="A14" s="12" t="s">
        <v>62</v>
      </c>
      <c r="B14" s="31">
        <v>0</v>
      </c>
      <c r="C14" s="31">
        <f t="shared" ref="C14:AZ14" si="12">$B14</f>
        <v>0</v>
      </c>
      <c r="D14" s="31">
        <f t="shared" si="12"/>
        <v>0</v>
      </c>
      <c r="E14" s="31">
        <f t="shared" si="12"/>
        <v>0</v>
      </c>
      <c r="F14" s="31">
        <f t="shared" si="12"/>
        <v>0</v>
      </c>
      <c r="G14" s="31">
        <f t="shared" si="12"/>
        <v>0</v>
      </c>
      <c r="H14" s="31">
        <f t="shared" si="12"/>
        <v>0</v>
      </c>
      <c r="I14" s="31">
        <f t="shared" si="12"/>
        <v>0</v>
      </c>
      <c r="J14" s="31">
        <f t="shared" si="12"/>
        <v>0</v>
      </c>
      <c r="K14" s="31">
        <f t="shared" si="12"/>
        <v>0</v>
      </c>
      <c r="L14" s="31">
        <f t="shared" si="12"/>
        <v>0</v>
      </c>
      <c r="M14" s="31">
        <f t="shared" si="12"/>
        <v>0</v>
      </c>
      <c r="N14" s="31">
        <f t="shared" si="12"/>
        <v>0</v>
      </c>
      <c r="O14" s="31">
        <f t="shared" si="12"/>
        <v>0</v>
      </c>
      <c r="P14" s="31">
        <f t="shared" si="12"/>
        <v>0</v>
      </c>
      <c r="Q14" s="31">
        <f t="shared" si="12"/>
        <v>0</v>
      </c>
      <c r="R14" s="31">
        <f t="shared" si="12"/>
        <v>0</v>
      </c>
      <c r="S14" s="31">
        <f t="shared" si="12"/>
        <v>0</v>
      </c>
      <c r="T14" s="31">
        <f t="shared" si="12"/>
        <v>0</v>
      </c>
      <c r="U14" s="31">
        <f t="shared" si="12"/>
        <v>0</v>
      </c>
      <c r="V14" s="31">
        <f t="shared" si="12"/>
        <v>0</v>
      </c>
      <c r="W14" s="31">
        <f t="shared" si="12"/>
        <v>0</v>
      </c>
      <c r="X14" s="31">
        <f t="shared" si="12"/>
        <v>0</v>
      </c>
      <c r="Y14" s="31">
        <f t="shared" si="12"/>
        <v>0</v>
      </c>
      <c r="Z14" s="31">
        <f t="shared" si="12"/>
        <v>0</v>
      </c>
      <c r="AA14" s="31">
        <f t="shared" si="12"/>
        <v>0</v>
      </c>
      <c r="AB14" s="31">
        <f t="shared" si="12"/>
        <v>0</v>
      </c>
      <c r="AC14" s="31">
        <f t="shared" si="12"/>
        <v>0</v>
      </c>
      <c r="AD14" s="31">
        <f t="shared" si="12"/>
        <v>0</v>
      </c>
      <c r="AE14" s="31">
        <f t="shared" si="12"/>
        <v>0</v>
      </c>
      <c r="AF14" s="31">
        <f t="shared" si="12"/>
        <v>0</v>
      </c>
      <c r="AG14" s="31">
        <f t="shared" si="12"/>
        <v>0</v>
      </c>
      <c r="AH14" s="31">
        <f t="shared" si="12"/>
        <v>0</v>
      </c>
      <c r="AI14" s="31">
        <f t="shared" si="12"/>
        <v>0</v>
      </c>
      <c r="AJ14" s="31">
        <f t="shared" si="12"/>
        <v>0</v>
      </c>
      <c r="AK14" s="31">
        <f t="shared" si="12"/>
        <v>0</v>
      </c>
      <c r="AL14" s="31">
        <f t="shared" si="12"/>
        <v>0</v>
      </c>
      <c r="AM14" s="31">
        <f t="shared" si="12"/>
        <v>0</v>
      </c>
      <c r="AN14" s="31">
        <f t="shared" si="12"/>
        <v>0</v>
      </c>
      <c r="AO14" s="31">
        <f t="shared" si="12"/>
        <v>0</v>
      </c>
      <c r="AP14" s="31">
        <f t="shared" si="12"/>
        <v>0</v>
      </c>
      <c r="AQ14" s="31">
        <f t="shared" si="12"/>
        <v>0</v>
      </c>
      <c r="AR14" s="31">
        <f t="shared" si="12"/>
        <v>0</v>
      </c>
      <c r="AS14" s="31">
        <f t="shared" si="12"/>
        <v>0</v>
      </c>
      <c r="AT14" s="31">
        <f t="shared" si="12"/>
        <v>0</v>
      </c>
      <c r="AU14" s="31">
        <f t="shared" si="12"/>
        <v>0</v>
      </c>
      <c r="AV14" s="31">
        <f t="shared" si="12"/>
        <v>0</v>
      </c>
      <c r="AW14" s="31">
        <f t="shared" si="12"/>
        <v>0</v>
      </c>
      <c r="AX14" s="31">
        <f t="shared" si="12"/>
        <v>0</v>
      </c>
      <c r="AY14" s="31">
        <f t="shared" si="12"/>
        <v>0</v>
      </c>
      <c r="AZ14" s="31">
        <f t="shared" si="12"/>
        <v>0</v>
      </c>
    </row>
    <row r="15" spans="1:52" ht="14.25" customHeight="1" x14ac:dyDescent="0.2">
      <c r="A15" s="12" t="s">
        <v>63</v>
      </c>
      <c r="B15" s="31">
        <v>0</v>
      </c>
      <c r="C15" s="31">
        <f t="shared" ref="C15:AZ15" si="13">$B15</f>
        <v>0</v>
      </c>
      <c r="D15" s="31">
        <f t="shared" si="13"/>
        <v>0</v>
      </c>
      <c r="E15" s="31">
        <f t="shared" si="13"/>
        <v>0</v>
      </c>
      <c r="F15" s="31">
        <f t="shared" si="13"/>
        <v>0</v>
      </c>
      <c r="G15" s="31">
        <f t="shared" si="13"/>
        <v>0</v>
      </c>
      <c r="H15" s="31">
        <f t="shared" si="13"/>
        <v>0</v>
      </c>
      <c r="I15" s="31">
        <f t="shared" si="13"/>
        <v>0</v>
      </c>
      <c r="J15" s="31">
        <f t="shared" si="13"/>
        <v>0</v>
      </c>
      <c r="K15" s="31">
        <f t="shared" si="13"/>
        <v>0</v>
      </c>
      <c r="L15" s="31">
        <f t="shared" si="13"/>
        <v>0</v>
      </c>
      <c r="M15" s="31">
        <f t="shared" si="13"/>
        <v>0</v>
      </c>
      <c r="N15" s="31">
        <f t="shared" si="13"/>
        <v>0</v>
      </c>
      <c r="O15" s="31">
        <f t="shared" si="13"/>
        <v>0</v>
      </c>
      <c r="P15" s="31">
        <f t="shared" si="13"/>
        <v>0</v>
      </c>
      <c r="Q15" s="31">
        <f t="shared" si="13"/>
        <v>0</v>
      </c>
      <c r="R15" s="31">
        <f t="shared" si="13"/>
        <v>0</v>
      </c>
      <c r="S15" s="31">
        <f t="shared" si="13"/>
        <v>0</v>
      </c>
      <c r="T15" s="31">
        <f t="shared" si="13"/>
        <v>0</v>
      </c>
      <c r="U15" s="31">
        <f t="shared" si="13"/>
        <v>0</v>
      </c>
      <c r="V15" s="31">
        <f t="shared" si="13"/>
        <v>0</v>
      </c>
      <c r="W15" s="31">
        <f t="shared" si="13"/>
        <v>0</v>
      </c>
      <c r="X15" s="31">
        <f t="shared" si="13"/>
        <v>0</v>
      </c>
      <c r="Y15" s="31">
        <f t="shared" si="13"/>
        <v>0</v>
      </c>
      <c r="Z15" s="31">
        <f t="shared" si="13"/>
        <v>0</v>
      </c>
      <c r="AA15" s="31">
        <f t="shared" si="13"/>
        <v>0</v>
      </c>
      <c r="AB15" s="31">
        <f t="shared" si="13"/>
        <v>0</v>
      </c>
      <c r="AC15" s="31">
        <f t="shared" si="13"/>
        <v>0</v>
      </c>
      <c r="AD15" s="31">
        <f t="shared" si="13"/>
        <v>0</v>
      </c>
      <c r="AE15" s="31">
        <f t="shared" si="13"/>
        <v>0</v>
      </c>
      <c r="AF15" s="31">
        <f t="shared" si="13"/>
        <v>0</v>
      </c>
      <c r="AG15" s="31">
        <f t="shared" si="13"/>
        <v>0</v>
      </c>
      <c r="AH15" s="31">
        <f t="shared" si="13"/>
        <v>0</v>
      </c>
      <c r="AI15" s="31">
        <f t="shared" si="13"/>
        <v>0</v>
      </c>
      <c r="AJ15" s="31">
        <f t="shared" si="13"/>
        <v>0</v>
      </c>
      <c r="AK15" s="31">
        <f t="shared" si="13"/>
        <v>0</v>
      </c>
      <c r="AL15" s="31">
        <f t="shared" si="13"/>
        <v>0</v>
      </c>
      <c r="AM15" s="31">
        <f t="shared" si="13"/>
        <v>0</v>
      </c>
      <c r="AN15" s="31">
        <f t="shared" si="13"/>
        <v>0</v>
      </c>
      <c r="AO15" s="31">
        <f t="shared" si="13"/>
        <v>0</v>
      </c>
      <c r="AP15" s="31">
        <f t="shared" si="13"/>
        <v>0</v>
      </c>
      <c r="AQ15" s="31">
        <f t="shared" si="13"/>
        <v>0</v>
      </c>
      <c r="AR15" s="31">
        <f t="shared" si="13"/>
        <v>0</v>
      </c>
      <c r="AS15" s="31">
        <f t="shared" si="13"/>
        <v>0</v>
      </c>
      <c r="AT15" s="31">
        <f t="shared" si="13"/>
        <v>0</v>
      </c>
      <c r="AU15" s="31">
        <f t="shared" si="13"/>
        <v>0</v>
      </c>
      <c r="AV15" s="31">
        <f t="shared" si="13"/>
        <v>0</v>
      </c>
      <c r="AW15" s="31">
        <f t="shared" si="13"/>
        <v>0</v>
      </c>
      <c r="AX15" s="31">
        <f t="shared" si="13"/>
        <v>0</v>
      </c>
      <c r="AY15" s="31">
        <f t="shared" si="13"/>
        <v>0</v>
      </c>
      <c r="AZ15" s="31">
        <f t="shared" si="13"/>
        <v>0</v>
      </c>
    </row>
    <row r="16" spans="1:52" ht="14.25" customHeight="1" x14ac:dyDescent="0.2">
      <c r="A16" s="12" t="s">
        <v>64</v>
      </c>
      <c r="B16" s="31">
        <v>0</v>
      </c>
      <c r="C16" s="31">
        <f t="shared" ref="C16:AZ16" si="14">$B16</f>
        <v>0</v>
      </c>
      <c r="D16" s="31">
        <f t="shared" si="14"/>
        <v>0</v>
      </c>
      <c r="E16" s="31">
        <f t="shared" si="14"/>
        <v>0</v>
      </c>
      <c r="F16" s="31">
        <f t="shared" si="14"/>
        <v>0</v>
      </c>
      <c r="G16" s="31">
        <f t="shared" si="14"/>
        <v>0</v>
      </c>
      <c r="H16" s="31">
        <f t="shared" si="14"/>
        <v>0</v>
      </c>
      <c r="I16" s="31">
        <f t="shared" si="14"/>
        <v>0</v>
      </c>
      <c r="J16" s="31">
        <f t="shared" si="14"/>
        <v>0</v>
      </c>
      <c r="K16" s="31">
        <f t="shared" si="14"/>
        <v>0</v>
      </c>
      <c r="L16" s="31">
        <f t="shared" si="14"/>
        <v>0</v>
      </c>
      <c r="M16" s="31">
        <f t="shared" si="14"/>
        <v>0</v>
      </c>
      <c r="N16" s="31">
        <f t="shared" si="14"/>
        <v>0</v>
      </c>
      <c r="O16" s="31">
        <f t="shared" si="14"/>
        <v>0</v>
      </c>
      <c r="P16" s="31">
        <f t="shared" si="14"/>
        <v>0</v>
      </c>
      <c r="Q16" s="31">
        <f t="shared" si="14"/>
        <v>0</v>
      </c>
      <c r="R16" s="31">
        <f t="shared" si="14"/>
        <v>0</v>
      </c>
      <c r="S16" s="31">
        <f t="shared" si="14"/>
        <v>0</v>
      </c>
      <c r="T16" s="31">
        <f t="shared" si="14"/>
        <v>0</v>
      </c>
      <c r="U16" s="31">
        <f t="shared" si="14"/>
        <v>0</v>
      </c>
      <c r="V16" s="31">
        <f t="shared" si="14"/>
        <v>0</v>
      </c>
      <c r="W16" s="31">
        <f t="shared" si="14"/>
        <v>0</v>
      </c>
      <c r="X16" s="31">
        <f t="shared" si="14"/>
        <v>0</v>
      </c>
      <c r="Y16" s="31">
        <f t="shared" si="14"/>
        <v>0</v>
      </c>
      <c r="Z16" s="31">
        <f t="shared" si="14"/>
        <v>0</v>
      </c>
      <c r="AA16" s="31">
        <f t="shared" si="14"/>
        <v>0</v>
      </c>
      <c r="AB16" s="31">
        <f t="shared" si="14"/>
        <v>0</v>
      </c>
      <c r="AC16" s="31">
        <f t="shared" si="14"/>
        <v>0</v>
      </c>
      <c r="AD16" s="31">
        <f t="shared" si="14"/>
        <v>0</v>
      </c>
      <c r="AE16" s="31">
        <f t="shared" si="14"/>
        <v>0</v>
      </c>
      <c r="AF16" s="31">
        <f t="shared" si="14"/>
        <v>0</v>
      </c>
      <c r="AG16" s="31">
        <f t="shared" si="14"/>
        <v>0</v>
      </c>
      <c r="AH16" s="31">
        <f t="shared" si="14"/>
        <v>0</v>
      </c>
      <c r="AI16" s="31">
        <f t="shared" si="14"/>
        <v>0</v>
      </c>
      <c r="AJ16" s="31">
        <f t="shared" si="14"/>
        <v>0</v>
      </c>
      <c r="AK16" s="31">
        <f t="shared" si="14"/>
        <v>0</v>
      </c>
      <c r="AL16" s="31">
        <f t="shared" si="14"/>
        <v>0</v>
      </c>
      <c r="AM16" s="31">
        <f t="shared" si="14"/>
        <v>0</v>
      </c>
      <c r="AN16" s="31">
        <f t="shared" si="14"/>
        <v>0</v>
      </c>
      <c r="AO16" s="31">
        <f t="shared" si="14"/>
        <v>0</v>
      </c>
      <c r="AP16" s="31">
        <f t="shared" si="14"/>
        <v>0</v>
      </c>
      <c r="AQ16" s="31">
        <f t="shared" si="14"/>
        <v>0</v>
      </c>
      <c r="AR16" s="31">
        <f t="shared" si="14"/>
        <v>0</v>
      </c>
      <c r="AS16" s="31">
        <f t="shared" si="14"/>
        <v>0</v>
      </c>
      <c r="AT16" s="31">
        <f t="shared" si="14"/>
        <v>0</v>
      </c>
      <c r="AU16" s="31">
        <f t="shared" si="14"/>
        <v>0</v>
      </c>
      <c r="AV16" s="31">
        <f t="shared" si="14"/>
        <v>0</v>
      </c>
      <c r="AW16" s="31">
        <f t="shared" si="14"/>
        <v>0</v>
      </c>
      <c r="AX16" s="31">
        <f t="shared" si="14"/>
        <v>0</v>
      </c>
      <c r="AY16" s="31">
        <f t="shared" si="14"/>
        <v>0</v>
      </c>
      <c r="AZ16" s="31">
        <f t="shared" si="14"/>
        <v>0</v>
      </c>
    </row>
    <row r="17" spans="1:52" ht="14.25" customHeight="1" x14ac:dyDescent="0.2">
      <c r="A17" s="12" t="s">
        <v>65</v>
      </c>
      <c r="B17" s="31">
        <v>0</v>
      </c>
      <c r="C17" s="31">
        <f t="shared" ref="C17:AZ17" si="15">$B17</f>
        <v>0</v>
      </c>
      <c r="D17" s="31">
        <f t="shared" si="15"/>
        <v>0</v>
      </c>
      <c r="E17" s="31">
        <f t="shared" si="15"/>
        <v>0</v>
      </c>
      <c r="F17" s="31">
        <f t="shared" si="15"/>
        <v>0</v>
      </c>
      <c r="G17" s="31">
        <f t="shared" si="15"/>
        <v>0</v>
      </c>
      <c r="H17" s="31">
        <f t="shared" si="15"/>
        <v>0</v>
      </c>
      <c r="I17" s="31">
        <f t="shared" si="15"/>
        <v>0</v>
      </c>
      <c r="J17" s="31">
        <f t="shared" si="15"/>
        <v>0</v>
      </c>
      <c r="K17" s="31">
        <f t="shared" si="15"/>
        <v>0</v>
      </c>
      <c r="L17" s="31">
        <f t="shared" si="15"/>
        <v>0</v>
      </c>
      <c r="M17" s="31">
        <f t="shared" si="15"/>
        <v>0</v>
      </c>
      <c r="N17" s="31">
        <f t="shared" si="15"/>
        <v>0</v>
      </c>
      <c r="O17" s="31">
        <f t="shared" si="15"/>
        <v>0</v>
      </c>
      <c r="P17" s="31">
        <f t="shared" si="15"/>
        <v>0</v>
      </c>
      <c r="Q17" s="31">
        <f t="shared" si="15"/>
        <v>0</v>
      </c>
      <c r="R17" s="31">
        <f t="shared" si="15"/>
        <v>0</v>
      </c>
      <c r="S17" s="31">
        <f t="shared" si="15"/>
        <v>0</v>
      </c>
      <c r="T17" s="31">
        <f t="shared" si="15"/>
        <v>0</v>
      </c>
      <c r="U17" s="31">
        <f t="shared" si="15"/>
        <v>0</v>
      </c>
      <c r="V17" s="31">
        <f t="shared" si="15"/>
        <v>0</v>
      </c>
      <c r="W17" s="31">
        <f t="shared" si="15"/>
        <v>0</v>
      </c>
      <c r="X17" s="31">
        <f t="shared" si="15"/>
        <v>0</v>
      </c>
      <c r="Y17" s="31">
        <f t="shared" si="15"/>
        <v>0</v>
      </c>
      <c r="Z17" s="31">
        <f t="shared" si="15"/>
        <v>0</v>
      </c>
      <c r="AA17" s="31">
        <f t="shared" si="15"/>
        <v>0</v>
      </c>
      <c r="AB17" s="31">
        <f t="shared" si="15"/>
        <v>0</v>
      </c>
      <c r="AC17" s="31">
        <f t="shared" si="15"/>
        <v>0</v>
      </c>
      <c r="AD17" s="31">
        <f t="shared" si="15"/>
        <v>0</v>
      </c>
      <c r="AE17" s="31">
        <f t="shared" si="15"/>
        <v>0</v>
      </c>
      <c r="AF17" s="31">
        <f t="shared" si="15"/>
        <v>0</v>
      </c>
      <c r="AG17" s="31">
        <f t="shared" si="15"/>
        <v>0</v>
      </c>
      <c r="AH17" s="31">
        <f t="shared" si="15"/>
        <v>0</v>
      </c>
      <c r="AI17" s="31">
        <f t="shared" si="15"/>
        <v>0</v>
      </c>
      <c r="AJ17" s="31">
        <f t="shared" si="15"/>
        <v>0</v>
      </c>
      <c r="AK17" s="31">
        <f t="shared" si="15"/>
        <v>0</v>
      </c>
      <c r="AL17" s="31">
        <f t="shared" si="15"/>
        <v>0</v>
      </c>
      <c r="AM17" s="31">
        <f t="shared" si="15"/>
        <v>0</v>
      </c>
      <c r="AN17" s="31">
        <f t="shared" si="15"/>
        <v>0</v>
      </c>
      <c r="AO17" s="31">
        <f t="shared" si="15"/>
        <v>0</v>
      </c>
      <c r="AP17" s="31">
        <f t="shared" si="15"/>
        <v>0</v>
      </c>
      <c r="AQ17" s="31">
        <f t="shared" si="15"/>
        <v>0</v>
      </c>
      <c r="AR17" s="31">
        <f t="shared" si="15"/>
        <v>0</v>
      </c>
      <c r="AS17" s="31">
        <f t="shared" si="15"/>
        <v>0</v>
      </c>
      <c r="AT17" s="31">
        <f t="shared" si="15"/>
        <v>0</v>
      </c>
      <c r="AU17" s="31">
        <f t="shared" si="15"/>
        <v>0</v>
      </c>
      <c r="AV17" s="31">
        <f t="shared" si="15"/>
        <v>0</v>
      </c>
      <c r="AW17" s="31">
        <f t="shared" si="15"/>
        <v>0</v>
      </c>
      <c r="AX17" s="31">
        <f t="shared" si="15"/>
        <v>0</v>
      </c>
      <c r="AY17" s="31">
        <f t="shared" si="15"/>
        <v>0</v>
      </c>
      <c r="AZ17" s="31">
        <f t="shared" si="15"/>
        <v>0</v>
      </c>
    </row>
    <row r="18" spans="1:52" ht="14.25" customHeight="1" x14ac:dyDescent="0.2">
      <c r="B18" s="31"/>
      <c r="C18" s="31"/>
      <c r="D18" s="31"/>
      <c r="E18" s="31"/>
      <c r="F18" s="31"/>
      <c r="G18" s="31"/>
      <c r="H18" s="31"/>
      <c r="I18" s="31"/>
      <c r="J18" s="31"/>
      <c r="K18" s="31"/>
      <c r="L18" s="31"/>
      <c r="M18" s="31"/>
      <c r="N18" s="31"/>
      <c r="O18" s="31"/>
      <c r="P18" s="31"/>
      <c r="Q18" s="31"/>
      <c r="R18" s="31"/>
      <c r="S18" s="31"/>
      <c r="T18" s="31"/>
      <c r="U18" s="31"/>
      <c r="V18" s="31"/>
      <c r="W18" s="31"/>
      <c r="X18" s="31"/>
      <c r="Y18" s="31"/>
      <c r="Z18" s="31"/>
      <c r="AA18" s="31"/>
      <c r="AB18" s="31"/>
      <c r="AC18" s="31"/>
      <c r="AD18" s="31"/>
      <c r="AE18" s="31"/>
      <c r="AF18" s="31"/>
    </row>
    <row r="19" spans="1:52" ht="14.25" customHeight="1" x14ac:dyDescent="0.2">
      <c r="A19" s="1"/>
    </row>
    <row r="20" spans="1:52" ht="14.25" customHeight="1" x14ac:dyDescent="0.2">
      <c r="F20" s="1"/>
      <c r="G20" s="1"/>
      <c r="H20" s="1"/>
      <c r="I20" s="1"/>
    </row>
    <row r="21" spans="1:52" ht="14.25" customHeight="1" x14ac:dyDescent="0.2"/>
    <row r="22" spans="1:52" ht="14.25" customHeight="1" x14ac:dyDescent="0.2"/>
    <row r="23" spans="1:52" ht="14.25" customHeight="1" x14ac:dyDescent="0.2"/>
    <row r="24" spans="1:52" ht="14.25" customHeight="1" x14ac:dyDescent="0.2"/>
    <row r="25" spans="1:52" ht="14.25" customHeight="1" x14ac:dyDescent="0.2"/>
    <row r="26" spans="1:52" ht="14.25" customHeight="1" x14ac:dyDescent="0.2"/>
    <row r="27" spans="1:52" ht="14.25" customHeight="1" x14ac:dyDescent="0.2"/>
    <row r="28" spans="1:52" ht="14.25" customHeight="1" x14ac:dyDescent="0.2"/>
    <row r="29" spans="1:52" ht="14.25" customHeight="1" x14ac:dyDescent="0.2"/>
    <row r="30" spans="1:52" ht="14.25" customHeight="1" x14ac:dyDescent="0.2"/>
    <row r="31" spans="1:52" ht="14.25" customHeight="1" x14ac:dyDescent="0.2"/>
    <row r="32" spans="1:52" ht="14.25" customHeight="1" x14ac:dyDescent="0.2"/>
    <row r="33" ht="14.25" customHeight="1" x14ac:dyDescent="0.2"/>
    <row r="34" ht="14.25" customHeight="1" x14ac:dyDescent="0.2"/>
    <row r="35" ht="14.25" customHeight="1" x14ac:dyDescent="0.2"/>
    <row r="36" ht="14.25" customHeight="1" x14ac:dyDescent="0.2"/>
    <row r="37" ht="14.25" customHeight="1" x14ac:dyDescent="0.2"/>
    <row r="38" ht="14.25" customHeight="1" x14ac:dyDescent="0.2"/>
    <row r="39" ht="14.25" customHeight="1" x14ac:dyDescent="0.2"/>
    <row r="40" ht="14.25" customHeight="1" x14ac:dyDescent="0.2"/>
    <row r="41" ht="14.25" customHeight="1" x14ac:dyDescent="0.2"/>
    <row r="42" ht="14.25" customHeight="1" x14ac:dyDescent="0.2"/>
    <row r="43" ht="14.25" customHeight="1" x14ac:dyDescent="0.2"/>
    <row r="44" ht="14.25" customHeight="1" x14ac:dyDescent="0.2"/>
    <row r="45" ht="14.25" customHeight="1" x14ac:dyDescent="0.2"/>
    <row r="46" ht="14.25" customHeight="1" x14ac:dyDescent="0.2"/>
    <row r="47" ht="14.25" customHeight="1" x14ac:dyDescent="0.2"/>
    <row r="48" ht="14.25" customHeight="1" x14ac:dyDescent="0.2"/>
    <row r="49" ht="14.25" customHeight="1" x14ac:dyDescent="0.2"/>
    <row r="50" ht="14.25" customHeight="1" x14ac:dyDescent="0.2"/>
    <row r="51" ht="14.25" customHeight="1" x14ac:dyDescent="0.2"/>
    <row r="52" ht="14.25" customHeight="1" x14ac:dyDescent="0.2"/>
    <row r="53" ht="14.25" customHeight="1" x14ac:dyDescent="0.2"/>
    <row r="54" ht="14.25" customHeight="1" x14ac:dyDescent="0.2"/>
    <row r="55" ht="14.25" customHeight="1" x14ac:dyDescent="0.2"/>
    <row r="56" ht="14.25" customHeight="1" x14ac:dyDescent="0.2"/>
    <row r="57" ht="14.25" customHeight="1" x14ac:dyDescent="0.2"/>
    <row r="58" ht="14.25" customHeight="1" x14ac:dyDescent="0.2"/>
    <row r="59" ht="14.25" customHeight="1" x14ac:dyDescent="0.2"/>
    <row r="60" ht="14.25" customHeight="1" x14ac:dyDescent="0.2"/>
    <row r="61" ht="14.25" customHeight="1" x14ac:dyDescent="0.2"/>
    <row r="62" ht="14.25" customHeight="1" x14ac:dyDescent="0.2"/>
    <row r="63" ht="14.25" customHeight="1" x14ac:dyDescent="0.2"/>
    <row r="64" ht="14.25" customHeight="1" x14ac:dyDescent="0.2"/>
    <row r="65" ht="14.25" customHeight="1" x14ac:dyDescent="0.2"/>
    <row r="66" ht="14.25" customHeight="1" x14ac:dyDescent="0.2"/>
    <row r="67" ht="14.25" customHeight="1" x14ac:dyDescent="0.2"/>
    <row r="68" ht="14.25" customHeight="1" x14ac:dyDescent="0.2"/>
    <row r="69" ht="14.25" customHeight="1" x14ac:dyDescent="0.2"/>
    <row r="70" ht="14.25" customHeight="1" x14ac:dyDescent="0.2"/>
    <row r="71" ht="14.25" customHeight="1" x14ac:dyDescent="0.2"/>
    <row r="72" ht="14.25" customHeight="1" x14ac:dyDescent="0.2"/>
    <row r="73" ht="14.25" customHeight="1" x14ac:dyDescent="0.2"/>
    <row r="74" ht="14.25" customHeight="1" x14ac:dyDescent="0.2"/>
    <row r="75" ht="14.25" customHeight="1" x14ac:dyDescent="0.2"/>
    <row r="76" ht="14.25" customHeight="1" x14ac:dyDescent="0.2"/>
    <row r="77" ht="14.25" customHeight="1" x14ac:dyDescent="0.2"/>
    <row r="78" ht="14.25" customHeight="1" x14ac:dyDescent="0.2"/>
    <row r="79" ht="14.25" customHeight="1" x14ac:dyDescent="0.2"/>
    <row r="80" ht="14.25" customHeight="1" x14ac:dyDescent="0.2"/>
    <row r="81" ht="14.25" customHeight="1" x14ac:dyDescent="0.2"/>
    <row r="82" ht="14.25" customHeight="1" x14ac:dyDescent="0.2"/>
    <row r="83" ht="14.25" customHeight="1" x14ac:dyDescent="0.2"/>
    <row r="84" ht="14.25" customHeight="1" x14ac:dyDescent="0.2"/>
    <row r="85" ht="14.25" customHeight="1" x14ac:dyDescent="0.2"/>
    <row r="86" ht="14.25" customHeight="1" x14ac:dyDescent="0.2"/>
    <row r="87" ht="14.25" customHeight="1" x14ac:dyDescent="0.2"/>
    <row r="88" ht="14.25" customHeight="1" x14ac:dyDescent="0.2"/>
    <row r="89" ht="14.25" customHeight="1" x14ac:dyDescent="0.2"/>
    <row r="90" ht="14.25" customHeight="1" x14ac:dyDescent="0.2"/>
    <row r="91" ht="14.25" customHeight="1" x14ac:dyDescent="0.2"/>
    <row r="92" ht="14.25" customHeight="1" x14ac:dyDescent="0.2"/>
    <row r="93" ht="14.25" customHeight="1" x14ac:dyDescent="0.2"/>
    <row r="94" ht="14.25" customHeight="1" x14ac:dyDescent="0.2"/>
    <row r="95" ht="14.25" customHeight="1" x14ac:dyDescent="0.2"/>
    <row r="96" ht="14.25" customHeight="1" x14ac:dyDescent="0.2"/>
    <row r="97" ht="14.25" customHeight="1" x14ac:dyDescent="0.2"/>
    <row r="98" ht="14.25" customHeight="1" x14ac:dyDescent="0.2"/>
    <row r="99" ht="14.25" customHeight="1" x14ac:dyDescent="0.2"/>
    <row r="100" ht="14.25" customHeight="1" x14ac:dyDescent="0.2"/>
    <row r="101" ht="14.25" customHeight="1" x14ac:dyDescent="0.2"/>
    <row r="102" ht="14.25" customHeight="1" x14ac:dyDescent="0.2"/>
    <row r="103" ht="14.25" customHeight="1" x14ac:dyDescent="0.2"/>
    <row r="104" ht="14.25" customHeight="1" x14ac:dyDescent="0.2"/>
    <row r="105" ht="14.25" customHeight="1" x14ac:dyDescent="0.2"/>
    <row r="106" ht="14.25" customHeight="1" x14ac:dyDescent="0.2"/>
    <row r="107" ht="14.25" customHeight="1" x14ac:dyDescent="0.2"/>
    <row r="108" ht="14.25" customHeight="1" x14ac:dyDescent="0.2"/>
    <row r="109" ht="14.25" customHeight="1" x14ac:dyDescent="0.2"/>
    <row r="110" ht="14.25" customHeight="1" x14ac:dyDescent="0.2"/>
    <row r="111" ht="14.25" customHeight="1" x14ac:dyDescent="0.2"/>
    <row r="112" ht="14.25" customHeight="1" x14ac:dyDescent="0.2"/>
    <row r="113" ht="14.25" customHeight="1" x14ac:dyDescent="0.2"/>
    <row r="114" ht="14.25" customHeight="1" x14ac:dyDescent="0.2"/>
    <row r="115" ht="14.25" customHeight="1" x14ac:dyDescent="0.2"/>
    <row r="116" ht="14.25" customHeight="1" x14ac:dyDescent="0.2"/>
    <row r="117" ht="14.25" customHeight="1" x14ac:dyDescent="0.2"/>
    <row r="118" ht="14.25" customHeight="1" x14ac:dyDescent="0.2"/>
    <row r="119" ht="14.25" customHeight="1" x14ac:dyDescent="0.2"/>
    <row r="120" ht="14.25" customHeight="1" x14ac:dyDescent="0.2"/>
    <row r="121" ht="14.25" customHeight="1" x14ac:dyDescent="0.2"/>
    <row r="122" ht="14.25" customHeight="1" x14ac:dyDescent="0.2"/>
    <row r="123" ht="14.25" customHeight="1" x14ac:dyDescent="0.2"/>
    <row r="124" ht="14.25" customHeight="1" x14ac:dyDescent="0.2"/>
    <row r="125" ht="14.25" customHeight="1" x14ac:dyDescent="0.2"/>
    <row r="126" ht="14.25" customHeight="1" x14ac:dyDescent="0.2"/>
    <row r="127" ht="14.25" customHeight="1" x14ac:dyDescent="0.2"/>
    <row r="128" ht="14.25" customHeight="1" x14ac:dyDescent="0.2"/>
    <row r="129" ht="14.25" customHeight="1" x14ac:dyDescent="0.2"/>
    <row r="130" ht="14.25" customHeight="1" x14ac:dyDescent="0.2"/>
    <row r="131" ht="14.25" customHeight="1" x14ac:dyDescent="0.2"/>
    <row r="132" ht="14.25" customHeight="1" x14ac:dyDescent="0.2"/>
    <row r="133" ht="14.25" customHeight="1" x14ac:dyDescent="0.2"/>
    <row r="134" ht="14.25" customHeight="1" x14ac:dyDescent="0.2"/>
    <row r="135" ht="14.25" customHeight="1" x14ac:dyDescent="0.2"/>
    <row r="136" ht="14.25" customHeight="1" x14ac:dyDescent="0.2"/>
    <row r="137" ht="14.25" customHeight="1" x14ac:dyDescent="0.2"/>
    <row r="138" ht="14.25" customHeight="1" x14ac:dyDescent="0.2"/>
    <row r="139" ht="14.25" customHeight="1" x14ac:dyDescent="0.2"/>
    <row r="140" ht="14.25" customHeight="1" x14ac:dyDescent="0.2"/>
    <row r="141" ht="14.25" customHeight="1" x14ac:dyDescent="0.2"/>
    <row r="142" ht="14.25" customHeight="1" x14ac:dyDescent="0.2"/>
    <row r="143" ht="14.25" customHeight="1" x14ac:dyDescent="0.2"/>
    <row r="144" ht="14.25" customHeight="1" x14ac:dyDescent="0.2"/>
    <row r="145" ht="14.25" customHeight="1" x14ac:dyDescent="0.2"/>
    <row r="146" ht="14.25" customHeight="1" x14ac:dyDescent="0.2"/>
    <row r="147" ht="14.25" customHeight="1" x14ac:dyDescent="0.2"/>
    <row r="148" ht="14.25" customHeight="1" x14ac:dyDescent="0.2"/>
    <row r="149" ht="14.25" customHeight="1" x14ac:dyDescent="0.2"/>
    <row r="150" ht="14.25" customHeight="1" x14ac:dyDescent="0.2"/>
    <row r="151" ht="14.25" customHeight="1" x14ac:dyDescent="0.2"/>
    <row r="152" ht="14.25" customHeight="1" x14ac:dyDescent="0.2"/>
    <row r="153" ht="14.25" customHeight="1" x14ac:dyDescent="0.2"/>
    <row r="154" ht="14.25" customHeight="1" x14ac:dyDescent="0.2"/>
    <row r="155" ht="14.25" customHeight="1" x14ac:dyDescent="0.2"/>
    <row r="156" ht="14.25" customHeight="1" x14ac:dyDescent="0.2"/>
    <row r="157" ht="14.25" customHeight="1" x14ac:dyDescent="0.2"/>
    <row r="158" ht="14.25" customHeight="1" x14ac:dyDescent="0.2"/>
    <row r="159" ht="14.25" customHeight="1" x14ac:dyDescent="0.2"/>
    <row r="160" ht="14.25" customHeight="1" x14ac:dyDescent="0.2"/>
    <row r="161" ht="14.25" customHeight="1" x14ac:dyDescent="0.2"/>
    <row r="162" ht="14.25" customHeight="1" x14ac:dyDescent="0.2"/>
    <row r="163" ht="14.25" customHeight="1" x14ac:dyDescent="0.2"/>
    <row r="164" ht="14.25" customHeight="1" x14ac:dyDescent="0.2"/>
    <row r="165" ht="14.25" customHeight="1" x14ac:dyDescent="0.2"/>
    <row r="166" ht="14.25" customHeight="1" x14ac:dyDescent="0.2"/>
    <row r="167" ht="14.25" customHeight="1" x14ac:dyDescent="0.2"/>
    <row r="168" ht="14.25" customHeight="1" x14ac:dyDescent="0.2"/>
    <row r="169" ht="14.25" customHeight="1" x14ac:dyDescent="0.2"/>
    <row r="170" ht="14.25" customHeight="1" x14ac:dyDescent="0.2"/>
    <row r="171" ht="14.25" customHeight="1" x14ac:dyDescent="0.2"/>
    <row r="172" ht="14.25" customHeight="1" x14ac:dyDescent="0.2"/>
    <row r="173" ht="14.25" customHeight="1" x14ac:dyDescent="0.2"/>
    <row r="174" ht="14.25" customHeight="1" x14ac:dyDescent="0.2"/>
    <row r="175" ht="14.25" customHeight="1" x14ac:dyDescent="0.2"/>
    <row r="176" ht="14.25" customHeight="1" x14ac:dyDescent="0.2"/>
    <row r="177" ht="14.25" customHeight="1" x14ac:dyDescent="0.2"/>
    <row r="178" ht="14.25" customHeight="1" x14ac:dyDescent="0.2"/>
    <row r="179" ht="14.25" customHeight="1" x14ac:dyDescent="0.2"/>
    <row r="180" ht="14.25" customHeight="1" x14ac:dyDescent="0.2"/>
    <row r="181" ht="14.25" customHeight="1" x14ac:dyDescent="0.2"/>
    <row r="182" ht="14.25" customHeight="1" x14ac:dyDescent="0.2"/>
    <row r="183" ht="14.25" customHeight="1" x14ac:dyDescent="0.2"/>
    <row r="184" ht="14.25" customHeight="1" x14ac:dyDescent="0.2"/>
    <row r="185" ht="14.25" customHeight="1" x14ac:dyDescent="0.2"/>
    <row r="186" ht="14.25" customHeight="1" x14ac:dyDescent="0.2"/>
    <row r="187" ht="14.25" customHeight="1" x14ac:dyDescent="0.2"/>
    <row r="188" ht="14.25" customHeight="1" x14ac:dyDescent="0.2"/>
    <row r="189" ht="14.25" customHeight="1" x14ac:dyDescent="0.2"/>
    <row r="190" ht="14.25" customHeight="1" x14ac:dyDescent="0.2"/>
    <row r="191" ht="14.25" customHeight="1" x14ac:dyDescent="0.2"/>
    <row r="192" ht="14.25" customHeight="1" x14ac:dyDescent="0.2"/>
    <row r="193" ht="14.25" customHeight="1" x14ac:dyDescent="0.2"/>
    <row r="194" ht="14.25" customHeight="1" x14ac:dyDescent="0.2"/>
    <row r="195" ht="14.25" customHeight="1" x14ac:dyDescent="0.2"/>
    <row r="196" ht="14.25" customHeight="1" x14ac:dyDescent="0.2"/>
    <row r="197" ht="14.25" customHeight="1" x14ac:dyDescent="0.2"/>
    <row r="198" ht="14.25" customHeight="1" x14ac:dyDescent="0.2"/>
    <row r="199" ht="14.25" customHeight="1" x14ac:dyDescent="0.2"/>
    <row r="200" ht="14.25" customHeight="1" x14ac:dyDescent="0.2"/>
    <row r="201" ht="14.25" customHeight="1" x14ac:dyDescent="0.2"/>
    <row r="202" ht="14.25" customHeight="1" x14ac:dyDescent="0.2"/>
    <row r="203" ht="14.25" customHeight="1" x14ac:dyDescent="0.2"/>
    <row r="204" ht="14.25" customHeight="1" x14ac:dyDescent="0.2"/>
    <row r="205" ht="14.25" customHeight="1" x14ac:dyDescent="0.2"/>
    <row r="206" ht="14.25" customHeight="1" x14ac:dyDescent="0.2"/>
    <row r="207" ht="14.25" customHeight="1" x14ac:dyDescent="0.2"/>
    <row r="208" ht="14.25" customHeight="1" x14ac:dyDescent="0.2"/>
    <row r="209" ht="14.25" customHeight="1" x14ac:dyDescent="0.2"/>
    <row r="210" ht="14.25" customHeight="1" x14ac:dyDescent="0.2"/>
    <row r="211" ht="14.25" customHeight="1" x14ac:dyDescent="0.2"/>
    <row r="212" ht="14.25" customHeight="1" x14ac:dyDescent="0.2"/>
    <row r="213" ht="14.25" customHeight="1" x14ac:dyDescent="0.2"/>
    <row r="214" ht="14.25" customHeight="1" x14ac:dyDescent="0.2"/>
    <row r="215" ht="14.25" customHeight="1" x14ac:dyDescent="0.2"/>
    <row r="216" ht="14.25" customHeight="1" x14ac:dyDescent="0.2"/>
    <row r="217" ht="14.25" customHeight="1" x14ac:dyDescent="0.2"/>
    <row r="218" ht="14.25" customHeight="1" x14ac:dyDescent="0.2"/>
    <row r="219" ht="14.25" customHeight="1" x14ac:dyDescent="0.2"/>
    <row r="220" ht="14.25" customHeight="1" x14ac:dyDescent="0.2"/>
    <row r="221" ht="14.25" customHeight="1" x14ac:dyDescent="0.2"/>
    <row r="222" ht="14.25" customHeight="1" x14ac:dyDescent="0.2"/>
    <row r="223" ht="14.25" customHeight="1" x14ac:dyDescent="0.2"/>
    <row r="224" ht="14.25" customHeight="1" x14ac:dyDescent="0.2"/>
    <row r="225" ht="14.25" customHeight="1" x14ac:dyDescent="0.2"/>
    <row r="226" ht="14.25" customHeight="1" x14ac:dyDescent="0.2"/>
    <row r="227" ht="14.25" customHeight="1" x14ac:dyDescent="0.2"/>
    <row r="228" ht="14.25" customHeight="1" x14ac:dyDescent="0.2"/>
    <row r="229" ht="14.25" customHeight="1" x14ac:dyDescent="0.2"/>
    <row r="230" ht="14.25" customHeight="1" x14ac:dyDescent="0.2"/>
    <row r="231" ht="14.25" customHeight="1" x14ac:dyDescent="0.2"/>
    <row r="232" ht="14.25" customHeight="1" x14ac:dyDescent="0.2"/>
    <row r="233" ht="14.25" customHeight="1" x14ac:dyDescent="0.2"/>
    <row r="234" ht="14.25" customHeight="1" x14ac:dyDescent="0.2"/>
    <row r="235" ht="14.25" customHeight="1" x14ac:dyDescent="0.2"/>
    <row r="236" ht="14.25" customHeight="1" x14ac:dyDescent="0.2"/>
    <row r="237" ht="14.25" customHeight="1" x14ac:dyDescent="0.2"/>
    <row r="238" ht="14.25" customHeight="1" x14ac:dyDescent="0.2"/>
    <row r="239" ht="14.25" customHeight="1" x14ac:dyDescent="0.2"/>
    <row r="240" ht="14.25" customHeight="1" x14ac:dyDescent="0.2"/>
    <row r="241" ht="14.25" customHeight="1" x14ac:dyDescent="0.2"/>
    <row r="242" ht="14.25" customHeight="1" x14ac:dyDescent="0.2"/>
    <row r="243" ht="14.25" customHeight="1" x14ac:dyDescent="0.2"/>
    <row r="244" ht="14.25" customHeight="1" x14ac:dyDescent="0.2"/>
    <row r="245" ht="14.25" customHeight="1" x14ac:dyDescent="0.2"/>
    <row r="246" ht="14.25" customHeight="1" x14ac:dyDescent="0.2"/>
    <row r="247" ht="14.25" customHeight="1" x14ac:dyDescent="0.2"/>
    <row r="248" ht="14.25" customHeight="1" x14ac:dyDescent="0.2"/>
    <row r="249" ht="14.25" customHeight="1" x14ac:dyDescent="0.2"/>
    <row r="250" ht="14.25" customHeight="1" x14ac:dyDescent="0.2"/>
    <row r="251" ht="14.25" customHeight="1" x14ac:dyDescent="0.2"/>
    <row r="252" ht="14.25" customHeight="1" x14ac:dyDescent="0.2"/>
    <row r="253" ht="14.25" customHeight="1" x14ac:dyDescent="0.2"/>
    <row r="254" ht="14.25" customHeight="1" x14ac:dyDescent="0.2"/>
    <row r="255" ht="14.25" customHeight="1" x14ac:dyDescent="0.2"/>
    <row r="256" ht="14.25" customHeight="1" x14ac:dyDescent="0.2"/>
    <row r="257" ht="14.25" customHeight="1" x14ac:dyDescent="0.2"/>
    <row r="258" ht="14.25" customHeight="1" x14ac:dyDescent="0.2"/>
    <row r="259" ht="14.25" customHeight="1" x14ac:dyDescent="0.2"/>
    <row r="260" ht="14.25" customHeight="1" x14ac:dyDescent="0.2"/>
    <row r="261" ht="14.25" customHeight="1" x14ac:dyDescent="0.2"/>
    <row r="262" ht="14.25" customHeight="1" x14ac:dyDescent="0.2"/>
    <row r="263" ht="14.25" customHeight="1" x14ac:dyDescent="0.2"/>
    <row r="264" ht="14.25" customHeight="1" x14ac:dyDescent="0.2"/>
    <row r="265" ht="14.25" customHeight="1" x14ac:dyDescent="0.2"/>
    <row r="266" ht="14.25" customHeight="1" x14ac:dyDescent="0.2"/>
    <row r="267" ht="14.25" customHeight="1" x14ac:dyDescent="0.2"/>
    <row r="268" ht="14.25" customHeight="1" x14ac:dyDescent="0.2"/>
    <row r="269" ht="14.25" customHeight="1" x14ac:dyDescent="0.2"/>
    <row r="270" ht="14.25" customHeight="1" x14ac:dyDescent="0.2"/>
    <row r="271" ht="14.25" customHeight="1" x14ac:dyDescent="0.2"/>
    <row r="272" ht="14.25" customHeight="1" x14ac:dyDescent="0.2"/>
    <row r="273" ht="14.25" customHeight="1" x14ac:dyDescent="0.2"/>
    <row r="274" ht="14.25" customHeight="1" x14ac:dyDescent="0.2"/>
    <row r="275" ht="14.25" customHeight="1" x14ac:dyDescent="0.2"/>
    <row r="276" ht="14.25" customHeight="1" x14ac:dyDescent="0.2"/>
    <row r="277" ht="14.25" customHeight="1" x14ac:dyDescent="0.2"/>
    <row r="278" ht="14.25" customHeight="1" x14ac:dyDescent="0.2"/>
    <row r="279" ht="14.25" customHeight="1" x14ac:dyDescent="0.2"/>
    <row r="280" ht="14.25" customHeight="1" x14ac:dyDescent="0.2"/>
    <row r="281" ht="14.25" customHeight="1" x14ac:dyDescent="0.2"/>
    <row r="282" ht="14.25" customHeight="1" x14ac:dyDescent="0.2"/>
    <row r="283" ht="14.25" customHeight="1" x14ac:dyDescent="0.2"/>
    <row r="284" ht="14.25" customHeight="1" x14ac:dyDescent="0.2"/>
    <row r="285" ht="14.25" customHeight="1" x14ac:dyDescent="0.2"/>
    <row r="286" ht="14.25" customHeight="1" x14ac:dyDescent="0.2"/>
    <row r="287" ht="14.25" customHeight="1" x14ac:dyDescent="0.2"/>
    <row r="288" ht="14.25" customHeight="1" x14ac:dyDescent="0.2"/>
    <row r="289" ht="14.25" customHeight="1" x14ac:dyDescent="0.2"/>
    <row r="290" ht="14.25" customHeight="1" x14ac:dyDescent="0.2"/>
    <row r="291" ht="14.25" customHeight="1" x14ac:dyDescent="0.2"/>
    <row r="292" ht="14.25" customHeight="1" x14ac:dyDescent="0.2"/>
    <row r="293" ht="14.25" customHeight="1" x14ac:dyDescent="0.2"/>
    <row r="294" ht="14.25" customHeight="1" x14ac:dyDescent="0.2"/>
    <row r="295" ht="14.25" customHeight="1" x14ac:dyDescent="0.2"/>
    <row r="296" ht="14.25" customHeight="1" x14ac:dyDescent="0.2"/>
    <row r="297" ht="14.25" customHeight="1" x14ac:dyDescent="0.2"/>
    <row r="298" ht="14.25" customHeight="1" x14ac:dyDescent="0.2"/>
    <row r="299" ht="14.25" customHeight="1" x14ac:dyDescent="0.2"/>
    <row r="300" ht="14.25" customHeight="1" x14ac:dyDescent="0.2"/>
    <row r="301" ht="14.25" customHeight="1" x14ac:dyDescent="0.2"/>
    <row r="302" ht="14.25" customHeight="1" x14ac:dyDescent="0.2"/>
    <row r="303" ht="14.25" customHeight="1" x14ac:dyDescent="0.2"/>
    <row r="304" ht="14.25" customHeight="1" x14ac:dyDescent="0.2"/>
    <row r="305" ht="14.25" customHeight="1" x14ac:dyDescent="0.2"/>
    <row r="306" ht="14.25" customHeight="1" x14ac:dyDescent="0.2"/>
    <row r="307" ht="14.25" customHeight="1" x14ac:dyDescent="0.2"/>
    <row r="308" ht="14.25" customHeight="1" x14ac:dyDescent="0.2"/>
    <row r="309" ht="14.25" customHeight="1" x14ac:dyDescent="0.2"/>
    <row r="310" ht="14.25" customHeight="1" x14ac:dyDescent="0.2"/>
    <row r="311" ht="14.25" customHeight="1" x14ac:dyDescent="0.2"/>
    <row r="312" ht="14.25" customHeight="1" x14ac:dyDescent="0.2"/>
    <row r="313" ht="14.25" customHeight="1" x14ac:dyDescent="0.2"/>
    <row r="314" ht="14.25" customHeight="1" x14ac:dyDescent="0.2"/>
    <row r="315" ht="14.25" customHeight="1" x14ac:dyDescent="0.2"/>
    <row r="316" ht="14.25" customHeight="1" x14ac:dyDescent="0.2"/>
    <row r="317" ht="14.25" customHeight="1" x14ac:dyDescent="0.2"/>
    <row r="318" ht="14.25" customHeight="1" x14ac:dyDescent="0.2"/>
    <row r="319" ht="14.25" customHeight="1" x14ac:dyDescent="0.2"/>
    <row r="320" ht="14.25" customHeight="1" x14ac:dyDescent="0.2"/>
    <row r="321" ht="14.25" customHeight="1" x14ac:dyDescent="0.2"/>
    <row r="322" ht="14.25" customHeight="1" x14ac:dyDescent="0.2"/>
    <row r="323" ht="14.25" customHeight="1" x14ac:dyDescent="0.2"/>
    <row r="324" ht="14.25" customHeight="1" x14ac:dyDescent="0.2"/>
    <row r="325" ht="14.25" customHeight="1" x14ac:dyDescent="0.2"/>
    <row r="326" ht="14.25" customHeight="1" x14ac:dyDescent="0.2"/>
    <row r="327" ht="14.25" customHeight="1" x14ac:dyDescent="0.2"/>
    <row r="328" ht="14.25" customHeight="1" x14ac:dyDescent="0.2"/>
    <row r="329" ht="14.25" customHeight="1" x14ac:dyDescent="0.2"/>
    <row r="330" ht="14.25" customHeight="1" x14ac:dyDescent="0.2"/>
    <row r="331" ht="14.25" customHeight="1" x14ac:dyDescent="0.2"/>
    <row r="332" ht="14.25" customHeight="1" x14ac:dyDescent="0.2"/>
    <row r="333" ht="14.25" customHeight="1" x14ac:dyDescent="0.2"/>
    <row r="334" ht="14.25" customHeight="1" x14ac:dyDescent="0.2"/>
    <row r="335" ht="14.25" customHeight="1" x14ac:dyDescent="0.2"/>
    <row r="336" ht="14.25" customHeight="1" x14ac:dyDescent="0.2"/>
    <row r="337" ht="14.25" customHeight="1" x14ac:dyDescent="0.2"/>
    <row r="338" ht="14.25" customHeight="1" x14ac:dyDescent="0.2"/>
    <row r="339" ht="14.25" customHeight="1" x14ac:dyDescent="0.2"/>
    <row r="340" ht="14.25" customHeight="1" x14ac:dyDescent="0.2"/>
    <row r="341" ht="14.25" customHeight="1" x14ac:dyDescent="0.2"/>
    <row r="342" ht="14.25" customHeight="1" x14ac:dyDescent="0.2"/>
    <row r="343" ht="14.25" customHeight="1" x14ac:dyDescent="0.2"/>
    <row r="344" ht="14.25" customHeight="1" x14ac:dyDescent="0.2"/>
    <row r="345" ht="14.25" customHeight="1" x14ac:dyDescent="0.2"/>
    <row r="346" ht="14.25" customHeight="1" x14ac:dyDescent="0.2"/>
    <row r="347" ht="14.25" customHeight="1" x14ac:dyDescent="0.2"/>
    <row r="348" ht="14.25" customHeight="1" x14ac:dyDescent="0.2"/>
    <row r="349" ht="14.25" customHeight="1" x14ac:dyDescent="0.2"/>
    <row r="350" ht="14.25" customHeight="1" x14ac:dyDescent="0.2"/>
    <row r="351" ht="14.25" customHeight="1" x14ac:dyDescent="0.2"/>
    <row r="352" ht="14.25" customHeight="1" x14ac:dyDescent="0.2"/>
    <row r="353" ht="14.25" customHeight="1" x14ac:dyDescent="0.2"/>
    <row r="354" ht="14.25" customHeight="1" x14ac:dyDescent="0.2"/>
    <row r="355" ht="14.25" customHeight="1" x14ac:dyDescent="0.2"/>
    <row r="356" ht="14.25" customHeight="1" x14ac:dyDescent="0.2"/>
    <row r="357" ht="14.25" customHeight="1" x14ac:dyDescent="0.2"/>
    <row r="358" ht="14.25" customHeight="1" x14ac:dyDescent="0.2"/>
    <row r="359" ht="14.25" customHeight="1" x14ac:dyDescent="0.2"/>
    <row r="360" ht="14.25" customHeight="1" x14ac:dyDescent="0.2"/>
    <row r="361" ht="14.25" customHeight="1" x14ac:dyDescent="0.2"/>
    <row r="362" ht="14.25" customHeight="1" x14ac:dyDescent="0.2"/>
    <row r="363" ht="14.25" customHeight="1" x14ac:dyDescent="0.2"/>
    <row r="364" ht="14.25" customHeight="1" x14ac:dyDescent="0.2"/>
    <row r="365" ht="14.25" customHeight="1" x14ac:dyDescent="0.2"/>
    <row r="366" ht="14.25" customHeight="1" x14ac:dyDescent="0.2"/>
    <row r="367" ht="14.25" customHeight="1" x14ac:dyDescent="0.2"/>
    <row r="368" ht="14.25" customHeight="1" x14ac:dyDescent="0.2"/>
    <row r="369" ht="14.25" customHeight="1" x14ac:dyDescent="0.2"/>
    <row r="370" ht="14.25" customHeight="1" x14ac:dyDescent="0.2"/>
    <row r="371" ht="14.25" customHeight="1" x14ac:dyDescent="0.2"/>
    <row r="372" ht="14.25" customHeight="1" x14ac:dyDescent="0.2"/>
    <row r="373" ht="14.25" customHeight="1" x14ac:dyDescent="0.2"/>
    <row r="374" ht="14.25" customHeight="1" x14ac:dyDescent="0.2"/>
    <row r="375" ht="14.25" customHeight="1" x14ac:dyDescent="0.2"/>
    <row r="376" ht="14.25" customHeight="1" x14ac:dyDescent="0.2"/>
    <row r="377" ht="14.25" customHeight="1" x14ac:dyDescent="0.2"/>
    <row r="378" ht="14.25" customHeight="1" x14ac:dyDescent="0.2"/>
    <row r="379" ht="14.25" customHeight="1" x14ac:dyDescent="0.2"/>
    <row r="380" ht="14.25" customHeight="1" x14ac:dyDescent="0.2"/>
    <row r="381" ht="14.25" customHeight="1" x14ac:dyDescent="0.2"/>
    <row r="382" ht="14.25" customHeight="1" x14ac:dyDescent="0.2"/>
    <row r="383" ht="14.25" customHeight="1" x14ac:dyDescent="0.2"/>
    <row r="384" ht="14.25" customHeight="1" x14ac:dyDescent="0.2"/>
    <row r="385" ht="14.25" customHeight="1" x14ac:dyDescent="0.2"/>
    <row r="386" ht="14.25" customHeight="1" x14ac:dyDescent="0.2"/>
    <row r="387" ht="14.25" customHeight="1" x14ac:dyDescent="0.2"/>
    <row r="388" ht="14.25" customHeight="1" x14ac:dyDescent="0.2"/>
    <row r="389" ht="14.25" customHeight="1" x14ac:dyDescent="0.2"/>
    <row r="390" ht="14.25" customHeight="1" x14ac:dyDescent="0.2"/>
    <row r="391" ht="14.25" customHeight="1" x14ac:dyDescent="0.2"/>
    <row r="392" ht="14.25" customHeight="1" x14ac:dyDescent="0.2"/>
    <row r="393" ht="14.25" customHeight="1" x14ac:dyDescent="0.2"/>
    <row r="394" ht="14.25" customHeight="1" x14ac:dyDescent="0.2"/>
    <row r="395" ht="14.25" customHeight="1" x14ac:dyDescent="0.2"/>
    <row r="396" ht="14.25" customHeight="1" x14ac:dyDescent="0.2"/>
    <row r="397" ht="14.25" customHeight="1" x14ac:dyDescent="0.2"/>
    <row r="398" ht="14.25" customHeight="1" x14ac:dyDescent="0.2"/>
    <row r="399" ht="14.25" customHeight="1" x14ac:dyDescent="0.2"/>
    <row r="400" ht="14.25" customHeight="1" x14ac:dyDescent="0.2"/>
    <row r="401" ht="14.25" customHeight="1" x14ac:dyDescent="0.2"/>
    <row r="402" ht="14.25" customHeight="1" x14ac:dyDescent="0.2"/>
    <row r="403" ht="14.25" customHeight="1" x14ac:dyDescent="0.2"/>
    <row r="404" ht="14.25" customHeight="1" x14ac:dyDescent="0.2"/>
    <row r="405" ht="14.25" customHeight="1" x14ac:dyDescent="0.2"/>
    <row r="406" ht="14.25" customHeight="1" x14ac:dyDescent="0.2"/>
    <row r="407" ht="14.25" customHeight="1" x14ac:dyDescent="0.2"/>
    <row r="408" ht="14.25" customHeight="1" x14ac:dyDescent="0.2"/>
    <row r="409" ht="14.25" customHeight="1" x14ac:dyDescent="0.2"/>
    <row r="410" ht="14.25" customHeight="1" x14ac:dyDescent="0.2"/>
    <row r="411" ht="14.25" customHeight="1" x14ac:dyDescent="0.2"/>
    <row r="412" ht="14.25" customHeight="1" x14ac:dyDescent="0.2"/>
    <row r="413" ht="14.25" customHeight="1" x14ac:dyDescent="0.2"/>
    <row r="414" ht="14.25" customHeight="1" x14ac:dyDescent="0.2"/>
    <row r="415" ht="14.25" customHeight="1" x14ac:dyDescent="0.2"/>
    <row r="416" ht="14.25" customHeight="1" x14ac:dyDescent="0.2"/>
    <row r="417" ht="14.25" customHeight="1" x14ac:dyDescent="0.2"/>
    <row r="418" ht="14.25" customHeight="1" x14ac:dyDescent="0.2"/>
    <row r="419" ht="14.25" customHeight="1" x14ac:dyDescent="0.2"/>
    <row r="420" ht="14.25" customHeight="1" x14ac:dyDescent="0.2"/>
    <row r="421" ht="14.25" customHeight="1" x14ac:dyDescent="0.2"/>
    <row r="422" ht="14.25" customHeight="1" x14ac:dyDescent="0.2"/>
    <row r="423" ht="14.25" customHeight="1" x14ac:dyDescent="0.2"/>
    <row r="424" ht="14.25" customHeight="1" x14ac:dyDescent="0.2"/>
    <row r="425" ht="14.25" customHeight="1" x14ac:dyDescent="0.2"/>
    <row r="426" ht="14.25" customHeight="1" x14ac:dyDescent="0.2"/>
    <row r="427" ht="14.25" customHeight="1" x14ac:dyDescent="0.2"/>
    <row r="428" ht="14.25" customHeight="1" x14ac:dyDescent="0.2"/>
    <row r="429" ht="14.25" customHeight="1" x14ac:dyDescent="0.2"/>
    <row r="430" ht="14.25" customHeight="1" x14ac:dyDescent="0.2"/>
    <row r="431" ht="14.25" customHeight="1" x14ac:dyDescent="0.2"/>
    <row r="432" ht="14.25" customHeight="1" x14ac:dyDescent="0.2"/>
    <row r="433" ht="14.25" customHeight="1" x14ac:dyDescent="0.2"/>
    <row r="434" ht="14.25" customHeight="1" x14ac:dyDescent="0.2"/>
    <row r="435" ht="14.25" customHeight="1" x14ac:dyDescent="0.2"/>
    <row r="436" ht="14.25" customHeight="1" x14ac:dyDescent="0.2"/>
    <row r="437" ht="14.25" customHeight="1" x14ac:dyDescent="0.2"/>
    <row r="438" ht="14.25" customHeight="1" x14ac:dyDescent="0.2"/>
    <row r="439" ht="14.25" customHeight="1" x14ac:dyDescent="0.2"/>
    <row r="440" ht="14.25" customHeight="1" x14ac:dyDescent="0.2"/>
    <row r="441" ht="14.25" customHeight="1" x14ac:dyDescent="0.2"/>
    <row r="442" ht="14.25" customHeight="1" x14ac:dyDescent="0.2"/>
    <row r="443" ht="14.25" customHeight="1" x14ac:dyDescent="0.2"/>
    <row r="444" ht="14.25" customHeight="1" x14ac:dyDescent="0.2"/>
    <row r="445" ht="14.25" customHeight="1" x14ac:dyDescent="0.2"/>
    <row r="446" ht="14.25" customHeight="1" x14ac:dyDescent="0.2"/>
    <row r="447" ht="14.25" customHeight="1" x14ac:dyDescent="0.2"/>
    <row r="448" ht="14.25" customHeight="1" x14ac:dyDescent="0.2"/>
    <row r="449" ht="14.25" customHeight="1" x14ac:dyDescent="0.2"/>
    <row r="450" ht="14.25" customHeight="1" x14ac:dyDescent="0.2"/>
    <row r="451" ht="14.25" customHeight="1" x14ac:dyDescent="0.2"/>
    <row r="452" ht="14.25" customHeight="1" x14ac:dyDescent="0.2"/>
    <row r="453" ht="14.25" customHeight="1" x14ac:dyDescent="0.2"/>
    <row r="454" ht="14.25" customHeight="1" x14ac:dyDescent="0.2"/>
    <row r="455" ht="14.25" customHeight="1" x14ac:dyDescent="0.2"/>
    <row r="456" ht="14.25" customHeight="1" x14ac:dyDescent="0.2"/>
    <row r="457" ht="14.25" customHeight="1" x14ac:dyDescent="0.2"/>
    <row r="458" ht="14.25" customHeight="1" x14ac:dyDescent="0.2"/>
    <row r="459" ht="14.25" customHeight="1" x14ac:dyDescent="0.2"/>
    <row r="460" ht="14.25" customHeight="1" x14ac:dyDescent="0.2"/>
    <row r="461" ht="14.25" customHeight="1" x14ac:dyDescent="0.2"/>
    <row r="462" ht="14.25" customHeight="1" x14ac:dyDescent="0.2"/>
    <row r="463" ht="14.25" customHeight="1" x14ac:dyDescent="0.2"/>
    <row r="464" ht="14.25" customHeight="1" x14ac:dyDescent="0.2"/>
    <row r="465" ht="14.25" customHeight="1" x14ac:dyDescent="0.2"/>
    <row r="466" ht="14.25" customHeight="1" x14ac:dyDescent="0.2"/>
    <row r="467" ht="14.25" customHeight="1" x14ac:dyDescent="0.2"/>
    <row r="468" ht="14.25" customHeight="1" x14ac:dyDescent="0.2"/>
    <row r="469" ht="14.25" customHeight="1" x14ac:dyDescent="0.2"/>
    <row r="470" ht="14.25" customHeight="1" x14ac:dyDescent="0.2"/>
    <row r="471" ht="14.25" customHeight="1" x14ac:dyDescent="0.2"/>
    <row r="472" ht="14.25" customHeight="1" x14ac:dyDescent="0.2"/>
    <row r="473" ht="14.25" customHeight="1" x14ac:dyDescent="0.2"/>
    <row r="474" ht="14.25" customHeight="1" x14ac:dyDescent="0.2"/>
    <row r="475" ht="14.25" customHeight="1" x14ac:dyDescent="0.2"/>
    <row r="476" ht="14.25" customHeight="1" x14ac:dyDescent="0.2"/>
    <row r="477" ht="14.25" customHeight="1" x14ac:dyDescent="0.2"/>
    <row r="478" ht="14.25" customHeight="1" x14ac:dyDescent="0.2"/>
    <row r="479" ht="14.25" customHeight="1" x14ac:dyDescent="0.2"/>
    <row r="480" ht="14.25" customHeight="1" x14ac:dyDescent="0.2"/>
    <row r="481" ht="14.25" customHeight="1" x14ac:dyDescent="0.2"/>
    <row r="482" ht="14.25" customHeight="1" x14ac:dyDescent="0.2"/>
    <row r="483" ht="14.25" customHeight="1" x14ac:dyDescent="0.2"/>
    <row r="484" ht="14.25" customHeight="1" x14ac:dyDescent="0.2"/>
    <row r="485" ht="14.25" customHeight="1" x14ac:dyDescent="0.2"/>
    <row r="486" ht="14.25" customHeight="1" x14ac:dyDescent="0.2"/>
    <row r="487" ht="14.25" customHeight="1" x14ac:dyDescent="0.2"/>
    <row r="488" ht="14.25" customHeight="1" x14ac:dyDescent="0.2"/>
    <row r="489" ht="14.25" customHeight="1" x14ac:dyDescent="0.2"/>
    <row r="490" ht="14.25" customHeight="1" x14ac:dyDescent="0.2"/>
    <row r="491" ht="14.25" customHeight="1" x14ac:dyDescent="0.2"/>
    <row r="492" ht="14.25" customHeight="1" x14ac:dyDescent="0.2"/>
    <row r="493" ht="14.25" customHeight="1" x14ac:dyDescent="0.2"/>
    <row r="494" ht="14.25" customHeight="1" x14ac:dyDescent="0.2"/>
    <row r="495" ht="14.25" customHeight="1" x14ac:dyDescent="0.2"/>
    <row r="496" ht="14.25" customHeight="1" x14ac:dyDescent="0.2"/>
    <row r="497" ht="14.25" customHeight="1" x14ac:dyDescent="0.2"/>
    <row r="498" ht="14.25" customHeight="1" x14ac:dyDescent="0.2"/>
    <row r="499" ht="14.25" customHeight="1" x14ac:dyDescent="0.2"/>
    <row r="500" ht="14.25" customHeight="1" x14ac:dyDescent="0.2"/>
    <row r="501" ht="14.25" customHeight="1" x14ac:dyDescent="0.2"/>
    <row r="502" ht="14.25" customHeight="1" x14ac:dyDescent="0.2"/>
    <row r="503" ht="14.25" customHeight="1" x14ac:dyDescent="0.2"/>
    <row r="504" ht="14.25" customHeight="1" x14ac:dyDescent="0.2"/>
    <row r="505" ht="14.25" customHeight="1" x14ac:dyDescent="0.2"/>
    <row r="506" ht="14.25" customHeight="1" x14ac:dyDescent="0.2"/>
    <row r="507" ht="14.25" customHeight="1" x14ac:dyDescent="0.2"/>
    <row r="508" ht="14.25" customHeight="1" x14ac:dyDescent="0.2"/>
    <row r="509" ht="14.25" customHeight="1" x14ac:dyDescent="0.2"/>
    <row r="510" ht="14.25" customHeight="1" x14ac:dyDescent="0.2"/>
    <row r="511" ht="14.25" customHeight="1" x14ac:dyDescent="0.2"/>
    <row r="512" ht="14.25" customHeight="1" x14ac:dyDescent="0.2"/>
    <row r="513" ht="14.25" customHeight="1" x14ac:dyDescent="0.2"/>
    <row r="514" ht="14.25" customHeight="1" x14ac:dyDescent="0.2"/>
    <row r="515" ht="14.25" customHeight="1" x14ac:dyDescent="0.2"/>
    <row r="516" ht="14.25" customHeight="1" x14ac:dyDescent="0.2"/>
    <row r="517" ht="14.25" customHeight="1" x14ac:dyDescent="0.2"/>
    <row r="518" ht="14.25" customHeight="1" x14ac:dyDescent="0.2"/>
    <row r="519" ht="14.25" customHeight="1" x14ac:dyDescent="0.2"/>
    <row r="520" ht="14.25" customHeight="1" x14ac:dyDescent="0.2"/>
    <row r="521" ht="14.25" customHeight="1" x14ac:dyDescent="0.2"/>
    <row r="522" ht="14.25" customHeight="1" x14ac:dyDescent="0.2"/>
    <row r="523" ht="14.25" customHeight="1" x14ac:dyDescent="0.2"/>
    <row r="524" ht="14.25" customHeight="1" x14ac:dyDescent="0.2"/>
    <row r="525" ht="14.25" customHeight="1" x14ac:dyDescent="0.2"/>
    <row r="526" ht="14.25" customHeight="1" x14ac:dyDescent="0.2"/>
    <row r="527" ht="14.25" customHeight="1" x14ac:dyDescent="0.2"/>
    <row r="528" ht="14.25" customHeight="1" x14ac:dyDescent="0.2"/>
    <row r="529" ht="14.25" customHeight="1" x14ac:dyDescent="0.2"/>
    <row r="530" ht="14.25" customHeight="1" x14ac:dyDescent="0.2"/>
    <row r="531" ht="14.25" customHeight="1" x14ac:dyDescent="0.2"/>
    <row r="532" ht="14.25" customHeight="1" x14ac:dyDescent="0.2"/>
    <row r="533" ht="14.25" customHeight="1" x14ac:dyDescent="0.2"/>
    <row r="534" ht="14.25" customHeight="1" x14ac:dyDescent="0.2"/>
    <row r="535" ht="14.25" customHeight="1" x14ac:dyDescent="0.2"/>
    <row r="536" ht="14.25" customHeight="1" x14ac:dyDescent="0.2"/>
    <row r="537" ht="14.25" customHeight="1" x14ac:dyDescent="0.2"/>
    <row r="538" ht="14.25" customHeight="1" x14ac:dyDescent="0.2"/>
    <row r="539" ht="14.25" customHeight="1" x14ac:dyDescent="0.2"/>
    <row r="540" ht="14.25" customHeight="1" x14ac:dyDescent="0.2"/>
    <row r="541" ht="14.25" customHeight="1" x14ac:dyDescent="0.2"/>
    <row r="542" ht="14.25" customHeight="1" x14ac:dyDescent="0.2"/>
    <row r="543" ht="14.25" customHeight="1" x14ac:dyDescent="0.2"/>
    <row r="544" ht="14.25" customHeight="1" x14ac:dyDescent="0.2"/>
    <row r="545" ht="14.25" customHeight="1" x14ac:dyDescent="0.2"/>
    <row r="546" ht="14.25" customHeight="1" x14ac:dyDescent="0.2"/>
    <row r="547" ht="14.25" customHeight="1" x14ac:dyDescent="0.2"/>
    <row r="548" ht="14.25" customHeight="1" x14ac:dyDescent="0.2"/>
    <row r="549" ht="14.25" customHeight="1" x14ac:dyDescent="0.2"/>
    <row r="550" ht="14.25" customHeight="1" x14ac:dyDescent="0.2"/>
    <row r="551" ht="14.25" customHeight="1" x14ac:dyDescent="0.2"/>
    <row r="552" ht="14.25" customHeight="1" x14ac:dyDescent="0.2"/>
    <row r="553" ht="14.25" customHeight="1" x14ac:dyDescent="0.2"/>
    <row r="554" ht="14.25" customHeight="1" x14ac:dyDescent="0.2"/>
    <row r="555" ht="14.25" customHeight="1" x14ac:dyDescent="0.2"/>
    <row r="556" ht="14.25" customHeight="1" x14ac:dyDescent="0.2"/>
    <row r="557" ht="14.25" customHeight="1" x14ac:dyDescent="0.2"/>
    <row r="558" ht="14.25" customHeight="1" x14ac:dyDescent="0.2"/>
    <row r="559" ht="14.25" customHeight="1" x14ac:dyDescent="0.2"/>
    <row r="560" ht="14.25" customHeight="1" x14ac:dyDescent="0.2"/>
    <row r="561" ht="14.25" customHeight="1" x14ac:dyDescent="0.2"/>
    <row r="562" ht="14.25" customHeight="1" x14ac:dyDescent="0.2"/>
    <row r="563" ht="14.25" customHeight="1" x14ac:dyDescent="0.2"/>
    <row r="564" ht="14.25" customHeight="1" x14ac:dyDescent="0.2"/>
    <row r="565" ht="14.25" customHeight="1" x14ac:dyDescent="0.2"/>
    <row r="566" ht="14.25" customHeight="1" x14ac:dyDescent="0.2"/>
    <row r="567" ht="14.25" customHeight="1" x14ac:dyDescent="0.2"/>
    <row r="568" ht="14.25" customHeight="1" x14ac:dyDescent="0.2"/>
    <row r="569" ht="14.25" customHeight="1" x14ac:dyDescent="0.2"/>
    <row r="570" ht="14.25" customHeight="1" x14ac:dyDescent="0.2"/>
    <row r="571" ht="14.25" customHeight="1" x14ac:dyDescent="0.2"/>
    <row r="572" ht="14.25" customHeight="1" x14ac:dyDescent="0.2"/>
    <row r="573" ht="14.25" customHeight="1" x14ac:dyDescent="0.2"/>
    <row r="574" ht="14.25" customHeight="1" x14ac:dyDescent="0.2"/>
    <row r="575" ht="14.25" customHeight="1" x14ac:dyDescent="0.2"/>
    <row r="576" ht="14.25" customHeight="1" x14ac:dyDescent="0.2"/>
    <row r="577" ht="14.25" customHeight="1" x14ac:dyDescent="0.2"/>
    <row r="578" ht="14.25" customHeight="1" x14ac:dyDescent="0.2"/>
    <row r="579" ht="14.25" customHeight="1" x14ac:dyDescent="0.2"/>
    <row r="580" ht="14.25" customHeight="1" x14ac:dyDescent="0.2"/>
    <row r="581" ht="14.25" customHeight="1" x14ac:dyDescent="0.2"/>
    <row r="582" ht="14.25" customHeight="1" x14ac:dyDescent="0.2"/>
    <row r="583" ht="14.25" customHeight="1" x14ac:dyDescent="0.2"/>
    <row r="584" ht="14.25" customHeight="1" x14ac:dyDescent="0.2"/>
    <row r="585" ht="14.25" customHeight="1" x14ac:dyDescent="0.2"/>
    <row r="586" ht="14.25" customHeight="1" x14ac:dyDescent="0.2"/>
    <row r="587" ht="14.25" customHeight="1" x14ac:dyDescent="0.2"/>
    <row r="588" ht="14.25" customHeight="1" x14ac:dyDescent="0.2"/>
    <row r="589" ht="14.25" customHeight="1" x14ac:dyDescent="0.2"/>
    <row r="590" ht="14.25" customHeight="1" x14ac:dyDescent="0.2"/>
    <row r="591" ht="14.25" customHeight="1" x14ac:dyDescent="0.2"/>
    <row r="592" ht="14.25" customHeight="1" x14ac:dyDescent="0.2"/>
    <row r="593" ht="14.25" customHeight="1" x14ac:dyDescent="0.2"/>
    <row r="594" ht="14.25" customHeight="1" x14ac:dyDescent="0.2"/>
    <row r="595" ht="14.25" customHeight="1" x14ac:dyDescent="0.2"/>
    <row r="596" ht="14.25" customHeight="1" x14ac:dyDescent="0.2"/>
    <row r="597" ht="14.25" customHeight="1" x14ac:dyDescent="0.2"/>
    <row r="598" ht="14.25" customHeight="1" x14ac:dyDescent="0.2"/>
    <row r="599" ht="14.25" customHeight="1" x14ac:dyDescent="0.2"/>
    <row r="600" ht="14.25" customHeight="1" x14ac:dyDescent="0.2"/>
    <row r="601" ht="14.25" customHeight="1" x14ac:dyDescent="0.2"/>
    <row r="602" ht="14.25" customHeight="1" x14ac:dyDescent="0.2"/>
    <row r="603" ht="14.25" customHeight="1" x14ac:dyDescent="0.2"/>
    <row r="604" ht="14.25" customHeight="1" x14ac:dyDescent="0.2"/>
    <row r="605" ht="14.25" customHeight="1" x14ac:dyDescent="0.2"/>
    <row r="606" ht="14.25" customHeight="1" x14ac:dyDescent="0.2"/>
    <row r="607" ht="14.25" customHeight="1" x14ac:dyDescent="0.2"/>
    <row r="608" ht="14.25" customHeight="1" x14ac:dyDescent="0.2"/>
    <row r="609" ht="14.25" customHeight="1" x14ac:dyDescent="0.2"/>
    <row r="610" ht="14.25" customHeight="1" x14ac:dyDescent="0.2"/>
    <row r="611" ht="14.25" customHeight="1" x14ac:dyDescent="0.2"/>
    <row r="612" ht="14.25" customHeight="1" x14ac:dyDescent="0.2"/>
    <row r="613" ht="14.25" customHeight="1" x14ac:dyDescent="0.2"/>
    <row r="614" ht="14.25" customHeight="1" x14ac:dyDescent="0.2"/>
    <row r="615" ht="14.25" customHeight="1" x14ac:dyDescent="0.2"/>
    <row r="616" ht="14.25" customHeight="1" x14ac:dyDescent="0.2"/>
    <row r="617" ht="14.25" customHeight="1" x14ac:dyDescent="0.2"/>
    <row r="618" ht="14.25" customHeight="1" x14ac:dyDescent="0.2"/>
    <row r="619" ht="14.25" customHeight="1" x14ac:dyDescent="0.2"/>
    <row r="620" ht="14.25" customHeight="1" x14ac:dyDescent="0.2"/>
    <row r="621" ht="14.25" customHeight="1" x14ac:dyDescent="0.2"/>
    <row r="622" ht="14.25" customHeight="1" x14ac:dyDescent="0.2"/>
    <row r="623" ht="14.25" customHeight="1" x14ac:dyDescent="0.2"/>
    <row r="624" ht="14.25" customHeight="1" x14ac:dyDescent="0.2"/>
    <row r="625" ht="14.25" customHeight="1" x14ac:dyDescent="0.2"/>
    <row r="626" ht="14.25" customHeight="1" x14ac:dyDescent="0.2"/>
    <row r="627" ht="14.25" customHeight="1" x14ac:dyDescent="0.2"/>
    <row r="628" ht="14.25" customHeight="1" x14ac:dyDescent="0.2"/>
    <row r="629" ht="14.25" customHeight="1" x14ac:dyDescent="0.2"/>
    <row r="630" ht="14.25" customHeight="1" x14ac:dyDescent="0.2"/>
    <row r="631" ht="14.25" customHeight="1" x14ac:dyDescent="0.2"/>
    <row r="632" ht="14.25" customHeight="1" x14ac:dyDescent="0.2"/>
    <row r="633" ht="14.25" customHeight="1" x14ac:dyDescent="0.2"/>
    <row r="634" ht="14.25" customHeight="1" x14ac:dyDescent="0.2"/>
    <row r="635" ht="14.25" customHeight="1" x14ac:dyDescent="0.2"/>
    <row r="636" ht="14.25" customHeight="1" x14ac:dyDescent="0.2"/>
    <row r="637" ht="14.25" customHeight="1" x14ac:dyDescent="0.2"/>
    <row r="638" ht="14.25" customHeight="1" x14ac:dyDescent="0.2"/>
    <row r="639" ht="14.25" customHeight="1" x14ac:dyDescent="0.2"/>
    <row r="640" ht="14.25" customHeight="1" x14ac:dyDescent="0.2"/>
    <row r="641" ht="14.25" customHeight="1" x14ac:dyDescent="0.2"/>
    <row r="642" ht="14.25" customHeight="1" x14ac:dyDescent="0.2"/>
    <row r="643" ht="14.25" customHeight="1" x14ac:dyDescent="0.2"/>
    <row r="644" ht="14.25" customHeight="1" x14ac:dyDescent="0.2"/>
    <row r="645" ht="14.25" customHeight="1" x14ac:dyDescent="0.2"/>
    <row r="646" ht="14.25" customHeight="1" x14ac:dyDescent="0.2"/>
    <row r="647" ht="14.25" customHeight="1" x14ac:dyDescent="0.2"/>
    <row r="648" ht="14.25" customHeight="1" x14ac:dyDescent="0.2"/>
    <row r="649" ht="14.25" customHeight="1" x14ac:dyDescent="0.2"/>
    <row r="650" ht="14.25" customHeight="1" x14ac:dyDescent="0.2"/>
    <row r="651" ht="14.25" customHeight="1" x14ac:dyDescent="0.2"/>
    <row r="652" ht="14.25" customHeight="1" x14ac:dyDescent="0.2"/>
    <row r="653" ht="14.25" customHeight="1" x14ac:dyDescent="0.2"/>
    <row r="654" ht="14.25" customHeight="1" x14ac:dyDescent="0.2"/>
    <row r="655" ht="14.25" customHeight="1" x14ac:dyDescent="0.2"/>
    <row r="656" ht="14.25" customHeight="1" x14ac:dyDescent="0.2"/>
    <row r="657" ht="14.25" customHeight="1" x14ac:dyDescent="0.2"/>
    <row r="658" ht="14.25" customHeight="1" x14ac:dyDescent="0.2"/>
    <row r="659" ht="14.25" customHeight="1" x14ac:dyDescent="0.2"/>
    <row r="660" ht="14.25" customHeight="1" x14ac:dyDescent="0.2"/>
    <row r="661" ht="14.25" customHeight="1" x14ac:dyDescent="0.2"/>
    <row r="662" ht="14.25" customHeight="1" x14ac:dyDescent="0.2"/>
    <row r="663" ht="14.25" customHeight="1" x14ac:dyDescent="0.2"/>
    <row r="664" ht="14.25" customHeight="1" x14ac:dyDescent="0.2"/>
    <row r="665" ht="14.25" customHeight="1" x14ac:dyDescent="0.2"/>
    <row r="666" ht="14.25" customHeight="1" x14ac:dyDescent="0.2"/>
    <row r="667" ht="14.25" customHeight="1" x14ac:dyDescent="0.2"/>
    <row r="668" ht="14.25" customHeight="1" x14ac:dyDescent="0.2"/>
    <row r="669" ht="14.25" customHeight="1" x14ac:dyDescent="0.2"/>
    <row r="670" ht="14.25" customHeight="1" x14ac:dyDescent="0.2"/>
    <row r="671" ht="14.25" customHeight="1" x14ac:dyDescent="0.2"/>
    <row r="672" ht="14.25" customHeight="1" x14ac:dyDescent="0.2"/>
    <row r="673" ht="14.25" customHeight="1" x14ac:dyDescent="0.2"/>
    <row r="674" ht="14.25" customHeight="1" x14ac:dyDescent="0.2"/>
    <row r="675" ht="14.25" customHeight="1" x14ac:dyDescent="0.2"/>
    <row r="676" ht="14.25" customHeight="1" x14ac:dyDescent="0.2"/>
    <row r="677" ht="14.25" customHeight="1" x14ac:dyDescent="0.2"/>
    <row r="678" ht="14.25" customHeight="1" x14ac:dyDescent="0.2"/>
    <row r="679" ht="14.25" customHeight="1" x14ac:dyDescent="0.2"/>
    <row r="680" ht="14.25" customHeight="1" x14ac:dyDescent="0.2"/>
    <row r="681" ht="14.25" customHeight="1" x14ac:dyDescent="0.2"/>
    <row r="682" ht="14.25" customHeight="1" x14ac:dyDescent="0.2"/>
    <row r="683" ht="14.25" customHeight="1" x14ac:dyDescent="0.2"/>
    <row r="684" ht="14.25" customHeight="1" x14ac:dyDescent="0.2"/>
    <row r="685" ht="14.25" customHeight="1" x14ac:dyDescent="0.2"/>
    <row r="686" ht="14.25" customHeight="1" x14ac:dyDescent="0.2"/>
    <row r="687" ht="14.25" customHeight="1" x14ac:dyDescent="0.2"/>
    <row r="688" ht="14.25" customHeight="1" x14ac:dyDescent="0.2"/>
    <row r="689" ht="14.25" customHeight="1" x14ac:dyDescent="0.2"/>
    <row r="690" ht="14.25" customHeight="1" x14ac:dyDescent="0.2"/>
    <row r="691" ht="14.25" customHeight="1" x14ac:dyDescent="0.2"/>
    <row r="692" ht="14.25" customHeight="1" x14ac:dyDescent="0.2"/>
    <row r="693" ht="14.25" customHeight="1" x14ac:dyDescent="0.2"/>
    <row r="694" ht="14.25" customHeight="1" x14ac:dyDescent="0.2"/>
    <row r="695" ht="14.25" customHeight="1" x14ac:dyDescent="0.2"/>
    <row r="696" ht="14.25" customHeight="1" x14ac:dyDescent="0.2"/>
    <row r="697" ht="14.25" customHeight="1" x14ac:dyDescent="0.2"/>
    <row r="698" ht="14.25" customHeight="1" x14ac:dyDescent="0.2"/>
    <row r="699" ht="14.25" customHeight="1" x14ac:dyDescent="0.2"/>
    <row r="700" ht="14.25" customHeight="1" x14ac:dyDescent="0.2"/>
    <row r="701" ht="14.25" customHeight="1" x14ac:dyDescent="0.2"/>
    <row r="702" ht="14.25" customHeight="1" x14ac:dyDescent="0.2"/>
    <row r="703" ht="14.25" customHeight="1" x14ac:dyDescent="0.2"/>
    <row r="704" ht="14.25" customHeight="1" x14ac:dyDescent="0.2"/>
    <row r="705" ht="14.25" customHeight="1" x14ac:dyDescent="0.2"/>
    <row r="706" ht="14.25" customHeight="1" x14ac:dyDescent="0.2"/>
    <row r="707" ht="14.25" customHeight="1" x14ac:dyDescent="0.2"/>
    <row r="708" ht="14.25" customHeight="1" x14ac:dyDescent="0.2"/>
    <row r="709" ht="14.25" customHeight="1" x14ac:dyDescent="0.2"/>
    <row r="710" ht="14.25" customHeight="1" x14ac:dyDescent="0.2"/>
    <row r="711" ht="14.25" customHeight="1" x14ac:dyDescent="0.2"/>
    <row r="712" ht="14.25" customHeight="1" x14ac:dyDescent="0.2"/>
    <row r="713" ht="14.25" customHeight="1" x14ac:dyDescent="0.2"/>
    <row r="714" ht="14.25" customHeight="1" x14ac:dyDescent="0.2"/>
    <row r="715" ht="14.25" customHeight="1" x14ac:dyDescent="0.2"/>
    <row r="716" ht="14.25" customHeight="1" x14ac:dyDescent="0.2"/>
    <row r="717" ht="14.25" customHeight="1" x14ac:dyDescent="0.2"/>
    <row r="718" ht="14.25" customHeight="1" x14ac:dyDescent="0.2"/>
    <row r="719" ht="14.25" customHeight="1" x14ac:dyDescent="0.2"/>
    <row r="720" ht="14.25" customHeight="1" x14ac:dyDescent="0.2"/>
    <row r="721" ht="14.25" customHeight="1" x14ac:dyDescent="0.2"/>
    <row r="722" ht="14.25" customHeight="1" x14ac:dyDescent="0.2"/>
    <row r="723" ht="14.25" customHeight="1" x14ac:dyDescent="0.2"/>
    <row r="724" ht="14.25" customHeight="1" x14ac:dyDescent="0.2"/>
    <row r="725" ht="14.25" customHeight="1" x14ac:dyDescent="0.2"/>
    <row r="726" ht="14.25" customHeight="1" x14ac:dyDescent="0.2"/>
    <row r="727" ht="14.25" customHeight="1" x14ac:dyDescent="0.2"/>
    <row r="728" ht="14.25" customHeight="1" x14ac:dyDescent="0.2"/>
    <row r="729" ht="14.25" customHeight="1" x14ac:dyDescent="0.2"/>
    <row r="730" ht="14.25" customHeight="1" x14ac:dyDescent="0.2"/>
    <row r="731" ht="14.25" customHeight="1" x14ac:dyDescent="0.2"/>
    <row r="732" ht="14.25" customHeight="1" x14ac:dyDescent="0.2"/>
    <row r="733" ht="14.25" customHeight="1" x14ac:dyDescent="0.2"/>
    <row r="734" ht="14.25" customHeight="1" x14ac:dyDescent="0.2"/>
    <row r="735" ht="14.25" customHeight="1" x14ac:dyDescent="0.2"/>
    <row r="736" ht="14.25" customHeight="1" x14ac:dyDescent="0.2"/>
    <row r="737" ht="14.25" customHeight="1" x14ac:dyDescent="0.2"/>
    <row r="738" ht="14.25" customHeight="1" x14ac:dyDescent="0.2"/>
    <row r="739" ht="14.25" customHeight="1" x14ac:dyDescent="0.2"/>
    <row r="740" ht="14.25" customHeight="1" x14ac:dyDescent="0.2"/>
    <row r="741" ht="14.25" customHeight="1" x14ac:dyDescent="0.2"/>
    <row r="742" ht="14.25" customHeight="1" x14ac:dyDescent="0.2"/>
    <row r="743" ht="14.25" customHeight="1" x14ac:dyDescent="0.2"/>
    <row r="744" ht="14.25" customHeight="1" x14ac:dyDescent="0.2"/>
    <row r="745" ht="14.25" customHeight="1" x14ac:dyDescent="0.2"/>
    <row r="746" ht="14.25" customHeight="1" x14ac:dyDescent="0.2"/>
    <row r="747" ht="14.25" customHeight="1" x14ac:dyDescent="0.2"/>
    <row r="748" ht="14.25" customHeight="1" x14ac:dyDescent="0.2"/>
    <row r="749" ht="14.25" customHeight="1" x14ac:dyDescent="0.2"/>
    <row r="750" ht="14.25" customHeight="1" x14ac:dyDescent="0.2"/>
    <row r="751" ht="14.25" customHeight="1" x14ac:dyDescent="0.2"/>
    <row r="752" ht="14.25" customHeight="1" x14ac:dyDescent="0.2"/>
    <row r="753" ht="14.25" customHeight="1" x14ac:dyDescent="0.2"/>
    <row r="754" ht="14.25" customHeight="1" x14ac:dyDescent="0.2"/>
    <row r="755" ht="14.25" customHeight="1" x14ac:dyDescent="0.2"/>
    <row r="756" ht="14.25" customHeight="1" x14ac:dyDescent="0.2"/>
    <row r="757" ht="14.25" customHeight="1" x14ac:dyDescent="0.2"/>
    <row r="758" ht="14.25" customHeight="1" x14ac:dyDescent="0.2"/>
    <row r="759" ht="14.25" customHeight="1" x14ac:dyDescent="0.2"/>
    <row r="760" ht="14.25" customHeight="1" x14ac:dyDescent="0.2"/>
    <row r="761" ht="14.25" customHeight="1" x14ac:dyDescent="0.2"/>
    <row r="762" ht="14.25" customHeight="1" x14ac:dyDescent="0.2"/>
    <row r="763" ht="14.25" customHeight="1" x14ac:dyDescent="0.2"/>
    <row r="764" ht="14.25" customHeight="1" x14ac:dyDescent="0.2"/>
    <row r="765" ht="14.25" customHeight="1" x14ac:dyDescent="0.2"/>
    <row r="766" ht="14.25" customHeight="1" x14ac:dyDescent="0.2"/>
    <row r="767" ht="14.25" customHeight="1" x14ac:dyDescent="0.2"/>
    <row r="768" ht="14.25" customHeight="1" x14ac:dyDescent="0.2"/>
    <row r="769" ht="14.25" customHeight="1" x14ac:dyDescent="0.2"/>
    <row r="770" ht="14.25" customHeight="1" x14ac:dyDescent="0.2"/>
    <row r="771" ht="14.25" customHeight="1" x14ac:dyDescent="0.2"/>
    <row r="772" ht="14.25" customHeight="1" x14ac:dyDescent="0.2"/>
    <row r="773" ht="14.25" customHeight="1" x14ac:dyDescent="0.2"/>
    <row r="774" ht="14.25" customHeight="1" x14ac:dyDescent="0.2"/>
    <row r="775" ht="14.25" customHeight="1" x14ac:dyDescent="0.2"/>
    <row r="776" ht="14.25" customHeight="1" x14ac:dyDescent="0.2"/>
    <row r="777" ht="14.25" customHeight="1" x14ac:dyDescent="0.2"/>
    <row r="778" ht="14.25" customHeight="1" x14ac:dyDescent="0.2"/>
    <row r="779" ht="14.25" customHeight="1" x14ac:dyDescent="0.2"/>
    <row r="780" ht="14.25" customHeight="1" x14ac:dyDescent="0.2"/>
    <row r="781" ht="14.25" customHeight="1" x14ac:dyDescent="0.2"/>
    <row r="782" ht="14.25" customHeight="1" x14ac:dyDescent="0.2"/>
    <row r="783" ht="14.25" customHeight="1" x14ac:dyDescent="0.2"/>
    <row r="784" ht="14.25" customHeight="1" x14ac:dyDescent="0.2"/>
    <row r="785" ht="14.25" customHeight="1" x14ac:dyDescent="0.2"/>
    <row r="786" ht="14.25" customHeight="1" x14ac:dyDescent="0.2"/>
    <row r="787" ht="14.25" customHeight="1" x14ac:dyDescent="0.2"/>
    <row r="788" ht="14.25" customHeight="1" x14ac:dyDescent="0.2"/>
    <row r="789" ht="14.25" customHeight="1" x14ac:dyDescent="0.2"/>
    <row r="790" ht="14.25" customHeight="1" x14ac:dyDescent="0.2"/>
    <row r="791" ht="14.25" customHeight="1" x14ac:dyDescent="0.2"/>
    <row r="792" ht="14.25" customHeight="1" x14ac:dyDescent="0.2"/>
    <row r="793" ht="14.25" customHeight="1" x14ac:dyDescent="0.2"/>
    <row r="794" ht="14.25" customHeight="1" x14ac:dyDescent="0.2"/>
    <row r="795" ht="14.25" customHeight="1" x14ac:dyDescent="0.2"/>
    <row r="796" ht="14.25" customHeight="1" x14ac:dyDescent="0.2"/>
    <row r="797" ht="14.25" customHeight="1" x14ac:dyDescent="0.2"/>
    <row r="798" ht="14.25" customHeight="1" x14ac:dyDescent="0.2"/>
    <row r="799" ht="14.25" customHeight="1" x14ac:dyDescent="0.2"/>
    <row r="800" ht="14.25" customHeight="1" x14ac:dyDescent="0.2"/>
    <row r="801" ht="14.25" customHeight="1" x14ac:dyDescent="0.2"/>
    <row r="802" ht="14.25" customHeight="1" x14ac:dyDescent="0.2"/>
    <row r="803" ht="14.25" customHeight="1" x14ac:dyDescent="0.2"/>
    <row r="804" ht="14.25" customHeight="1" x14ac:dyDescent="0.2"/>
    <row r="805" ht="14.25" customHeight="1" x14ac:dyDescent="0.2"/>
    <row r="806" ht="14.25" customHeight="1" x14ac:dyDescent="0.2"/>
    <row r="807" ht="14.25" customHeight="1" x14ac:dyDescent="0.2"/>
    <row r="808" ht="14.25" customHeight="1" x14ac:dyDescent="0.2"/>
    <row r="809" ht="14.25" customHeight="1" x14ac:dyDescent="0.2"/>
    <row r="810" ht="14.25" customHeight="1" x14ac:dyDescent="0.2"/>
    <row r="811" ht="14.25" customHeight="1" x14ac:dyDescent="0.2"/>
    <row r="812" ht="14.25" customHeight="1" x14ac:dyDescent="0.2"/>
    <row r="813" ht="14.25" customHeight="1" x14ac:dyDescent="0.2"/>
    <row r="814" ht="14.25" customHeight="1" x14ac:dyDescent="0.2"/>
    <row r="815" ht="14.25" customHeight="1" x14ac:dyDescent="0.2"/>
    <row r="816" ht="14.25" customHeight="1" x14ac:dyDescent="0.2"/>
    <row r="817" ht="14.25" customHeight="1" x14ac:dyDescent="0.2"/>
    <row r="818" ht="14.25" customHeight="1" x14ac:dyDescent="0.2"/>
    <row r="819" ht="14.25" customHeight="1" x14ac:dyDescent="0.2"/>
    <row r="820" ht="14.25" customHeight="1" x14ac:dyDescent="0.2"/>
    <row r="821" ht="14.25" customHeight="1" x14ac:dyDescent="0.2"/>
    <row r="822" ht="14.25" customHeight="1" x14ac:dyDescent="0.2"/>
    <row r="823" ht="14.25" customHeight="1" x14ac:dyDescent="0.2"/>
    <row r="824" ht="14.25" customHeight="1" x14ac:dyDescent="0.2"/>
    <row r="825" ht="14.25" customHeight="1" x14ac:dyDescent="0.2"/>
    <row r="826" ht="14.25" customHeight="1" x14ac:dyDescent="0.2"/>
    <row r="827" ht="14.25" customHeight="1" x14ac:dyDescent="0.2"/>
    <row r="828" ht="14.25" customHeight="1" x14ac:dyDescent="0.2"/>
    <row r="829" ht="14.25" customHeight="1" x14ac:dyDescent="0.2"/>
    <row r="830" ht="14.25" customHeight="1" x14ac:dyDescent="0.2"/>
    <row r="831" ht="14.25" customHeight="1" x14ac:dyDescent="0.2"/>
    <row r="832" ht="14.25" customHeight="1" x14ac:dyDescent="0.2"/>
    <row r="833" ht="14.25" customHeight="1" x14ac:dyDescent="0.2"/>
    <row r="834" ht="14.25" customHeight="1" x14ac:dyDescent="0.2"/>
    <row r="835" ht="14.25" customHeight="1" x14ac:dyDescent="0.2"/>
    <row r="836" ht="14.25" customHeight="1" x14ac:dyDescent="0.2"/>
    <row r="837" ht="14.25" customHeight="1" x14ac:dyDescent="0.2"/>
    <row r="838" ht="14.25" customHeight="1" x14ac:dyDescent="0.2"/>
    <row r="839" ht="14.25" customHeight="1" x14ac:dyDescent="0.2"/>
    <row r="840" ht="14.25" customHeight="1" x14ac:dyDescent="0.2"/>
    <row r="841" ht="14.25" customHeight="1" x14ac:dyDescent="0.2"/>
    <row r="842" ht="14.25" customHeight="1" x14ac:dyDescent="0.2"/>
    <row r="843" ht="14.25" customHeight="1" x14ac:dyDescent="0.2"/>
    <row r="844" ht="14.25" customHeight="1" x14ac:dyDescent="0.2"/>
    <row r="845" ht="14.25" customHeight="1" x14ac:dyDescent="0.2"/>
    <row r="846" ht="14.25" customHeight="1" x14ac:dyDescent="0.2"/>
    <row r="847" ht="14.25" customHeight="1" x14ac:dyDescent="0.2"/>
    <row r="848" ht="14.25" customHeight="1" x14ac:dyDescent="0.2"/>
    <row r="849" ht="14.25" customHeight="1" x14ac:dyDescent="0.2"/>
    <row r="850" ht="14.25" customHeight="1" x14ac:dyDescent="0.2"/>
    <row r="851" ht="14.25" customHeight="1" x14ac:dyDescent="0.2"/>
    <row r="852" ht="14.25" customHeight="1" x14ac:dyDescent="0.2"/>
    <row r="853" ht="14.25" customHeight="1" x14ac:dyDescent="0.2"/>
    <row r="854" ht="14.25" customHeight="1" x14ac:dyDescent="0.2"/>
    <row r="855" ht="14.25" customHeight="1" x14ac:dyDescent="0.2"/>
    <row r="856" ht="14.25" customHeight="1" x14ac:dyDescent="0.2"/>
    <row r="857" ht="14.25" customHeight="1" x14ac:dyDescent="0.2"/>
    <row r="858" ht="14.25" customHeight="1" x14ac:dyDescent="0.2"/>
    <row r="859" ht="14.25" customHeight="1" x14ac:dyDescent="0.2"/>
    <row r="860" ht="14.25" customHeight="1" x14ac:dyDescent="0.2"/>
    <row r="861" ht="14.25" customHeight="1" x14ac:dyDescent="0.2"/>
    <row r="862" ht="14.25" customHeight="1" x14ac:dyDescent="0.2"/>
    <row r="863" ht="14.25" customHeight="1" x14ac:dyDescent="0.2"/>
    <row r="864" ht="14.25" customHeight="1" x14ac:dyDescent="0.2"/>
    <row r="865" ht="14.25" customHeight="1" x14ac:dyDescent="0.2"/>
    <row r="866" ht="14.25" customHeight="1" x14ac:dyDescent="0.2"/>
    <row r="867" ht="14.25" customHeight="1" x14ac:dyDescent="0.2"/>
    <row r="868" ht="14.25" customHeight="1" x14ac:dyDescent="0.2"/>
    <row r="869" ht="14.25" customHeight="1" x14ac:dyDescent="0.2"/>
    <row r="870" ht="14.25" customHeight="1" x14ac:dyDescent="0.2"/>
    <row r="871" ht="14.25" customHeight="1" x14ac:dyDescent="0.2"/>
    <row r="872" ht="14.25" customHeight="1" x14ac:dyDescent="0.2"/>
    <row r="873" ht="14.25" customHeight="1" x14ac:dyDescent="0.2"/>
    <row r="874" ht="14.25" customHeight="1" x14ac:dyDescent="0.2"/>
    <row r="875" ht="14.25" customHeight="1" x14ac:dyDescent="0.2"/>
    <row r="876" ht="14.25" customHeight="1" x14ac:dyDescent="0.2"/>
    <row r="877" ht="14.25" customHeight="1" x14ac:dyDescent="0.2"/>
    <row r="878" ht="14.25" customHeight="1" x14ac:dyDescent="0.2"/>
    <row r="879" ht="14.25" customHeight="1" x14ac:dyDescent="0.2"/>
    <row r="880" ht="14.25" customHeight="1" x14ac:dyDescent="0.2"/>
    <row r="881" ht="14.25" customHeight="1" x14ac:dyDescent="0.2"/>
    <row r="882" ht="14.25" customHeight="1" x14ac:dyDescent="0.2"/>
    <row r="883" ht="14.25" customHeight="1" x14ac:dyDescent="0.2"/>
    <row r="884" ht="14.25" customHeight="1" x14ac:dyDescent="0.2"/>
    <row r="885" ht="14.25" customHeight="1" x14ac:dyDescent="0.2"/>
    <row r="886" ht="14.25" customHeight="1" x14ac:dyDescent="0.2"/>
    <row r="887" ht="14.25" customHeight="1" x14ac:dyDescent="0.2"/>
    <row r="888" ht="14.25" customHeight="1" x14ac:dyDescent="0.2"/>
    <row r="889" ht="14.25" customHeight="1" x14ac:dyDescent="0.2"/>
    <row r="890" ht="14.25" customHeight="1" x14ac:dyDescent="0.2"/>
    <row r="891" ht="14.25" customHeight="1" x14ac:dyDescent="0.2"/>
    <row r="892" ht="14.25" customHeight="1" x14ac:dyDescent="0.2"/>
    <row r="893" ht="14.25" customHeight="1" x14ac:dyDescent="0.2"/>
    <row r="894" ht="14.25" customHeight="1" x14ac:dyDescent="0.2"/>
    <row r="895" ht="14.25" customHeight="1" x14ac:dyDescent="0.2"/>
    <row r="896" ht="14.25" customHeight="1" x14ac:dyDescent="0.2"/>
    <row r="897" ht="14.25" customHeight="1" x14ac:dyDescent="0.2"/>
    <row r="898" ht="14.25" customHeight="1" x14ac:dyDescent="0.2"/>
    <row r="899" ht="14.25" customHeight="1" x14ac:dyDescent="0.2"/>
    <row r="900" ht="14.25" customHeight="1" x14ac:dyDescent="0.2"/>
    <row r="901" ht="14.25" customHeight="1" x14ac:dyDescent="0.2"/>
    <row r="902" ht="14.25" customHeight="1" x14ac:dyDescent="0.2"/>
    <row r="903" ht="14.25" customHeight="1" x14ac:dyDescent="0.2"/>
    <row r="904" ht="14.25" customHeight="1" x14ac:dyDescent="0.2"/>
    <row r="905" ht="14.25" customHeight="1" x14ac:dyDescent="0.2"/>
    <row r="906" ht="14.25" customHeight="1" x14ac:dyDescent="0.2"/>
    <row r="907" ht="14.25" customHeight="1" x14ac:dyDescent="0.2"/>
    <row r="908" ht="14.25" customHeight="1" x14ac:dyDescent="0.2"/>
    <row r="909" ht="14.25" customHeight="1" x14ac:dyDescent="0.2"/>
    <row r="910" ht="14.25" customHeight="1" x14ac:dyDescent="0.2"/>
    <row r="911" ht="14.25" customHeight="1" x14ac:dyDescent="0.2"/>
    <row r="912" ht="14.25" customHeight="1" x14ac:dyDescent="0.2"/>
    <row r="913" ht="14.25" customHeight="1" x14ac:dyDescent="0.2"/>
    <row r="914" ht="14.25" customHeight="1" x14ac:dyDescent="0.2"/>
    <row r="915" ht="14.25" customHeight="1" x14ac:dyDescent="0.2"/>
    <row r="916" ht="14.25" customHeight="1" x14ac:dyDescent="0.2"/>
    <row r="917" ht="14.25" customHeight="1" x14ac:dyDescent="0.2"/>
    <row r="918" ht="14.25" customHeight="1" x14ac:dyDescent="0.2"/>
    <row r="919" ht="14.25" customHeight="1" x14ac:dyDescent="0.2"/>
    <row r="920" ht="14.25" customHeight="1" x14ac:dyDescent="0.2"/>
    <row r="921" ht="14.25" customHeight="1" x14ac:dyDescent="0.2"/>
    <row r="922" ht="14.25" customHeight="1" x14ac:dyDescent="0.2"/>
    <row r="923" ht="14.25" customHeight="1" x14ac:dyDescent="0.2"/>
    <row r="924" ht="14.25" customHeight="1" x14ac:dyDescent="0.2"/>
    <row r="925" ht="14.25" customHeight="1" x14ac:dyDescent="0.2"/>
    <row r="926" ht="14.25" customHeight="1" x14ac:dyDescent="0.2"/>
    <row r="927" ht="14.25" customHeight="1" x14ac:dyDescent="0.2"/>
    <row r="928" ht="14.25" customHeight="1" x14ac:dyDescent="0.2"/>
    <row r="929" ht="14.25" customHeight="1" x14ac:dyDescent="0.2"/>
    <row r="930" ht="14.25" customHeight="1" x14ac:dyDescent="0.2"/>
    <row r="931" ht="14.25" customHeight="1" x14ac:dyDescent="0.2"/>
    <row r="932" ht="14.25" customHeight="1" x14ac:dyDescent="0.2"/>
    <row r="933" ht="14.25" customHeight="1" x14ac:dyDescent="0.2"/>
    <row r="934" ht="14.25" customHeight="1" x14ac:dyDescent="0.2"/>
    <row r="935" ht="14.25" customHeight="1" x14ac:dyDescent="0.2"/>
    <row r="936" ht="14.25" customHeight="1" x14ac:dyDescent="0.2"/>
    <row r="937" ht="14.25" customHeight="1" x14ac:dyDescent="0.2"/>
    <row r="938" ht="14.25" customHeight="1" x14ac:dyDescent="0.2"/>
    <row r="939" ht="14.25" customHeight="1" x14ac:dyDescent="0.2"/>
    <row r="940" ht="14.25" customHeight="1" x14ac:dyDescent="0.2"/>
    <row r="941" ht="14.25" customHeight="1" x14ac:dyDescent="0.2"/>
    <row r="942" ht="14.25" customHeight="1" x14ac:dyDescent="0.2"/>
    <row r="943" ht="14.25" customHeight="1" x14ac:dyDescent="0.2"/>
    <row r="944" ht="14.25" customHeight="1" x14ac:dyDescent="0.2"/>
    <row r="945" ht="14.25" customHeight="1" x14ac:dyDescent="0.2"/>
    <row r="946" ht="14.25" customHeight="1" x14ac:dyDescent="0.2"/>
    <row r="947" ht="14.25" customHeight="1" x14ac:dyDescent="0.2"/>
    <row r="948" ht="14.25" customHeight="1" x14ac:dyDescent="0.2"/>
    <row r="949" ht="14.25" customHeight="1" x14ac:dyDescent="0.2"/>
    <row r="950" ht="14.25" customHeight="1" x14ac:dyDescent="0.2"/>
    <row r="951" ht="14.25" customHeight="1" x14ac:dyDescent="0.2"/>
    <row r="952" ht="14.25" customHeight="1" x14ac:dyDescent="0.2"/>
    <row r="953" ht="14.25" customHeight="1" x14ac:dyDescent="0.2"/>
    <row r="954" ht="14.25" customHeight="1" x14ac:dyDescent="0.2"/>
    <row r="955" ht="14.25" customHeight="1" x14ac:dyDescent="0.2"/>
    <row r="956" ht="14.25" customHeight="1" x14ac:dyDescent="0.2"/>
    <row r="957" ht="14.25" customHeight="1" x14ac:dyDescent="0.2"/>
    <row r="958" ht="14.25" customHeight="1" x14ac:dyDescent="0.2"/>
    <row r="959" ht="14.25" customHeight="1" x14ac:dyDescent="0.2"/>
    <row r="960" ht="14.25" customHeight="1" x14ac:dyDescent="0.2"/>
    <row r="961" ht="14.25" customHeight="1" x14ac:dyDescent="0.2"/>
    <row r="962" ht="14.25" customHeight="1" x14ac:dyDescent="0.2"/>
    <row r="963" ht="14.25" customHeight="1" x14ac:dyDescent="0.2"/>
    <row r="964" ht="14.25" customHeight="1" x14ac:dyDescent="0.2"/>
    <row r="965" ht="14.25" customHeight="1" x14ac:dyDescent="0.2"/>
    <row r="966" ht="14.25" customHeight="1" x14ac:dyDescent="0.2"/>
    <row r="967" ht="14.25" customHeight="1" x14ac:dyDescent="0.2"/>
    <row r="968" ht="14.25" customHeight="1" x14ac:dyDescent="0.2"/>
    <row r="969" ht="14.25" customHeight="1" x14ac:dyDescent="0.2"/>
    <row r="970" ht="14.25" customHeight="1" x14ac:dyDescent="0.2"/>
    <row r="971" ht="14.25" customHeight="1" x14ac:dyDescent="0.2"/>
    <row r="972" ht="14.25" customHeight="1" x14ac:dyDescent="0.2"/>
    <row r="973" ht="14.25" customHeight="1" x14ac:dyDescent="0.2"/>
    <row r="974" ht="14.25" customHeight="1" x14ac:dyDescent="0.2"/>
    <row r="975" ht="14.25" customHeight="1" x14ac:dyDescent="0.2"/>
    <row r="976" ht="14.25" customHeight="1" x14ac:dyDescent="0.2"/>
    <row r="977" ht="14.25" customHeight="1" x14ac:dyDescent="0.2"/>
    <row r="978" ht="14.25" customHeight="1" x14ac:dyDescent="0.2"/>
    <row r="979" ht="14.25" customHeight="1" x14ac:dyDescent="0.2"/>
    <row r="980" ht="14.25" customHeight="1" x14ac:dyDescent="0.2"/>
    <row r="981" ht="14.25" customHeight="1" x14ac:dyDescent="0.2"/>
    <row r="982" ht="14.25" customHeight="1" x14ac:dyDescent="0.2"/>
    <row r="983" ht="14.25" customHeight="1" x14ac:dyDescent="0.2"/>
    <row r="984" ht="14.25" customHeight="1" x14ac:dyDescent="0.2"/>
    <row r="985" ht="14.25" customHeight="1" x14ac:dyDescent="0.2"/>
    <row r="986" ht="14.25" customHeight="1" x14ac:dyDescent="0.2"/>
    <row r="987" ht="14.25" customHeight="1" x14ac:dyDescent="0.2"/>
    <row r="988" ht="14.25" customHeight="1" x14ac:dyDescent="0.2"/>
    <row r="989" ht="14.25" customHeight="1" x14ac:dyDescent="0.2"/>
    <row r="990" ht="14.25" customHeight="1" x14ac:dyDescent="0.2"/>
    <row r="991" ht="14.25" customHeight="1" x14ac:dyDescent="0.2"/>
    <row r="992" ht="14.25" customHeight="1" x14ac:dyDescent="0.2"/>
    <row r="993" ht="14.25" customHeight="1" x14ac:dyDescent="0.2"/>
    <row r="994" ht="14.25" customHeight="1" x14ac:dyDescent="0.2"/>
    <row r="995" ht="14.25" customHeight="1" x14ac:dyDescent="0.2"/>
    <row r="996" ht="14.25" customHeight="1" x14ac:dyDescent="0.2"/>
    <row r="997" ht="14.25" customHeight="1" x14ac:dyDescent="0.2"/>
    <row r="998" ht="14.25" customHeight="1" x14ac:dyDescent="0.2"/>
    <row r="999" ht="14.25" customHeight="1" x14ac:dyDescent="0.2"/>
    <row r="1000" ht="14.25" customHeight="1" x14ac:dyDescent="0.2"/>
  </sheetData>
  <pageMargins left="0.7" right="0.7" top="0.75" bottom="0.75" header="0" footer="0"/>
  <pageSetup orientation="portrait"/>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44546A"/>
  </sheetPr>
  <dimension ref="A1:AZ1000"/>
  <sheetViews>
    <sheetView workbookViewId="0">
      <selection activeCell="AF2" sqref="AF2:AZ17"/>
    </sheetView>
  </sheetViews>
  <sheetFormatPr baseColWidth="10" defaultColWidth="14.5" defaultRowHeight="15" customHeight="1" x14ac:dyDescent="0.2"/>
  <cols>
    <col min="1" max="1" width="33.33203125" customWidth="1"/>
    <col min="2" max="2" width="9.1640625" customWidth="1"/>
    <col min="3" max="3" width="9.33203125" customWidth="1"/>
    <col min="4" max="4" width="8.6640625" customWidth="1"/>
    <col min="5" max="5" width="9.5" customWidth="1"/>
    <col min="6" max="6" width="9" customWidth="1"/>
    <col min="7" max="7" width="9.1640625" customWidth="1"/>
    <col min="8" max="8" width="9.33203125" customWidth="1"/>
    <col min="9" max="9" width="9" customWidth="1"/>
    <col min="10" max="10" width="9.83203125" customWidth="1"/>
    <col min="11" max="11" width="9.1640625" customWidth="1"/>
    <col min="12" max="12" width="9.5" customWidth="1"/>
    <col min="13" max="13" width="9.1640625" customWidth="1"/>
    <col min="14" max="14" width="10.33203125" customWidth="1"/>
    <col min="15" max="15" width="10.5" customWidth="1"/>
    <col min="16" max="17" width="10.1640625" customWidth="1"/>
    <col min="18" max="18" width="9.83203125" customWidth="1"/>
    <col min="19" max="19" width="11" customWidth="1"/>
    <col min="20" max="20" width="9.5" customWidth="1"/>
    <col min="21" max="21" width="10.33203125" customWidth="1"/>
    <col min="22" max="22" width="10.1640625" customWidth="1"/>
    <col min="23" max="23" width="11.33203125" customWidth="1"/>
    <col min="24" max="24" width="11.5" customWidth="1"/>
    <col min="25" max="25" width="10.5" customWidth="1"/>
    <col min="26" max="27" width="10" customWidth="1"/>
    <col min="28" max="28" width="9.5" customWidth="1"/>
    <col min="29" max="29" width="10.33203125" customWidth="1"/>
    <col min="30" max="30" width="10.83203125" customWidth="1"/>
    <col min="31" max="31" width="9.6640625" customWidth="1"/>
    <col min="32" max="32" width="9.1640625" customWidth="1"/>
  </cols>
  <sheetData>
    <row r="1" spans="1:52" s="25" customFormat="1" ht="14.25" customHeight="1" x14ac:dyDescent="0.2">
      <c r="A1" s="3" t="s">
        <v>68</v>
      </c>
      <c r="B1" s="41">
        <v>2020</v>
      </c>
      <c r="C1" s="41">
        <v>2021</v>
      </c>
      <c r="D1" s="41">
        <v>2022</v>
      </c>
      <c r="E1" s="41">
        <v>2023</v>
      </c>
      <c r="F1" s="41">
        <v>2024</v>
      </c>
      <c r="G1" s="41">
        <v>2025</v>
      </c>
      <c r="H1" s="41">
        <v>2026</v>
      </c>
      <c r="I1" s="41">
        <v>2027</v>
      </c>
      <c r="J1" s="41">
        <v>2028</v>
      </c>
      <c r="K1" s="41">
        <v>2029</v>
      </c>
      <c r="L1" s="41">
        <v>2030</v>
      </c>
      <c r="M1" s="41">
        <v>2031</v>
      </c>
      <c r="N1" s="41">
        <v>2032</v>
      </c>
      <c r="O1" s="41">
        <v>2033</v>
      </c>
      <c r="P1" s="41">
        <v>2034</v>
      </c>
      <c r="Q1" s="41">
        <v>2035</v>
      </c>
      <c r="R1" s="41">
        <v>2036</v>
      </c>
      <c r="S1" s="41">
        <v>2037</v>
      </c>
      <c r="T1" s="41">
        <v>2038</v>
      </c>
      <c r="U1" s="41">
        <v>2039</v>
      </c>
      <c r="V1" s="41">
        <v>2040</v>
      </c>
      <c r="W1" s="41">
        <v>2041</v>
      </c>
      <c r="X1" s="41">
        <v>2042</v>
      </c>
      <c r="Y1" s="41">
        <v>2043</v>
      </c>
      <c r="Z1" s="41">
        <v>2044</v>
      </c>
      <c r="AA1" s="41">
        <v>2045</v>
      </c>
      <c r="AB1" s="41">
        <v>2046</v>
      </c>
      <c r="AC1" s="41">
        <v>2047</v>
      </c>
      <c r="AD1" s="41">
        <v>2048</v>
      </c>
      <c r="AE1" s="41">
        <v>2049</v>
      </c>
      <c r="AF1" s="41">
        <v>2050</v>
      </c>
      <c r="AG1" s="25">
        <v>2051</v>
      </c>
      <c r="AH1" s="25">
        <v>2052</v>
      </c>
      <c r="AI1" s="25">
        <v>2053</v>
      </c>
      <c r="AJ1" s="25">
        <v>2054</v>
      </c>
      <c r="AK1" s="25">
        <v>2055</v>
      </c>
      <c r="AL1" s="25">
        <v>2056</v>
      </c>
      <c r="AM1" s="25">
        <v>2057</v>
      </c>
      <c r="AN1" s="25">
        <v>2058</v>
      </c>
      <c r="AO1" s="25">
        <v>2059</v>
      </c>
      <c r="AP1" s="25">
        <v>2060</v>
      </c>
      <c r="AQ1" s="25">
        <v>2061</v>
      </c>
      <c r="AR1" s="25">
        <v>2062</v>
      </c>
      <c r="AS1" s="25">
        <v>2063</v>
      </c>
      <c r="AT1" s="25">
        <v>2064</v>
      </c>
      <c r="AU1" s="25">
        <v>2065</v>
      </c>
      <c r="AV1" s="25">
        <v>2066</v>
      </c>
      <c r="AW1" s="25">
        <v>2067</v>
      </c>
      <c r="AX1" s="25">
        <v>2068</v>
      </c>
      <c r="AY1" s="25">
        <v>2069</v>
      </c>
      <c r="AZ1" s="25">
        <v>2070</v>
      </c>
    </row>
    <row r="2" spans="1:52" ht="14.25" customHeight="1" x14ac:dyDescent="0.2">
      <c r="A2" s="12" t="s">
        <v>52</v>
      </c>
      <c r="B2" s="30">
        <f>'CCaMC-AFOaMCpUC-pre-ret'!B2</f>
        <v>50162</v>
      </c>
      <c r="C2" s="30">
        <f>'CCaMC-AFOaMCpUC-pre-ret'!C2</f>
        <v>49700</v>
      </c>
      <c r="D2" s="30">
        <f>'CCaMC-AFOaMCpUC-pre-ret'!D2</f>
        <v>49238</v>
      </c>
      <c r="E2" s="30">
        <f>'CCaMC-AFOaMCpUC-pre-ret'!E2</f>
        <v>48776</v>
      </c>
      <c r="F2" s="30">
        <f>'CCaMC-AFOaMCpUC-pre-ret'!F2</f>
        <v>48666.428571428572</v>
      </c>
      <c r="G2" s="30">
        <f>'CCaMC-AFOaMCpUC-pre-ret'!G2</f>
        <v>48556.857142857145</v>
      </c>
      <c r="H2" s="30">
        <f>'CCaMC-AFOaMCpUC-pre-ret'!H2</f>
        <v>48447.285714285717</v>
      </c>
      <c r="I2" s="30">
        <f>'CCaMC-AFOaMCpUC-pre-ret'!I2</f>
        <v>48337.714285714283</v>
      </c>
      <c r="J2" s="30">
        <f>'CCaMC-AFOaMCpUC-pre-ret'!J2</f>
        <v>48228.142857142855</v>
      </c>
      <c r="K2" s="30">
        <f>'CCaMC-AFOaMCpUC-pre-ret'!K2</f>
        <v>48118.571428571428</v>
      </c>
      <c r="L2" s="30">
        <f>'CCaMC-AFOaMCpUC-pre-ret'!L2</f>
        <v>48009</v>
      </c>
      <c r="M2" s="30">
        <f>'CCaMC-AFOaMCpUC-pre-ret'!M2</f>
        <v>47971.95</v>
      </c>
      <c r="N2" s="30">
        <f>'CCaMC-AFOaMCpUC-pre-ret'!N2</f>
        <v>47934.9</v>
      </c>
      <c r="O2" s="30">
        <f>'CCaMC-AFOaMCpUC-pre-ret'!O2</f>
        <v>47897.85</v>
      </c>
      <c r="P2" s="30">
        <f>'CCaMC-AFOaMCpUC-pre-ret'!P2</f>
        <v>47860.800000000003</v>
      </c>
      <c r="Q2" s="30">
        <f>'CCaMC-AFOaMCpUC-pre-ret'!Q2</f>
        <v>47823.75</v>
      </c>
      <c r="R2" s="30">
        <f>'CCaMC-AFOaMCpUC-pre-ret'!R2</f>
        <v>47786.7</v>
      </c>
      <c r="S2" s="30">
        <f>'CCaMC-AFOaMCpUC-pre-ret'!S2</f>
        <v>47749.65</v>
      </c>
      <c r="T2" s="30">
        <f>'CCaMC-AFOaMCpUC-pre-ret'!T2</f>
        <v>47712.6</v>
      </c>
      <c r="U2" s="30">
        <f>'CCaMC-AFOaMCpUC-pre-ret'!U2</f>
        <v>47675.55</v>
      </c>
      <c r="V2" s="30">
        <f>'CCaMC-AFOaMCpUC-pre-ret'!V2</f>
        <v>47638.5</v>
      </c>
      <c r="W2" s="30">
        <f>'CCaMC-AFOaMCpUC-pre-ret'!W2</f>
        <v>47601.45</v>
      </c>
      <c r="X2" s="30">
        <f>'CCaMC-AFOaMCpUC-pre-ret'!X2</f>
        <v>47564.4</v>
      </c>
      <c r="Y2" s="30">
        <f>'CCaMC-AFOaMCpUC-pre-ret'!Y2</f>
        <v>47527.35</v>
      </c>
      <c r="Z2" s="30">
        <f>'CCaMC-AFOaMCpUC-pre-ret'!Z2</f>
        <v>47490.3</v>
      </c>
      <c r="AA2" s="30">
        <f>'CCaMC-AFOaMCpUC-pre-ret'!AA2</f>
        <v>47453.25</v>
      </c>
      <c r="AB2" s="30">
        <f>'CCaMC-AFOaMCpUC-pre-ret'!AB2</f>
        <v>47416.2</v>
      </c>
      <c r="AC2" s="30">
        <f>'CCaMC-AFOaMCpUC-pre-ret'!AC2</f>
        <v>47379.15</v>
      </c>
      <c r="AD2" s="30">
        <f>'CCaMC-AFOaMCpUC-pre-ret'!AD2</f>
        <v>47342.1</v>
      </c>
      <c r="AE2" s="30">
        <f>'CCaMC-AFOaMCpUC-pre-ret'!AE2</f>
        <v>47305.05</v>
      </c>
      <c r="AF2" s="30">
        <f>'CCaMC-AFOaMCpUC-pre-ret'!AF2</f>
        <v>47268</v>
      </c>
      <c r="AG2" s="30">
        <f>'CCaMC-AFOaMCpUC-pre-ret'!AG2</f>
        <v>47230.950000000012</v>
      </c>
      <c r="AH2" s="30">
        <f>'CCaMC-AFOaMCpUC-pre-ret'!AH2</f>
        <v>47193.900000000009</v>
      </c>
      <c r="AI2" s="30">
        <f>'CCaMC-AFOaMCpUC-pre-ret'!AI2</f>
        <v>47156.850000000006</v>
      </c>
      <c r="AJ2" s="30">
        <f>'CCaMC-AFOaMCpUC-pre-ret'!AJ2</f>
        <v>47119.800000000017</v>
      </c>
      <c r="AK2" s="30">
        <f>'CCaMC-AFOaMCpUC-pre-ret'!AK2</f>
        <v>47082.750000000015</v>
      </c>
      <c r="AL2" s="30">
        <f>'CCaMC-AFOaMCpUC-pre-ret'!AL2</f>
        <v>47045.700000000012</v>
      </c>
      <c r="AM2" s="30">
        <f>'CCaMC-AFOaMCpUC-pre-ret'!AM2</f>
        <v>47008.650000000009</v>
      </c>
      <c r="AN2" s="30">
        <f>'CCaMC-AFOaMCpUC-pre-ret'!AN2</f>
        <v>46971.600000000006</v>
      </c>
      <c r="AO2" s="30">
        <f>'CCaMC-AFOaMCpUC-pre-ret'!AO2</f>
        <v>46934.550000000017</v>
      </c>
      <c r="AP2" s="30">
        <f>'CCaMC-AFOaMCpUC-pre-ret'!AP2</f>
        <v>46897.500000000015</v>
      </c>
      <c r="AQ2" s="30">
        <f>'CCaMC-AFOaMCpUC-pre-ret'!AQ2</f>
        <v>46860.450000000012</v>
      </c>
      <c r="AR2" s="30">
        <f>'CCaMC-AFOaMCpUC-pre-ret'!AR2</f>
        <v>46823.400000000023</v>
      </c>
      <c r="AS2" s="30">
        <f>'CCaMC-AFOaMCpUC-pre-ret'!AS2</f>
        <v>46786.35000000002</v>
      </c>
      <c r="AT2" s="30">
        <f>'CCaMC-AFOaMCpUC-pre-ret'!AT2</f>
        <v>46749.300000000017</v>
      </c>
      <c r="AU2" s="30">
        <f>'CCaMC-AFOaMCpUC-pre-ret'!AU2</f>
        <v>46712.250000000015</v>
      </c>
      <c r="AV2" s="30">
        <f>'CCaMC-AFOaMCpUC-pre-ret'!AV2</f>
        <v>46675.200000000012</v>
      </c>
      <c r="AW2" s="30">
        <f>'CCaMC-AFOaMCpUC-pre-ret'!AW2</f>
        <v>46638.150000000023</v>
      </c>
      <c r="AX2" s="30">
        <f>'CCaMC-AFOaMCpUC-pre-ret'!AX2</f>
        <v>46601.10000000002</v>
      </c>
      <c r="AY2" s="30">
        <f>'CCaMC-AFOaMCpUC-pre-ret'!AY2</f>
        <v>46564.050000000017</v>
      </c>
      <c r="AZ2" s="30">
        <f>'CCaMC-AFOaMCpUC-pre-ret'!AZ2</f>
        <v>46527.000000000029</v>
      </c>
    </row>
    <row r="3" spans="1:52" ht="14.25" customHeight="1" x14ac:dyDescent="0.2">
      <c r="A3" s="12" t="s">
        <v>53</v>
      </c>
      <c r="B3" s="30">
        <f>'CCaMC-AFOaMCpUC-pre-ret'!B3</f>
        <v>22272</v>
      </c>
      <c r="C3" s="30">
        <f>'CCaMC-AFOaMCpUC-pre-ret'!C3</f>
        <v>21777</v>
      </c>
      <c r="D3" s="30">
        <f>'CCaMC-AFOaMCpUC-pre-ret'!D3</f>
        <v>21282</v>
      </c>
      <c r="E3" s="30">
        <f>'CCaMC-AFOaMCpUC-pre-ret'!E3</f>
        <v>20787</v>
      </c>
      <c r="F3" s="30">
        <f>'CCaMC-AFOaMCpUC-pre-ret'!F3</f>
        <v>20697.857142857141</v>
      </c>
      <c r="G3" s="30">
        <f>'CCaMC-AFOaMCpUC-pre-ret'!G3</f>
        <v>20608.714285714286</v>
      </c>
      <c r="H3" s="30">
        <f>'CCaMC-AFOaMCpUC-pre-ret'!H3</f>
        <v>20519.571428571428</v>
      </c>
      <c r="I3" s="30">
        <f>'CCaMC-AFOaMCpUC-pre-ret'!I3</f>
        <v>20430.428571428572</v>
      </c>
      <c r="J3" s="30">
        <f>'CCaMC-AFOaMCpUC-pre-ret'!J3</f>
        <v>20341.285714285714</v>
      </c>
      <c r="K3" s="30">
        <f>'CCaMC-AFOaMCpUC-pre-ret'!K3</f>
        <v>20252.142857142859</v>
      </c>
      <c r="L3" s="30">
        <f>'CCaMC-AFOaMCpUC-pre-ret'!L3</f>
        <v>20163</v>
      </c>
      <c r="M3" s="30">
        <f>'CCaMC-AFOaMCpUC-pre-ret'!M3</f>
        <v>20131.8</v>
      </c>
      <c r="N3" s="30">
        <f>'CCaMC-AFOaMCpUC-pre-ret'!N3</f>
        <v>20100.599999999999</v>
      </c>
      <c r="O3" s="30">
        <f>'CCaMC-AFOaMCpUC-pre-ret'!O3</f>
        <v>20069.400000000001</v>
      </c>
      <c r="P3" s="30">
        <f>'CCaMC-AFOaMCpUC-pre-ret'!P3</f>
        <v>20038.2</v>
      </c>
      <c r="Q3" s="30">
        <f>'CCaMC-AFOaMCpUC-pre-ret'!Q3</f>
        <v>20007</v>
      </c>
      <c r="R3" s="30">
        <f>'CCaMC-AFOaMCpUC-pre-ret'!R3</f>
        <v>19975.8</v>
      </c>
      <c r="S3" s="30">
        <f>'CCaMC-AFOaMCpUC-pre-ret'!S3</f>
        <v>19944.599999999999</v>
      </c>
      <c r="T3" s="30">
        <f>'CCaMC-AFOaMCpUC-pre-ret'!T3</f>
        <v>19913.400000000001</v>
      </c>
      <c r="U3" s="30">
        <f>'CCaMC-AFOaMCpUC-pre-ret'!U3</f>
        <v>19882.2</v>
      </c>
      <c r="V3" s="30">
        <f>'CCaMC-AFOaMCpUC-pre-ret'!V3</f>
        <v>19851</v>
      </c>
      <c r="W3" s="30">
        <f>'CCaMC-AFOaMCpUC-pre-ret'!W3</f>
        <v>19819.8</v>
      </c>
      <c r="X3" s="30">
        <f>'CCaMC-AFOaMCpUC-pre-ret'!X3</f>
        <v>19788.599999999999</v>
      </c>
      <c r="Y3" s="30">
        <f>'CCaMC-AFOaMCpUC-pre-ret'!Y3</f>
        <v>19757.400000000001</v>
      </c>
      <c r="Z3" s="30">
        <f>'CCaMC-AFOaMCpUC-pre-ret'!Z3</f>
        <v>19726.2</v>
      </c>
      <c r="AA3" s="30">
        <f>'CCaMC-AFOaMCpUC-pre-ret'!AA3</f>
        <v>19695</v>
      </c>
      <c r="AB3" s="30">
        <f>'CCaMC-AFOaMCpUC-pre-ret'!AB3</f>
        <v>19663.8</v>
      </c>
      <c r="AC3" s="30">
        <f>'CCaMC-AFOaMCpUC-pre-ret'!AC3</f>
        <v>19632.599999999999</v>
      </c>
      <c r="AD3" s="30">
        <f>'CCaMC-AFOaMCpUC-pre-ret'!AD3</f>
        <v>19601.400000000001</v>
      </c>
      <c r="AE3" s="30">
        <f>'CCaMC-AFOaMCpUC-pre-ret'!AE3</f>
        <v>19570.2</v>
      </c>
      <c r="AF3" s="30">
        <f>'CCaMC-AFOaMCpUC-pre-ret'!AF3</f>
        <v>19539</v>
      </c>
      <c r="AG3" s="30">
        <f>'CCaMC-AFOaMCpUC-pre-ret'!AG3</f>
        <v>19507.799999999996</v>
      </c>
      <c r="AH3" s="30">
        <f>'CCaMC-AFOaMCpUC-pre-ret'!AH3</f>
        <v>19476.599999999999</v>
      </c>
      <c r="AI3" s="30">
        <f>'CCaMC-AFOaMCpUC-pre-ret'!AI3</f>
        <v>19445.400000000001</v>
      </c>
      <c r="AJ3" s="30">
        <f>'CCaMC-AFOaMCpUC-pre-ret'!AJ3</f>
        <v>19414.199999999997</v>
      </c>
      <c r="AK3" s="30">
        <f>'CCaMC-AFOaMCpUC-pre-ret'!AK3</f>
        <v>19383</v>
      </c>
      <c r="AL3" s="30">
        <f>'CCaMC-AFOaMCpUC-pre-ret'!AL3</f>
        <v>19351.800000000003</v>
      </c>
      <c r="AM3" s="30">
        <f>'CCaMC-AFOaMCpUC-pre-ret'!AM3</f>
        <v>19320.600000000006</v>
      </c>
      <c r="AN3" s="30">
        <f>'CCaMC-AFOaMCpUC-pre-ret'!AN3</f>
        <v>19289.400000000009</v>
      </c>
      <c r="AO3" s="30">
        <f>'CCaMC-AFOaMCpUC-pre-ret'!AO3</f>
        <v>19258.200000000004</v>
      </c>
      <c r="AP3" s="30">
        <f>'CCaMC-AFOaMCpUC-pre-ret'!AP3</f>
        <v>19227.000000000007</v>
      </c>
      <c r="AQ3" s="30">
        <f>'CCaMC-AFOaMCpUC-pre-ret'!AQ3</f>
        <v>19195.80000000001</v>
      </c>
      <c r="AR3" s="30">
        <f>'CCaMC-AFOaMCpUC-pre-ret'!AR3</f>
        <v>19164.600000000006</v>
      </c>
      <c r="AS3" s="30">
        <f>'CCaMC-AFOaMCpUC-pre-ret'!AS3</f>
        <v>19133.400000000009</v>
      </c>
      <c r="AT3" s="30">
        <f>'CCaMC-AFOaMCpUC-pre-ret'!AT3</f>
        <v>19102.200000000012</v>
      </c>
      <c r="AU3" s="30">
        <f>'CCaMC-AFOaMCpUC-pre-ret'!AU3</f>
        <v>19071.000000000015</v>
      </c>
      <c r="AV3" s="30">
        <f>'CCaMC-AFOaMCpUC-pre-ret'!AV3</f>
        <v>19039.800000000017</v>
      </c>
      <c r="AW3" s="30">
        <f>'CCaMC-AFOaMCpUC-pre-ret'!AW3</f>
        <v>19008.600000000013</v>
      </c>
      <c r="AX3" s="30">
        <f>'CCaMC-AFOaMCpUC-pre-ret'!AX3</f>
        <v>18977.400000000016</v>
      </c>
      <c r="AY3" s="30">
        <f>'CCaMC-AFOaMCpUC-pre-ret'!AY3</f>
        <v>18946.200000000019</v>
      </c>
      <c r="AZ3" s="30">
        <f>'CCaMC-AFOaMCpUC-pre-ret'!AZ3</f>
        <v>18915.000000000015</v>
      </c>
    </row>
    <row r="4" spans="1:52" ht="14.25" customHeight="1" x14ac:dyDescent="0.2">
      <c r="A4" s="12" t="s">
        <v>40</v>
      </c>
      <c r="B4" s="30">
        <f>'CCaMC-AFOaMCpUC-pre-ret'!B4</f>
        <v>99060</v>
      </c>
      <c r="C4" s="30">
        <f>'CCaMC-AFOaMCpUC-pre-ret'!C4</f>
        <v>99060</v>
      </c>
      <c r="D4" s="30">
        <f>'CCaMC-AFOaMCpUC-pre-ret'!D4</f>
        <v>99060</v>
      </c>
      <c r="E4" s="30">
        <f>'CCaMC-AFOaMCpUC-pre-ret'!E4</f>
        <v>99060</v>
      </c>
      <c r="F4" s="30">
        <f>'CCaMC-AFOaMCpUC-pre-ret'!F4</f>
        <v>98280</v>
      </c>
      <c r="G4" s="30">
        <f>'CCaMC-AFOaMCpUC-pre-ret'!G4</f>
        <v>97500</v>
      </c>
      <c r="H4" s="30">
        <f>'CCaMC-AFOaMCpUC-pre-ret'!H4</f>
        <v>96720</v>
      </c>
      <c r="I4" s="30">
        <f>'CCaMC-AFOaMCpUC-pre-ret'!I4</f>
        <v>95940</v>
      </c>
      <c r="J4" s="30">
        <f>'CCaMC-AFOaMCpUC-pre-ret'!J4</f>
        <v>95160</v>
      </c>
      <c r="K4" s="30">
        <f>'CCaMC-AFOaMCpUC-pre-ret'!K4</f>
        <v>94380</v>
      </c>
      <c r="L4" s="30">
        <f>'CCaMC-AFOaMCpUC-pre-ret'!L4</f>
        <v>93600</v>
      </c>
      <c r="M4" s="30">
        <f>'CCaMC-AFOaMCpUC-pre-ret'!M4</f>
        <v>93327</v>
      </c>
      <c r="N4" s="30">
        <f>'CCaMC-AFOaMCpUC-pre-ret'!N4</f>
        <v>93054</v>
      </c>
      <c r="O4" s="30">
        <f>'CCaMC-AFOaMCpUC-pre-ret'!O4</f>
        <v>92781</v>
      </c>
      <c r="P4" s="30">
        <f>'CCaMC-AFOaMCpUC-pre-ret'!P4</f>
        <v>92508</v>
      </c>
      <c r="Q4" s="30">
        <f>'CCaMC-AFOaMCpUC-pre-ret'!Q4</f>
        <v>92235</v>
      </c>
      <c r="R4" s="30">
        <f>'CCaMC-AFOaMCpUC-pre-ret'!R4</f>
        <v>91962</v>
      </c>
      <c r="S4" s="30">
        <f>'CCaMC-AFOaMCpUC-pre-ret'!S4</f>
        <v>91689</v>
      </c>
      <c r="T4" s="30">
        <f>'CCaMC-AFOaMCpUC-pre-ret'!T4</f>
        <v>91416</v>
      </c>
      <c r="U4" s="30">
        <f>'CCaMC-AFOaMCpUC-pre-ret'!U4</f>
        <v>91143</v>
      </c>
      <c r="V4" s="30">
        <f>'CCaMC-AFOaMCpUC-pre-ret'!V4</f>
        <v>90870</v>
      </c>
      <c r="W4" s="30">
        <f>'CCaMC-AFOaMCpUC-pre-ret'!W4</f>
        <v>90597</v>
      </c>
      <c r="X4" s="30">
        <f>'CCaMC-AFOaMCpUC-pre-ret'!X4</f>
        <v>90324</v>
      </c>
      <c r="Y4" s="30">
        <f>'CCaMC-AFOaMCpUC-pre-ret'!Y4</f>
        <v>90051</v>
      </c>
      <c r="Z4" s="30">
        <f>'CCaMC-AFOaMCpUC-pre-ret'!Z4</f>
        <v>89778</v>
      </c>
      <c r="AA4" s="30">
        <f>'CCaMC-AFOaMCpUC-pre-ret'!AA4</f>
        <v>89505</v>
      </c>
      <c r="AB4" s="30">
        <f>'CCaMC-AFOaMCpUC-pre-ret'!AB4</f>
        <v>89232</v>
      </c>
      <c r="AC4" s="30">
        <f>'CCaMC-AFOaMCpUC-pre-ret'!AC4</f>
        <v>88959</v>
      </c>
      <c r="AD4" s="30">
        <f>'CCaMC-AFOaMCpUC-pre-ret'!AD4</f>
        <v>88686</v>
      </c>
      <c r="AE4" s="30">
        <f>'CCaMC-AFOaMCpUC-pre-ret'!AE4</f>
        <v>88413</v>
      </c>
      <c r="AF4" s="30">
        <f>'CCaMC-AFOaMCpUC-pre-ret'!AF4</f>
        <v>88140</v>
      </c>
      <c r="AG4" s="30">
        <f>'CCaMC-AFOaMCpUC-pre-ret'!AG4</f>
        <v>87867</v>
      </c>
      <c r="AH4" s="30">
        <f>'CCaMC-AFOaMCpUC-pre-ret'!AH4</f>
        <v>87594</v>
      </c>
      <c r="AI4" s="30">
        <f>'CCaMC-AFOaMCpUC-pre-ret'!AI4</f>
        <v>87321</v>
      </c>
      <c r="AJ4" s="30">
        <f>'CCaMC-AFOaMCpUC-pre-ret'!AJ4</f>
        <v>87048</v>
      </c>
      <c r="AK4" s="30">
        <f>'CCaMC-AFOaMCpUC-pre-ret'!AK4</f>
        <v>86775</v>
      </c>
      <c r="AL4" s="30">
        <f>'CCaMC-AFOaMCpUC-pre-ret'!AL4</f>
        <v>86502</v>
      </c>
      <c r="AM4" s="30">
        <f>'CCaMC-AFOaMCpUC-pre-ret'!AM4</f>
        <v>86229</v>
      </c>
      <c r="AN4" s="30">
        <f>'CCaMC-AFOaMCpUC-pre-ret'!AN4</f>
        <v>85956</v>
      </c>
      <c r="AO4" s="30">
        <f>'CCaMC-AFOaMCpUC-pre-ret'!AO4</f>
        <v>85683</v>
      </c>
      <c r="AP4" s="30">
        <f>'CCaMC-AFOaMCpUC-pre-ret'!AP4</f>
        <v>85410</v>
      </c>
      <c r="AQ4" s="30">
        <f>'CCaMC-AFOaMCpUC-pre-ret'!AQ4</f>
        <v>85137</v>
      </c>
      <c r="AR4" s="30">
        <f>'CCaMC-AFOaMCpUC-pre-ret'!AR4</f>
        <v>84864</v>
      </c>
      <c r="AS4" s="30">
        <f>'CCaMC-AFOaMCpUC-pre-ret'!AS4</f>
        <v>84591</v>
      </c>
      <c r="AT4" s="30">
        <f>'CCaMC-AFOaMCpUC-pre-ret'!AT4</f>
        <v>84318</v>
      </c>
      <c r="AU4" s="30">
        <f>'CCaMC-AFOaMCpUC-pre-ret'!AU4</f>
        <v>84045</v>
      </c>
      <c r="AV4" s="30">
        <f>'CCaMC-AFOaMCpUC-pre-ret'!AV4</f>
        <v>83772</v>
      </c>
      <c r="AW4" s="30">
        <f>'CCaMC-AFOaMCpUC-pre-ret'!AW4</f>
        <v>83499</v>
      </c>
      <c r="AX4" s="30">
        <f>'CCaMC-AFOaMCpUC-pre-ret'!AX4</f>
        <v>83226</v>
      </c>
      <c r="AY4" s="30">
        <f>'CCaMC-AFOaMCpUC-pre-ret'!AY4</f>
        <v>82953</v>
      </c>
      <c r="AZ4" s="30">
        <f>'CCaMC-AFOaMCpUC-pre-ret'!AZ4</f>
        <v>82680</v>
      </c>
    </row>
    <row r="5" spans="1:52" ht="14.25" customHeight="1" x14ac:dyDescent="0.2">
      <c r="A5" s="12" t="s">
        <v>54</v>
      </c>
      <c r="B5" s="30">
        <f>'CCaMC-AFOaMCpUC-pre-ret'!B5</f>
        <v>42666</v>
      </c>
      <c r="C5" s="30">
        <f>'CCaMC-AFOaMCpUC-pre-ret'!C5</f>
        <v>43385.333333333336</v>
      </c>
      <c r="D5" s="30">
        <f>'CCaMC-AFOaMCpUC-pre-ret'!D5</f>
        <v>44104.666666666664</v>
      </c>
      <c r="E5" s="30">
        <f>'CCaMC-AFOaMCpUC-pre-ret'!E5</f>
        <v>44824</v>
      </c>
      <c r="F5" s="30">
        <f>'CCaMC-AFOaMCpUC-pre-ret'!F5</f>
        <v>44660.571428571428</v>
      </c>
      <c r="G5" s="30">
        <f>'CCaMC-AFOaMCpUC-pre-ret'!G5</f>
        <v>44497.142857142855</v>
      </c>
      <c r="H5" s="30">
        <f>'CCaMC-AFOaMCpUC-pre-ret'!H5</f>
        <v>44333.714285714283</v>
      </c>
      <c r="I5" s="30">
        <f>'CCaMC-AFOaMCpUC-pre-ret'!I5</f>
        <v>44170.285714285717</v>
      </c>
      <c r="J5" s="30">
        <f>'CCaMC-AFOaMCpUC-pre-ret'!J5</f>
        <v>44006.857142857145</v>
      </c>
      <c r="K5" s="30">
        <f>'CCaMC-AFOaMCpUC-pre-ret'!K5</f>
        <v>43843.428571428572</v>
      </c>
      <c r="L5" s="30">
        <f>'CCaMC-AFOaMCpUC-pre-ret'!L5</f>
        <v>43680</v>
      </c>
      <c r="M5" s="30">
        <f>'CCaMC-AFOaMCpUC-pre-ret'!M5</f>
        <v>43602</v>
      </c>
      <c r="N5" s="30">
        <f>'CCaMC-AFOaMCpUC-pre-ret'!N5</f>
        <v>43524</v>
      </c>
      <c r="O5" s="30">
        <f>'CCaMC-AFOaMCpUC-pre-ret'!O5</f>
        <v>43446</v>
      </c>
      <c r="P5" s="30">
        <f>'CCaMC-AFOaMCpUC-pre-ret'!P5</f>
        <v>43368</v>
      </c>
      <c r="Q5" s="30">
        <f>'CCaMC-AFOaMCpUC-pre-ret'!Q5</f>
        <v>43290</v>
      </c>
      <c r="R5" s="30">
        <f>'CCaMC-AFOaMCpUC-pre-ret'!R5</f>
        <v>43212</v>
      </c>
      <c r="S5" s="30">
        <f>'CCaMC-AFOaMCpUC-pre-ret'!S5</f>
        <v>43134</v>
      </c>
      <c r="T5" s="30">
        <f>'CCaMC-AFOaMCpUC-pre-ret'!T5</f>
        <v>43056</v>
      </c>
      <c r="U5" s="30">
        <f>'CCaMC-AFOaMCpUC-pre-ret'!U5</f>
        <v>42978</v>
      </c>
      <c r="V5" s="30">
        <f>'CCaMC-AFOaMCpUC-pre-ret'!V5</f>
        <v>42900</v>
      </c>
      <c r="W5" s="30">
        <f>'CCaMC-AFOaMCpUC-pre-ret'!W5</f>
        <v>42822</v>
      </c>
      <c r="X5" s="30">
        <f>'CCaMC-AFOaMCpUC-pre-ret'!X5</f>
        <v>42744</v>
      </c>
      <c r="Y5" s="30">
        <f>'CCaMC-AFOaMCpUC-pre-ret'!Y5</f>
        <v>42666</v>
      </c>
      <c r="Z5" s="30">
        <f>'CCaMC-AFOaMCpUC-pre-ret'!Z5</f>
        <v>42588</v>
      </c>
      <c r="AA5" s="30">
        <f>'CCaMC-AFOaMCpUC-pre-ret'!AA5</f>
        <v>42510</v>
      </c>
      <c r="AB5" s="30">
        <f>'CCaMC-AFOaMCpUC-pre-ret'!AB5</f>
        <v>42432</v>
      </c>
      <c r="AC5" s="30">
        <f>'CCaMC-AFOaMCpUC-pre-ret'!AC5</f>
        <v>42354</v>
      </c>
      <c r="AD5" s="30">
        <f>'CCaMC-AFOaMCpUC-pre-ret'!AD5</f>
        <v>42276</v>
      </c>
      <c r="AE5" s="30">
        <f>'CCaMC-AFOaMCpUC-pre-ret'!AE5</f>
        <v>42198</v>
      </c>
      <c r="AF5" s="30">
        <f>'CCaMC-AFOaMCpUC-pre-ret'!AF5</f>
        <v>42120</v>
      </c>
      <c r="AG5" s="30">
        <f>'CCaMC-AFOaMCpUC-pre-ret'!AG5</f>
        <v>42042</v>
      </c>
      <c r="AH5" s="30">
        <f>'CCaMC-AFOaMCpUC-pre-ret'!AH5</f>
        <v>41964</v>
      </c>
      <c r="AI5" s="30">
        <f>'CCaMC-AFOaMCpUC-pre-ret'!AI5</f>
        <v>41886</v>
      </c>
      <c r="AJ5" s="30">
        <f>'CCaMC-AFOaMCpUC-pre-ret'!AJ5</f>
        <v>41808</v>
      </c>
      <c r="AK5" s="30">
        <f>'CCaMC-AFOaMCpUC-pre-ret'!AK5</f>
        <v>41730</v>
      </c>
      <c r="AL5" s="30">
        <f>'CCaMC-AFOaMCpUC-pre-ret'!AL5</f>
        <v>41652</v>
      </c>
      <c r="AM5" s="30">
        <f>'CCaMC-AFOaMCpUC-pre-ret'!AM5</f>
        <v>41574</v>
      </c>
      <c r="AN5" s="30">
        <f>'CCaMC-AFOaMCpUC-pre-ret'!AN5</f>
        <v>41496</v>
      </c>
      <c r="AO5" s="30">
        <f>'CCaMC-AFOaMCpUC-pre-ret'!AO5</f>
        <v>41418</v>
      </c>
      <c r="AP5" s="30">
        <f>'CCaMC-AFOaMCpUC-pre-ret'!AP5</f>
        <v>41340</v>
      </c>
      <c r="AQ5" s="30">
        <f>'CCaMC-AFOaMCpUC-pre-ret'!AQ5</f>
        <v>41262</v>
      </c>
      <c r="AR5" s="30">
        <f>'CCaMC-AFOaMCpUC-pre-ret'!AR5</f>
        <v>41184</v>
      </c>
      <c r="AS5" s="30">
        <f>'CCaMC-AFOaMCpUC-pre-ret'!AS5</f>
        <v>41106</v>
      </c>
      <c r="AT5" s="30">
        <f>'CCaMC-AFOaMCpUC-pre-ret'!AT5</f>
        <v>41028</v>
      </c>
      <c r="AU5" s="30">
        <f>'CCaMC-AFOaMCpUC-pre-ret'!AU5</f>
        <v>40950</v>
      </c>
      <c r="AV5" s="30">
        <f>'CCaMC-AFOaMCpUC-pre-ret'!AV5</f>
        <v>40872</v>
      </c>
      <c r="AW5" s="30">
        <f>'CCaMC-AFOaMCpUC-pre-ret'!AW5</f>
        <v>40794</v>
      </c>
      <c r="AX5" s="30">
        <f>'CCaMC-AFOaMCpUC-pre-ret'!AX5</f>
        <v>40716</v>
      </c>
      <c r="AY5" s="30">
        <f>'CCaMC-AFOaMCpUC-pre-ret'!AY5</f>
        <v>40638</v>
      </c>
      <c r="AZ5" s="30">
        <f>'CCaMC-AFOaMCpUC-pre-ret'!AZ5</f>
        <v>40560</v>
      </c>
    </row>
    <row r="6" spans="1:52" ht="14.25" customHeight="1" x14ac:dyDescent="0.2">
      <c r="A6" s="12" t="s">
        <v>55</v>
      </c>
      <c r="B6" s="30">
        <f>'CCaMC-AFOaMCpUC-pre-ret'!B6</f>
        <v>57600</v>
      </c>
      <c r="C6" s="30">
        <f>'CCaMC-AFOaMCpUC-pre-ret'!C6</f>
        <v>48800</v>
      </c>
      <c r="D6" s="30">
        <f>'CCaMC-AFOaMCpUC-pre-ret'!D6</f>
        <v>40000</v>
      </c>
      <c r="E6" s="30">
        <f>'CCaMC-AFOaMCpUC-pre-ret'!E6</f>
        <v>31200</v>
      </c>
      <c r="F6" s="30">
        <f>'CCaMC-AFOaMCpUC-pre-ret'!F6</f>
        <v>30754.285714285714</v>
      </c>
      <c r="G6" s="30">
        <f>'CCaMC-AFOaMCpUC-pre-ret'!G6</f>
        <v>30308.571428571428</v>
      </c>
      <c r="H6" s="30">
        <f>'CCaMC-AFOaMCpUC-pre-ret'!H6</f>
        <v>29862.857142857141</v>
      </c>
      <c r="I6" s="30">
        <f>'CCaMC-AFOaMCpUC-pre-ret'!I6</f>
        <v>29417.142857142859</v>
      </c>
      <c r="J6" s="30">
        <f>'CCaMC-AFOaMCpUC-pre-ret'!J6</f>
        <v>28971.428571428572</v>
      </c>
      <c r="K6" s="30">
        <f>'CCaMC-AFOaMCpUC-pre-ret'!K6</f>
        <v>28525.714285714286</v>
      </c>
      <c r="L6" s="30">
        <f>'CCaMC-AFOaMCpUC-pre-ret'!L6</f>
        <v>28080</v>
      </c>
      <c r="M6" s="30">
        <f>'CCaMC-AFOaMCpUC-pre-ret'!M6</f>
        <v>27846</v>
      </c>
      <c r="N6" s="30">
        <f>'CCaMC-AFOaMCpUC-pre-ret'!N6</f>
        <v>27612</v>
      </c>
      <c r="O6" s="30">
        <f>'CCaMC-AFOaMCpUC-pre-ret'!O6</f>
        <v>27378</v>
      </c>
      <c r="P6" s="30">
        <f>'CCaMC-AFOaMCpUC-pre-ret'!P6</f>
        <v>27144</v>
      </c>
      <c r="Q6" s="30">
        <f>'CCaMC-AFOaMCpUC-pre-ret'!Q6</f>
        <v>26910</v>
      </c>
      <c r="R6" s="30">
        <f>'CCaMC-AFOaMCpUC-pre-ret'!R6</f>
        <v>26676</v>
      </c>
      <c r="S6" s="30">
        <f>'CCaMC-AFOaMCpUC-pre-ret'!S6</f>
        <v>26442</v>
      </c>
      <c r="T6" s="30">
        <f>'CCaMC-AFOaMCpUC-pre-ret'!T6</f>
        <v>26208</v>
      </c>
      <c r="U6" s="30">
        <f>'CCaMC-AFOaMCpUC-pre-ret'!U6</f>
        <v>25974</v>
      </c>
      <c r="V6" s="30">
        <f>'CCaMC-AFOaMCpUC-pre-ret'!V6</f>
        <v>25740</v>
      </c>
      <c r="W6" s="30">
        <f>'CCaMC-AFOaMCpUC-pre-ret'!W6</f>
        <v>25506</v>
      </c>
      <c r="X6" s="30">
        <f>'CCaMC-AFOaMCpUC-pre-ret'!X6</f>
        <v>25272</v>
      </c>
      <c r="Y6" s="30">
        <f>'CCaMC-AFOaMCpUC-pre-ret'!Y6</f>
        <v>25038</v>
      </c>
      <c r="Z6" s="30">
        <f>'CCaMC-AFOaMCpUC-pre-ret'!Z6</f>
        <v>24804</v>
      </c>
      <c r="AA6" s="30">
        <f>'CCaMC-AFOaMCpUC-pre-ret'!AA6</f>
        <v>24570</v>
      </c>
      <c r="AB6" s="30">
        <f>'CCaMC-AFOaMCpUC-pre-ret'!AB6</f>
        <v>24336</v>
      </c>
      <c r="AC6" s="30">
        <f>'CCaMC-AFOaMCpUC-pre-ret'!AC6</f>
        <v>24102</v>
      </c>
      <c r="AD6" s="30">
        <f>'CCaMC-AFOaMCpUC-pre-ret'!AD6</f>
        <v>23868</v>
      </c>
      <c r="AE6" s="30">
        <f>'CCaMC-AFOaMCpUC-pre-ret'!AE6</f>
        <v>23634</v>
      </c>
      <c r="AF6" s="30">
        <f>'CCaMC-AFOaMCpUC-pre-ret'!AF6</f>
        <v>23400</v>
      </c>
      <c r="AG6" s="30">
        <f>'CCaMC-AFOaMCpUC-pre-ret'!AG6</f>
        <v>23166</v>
      </c>
      <c r="AH6" s="30">
        <f>'CCaMC-AFOaMCpUC-pre-ret'!AH6</f>
        <v>22932</v>
      </c>
      <c r="AI6" s="30">
        <f>'CCaMC-AFOaMCpUC-pre-ret'!AI6</f>
        <v>22698</v>
      </c>
      <c r="AJ6" s="30">
        <f>'CCaMC-AFOaMCpUC-pre-ret'!AJ6</f>
        <v>22464</v>
      </c>
      <c r="AK6" s="30">
        <f>'CCaMC-AFOaMCpUC-pre-ret'!AK6</f>
        <v>22230</v>
      </c>
      <c r="AL6" s="30">
        <f>'CCaMC-AFOaMCpUC-pre-ret'!AL6</f>
        <v>21996</v>
      </c>
      <c r="AM6" s="30">
        <f>'CCaMC-AFOaMCpUC-pre-ret'!AM6</f>
        <v>21762</v>
      </c>
      <c r="AN6" s="30">
        <f>'CCaMC-AFOaMCpUC-pre-ret'!AN6</f>
        <v>21528</v>
      </c>
      <c r="AO6" s="30">
        <f>'CCaMC-AFOaMCpUC-pre-ret'!AO6</f>
        <v>21294</v>
      </c>
      <c r="AP6" s="30">
        <f>'CCaMC-AFOaMCpUC-pre-ret'!AP6</f>
        <v>21060</v>
      </c>
      <c r="AQ6" s="30">
        <f>'CCaMC-AFOaMCpUC-pre-ret'!AQ6</f>
        <v>20826</v>
      </c>
      <c r="AR6" s="30">
        <f>'CCaMC-AFOaMCpUC-pre-ret'!AR6</f>
        <v>20592</v>
      </c>
      <c r="AS6" s="30">
        <f>'CCaMC-AFOaMCpUC-pre-ret'!AS6</f>
        <v>20358</v>
      </c>
      <c r="AT6" s="30">
        <f>'CCaMC-AFOaMCpUC-pre-ret'!AT6</f>
        <v>20124</v>
      </c>
      <c r="AU6" s="30">
        <f>'CCaMC-AFOaMCpUC-pre-ret'!AU6</f>
        <v>19890</v>
      </c>
      <c r="AV6" s="30">
        <f>'CCaMC-AFOaMCpUC-pre-ret'!AV6</f>
        <v>19656</v>
      </c>
      <c r="AW6" s="30">
        <f>'CCaMC-AFOaMCpUC-pre-ret'!AW6</f>
        <v>19422</v>
      </c>
      <c r="AX6" s="30">
        <f>'CCaMC-AFOaMCpUC-pre-ret'!AX6</f>
        <v>19188</v>
      </c>
      <c r="AY6" s="30">
        <f>'CCaMC-AFOaMCpUC-pre-ret'!AY6</f>
        <v>18954</v>
      </c>
      <c r="AZ6" s="30">
        <f>'CCaMC-AFOaMCpUC-pre-ret'!AZ6</f>
        <v>18720</v>
      </c>
    </row>
    <row r="7" spans="1:52" ht="14.25" customHeight="1" x14ac:dyDescent="0.2">
      <c r="A7" s="12" t="s">
        <v>56</v>
      </c>
      <c r="B7" s="30">
        <f>'CCaMC-AFOaMCpUC-pre-ret'!B7</f>
        <v>14400</v>
      </c>
      <c r="C7" s="30">
        <f>'CCaMC-AFOaMCpUC-pre-ret'!C7</f>
        <v>11296.5</v>
      </c>
      <c r="D7" s="30">
        <f>'CCaMC-AFOaMCpUC-pre-ret'!D7</f>
        <v>8193</v>
      </c>
      <c r="E7" s="30">
        <f>'CCaMC-AFOaMCpUC-pre-ret'!E7</f>
        <v>5089.5</v>
      </c>
      <c r="F7" s="30">
        <f>'CCaMC-AFOaMCpUC-pre-ret'!F7</f>
        <v>5000.3571428571431</v>
      </c>
      <c r="G7" s="30">
        <f>'CCaMC-AFOaMCpUC-pre-ret'!G7</f>
        <v>4911.2142857142853</v>
      </c>
      <c r="H7" s="30">
        <f>'CCaMC-AFOaMCpUC-pre-ret'!H7</f>
        <v>4822.0714285714284</v>
      </c>
      <c r="I7" s="30">
        <f>'CCaMC-AFOaMCpUC-pre-ret'!I7</f>
        <v>4732.9285714285716</v>
      </c>
      <c r="J7" s="30">
        <f>'CCaMC-AFOaMCpUC-pre-ret'!J7</f>
        <v>4643.7857142857147</v>
      </c>
      <c r="K7" s="30">
        <f>'CCaMC-AFOaMCpUC-pre-ret'!K7</f>
        <v>4554.6428571428569</v>
      </c>
      <c r="L7" s="30">
        <f>'CCaMC-AFOaMCpUC-pre-ret'!L7</f>
        <v>4465.5</v>
      </c>
      <c r="M7" s="30">
        <f>'CCaMC-AFOaMCpUC-pre-ret'!M7</f>
        <v>4435.2749999999996</v>
      </c>
      <c r="N7" s="30">
        <f>'CCaMC-AFOaMCpUC-pre-ret'!N7</f>
        <v>4405.05</v>
      </c>
      <c r="O7" s="30">
        <f>'CCaMC-AFOaMCpUC-pre-ret'!O7</f>
        <v>4374.8249999999998</v>
      </c>
      <c r="P7" s="30">
        <f>'CCaMC-AFOaMCpUC-pre-ret'!P7</f>
        <v>4344.6000000000004</v>
      </c>
      <c r="Q7" s="30">
        <f>'CCaMC-AFOaMCpUC-pre-ret'!Q7</f>
        <v>4314.375</v>
      </c>
      <c r="R7" s="30">
        <f>'CCaMC-AFOaMCpUC-pre-ret'!R7</f>
        <v>4284.1499999999996</v>
      </c>
      <c r="S7" s="30">
        <f>'CCaMC-AFOaMCpUC-pre-ret'!S7</f>
        <v>4253.9250000000002</v>
      </c>
      <c r="T7" s="30">
        <f>'CCaMC-AFOaMCpUC-pre-ret'!T7</f>
        <v>4223.7</v>
      </c>
      <c r="U7" s="30">
        <f>'CCaMC-AFOaMCpUC-pre-ret'!U7</f>
        <v>4193.4750000000004</v>
      </c>
      <c r="V7" s="30">
        <f>'CCaMC-AFOaMCpUC-pre-ret'!V7</f>
        <v>4163.25</v>
      </c>
      <c r="W7" s="30">
        <f>'CCaMC-AFOaMCpUC-pre-ret'!W7</f>
        <v>4133.0249999999996</v>
      </c>
      <c r="X7" s="30">
        <f>'CCaMC-AFOaMCpUC-pre-ret'!X7</f>
        <v>4102.8</v>
      </c>
      <c r="Y7" s="30">
        <f>'CCaMC-AFOaMCpUC-pre-ret'!Y7</f>
        <v>4072.5749999999998</v>
      </c>
      <c r="Z7" s="30">
        <f>'CCaMC-AFOaMCpUC-pre-ret'!Z7</f>
        <v>4042.35</v>
      </c>
      <c r="AA7" s="30">
        <f>'CCaMC-AFOaMCpUC-pre-ret'!AA7</f>
        <v>4012.125</v>
      </c>
      <c r="AB7" s="30">
        <f>'CCaMC-AFOaMCpUC-pre-ret'!AB7</f>
        <v>3981.9</v>
      </c>
      <c r="AC7" s="30">
        <f>'CCaMC-AFOaMCpUC-pre-ret'!AC7</f>
        <v>3951.6750000000002</v>
      </c>
      <c r="AD7" s="30">
        <f>'CCaMC-AFOaMCpUC-pre-ret'!AD7</f>
        <v>3921.45</v>
      </c>
      <c r="AE7" s="30">
        <f>'CCaMC-AFOaMCpUC-pre-ret'!AE7</f>
        <v>3891.2249999999999</v>
      </c>
      <c r="AF7" s="30">
        <f>'CCaMC-AFOaMCpUC-pre-ret'!AF7</f>
        <v>3861</v>
      </c>
      <c r="AG7" s="30">
        <f>'CCaMC-AFOaMCpUC-pre-ret'!AG7</f>
        <v>23166</v>
      </c>
      <c r="AH7" s="30">
        <f>'CCaMC-AFOaMCpUC-pre-ret'!AH7</f>
        <v>22932</v>
      </c>
      <c r="AI7" s="30">
        <f>'CCaMC-AFOaMCpUC-pre-ret'!AI7</f>
        <v>22698</v>
      </c>
      <c r="AJ7" s="30">
        <f>'CCaMC-AFOaMCpUC-pre-ret'!AJ7</f>
        <v>22464</v>
      </c>
      <c r="AK7" s="30">
        <f>'CCaMC-AFOaMCpUC-pre-ret'!AK7</f>
        <v>22230</v>
      </c>
      <c r="AL7" s="30">
        <f>'CCaMC-AFOaMCpUC-pre-ret'!AL7</f>
        <v>21996</v>
      </c>
      <c r="AM7" s="30">
        <f>'CCaMC-AFOaMCpUC-pre-ret'!AM7</f>
        <v>21762</v>
      </c>
      <c r="AN7" s="30">
        <f>'CCaMC-AFOaMCpUC-pre-ret'!AN7</f>
        <v>21528</v>
      </c>
      <c r="AO7" s="30">
        <f>'CCaMC-AFOaMCpUC-pre-ret'!AO7</f>
        <v>21294</v>
      </c>
      <c r="AP7" s="30">
        <f>'CCaMC-AFOaMCpUC-pre-ret'!AP7</f>
        <v>21060</v>
      </c>
      <c r="AQ7" s="30">
        <f>'CCaMC-AFOaMCpUC-pre-ret'!AQ7</f>
        <v>20826</v>
      </c>
      <c r="AR7" s="30">
        <f>'CCaMC-AFOaMCpUC-pre-ret'!AR7</f>
        <v>20592</v>
      </c>
      <c r="AS7" s="30">
        <f>'CCaMC-AFOaMCpUC-pre-ret'!AS7</f>
        <v>20358</v>
      </c>
      <c r="AT7" s="30">
        <f>'CCaMC-AFOaMCpUC-pre-ret'!AT7</f>
        <v>20124</v>
      </c>
      <c r="AU7" s="30">
        <f>'CCaMC-AFOaMCpUC-pre-ret'!AU7</f>
        <v>19890</v>
      </c>
      <c r="AV7" s="30">
        <f>'CCaMC-AFOaMCpUC-pre-ret'!AV7</f>
        <v>19656</v>
      </c>
      <c r="AW7" s="30">
        <f>'CCaMC-AFOaMCpUC-pre-ret'!AW7</f>
        <v>19422</v>
      </c>
      <c r="AX7" s="30">
        <f>'CCaMC-AFOaMCpUC-pre-ret'!AX7</f>
        <v>19188</v>
      </c>
      <c r="AY7" s="30">
        <f>'CCaMC-AFOaMCpUC-pre-ret'!AY7</f>
        <v>18954</v>
      </c>
      <c r="AZ7" s="30">
        <f>'CCaMC-AFOaMCpUC-pre-ret'!AZ7</f>
        <v>1070.3198845471034</v>
      </c>
    </row>
    <row r="8" spans="1:52" ht="14.25" customHeight="1" x14ac:dyDescent="0.2">
      <c r="A8" s="12" t="s">
        <v>67</v>
      </c>
      <c r="B8" s="30">
        <f>'CCaMC-AFOaMCpUC-pre-ret'!B8</f>
        <v>94050.966588459632</v>
      </c>
      <c r="C8" s="30">
        <f>'CCaMC-AFOaMCpUC-pre-ret'!C8</f>
        <v>91595.057240159411</v>
      </c>
      <c r="D8" s="30">
        <f>'CCaMC-AFOaMCpUC-pre-ret'!D8</f>
        <v>89097.589363259627</v>
      </c>
      <c r="E8" s="30">
        <f>'CCaMC-AFOaMCpUC-pre-ret'!E8</f>
        <v>86557.499085663279</v>
      </c>
      <c r="F8" s="30">
        <f>'CCaMC-AFOaMCpUC-pre-ret'!F8</f>
        <v>83973.685910141328</v>
      </c>
      <c r="G8" s="30">
        <f>'CCaMC-AFOaMCpUC-pre-ret'!G8</f>
        <v>81446.085100526412</v>
      </c>
      <c r="H8" s="30">
        <f>'CCaMC-AFOaMCpUC-pre-ret'!H8</f>
        <v>78865.861519812563</v>
      </c>
      <c r="I8" s="30">
        <f>'CCaMC-AFOaMCpUC-pre-ret'!I8</f>
        <v>76231.612272736354</v>
      </c>
      <c r="J8" s="30">
        <f>'CCaMC-AFOaMCpUC-pre-ret'!J8</f>
        <v>73541.884409307153</v>
      </c>
      <c r="K8" s="30">
        <f>'CCaMC-AFOaMCpUC-pre-ret'!K8</f>
        <v>70795.172674103931</v>
      </c>
      <c r="L8" s="30">
        <f>'CCaMC-AFOaMCpUC-pre-ret'!L8</f>
        <v>71069.091627512098</v>
      </c>
      <c r="M8" s="30">
        <f>'CCaMC-AFOaMCpUC-pre-ret'!M8</f>
        <v>71348.027853114007</v>
      </c>
      <c r="N8" s="30">
        <f>'CCaMC-AFOaMCpUC-pre-ret'!N8</f>
        <v>71632.120474325522</v>
      </c>
      <c r="O8" s="30">
        <f>'CCaMC-AFOaMCpUC-pre-ret'!O8</f>
        <v>71921.51380619999</v>
      </c>
      <c r="P8" s="30">
        <f>'CCaMC-AFOaMCpUC-pre-ret'!P8</f>
        <v>72216.357599878131</v>
      </c>
      <c r="Q8" s="30">
        <f>'CCaMC-AFOaMCpUC-pre-ret'!Q8</f>
        <v>72516.807300979926</v>
      </c>
      <c r="R8" s="30">
        <f>'CCaMC-AFOaMCpUC-pre-ret'!R8</f>
        <v>72823.0243228787</v>
      </c>
      <c r="S8" s="30">
        <f>'CCaMC-AFOaMCpUC-pre-ret'!S8</f>
        <v>73135.17633586275</v>
      </c>
      <c r="T8" s="30">
        <f>'CCaMC-AFOaMCpUC-pre-ret'!T8</f>
        <v>73453.437573274699</v>
      </c>
      <c r="U8" s="30">
        <f>'CCaMC-AFOaMCpUC-pre-ret'!U8</f>
        <v>73777.98915580532</v>
      </c>
      <c r="V8" s="30">
        <f>'CCaMC-AFOaMCpUC-pre-ret'!V8</f>
        <v>74109.019435205846</v>
      </c>
      <c r="W8" s="30">
        <f>'CCaMC-AFOaMCpUC-pre-ret'!W8</f>
        <v>74446.72435879118</v>
      </c>
      <c r="X8" s="30">
        <f>'CCaMC-AFOaMCpUC-pre-ret'!X8</f>
        <v>74791.307856218933</v>
      </c>
      <c r="Y8" s="30">
        <f>'CCaMC-AFOaMCpUC-pre-ret'!Y8</f>
        <v>75142.982250143221</v>
      </c>
      <c r="Z8" s="30">
        <f>'CCaMC-AFOaMCpUC-pre-ret'!Z8</f>
        <v>75501.968692485272</v>
      </c>
      <c r="AA8" s="30">
        <f>'CCaMC-AFOaMCpUC-pre-ret'!AA8</f>
        <v>75868.497628201047</v>
      </c>
      <c r="AB8" s="30">
        <f>'CCaMC-AFOaMCpUC-pre-ret'!AB8</f>
        <v>76242.809288594304</v>
      </c>
      <c r="AC8" s="30">
        <f>'CCaMC-AFOaMCpUC-pre-ret'!AC8</f>
        <v>76625.154216388299</v>
      </c>
      <c r="AD8" s="30">
        <f>'CCaMC-AFOaMCpUC-pre-ret'!AD8</f>
        <v>77015.793824971028</v>
      </c>
      <c r="AE8" s="30">
        <f>'CCaMC-AFOaMCpUC-pre-ret'!AE8</f>
        <v>77415.00099443915</v>
      </c>
      <c r="AF8" s="30">
        <f>'CCaMC-AFOaMCpUC-pre-ret'!AF8</f>
        <v>68465.549519164881</v>
      </c>
      <c r="AG8" s="30">
        <f>'CCaMC-AFOaMCpUC-pre-ret'!AG8</f>
        <v>67764.658864622499</v>
      </c>
      <c r="AH8" s="30">
        <f>'CCaMC-AFOaMCpUC-pre-ret'!AH8</f>
        <v>67047.873266067487</v>
      </c>
      <c r="AI8" s="30">
        <f>'CCaMC-AFOaMCpUC-pre-ret'!AI8</f>
        <v>66314.645818821882</v>
      </c>
      <c r="AJ8" s="30">
        <f>'CCaMC-AFOaMCpUC-pre-ret'!AJ8</f>
        <v>65564.404236971444</v>
      </c>
      <c r="AK8" s="30">
        <f>'CCaMC-AFOaMCpUC-pre-ret'!AK8</f>
        <v>64796.54936368698</v>
      </c>
      <c r="AL8" s="30">
        <f>'CCaMC-AFOaMCpUC-pre-ret'!AL8</f>
        <v>64010.453575384206</v>
      </c>
      <c r="AM8" s="30">
        <f>'CCaMC-AFOaMCpUC-pre-ret'!AM8</f>
        <v>63205.459070781064</v>
      </c>
      <c r="AN8" s="30">
        <f>'CCaMC-AFOaMCpUC-pre-ret'!AN8</f>
        <v>62380.876035058689</v>
      </c>
      <c r="AO8" s="30">
        <f>'CCaMC-AFOaMCpUC-pre-ret'!AO8</f>
        <v>61535.980668349781</v>
      </c>
      <c r="AP8" s="30">
        <f>'CCaMC-AFOaMCpUC-pre-ret'!AP8</f>
        <v>60670.013066717911</v>
      </c>
      <c r="AQ8" s="30">
        <f>'CCaMC-AFOaMCpUC-pre-ret'!AQ8</f>
        <v>59782.17494258166</v>
      </c>
      <c r="AR8" s="30">
        <f>'CCaMC-AFOaMCpUC-pre-ret'!AR8</f>
        <v>58871.627170216219</v>
      </c>
      <c r="AS8" s="30">
        <f>'CCaMC-AFOaMCpUC-pre-ret'!AS8</f>
        <v>57937.487140468533</v>
      </c>
      <c r="AT8" s="30">
        <f>'CCaMC-AFOaMCpUC-pre-ret'!AT8</f>
        <v>56978.825907150094</v>
      </c>
      <c r="AU8" s="30">
        <f>'CCaMC-AFOaMCpUC-pre-ret'!AU8</f>
        <v>55994.665105728112</v>
      </c>
      <c r="AV8" s="30">
        <f>'CCaMC-AFOaMCpUC-pre-ret'!AV8</f>
        <v>54983.9736228127</v>
      </c>
      <c r="AW8" s="30">
        <f>'CCaMC-AFOaMCpUC-pre-ret'!AW8</f>
        <v>53945.663992623609</v>
      </c>
      <c r="AX8" s="30">
        <f>'CCaMC-AFOaMCpUC-pre-ret'!AX8</f>
        <v>52878.588493946205</v>
      </c>
      <c r="AY8" s="30">
        <f>'CCaMC-AFOaMCpUC-pre-ret'!AY8</f>
        <v>51781.534918144265</v>
      </c>
      <c r="AZ8" s="30">
        <f>'CCaMC-AFOaMCpUC-pre-ret'!AZ8</f>
        <v>50653.221975405715</v>
      </c>
    </row>
    <row r="9" spans="1:52" ht="14.25" customHeight="1" x14ac:dyDescent="0.2">
      <c r="A9" s="12" t="s">
        <v>57</v>
      </c>
      <c r="B9" s="30">
        <f>'CCaMC-AFOaMCpUC-pre-ret'!B9</f>
        <v>45696</v>
      </c>
      <c r="C9" s="30">
        <f>'CCaMC-AFOaMCpUC-pre-ret'!C9</f>
        <v>44504</v>
      </c>
      <c r="D9" s="30">
        <f>'CCaMC-AFOaMCpUC-pre-ret'!D9</f>
        <v>43312</v>
      </c>
      <c r="E9" s="30">
        <f>'CCaMC-AFOaMCpUC-pre-ret'!E9</f>
        <v>42120</v>
      </c>
      <c r="F9" s="30">
        <f>'CCaMC-AFOaMCpUC-pre-ret'!F9</f>
        <v>41640.857142857145</v>
      </c>
      <c r="G9" s="30">
        <f>'CCaMC-AFOaMCpUC-pre-ret'!G9</f>
        <v>41161.714285714283</v>
      </c>
      <c r="H9" s="30">
        <f>'CCaMC-AFOaMCpUC-pre-ret'!H9</f>
        <v>40682.571428571428</v>
      </c>
      <c r="I9" s="30">
        <f>'CCaMC-AFOaMCpUC-pre-ret'!I9</f>
        <v>40203.428571428572</v>
      </c>
      <c r="J9" s="30">
        <f>'CCaMC-AFOaMCpUC-pre-ret'!J9</f>
        <v>39724.285714285717</v>
      </c>
      <c r="K9" s="30">
        <f>'CCaMC-AFOaMCpUC-pre-ret'!K9</f>
        <v>39245.142857142855</v>
      </c>
      <c r="L9" s="30">
        <f>'CCaMC-AFOaMCpUC-pre-ret'!L9</f>
        <v>38766</v>
      </c>
      <c r="M9" s="30">
        <f>'CCaMC-AFOaMCpUC-pre-ret'!M9</f>
        <v>38512.5</v>
      </c>
      <c r="N9" s="30">
        <f>'CCaMC-AFOaMCpUC-pre-ret'!N9</f>
        <v>38259</v>
      </c>
      <c r="O9" s="30">
        <f>'CCaMC-AFOaMCpUC-pre-ret'!O9</f>
        <v>38005.5</v>
      </c>
      <c r="P9" s="30">
        <f>'CCaMC-AFOaMCpUC-pre-ret'!P9</f>
        <v>37752</v>
      </c>
      <c r="Q9" s="30">
        <f>'CCaMC-AFOaMCpUC-pre-ret'!Q9</f>
        <v>37498.5</v>
      </c>
      <c r="R9" s="30">
        <f>'CCaMC-AFOaMCpUC-pre-ret'!R9</f>
        <v>37245</v>
      </c>
      <c r="S9" s="30">
        <f>'CCaMC-AFOaMCpUC-pre-ret'!S9</f>
        <v>36991.5</v>
      </c>
      <c r="T9" s="30">
        <f>'CCaMC-AFOaMCpUC-pre-ret'!T9</f>
        <v>36738</v>
      </c>
      <c r="U9" s="30">
        <f>'CCaMC-AFOaMCpUC-pre-ret'!U9</f>
        <v>36484.5</v>
      </c>
      <c r="V9" s="30">
        <f>'CCaMC-AFOaMCpUC-pre-ret'!V9</f>
        <v>36231</v>
      </c>
      <c r="W9" s="30">
        <f>'CCaMC-AFOaMCpUC-pre-ret'!W9</f>
        <v>35977.5</v>
      </c>
      <c r="X9" s="30">
        <f>'CCaMC-AFOaMCpUC-pre-ret'!X9</f>
        <v>35724</v>
      </c>
      <c r="Y9" s="30">
        <f>'CCaMC-AFOaMCpUC-pre-ret'!Y9</f>
        <v>35470.5</v>
      </c>
      <c r="Z9" s="30">
        <f>'CCaMC-AFOaMCpUC-pre-ret'!Z9</f>
        <v>35217</v>
      </c>
      <c r="AA9" s="30">
        <f>'CCaMC-AFOaMCpUC-pre-ret'!AA9</f>
        <v>34963.5</v>
      </c>
      <c r="AB9" s="30">
        <f>'CCaMC-AFOaMCpUC-pre-ret'!AB9</f>
        <v>34710</v>
      </c>
      <c r="AC9" s="30">
        <f>'CCaMC-AFOaMCpUC-pre-ret'!AC9</f>
        <v>34456.5</v>
      </c>
      <c r="AD9" s="30">
        <f>'CCaMC-AFOaMCpUC-pre-ret'!AD9</f>
        <v>34203</v>
      </c>
      <c r="AE9" s="30">
        <f>'CCaMC-AFOaMCpUC-pre-ret'!AE9</f>
        <v>33949.5</v>
      </c>
      <c r="AF9" s="30">
        <f>'CCaMC-AFOaMCpUC-pre-ret'!AF9</f>
        <v>33696</v>
      </c>
      <c r="AG9" s="30">
        <f>'CCaMC-AFOaMCpUC-pre-ret'!AG9</f>
        <v>33442.5</v>
      </c>
      <c r="AH9" s="30">
        <f>'CCaMC-AFOaMCpUC-pre-ret'!AH9</f>
        <v>33189</v>
      </c>
      <c r="AI9" s="30">
        <f>'CCaMC-AFOaMCpUC-pre-ret'!AI9</f>
        <v>32935.5</v>
      </c>
      <c r="AJ9" s="30">
        <f>'CCaMC-AFOaMCpUC-pre-ret'!AJ9</f>
        <v>32682</v>
      </c>
      <c r="AK9" s="30">
        <f>'CCaMC-AFOaMCpUC-pre-ret'!AK9</f>
        <v>32428.5</v>
      </c>
      <c r="AL9" s="30">
        <f>'CCaMC-AFOaMCpUC-pre-ret'!AL9</f>
        <v>32175</v>
      </c>
      <c r="AM9" s="30">
        <f>'CCaMC-AFOaMCpUC-pre-ret'!AM9</f>
        <v>31921.5</v>
      </c>
      <c r="AN9" s="30">
        <f>'CCaMC-AFOaMCpUC-pre-ret'!AN9</f>
        <v>31668</v>
      </c>
      <c r="AO9" s="30">
        <f>'CCaMC-AFOaMCpUC-pre-ret'!AO9</f>
        <v>31414.5</v>
      </c>
      <c r="AP9" s="30">
        <f>'CCaMC-AFOaMCpUC-pre-ret'!AP9</f>
        <v>31161</v>
      </c>
      <c r="AQ9" s="30">
        <f>'CCaMC-AFOaMCpUC-pre-ret'!AQ9</f>
        <v>30907.5</v>
      </c>
      <c r="AR9" s="30">
        <f>'CCaMC-AFOaMCpUC-pre-ret'!AR9</f>
        <v>30654</v>
      </c>
      <c r="AS9" s="30">
        <f>'CCaMC-AFOaMCpUC-pre-ret'!AS9</f>
        <v>30400.5</v>
      </c>
      <c r="AT9" s="30">
        <f>'CCaMC-AFOaMCpUC-pre-ret'!AT9</f>
        <v>30147</v>
      </c>
      <c r="AU9" s="30">
        <f>'CCaMC-AFOaMCpUC-pre-ret'!AU9</f>
        <v>29893.5</v>
      </c>
      <c r="AV9" s="30">
        <f>'CCaMC-AFOaMCpUC-pre-ret'!AV9</f>
        <v>29640</v>
      </c>
      <c r="AW9" s="30">
        <f>'CCaMC-AFOaMCpUC-pre-ret'!AW9</f>
        <v>29386.5</v>
      </c>
      <c r="AX9" s="30">
        <f>'CCaMC-AFOaMCpUC-pre-ret'!AX9</f>
        <v>29133</v>
      </c>
      <c r="AY9" s="30">
        <f>'CCaMC-AFOaMCpUC-pre-ret'!AY9</f>
        <v>28879.5</v>
      </c>
      <c r="AZ9" s="30">
        <f>'CCaMC-AFOaMCpUC-pre-ret'!AZ9</f>
        <v>28626</v>
      </c>
    </row>
    <row r="10" spans="1:52" ht="14.25" customHeight="1" x14ac:dyDescent="0.2">
      <c r="A10" s="12" t="s">
        <v>58</v>
      </c>
      <c r="B10" s="30">
        <f>'CCaMC-AFOaMCpUC-pre-ret'!B10</f>
        <v>85800</v>
      </c>
      <c r="C10" s="30">
        <f>'CCaMC-AFOaMCpUC-pre-ret'!C10</f>
        <v>85800</v>
      </c>
      <c r="D10" s="30">
        <f>'CCaMC-AFOaMCpUC-pre-ret'!D10</f>
        <v>85800</v>
      </c>
      <c r="E10" s="30">
        <f>'CCaMC-AFOaMCpUC-pre-ret'!E10</f>
        <v>85800</v>
      </c>
      <c r="F10" s="30">
        <f>'CCaMC-AFOaMCpUC-pre-ret'!F10</f>
        <v>84574.28571428571</v>
      </c>
      <c r="G10" s="30">
        <f>'CCaMC-AFOaMCpUC-pre-ret'!G10</f>
        <v>83348.571428571435</v>
      </c>
      <c r="H10" s="30">
        <f>'CCaMC-AFOaMCpUC-pre-ret'!H10</f>
        <v>82122.857142857145</v>
      </c>
      <c r="I10" s="30">
        <f>'CCaMC-AFOaMCpUC-pre-ret'!I10</f>
        <v>80897.142857142855</v>
      </c>
      <c r="J10" s="30">
        <f>'CCaMC-AFOaMCpUC-pre-ret'!J10</f>
        <v>79671.428571428565</v>
      </c>
      <c r="K10" s="30">
        <f>'CCaMC-AFOaMCpUC-pre-ret'!K10</f>
        <v>78445.71428571429</v>
      </c>
      <c r="L10" s="30">
        <f>'CCaMC-AFOaMCpUC-pre-ret'!L10</f>
        <v>77220</v>
      </c>
      <c r="M10" s="30">
        <f>'CCaMC-AFOaMCpUC-pre-ret'!M10</f>
        <v>76576.5</v>
      </c>
      <c r="N10" s="30">
        <f>'CCaMC-AFOaMCpUC-pre-ret'!N10</f>
        <v>75933</v>
      </c>
      <c r="O10" s="30">
        <f>'CCaMC-AFOaMCpUC-pre-ret'!O10</f>
        <v>75289.5</v>
      </c>
      <c r="P10" s="30">
        <f>'CCaMC-AFOaMCpUC-pre-ret'!P10</f>
        <v>74646</v>
      </c>
      <c r="Q10" s="30">
        <f>'CCaMC-AFOaMCpUC-pre-ret'!Q10</f>
        <v>74002.5</v>
      </c>
      <c r="R10" s="30">
        <f>'CCaMC-AFOaMCpUC-pre-ret'!R10</f>
        <v>73359</v>
      </c>
      <c r="S10" s="30">
        <f>'CCaMC-AFOaMCpUC-pre-ret'!S10</f>
        <v>72715.5</v>
      </c>
      <c r="T10" s="30">
        <f>'CCaMC-AFOaMCpUC-pre-ret'!T10</f>
        <v>72072</v>
      </c>
      <c r="U10" s="30">
        <f>'CCaMC-AFOaMCpUC-pre-ret'!U10</f>
        <v>71428.5</v>
      </c>
      <c r="V10" s="30">
        <f>'CCaMC-AFOaMCpUC-pre-ret'!V10</f>
        <v>70785</v>
      </c>
      <c r="W10" s="30">
        <f>'CCaMC-AFOaMCpUC-pre-ret'!W10</f>
        <v>70141.5</v>
      </c>
      <c r="X10" s="30">
        <f>'CCaMC-AFOaMCpUC-pre-ret'!X10</f>
        <v>69498</v>
      </c>
      <c r="Y10" s="30">
        <f>'CCaMC-AFOaMCpUC-pre-ret'!Y10</f>
        <v>68854.5</v>
      </c>
      <c r="Z10" s="30">
        <f>'CCaMC-AFOaMCpUC-pre-ret'!Z10</f>
        <v>68211</v>
      </c>
      <c r="AA10" s="30">
        <f>'CCaMC-AFOaMCpUC-pre-ret'!AA10</f>
        <v>67567.5</v>
      </c>
      <c r="AB10" s="30">
        <f>'CCaMC-AFOaMCpUC-pre-ret'!AB10</f>
        <v>66924</v>
      </c>
      <c r="AC10" s="30">
        <f>'CCaMC-AFOaMCpUC-pre-ret'!AC10</f>
        <v>66280.5</v>
      </c>
      <c r="AD10" s="30">
        <f>'CCaMC-AFOaMCpUC-pre-ret'!AD10</f>
        <v>65637</v>
      </c>
      <c r="AE10" s="30">
        <f>'CCaMC-AFOaMCpUC-pre-ret'!AE10</f>
        <v>64993.5</v>
      </c>
      <c r="AF10" s="30">
        <f>'CCaMC-AFOaMCpUC-pre-ret'!AF10</f>
        <v>64350</v>
      </c>
      <c r="AG10" s="30">
        <f>'CCaMC-AFOaMCpUC-pre-ret'!AG10</f>
        <v>63706.5</v>
      </c>
      <c r="AH10" s="30">
        <f>'CCaMC-AFOaMCpUC-pre-ret'!AH10</f>
        <v>63063</v>
      </c>
      <c r="AI10" s="30">
        <f>'CCaMC-AFOaMCpUC-pre-ret'!AI10</f>
        <v>62419.5</v>
      </c>
      <c r="AJ10" s="30">
        <f>'CCaMC-AFOaMCpUC-pre-ret'!AJ10</f>
        <v>61776</v>
      </c>
      <c r="AK10" s="30">
        <f>'CCaMC-AFOaMCpUC-pre-ret'!AK10</f>
        <v>61132.5</v>
      </c>
      <c r="AL10" s="30">
        <f>'CCaMC-AFOaMCpUC-pre-ret'!AL10</f>
        <v>60489</v>
      </c>
      <c r="AM10" s="30">
        <f>'CCaMC-AFOaMCpUC-pre-ret'!AM10</f>
        <v>59845.5</v>
      </c>
      <c r="AN10" s="30">
        <f>'CCaMC-AFOaMCpUC-pre-ret'!AN10</f>
        <v>59202</v>
      </c>
      <c r="AO10" s="30">
        <f>'CCaMC-AFOaMCpUC-pre-ret'!AO10</f>
        <v>58558.5</v>
      </c>
      <c r="AP10" s="30">
        <f>'CCaMC-AFOaMCpUC-pre-ret'!AP10</f>
        <v>57915</v>
      </c>
      <c r="AQ10" s="30">
        <f>'CCaMC-AFOaMCpUC-pre-ret'!AQ10</f>
        <v>57271.5</v>
      </c>
      <c r="AR10" s="30">
        <f>'CCaMC-AFOaMCpUC-pre-ret'!AR10</f>
        <v>56628</v>
      </c>
      <c r="AS10" s="30">
        <f>'CCaMC-AFOaMCpUC-pre-ret'!AS10</f>
        <v>55984.5</v>
      </c>
      <c r="AT10" s="30">
        <f>'CCaMC-AFOaMCpUC-pre-ret'!AT10</f>
        <v>55341</v>
      </c>
      <c r="AU10" s="30">
        <f>'CCaMC-AFOaMCpUC-pre-ret'!AU10</f>
        <v>54697.5</v>
      </c>
      <c r="AV10" s="30">
        <f>'CCaMC-AFOaMCpUC-pre-ret'!AV10</f>
        <v>54054</v>
      </c>
      <c r="AW10" s="30">
        <f>'CCaMC-AFOaMCpUC-pre-ret'!AW10</f>
        <v>53410.5</v>
      </c>
      <c r="AX10" s="30">
        <f>'CCaMC-AFOaMCpUC-pre-ret'!AX10</f>
        <v>52767</v>
      </c>
      <c r="AY10" s="30">
        <f>'CCaMC-AFOaMCpUC-pre-ret'!AY10</f>
        <v>52123.5</v>
      </c>
      <c r="AZ10" s="30">
        <f>'CCaMC-AFOaMCpUC-pre-ret'!AZ10</f>
        <v>51480</v>
      </c>
    </row>
    <row r="11" spans="1:52" ht="14.25" customHeight="1" x14ac:dyDescent="0.2">
      <c r="A11" s="12" t="s">
        <v>59</v>
      </c>
      <c r="B11" s="30">
        <f>'CCaMC-AFOaMCpUC-pre-ret'!B11</f>
        <v>7680</v>
      </c>
      <c r="C11" s="30">
        <f>'CCaMC-AFOaMCpUC-pre-ret'!C11</f>
        <v>7491.2</v>
      </c>
      <c r="D11" s="30">
        <f>'CCaMC-AFOaMCpUC-pre-ret'!D11</f>
        <v>7302.4000000000005</v>
      </c>
      <c r="E11" s="30">
        <f>'CCaMC-AFOaMCpUC-pre-ret'!E11</f>
        <v>7113.6</v>
      </c>
      <c r="F11" s="30">
        <f>'CCaMC-AFOaMCpUC-pre-ret'!F11</f>
        <v>7113.6</v>
      </c>
      <c r="G11" s="30">
        <f>'CCaMC-AFOaMCpUC-pre-ret'!G11</f>
        <v>7113.6</v>
      </c>
      <c r="H11" s="30">
        <f>'CCaMC-AFOaMCpUC-pre-ret'!H11</f>
        <v>7113.6</v>
      </c>
      <c r="I11" s="30">
        <f>'CCaMC-AFOaMCpUC-pre-ret'!I11</f>
        <v>7113.6</v>
      </c>
      <c r="J11" s="30">
        <f>'CCaMC-AFOaMCpUC-pre-ret'!J11</f>
        <v>7113.6</v>
      </c>
      <c r="K11" s="30">
        <f>'CCaMC-AFOaMCpUC-pre-ret'!K11</f>
        <v>7113.6</v>
      </c>
      <c r="L11" s="30">
        <f>'CCaMC-AFOaMCpUC-pre-ret'!L11</f>
        <v>7113.6</v>
      </c>
      <c r="M11" s="30">
        <f>'CCaMC-AFOaMCpUC-pre-ret'!M11</f>
        <v>7102.9530000000004</v>
      </c>
      <c r="N11" s="30">
        <f>'CCaMC-AFOaMCpUC-pre-ret'!N11</f>
        <v>7092.3060000000005</v>
      </c>
      <c r="O11" s="30">
        <f>'CCaMC-AFOaMCpUC-pre-ret'!O11</f>
        <v>7081.6590000000006</v>
      </c>
      <c r="P11" s="30">
        <f>'CCaMC-AFOaMCpUC-pre-ret'!P11</f>
        <v>7071.0120000000006</v>
      </c>
      <c r="Q11" s="30">
        <f>'CCaMC-AFOaMCpUC-pre-ret'!Q11</f>
        <v>7060.3649999999998</v>
      </c>
      <c r="R11" s="30">
        <f>'CCaMC-AFOaMCpUC-pre-ret'!R11</f>
        <v>7049.7179999999998</v>
      </c>
      <c r="S11" s="30">
        <f>'CCaMC-AFOaMCpUC-pre-ret'!S11</f>
        <v>7039.0709999999999</v>
      </c>
      <c r="T11" s="30">
        <f>'CCaMC-AFOaMCpUC-pre-ret'!T11</f>
        <v>7028.424</v>
      </c>
      <c r="U11" s="30">
        <f>'CCaMC-AFOaMCpUC-pre-ret'!U11</f>
        <v>7017.777</v>
      </c>
      <c r="V11" s="30">
        <f>'CCaMC-AFOaMCpUC-pre-ret'!V11</f>
        <v>7007.13</v>
      </c>
      <c r="W11" s="30">
        <f>'CCaMC-AFOaMCpUC-pre-ret'!W11</f>
        <v>6996.4830000000002</v>
      </c>
      <c r="X11" s="30">
        <f>'CCaMC-AFOaMCpUC-pre-ret'!X11</f>
        <v>6985.8360000000002</v>
      </c>
      <c r="Y11" s="30">
        <f>'CCaMC-AFOaMCpUC-pre-ret'!Y11</f>
        <v>6975.1890000000003</v>
      </c>
      <c r="Z11" s="30">
        <f>'CCaMC-AFOaMCpUC-pre-ret'!Z11</f>
        <v>6964.5420000000004</v>
      </c>
      <c r="AA11" s="30">
        <f>'CCaMC-AFOaMCpUC-pre-ret'!AA11</f>
        <v>6953.8950000000004</v>
      </c>
      <c r="AB11" s="30">
        <f>'CCaMC-AFOaMCpUC-pre-ret'!AB11</f>
        <v>6943.2479999999996</v>
      </c>
      <c r="AC11" s="30">
        <f>'CCaMC-AFOaMCpUC-pre-ret'!AC11</f>
        <v>6932.6009999999997</v>
      </c>
      <c r="AD11" s="30">
        <f>'CCaMC-AFOaMCpUC-pre-ret'!AD11</f>
        <v>6921.9539999999997</v>
      </c>
      <c r="AE11" s="30">
        <f>'CCaMC-AFOaMCpUC-pre-ret'!AE11</f>
        <v>6911.3069999999998</v>
      </c>
      <c r="AF11" s="30">
        <f>'CCaMC-AFOaMCpUC-pre-ret'!AF11</f>
        <v>6900.66</v>
      </c>
      <c r="AG11" s="30">
        <f>'CCaMC-AFOaMCpUC-pre-ret'!AG11</f>
        <v>6890.0130000000026</v>
      </c>
      <c r="AH11" s="30">
        <f>'CCaMC-AFOaMCpUC-pre-ret'!AH11</f>
        <v>6879.3660000000018</v>
      </c>
      <c r="AI11" s="30">
        <f>'CCaMC-AFOaMCpUC-pre-ret'!AI11</f>
        <v>6868.719000000001</v>
      </c>
      <c r="AJ11" s="30">
        <f>'CCaMC-AFOaMCpUC-pre-ret'!AJ11</f>
        <v>6858.0720000000038</v>
      </c>
      <c r="AK11" s="30">
        <f>'CCaMC-AFOaMCpUC-pre-ret'!AK11</f>
        <v>6847.4250000000029</v>
      </c>
      <c r="AL11" s="30">
        <f>'CCaMC-AFOaMCpUC-pre-ret'!AL11</f>
        <v>6836.7780000000021</v>
      </c>
      <c r="AM11" s="30">
        <f>'CCaMC-AFOaMCpUC-pre-ret'!AM11</f>
        <v>6826.1310000000012</v>
      </c>
      <c r="AN11" s="30">
        <f>'CCaMC-AFOaMCpUC-pre-ret'!AN11</f>
        <v>6815.4840000000004</v>
      </c>
      <c r="AO11" s="30">
        <f>'CCaMC-AFOaMCpUC-pre-ret'!AO11</f>
        <v>6804.8370000000032</v>
      </c>
      <c r="AP11" s="30">
        <f>'CCaMC-AFOaMCpUC-pre-ret'!AP11</f>
        <v>6794.1900000000023</v>
      </c>
      <c r="AQ11" s="30">
        <f>'CCaMC-AFOaMCpUC-pre-ret'!AQ11</f>
        <v>6783.5430000000015</v>
      </c>
      <c r="AR11" s="30">
        <f>'CCaMC-AFOaMCpUC-pre-ret'!AR11</f>
        <v>6772.8960000000043</v>
      </c>
      <c r="AS11" s="30">
        <f>'CCaMC-AFOaMCpUC-pre-ret'!AS11</f>
        <v>6762.2490000000034</v>
      </c>
      <c r="AT11" s="30">
        <f>'CCaMC-AFOaMCpUC-pre-ret'!AT11</f>
        <v>6751.6020000000026</v>
      </c>
      <c r="AU11" s="30">
        <f>'CCaMC-AFOaMCpUC-pre-ret'!AU11</f>
        <v>6740.9550000000017</v>
      </c>
      <c r="AV11" s="30">
        <f>'CCaMC-AFOaMCpUC-pre-ret'!AV11</f>
        <v>6730.3080000000009</v>
      </c>
      <c r="AW11" s="30">
        <f>'CCaMC-AFOaMCpUC-pre-ret'!AW11</f>
        <v>6719.6610000000037</v>
      </c>
      <c r="AX11" s="30">
        <f>'CCaMC-AFOaMCpUC-pre-ret'!AX11</f>
        <v>6709.0140000000029</v>
      </c>
      <c r="AY11" s="30">
        <f>'CCaMC-AFOaMCpUC-pre-ret'!AY11</f>
        <v>6698.367000000002</v>
      </c>
      <c r="AZ11" s="30">
        <f>'CCaMC-AFOaMCpUC-pre-ret'!AZ11</f>
        <v>6687.7200000000048</v>
      </c>
    </row>
    <row r="12" spans="1:52" ht="14.25" customHeight="1" x14ac:dyDescent="0.2">
      <c r="A12" s="12" t="s">
        <v>60</v>
      </c>
      <c r="B12" s="30">
        <f>'CCaMC-AFOaMCpUC-pre-ret'!B12</f>
        <v>22272</v>
      </c>
      <c r="C12" s="30">
        <f>'CCaMC-AFOaMCpUC-pre-ret'!C12</f>
        <v>21777</v>
      </c>
      <c r="D12" s="30">
        <f>'CCaMC-AFOaMCpUC-pre-ret'!D12</f>
        <v>21282</v>
      </c>
      <c r="E12" s="30">
        <f>'CCaMC-AFOaMCpUC-pre-ret'!E12</f>
        <v>20787</v>
      </c>
      <c r="F12" s="30">
        <f>'CCaMC-AFOaMCpUC-pre-ret'!F12</f>
        <v>20697.857142857141</v>
      </c>
      <c r="G12" s="30">
        <f>'CCaMC-AFOaMCpUC-pre-ret'!G12</f>
        <v>20608.714285714286</v>
      </c>
      <c r="H12" s="30">
        <f>'CCaMC-AFOaMCpUC-pre-ret'!H12</f>
        <v>20519.571428571428</v>
      </c>
      <c r="I12" s="30">
        <f>'CCaMC-AFOaMCpUC-pre-ret'!I12</f>
        <v>20430.428571428572</v>
      </c>
      <c r="J12" s="30">
        <f>'CCaMC-AFOaMCpUC-pre-ret'!J12</f>
        <v>20341.285714285714</v>
      </c>
      <c r="K12" s="30">
        <f>'CCaMC-AFOaMCpUC-pre-ret'!K12</f>
        <v>20252.142857142859</v>
      </c>
      <c r="L12" s="30">
        <f>'CCaMC-AFOaMCpUC-pre-ret'!L12</f>
        <v>20163</v>
      </c>
      <c r="M12" s="30">
        <f>'CCaMC-AFOaMCpUC-pre-ret'!M12</f>
        <v>20131.8</v>
      </c>
      <c r="N12" s="30">
        <f>'CCaMC-AFOaMCpUC-pre-ret'!N12</f>
        <v>20100.599999999999</v>
      </c>
      <c r="O12" s="30">
        <f>'CCaMC-AFOaMCpUC-pre-ret'!O12</f>
        <v>20069.400000000001</v>
      </c>
      <c r="P12" s="30">
        <f>'CCaMC-AFOaMCpUC-pre-ret'!P12</f>
        <v>20038.2</v>
      </c>
      <c r="Q12" s="30">
        <f>'CCaMC-AFOaMCpUC-pre-ret'!Q12</f>
        <v>20007</v>
      </c>
      <c r="R12" s="30">
        <f>'CCaMC-AFOaMCpUC-pre-ret'!R12</f>
        <v>19975.8</v>
      </c>
      <c r="S12" s="30">
        <f>'CCaMC-AFOaMCpUC-pre-ret'!S12</f>
        <v>19944.599999999999</v>
      </c>
      <c r="T12" s="30">
        <f>'CCaMC-AFOaMCpUC-pre-ret'!T12</f>
        <v>19913.400000000001</v>
      </c>
      <c r="U12" s="30">
        <f>'CCaMC-AFOaMCpUC-pre-ret'!U12</f>
        <v>19882.2</v>
      </c>
      <c r="V12" s="30">
        <f>'CCaMC-AFOaMCpUC-pre-ret'!V12</f>
        <v>19851</v>
      </c>
      <c r="W12" s="30">
        <f>'CCaMC-AFOaMCpUC-pre-ret'!W12</f>
        <v>19819.8</v>
      </c>
      <c r="X12" s="30">
        <f>'CCaMC-AFOaMCpUC-pre-ret'!X12</f>
        <v>19788.599999999999</v>
      </c>
      <c r="Y12" s="30">
        <f>'CCaMC-AFOaMCpUC-pre-ret'!Y12</f>
        <v>19757.400000000001</v>
      </c>
      <c r="Z12" s="30">
        <f>'CCaMC-AFOaMCpUC-pre-ret'!Z12</f>
        <v>19726.2</v>
      </c>
      <c r="AA12" s="30">
        <f>'CCaMC-AFOaMCpUC-pre-ret'!AA12</f>
        <v>19695</v>
      </c>
      <c r="AB12" s="30">
        <f>'CCaMC-AFOaMCpUC-pre-ret'!AB12</f>
        <v>19663.8</v>
      </c>
      <c r="AC12" s="30">
        <f>'CCaMC-AFOaMCpUC-pre-ret'!AC12</f>
        <v>19632.599999999999</v>
      </c>
      <c r="AD12" s="30">
        <f>'CCaMC-AFOaMCpUC-pre-ret'!AD12</f>
        <v>19601.400000000001</v>
      </c>
      <c r="AE12" s="30">
        <f>'CCaMC-AFOaMCpUC-pre-ret'!AE12</f>
        <v>19570.2</v>
      </c>
      <c r="AF12" s="30">
        <f>'CCaMC-AFOaMCpUC-pre-ret'!AF12</f>
        <v>19539</v>
      </c>
      <c r="AG12" s="30">
        <f>'CCaMC-AFOaMCpUC-pre-ret'!AG12</f>
        <v>19507.799999999996</v>
      </c>
      <c r="AH12" s="30">
        <f>'CCaMC-AFOaMCpUC-pre-ret'!AH12</f>
        <v>19476.599999999999</v>
      </c>
      <c r="AI12" s="30">
        <f>'CCaMC-AFOaMCpUC-pre-ret'!AI12</f>
        <v>19445.400000000001</v>
      </c>
      <c r="AJ12" s="30">
        <f>'CCaMC-AFOaMCpUC-pre-ret'!AJ12</f>
        <v>19414.199999999997</v>
      </c>
      <c r="AK12" s="30">
        <f>'CCaMC-AFOaMCpUC-pre-ret'!AK12</f>
        <v>19383</v>
      </c>
      <c r="AL12" s="30">
        <f>'CCaMC-AFOaMCpUC-pre-ret'!AL12</f>
        <v>19351.800000000003</v>
      </c>
      <c r="AM12" s="30">
        <f>'CCaMC-AFOaMCpUC-pre-ret'!AM12</f>
        <v>19320.600000000006</v>
      </c>
      <c r="AN12" s="30">
        <f>'CCaMC-AFOaMCpUC-pre-ret'!AN12</f>
        <v>19289.400000000009</v>
      </c>
      <c r="AO12" s="30">
        <f>'CCaMC-AFOaMCpUC-pre-ret'!AO12</f>
        <v>19258.200000000004</v>
      </c>
      <c r="AP12" s="30">
        <f>'CCaMC-AFOaMCpUC-pre-ret'!AP12</f>
        <v>19227.000000000007</v>
      </c>
      <c r="AQ12" s="30">
        <f>'CCaMC-AFOaMCpUC-pre-ret'!AQ12</f>
        <v>19195.80000000001</v>
      </c>
      <c r="AR12" s="30">
        <f>'CCaMC-AFOaMCpUC-pre-ret'!AR12</f>
        <v>19164.600000000006</v>
      </c>
      <c r="AS12" s="30">
        <f>'CCaMC-AFOaMCpUC-pre-ret'!AS12</f>
        <v>19133.400000000009</v>
      </c>
      <c r="AT12" s="30">
        <f>'CCaMC-AFOaMCpUC-pre-ret'!AT12</f>
        <v>19102.200000000012</v>
      </c>
      <c r="AU12" s="30">
        <f>'CCaMC-AFOaMCpUC-pre-ret'!AU12</f>
        <v>19071.000000000015</v>
      </c>
      <c r="AV12" s="30">
        <f>'CCaMC-AFOaMCpUC-pre-ret'!AV12</f>
        <v>19039.800000000017</v>
      </c>
      <c r="AW12" s="30">
        <f>'CCaMC-AFOaMCpUC-pre-ret'!AW12</f>
        <v>19008.600000000013</v>
      </c>
      <c r="AX12" s="30">
        <f>'CCaMC-AFOaMCpUC-pre-ret'!AX12</f>
        <v>18977.400000000016</v>
      </c>
      <c r="AY12" s="30">
        <f>'CCaMC-AFOaMCpUC-pre-ret'!AY12</f>
        <v>18946.200000000019</v>
      </c>
      <c r="AZ12" s="30">
        <f>'CCaMC-AFOaMCpUC-pre-ret'!AZ12</f>
        <v>18915.000000000015</v>
      </c>
    </row>
    <row r="13" spans="1:52" ht="14.25" customHeight="1" x14ac:dyDescent="0.2">
      <c r="A13" s="12" t="s">
        <v>61</v>
      </c>
      <c r="B13" s="30">
        <f>'CCaMC-AFOaMCpUC-pre-ret'!B13</f>
        <v>50162</v>
      </c>
      <c r="C13" s="30">
        <f>'CCaMC-AFOaMCpUC-pre-ret'!C13</f>
        <v>49700</v>
      </c>
      <c r="D13" s="30">
        <f>'CCaMC-AFOaMCpUC-pre-ret'!D13</f>
        <v>49238</v>
      </c>
      <c r="E13" s="30">
        <f>'CCaMC-AFOaMCpUC-pre-ret'!E13</f>
        <v>48776</v>
      </c>
      <c r="F13" s="30">
        <f>'CCaMC-AFOaMCpUC-pre-ret'!F13</f>
        <v>48666.428571428572</v>
      </c>
      <c r="G13" s="30">
        <f>'CCaMC-AFOaMCpUC-pre-ret'!G13</f>
        <v>48556.857142857145</v>
      </c>
      <c r="H13" s="30">
        <f>'CCaMC-AFOaMCpUC-pre-ret'!H13</f>
        <v>48447.285714285717</v>
      </c>
      <c r="I13" s="30">
        <f>'CCaMC-AFOaMCpUC-pre-ret'!I13</f>
        <v>48337.714285714283</v>
      </c>
      <c r="J13" s="30">
        <f>'CCaMC-AFOaMCpUC-pre-ret'!J13</f>
        <v>48228.142857142855</v>
      </c>
      <c r="K13" s="30">
        <f>'CCaMC-AFOaMCpUC-pre-ret'!K13</f>
        <v>48118.571428571428</v>
      </c>
      <c r="L13" s="30">
        <f>'CCaMC-AFOaMCpUC-pre-ret'!L13</f>
        <v>48009</v>
      </c>
      <c r="M13" s="30">
        <f>'CCaMC-AFOaMCpUC-pre-ret'!M13</f>
        <v>47971.95</v>
      </c>
      <c r="N13" s="30">
        <f>'CCaMC-AFOaMCpUC-pre-ret'!N13</f>
        <v>47934.9</v>
      </c>
      <c r="O13" s="30">
        <f>'CCaMC-AFOaMCpUC-pre-ret'!O13</f>
        <v>47897.85</v>
      </c>
      <c r="P13" s="30">
        <f>'CCaMC-AFOaMCpUC-pre-ret'!P13</f>
        <v>47860.800000000003</v>
      </c>
      <c r="Q13" s="30">
        <f>'CCaMC-AFOaMCpUC-pre-ret'!Q13</f>
        <v>47823.75</v>
      </c>
      <c r="R13" s="30">
        <f>'CCaMC-AFOaMCpUC-pre-ret'!R13</f>
        <v>47786.7</v>
      </c>
      <c r="S13" s="30">
        <f>'CCaMC-AFOaMCpUC-pre-ret'!S13</f>
        <v>47749.65</v>
      </c>
      <c r="T13" s="30">
        <f>'CCaMC-AFOaMCpUC-pre-ret'!T13</f>
        <v>47712.6</v>
      </c>
      <c r="U13" s="30">
        <f>'CCaMC-AFOaMCpUC-pre-ret'!U13</f>
        <v>47675.55</v>
      </c>
      <c r="V13" s="30">
        <f>'CCaMC-AFOaMCpUC-pre-ret'!V13</f>
        <v>47638.5</v>
      </c>
      <c r="W13" s="30">
        <f>'CCaMC-AFOaMCpUC-pre-ret'!W13</f>
        <v>47601.45</v>
      </c>
      <c r="X13" s="30">
        <f>'CCaMC-AFOaMCpUC-pre-ret'!X13</f>
        <v>47564.4</v>
      </c>
      <c r="Y13" s="30">
        <f>'CCaMC-AFOaMCpUC-pre-ret'!Y13</f>
        <v>47527.35</v>
      </c>
      <c r="Z13" s="30">
        <f>'CCaMC-AFOaMCpUC-pre-ret'!Z13</f>
        <v>47490.3</v>
      </c>
      <c r="AA13" s="30">
        <f>'CCaMC-AFOaMCpUC-pre-ret'!AA13</f>
        <v>47453.25</v>
      </c>
      <c r="AB13" s="30">
        <f>'CCaMC-AFOaMCpUC-pre-ret'!AB13</f>
        <v>47416.2</v>
      </c>
      <c r="AC13" s="30">
        <f>'CCaMC-AFOaMCpUC-pre-ret'!AC13</f>
        <v>47379.15</v>
      </c>
      <c r="AD13" s="30">
        <f>'CCaMC-AFOaMCpUC-pre-ret'!AD13</f>
        <v>47342.1</v>
      </c>
      <c r="AE13" s="30">
        <f>'CCaMC-AFOaMCpUC-pre-ret'!AE13</f>
        <v>47305.05</v>
      </c>
      <c r="AF13" s="30">
        <f>'CCaMC-AFOaMCpUC-pre-ret'!AF13</f>
        <v>47268</v>
      </c>
      <c r="AG13" s="30">
        <f>'CCaMC-AFOaMCpUC-pre-ret'!AG13</f>
        <v>47230.950000000012</v>
      </c>
      <c r="AH13" s="30">
        <f>'CCaMC-AFOaMCpUC-pre-ret'!AH13</f>
        <v>47193.900000000009</v>
      </c>
      <c r="AI13" s="30">
        <f>'CCaMC-AFOaMCpUC-pre-ret'!AI13</f>
        <v>47156.850000000006</v>
      </c>
      <c r="AJ13" s="30">
        <f>'CCaMC-AFOaMCpUC-pre-ret'!AJ13</f>
        <v>47119.800000000017</v>
      </c>
      <c r="AK13" s="30">
        <f>'CCaMC-AFOaMCpUC-pre-ret'!AK13</f>
        <v>47082.750000000015</v>
      </c>
      <c r="AL13" s="30">
        <f>'CCaMC-AFOaMCpUC-pre-ret'!AL13</f>
        <v>47045.700000000012</v>
      </c>
      <c r="AM13" s="30">
        <f>'CCaMC-AFOaMCpUC-pre-ret'!AM13</f>
        <v>47008.650000000009</v>
      </c>
      <c r="AN13" s="30">
        <f>'CCaMC-AFOaMCpUC-pre-ret'!AN13</f>
        <v>46971.600000000006</v>
      </c>
      <c r="AO13" s="30">
        <f>'CCaMC-AFOaMCpUC-pre-ret'!AO13</f>
        <v>46934.550000000017</v>
      </c>
      <c r="AP13" s="30">
        <f>'CCaMC-AFOaMCpUC-pre-ret'!AP13</f>
        <v>46897.500000000015</v>
      </c>
      <c r="AQ13" s="30">
        <f>'CCaMC-AFOaMCpUC-pre-ret'!AQ13</f>
        <v>46860.450000000012</v>
      </c>
      <c r="AR13" s="30">
        <f>'CCaMC-AFOaMCpUC-pre-ret'!AR13</f>
        <v>46823.400000000023</v>
      </c>
      <c r="AS13" s="30">
        <f>'CCaMC-AFOaMCpUC-pre-ret'!AS13</f>
        <v>46786.35000000002</v>
      </c>
      <c r="AT13" s="30">
        <f>'CCaMC-AFOaMCpUC-pre-ret'!AT13</f>
        <v>46749.300000000017</v>
      </c>
      <c r="AU13" s="30">
        <f>'CCaMC-AFOaMCpUC-pre-ret'!AU13</f>
        <v>46712.250000000015</v>
      </c>
      <c r="AV13" s="30">
        <f>'CCaMC-AFOaMCpUC-pre-ret'!AV13</f>
        <v>46675.200000000012</v>
      </c>
      <c r="AW13" s="30">
        <f>'CCaMC-AFOaMCpUC-pre-ret'!AW13</f>
        <v>46638.150000000023</v>
      </c>
      <c r="AX13" s="30">
        <f>'CCaMC-AFOaMCpUC-pre-ret'!AX13</f>
        <v>46601.10000000002</v>
      </c>
      <c r="AY13" s="30">
        <f>'CCaMC-AFOaMCpUC-pre-ret'!AY13</f>
        <v>46564.050000000017</v>
      </c>
      <c r="AZ13" s="30">
        <f>'CCaMC-AFOaMCpUC-pre-ret'!AZ13</f>
        <v>46527.000000000029</v>
      </c>
    </row>
    <row r="14" spans="1:52" ht="14.25" customHeight="1" x14ac:dyDescent="0.2">
      <c r="A14" s="12" t="s">
        <v>62</v>
      </c>
      <c r="B14" s="30">
        <f>'CCaMC-AFOaMCpUC-pre-ret'!B14</f>
        <v>70656</v>
      </c>
      <c r="C14" s="30">
        <f>'CCaMC-AFOaMCpUC-pre-ret'!C14</f>
        <v>85110</v>
      </c>
      <c r="D14" s="30">
        <f>'CCaMC-AFOaMCpUC-pre-ret'!D14</f>
        <v>99564</v>
      </c>
      <c r="E14" s="30">
        <f>'CCaMC-AFOaMCpUC-pre-ret'!E14</f>
        <v>114018</v>
      </c>
      <c r="F14" s="30">
        <f>'CCaMC-AFOaMCpUC-pre-ret'!F14</f>
        <v>111415.42857142857</v>
      </c>
      <c r="G14" s="30">
        <f>'CCaMC-AFOaMCpUC-pre-ret'!G14</f>
        <v>108812.85714285714</v>
      </c>
      <c r="H14" s="30">
        <f>'CCaMC-AFOaMCpUC-pre-ret'!H14</f>
        <v>106210.28571428571</v>
      </c>
      <c r="I14" s="30">
        <f>'CCaMC-AFOaMCpUC-pre-ret'!I14</f>
        <v>103607.71428571429</v>
      </c>
      <c r="J14" s="30">
        <f>'CCaMC-AFOaMCpUC-pre-ret'!J14</f>
        <v>101005.14285714286</v>
      </c>
      <c r="K14" s="30">
        <f>'CCaMC-AFOaMCpUC-pre-ret'!K14</f>
        <v>98402.571428571435</v>
      </c>
      <c r="L14" s="30">
        <f>'CCaMC-AFOaMCpUC-pre-ret'!L14</f>
        <v>95800</v>
      </c>
      <c r="M14" s="30">
        <f>'CCaMC-AFOaMCpUC-pre-ret'!M14</f>
        <v>94911.95</v>
      </c>
      <c r="N14" s="30">
        <f>'CCaMC-AFOaMCpUC-pre-ret'!N14</f>
        <v>94023.9</v>
      </c>
      <c r="O14" s="30">
        <f>'CCaMC-AFOaMCpUC-pre-ret'!O14</f>
        <v>93135.85</v>
      </c>
      <c r="P14" s="30">
        <f>'CCaMC-AFOaMCpUC-pre-ret'!P14</f>
        <v>92247.8</v>
      </c>
      <c r="Q14" s="30">
        <f>'CCaMC-AFOaMCpUC-pre-ret'!Q14</f>
        <v>91359.75</v>
      </c>
      <c r="R14" s="30">
        <f>'CCaMC-AFOaMCpUC-pre-ret'!R14</f>
        <v>90471.7</v>
      </c>
      <c r="S14" s="30">
        <f>'CCaMC-AFOaMCpUC-pre-ret'!S14</f>
        <v>89583.65</v>
      </c>
      <c r="T14" s="30">
        <f>'CCaMC-AFOaMCpUC-pre-ret'!T14</f>
        <v>88695.6</v>
      </c>
      <c r="U14" s="30">
        <f>'CCaMC-AFOaMCpUC-pre-ret'!U14</f>
        <v>87807.55</v>
      </c>
      <c r="V14" s="30">
        <f>'CCaMC-AFOaMCpUC-pre-ret'!V14</f>
        <v>86919.5</v>
      </c>
      <c r="W14" s="30">
        <f>'CCaMC-AFOaMCpUC-pre-ret'!W14</f>
        <v>86031.45</v>
      </c>
      <c r="X14" s="30">
        <f>'CCaMC-AFOaMCpUC-pre-ret'!X14</f>
        <v>85143.4</v>
      </c>
      <c r="Y14" s="30">
        <f>'CCaMC-AFOaMCpUC-pre-ret'!Y14</f>
        <v>84255.35</v>
      </c>
      <c r="Z14" s="30">
        <f>'CCaMC-AFOaMCpUC-pre-ret'!Z14</f>
        <v>83367.3</v>
      </c>
      <c r="AA14" s="30">
        <f>'CCaMC-AFOaMCpUC-pre-ret'!AA14</f>
        <v>82479.25</v>
      </c>
      <c r="AB14" s="30">
        <f>'CCaMC-AFOaMCpUC-pre-ret'!AB14</f>
        <v>81591.199999999997</v>
      </c>
      <c r="AC14" s="30">
        <f>'CCaMC-AFOaMCpUC-pre-ret'!AC14</f>
        <v>80703.149999999994</v>
      </c>
      <c r="AD14" s="30">
        <f>'CCaMC-AFOaMCpUC-pre-ret'!AD14</f>
        <v>79815.100000000006</v>
      </c>
      <c r="AE14" s="30">
        <f>'CCaMC-AFOaMCpUC-pre-ret'!AE14</f>
        <v>78927.05</v>
      </c>
      <c r="AF14" s="30">
        <f>'CCaMC-AFOaMCpUC-pre-ret'!AF14</f>
        <v>78039</v>
      </c>
      <c r="AG14" s="30">
        <f>'CCaMC-AFOaMCpUC-pre-ret'!AG14</f>
        <v>77150.950000000186</v>
      </c>
      <c r="AH14" s="30">
        <f>'CCaMC-AFOaMCpUC-pre-ret'!AH14</f>
        <v>76262.90000000014</v>
      </c>
      <c r="AI14" s="30">
        <f>'CCaMC-AFOaMCpUC-pre-ret'!AI14</f>
        <v>75374.850000000093</v>
      </c>
      <c r="AJ14" s="30">
        <f>'CCaMC-AFOaMCpUC-pre-ret'!AJ14</f>
        <v>74486.800000000047</v>
      </c>
      <c r="AK14" s="30">
        <f>'CCaMC-AFOaMCpUC-pre-ret'!AK14</f>
        <v>73598.750000000233</v>
      </c>
      <c r="AL14" s="30">
        <f>'CCaMC-AFOaMCpUC-pre-ret'!AL14</f>
        <v>72710.700000000186</v>
      </c>
      <c r="AM14" s="30">
        <f>'CCaMC-AFOaMCpUC-pre-ret'!AM14</f>
        <v>71822.65000000014</v>
      </c>
      <c r="AN14" s="30">
        <f>'CCaMC-AFOaMCpUC-pre-ret'!AN14</f>
        <v>70934.600000000093</v>
      </c>
      <c r="AO14" s="30">
        <f>'CCaMC-AFOaMCpUC-pre-ret'!AO14</f>
        <v>70046.550000000047</v>
      </c>
      <c r="AP14" s="30">
        <f>'CCaMC-AFOaMCpUC-pre-ret'!AP14</f>
        <v>69158.500000000233</v>
      </c>
      <c r="AQ14" s="30">
        <f>'CCaMC-AFOaMCpUC-pre-ret'!AQ14</f>
        <v>68270.450000000186</v>
      </c>
      <c r="AR14" s="30">
        <f>'CCaMC-AFOaMCpUC-pre-ret'!AR14</f>
        <v>67382.40000000014</v>
      </c>
      <c r="AS14" s="30">
        <f>'CCaMC-AFOaMCpUC-pre-ret'!AS14</f>
        <v>66494.350000000093</v>
      </c>
      <c r="AT14" s="30">
        <f>'CCaMC-AFOaMCpUC-pre-ret'!AT14</f>
        <v>65606.300000000279</v>
      </c>
      <c r="AU14" s="30">
        <f>'CCaMC-AFOaMCpUC-pre-ret'!AU14</f>
        <v>64718.250000000233</v>
      </c>
      <c r="AV14" s="30">
        <f>'CCaMC-AFOaMCpUC-pre-ret'!AV14</f>
        <v>63830.200000000186</v>
      </c>
      <c r="AW14" s="30">
        <f>'CCaMC-AFOaMCpUC-pre-ret'!AW14</f>
        <v>62942.15000000014</v>
      </c>
      <c r="AX14" s="30">
        <f>'CCaMC-AFOaMCpUC-pre-ret'!AX14</f>
        <v>62054.100000000093</v>
      </c>
      <c r="AY14" s="30">
        <f>'CCaMC-AFOaMCpUC-pre-ret'!AY14</f>
        <v>61166.050000000279</v>
      </c>
      <c r="AZ14" s="30">
        <f>'CCaMC-AFOaMCpUC-pre-ret'!AZ14</f>
        <v>60278.000000000233</v>
      </c>
    </row>
    <row r="15" spans="1:52" ht="14.25" customHeight="1" x14ac:dyDescent="0.2">
      <c r="A15" s="12" t="s">
        <v>63</v>
      </c>
      <c r="B15" s="30">
        <f>'CCaMC-AFOaMCpUC-pre-ret'!B15</f>
        <v>7680</v>
      </c>
      <c r="C15" s="30">
        <f>'CCaMC-AFOaMCpUC-pre-ret'!C15</f>
        <v>7491.2</v>
      </c>
      <c r="D15" s="30">
        <f>'CCaMC-AFOaMCpUC-pre-ret'!D15</f>
        <v>7302.4000000000005</v>
      </c>
      <c r="E15" s="30">
        <f>'CCaMC-AFOaMCpUC-pre-ret'!E15</f>
        <v>7113.6</v>
      </c>
      <c r="F15" s="30">
        <f>'CCaMC-AFOaMCpUC-pre-ret'!F15</f>
        <v>7113.6</v>
      </c>
      <c r="G15" s="30">
        <f>'CCaMC-AFOaMCpUC-pre-ret'!G15</f>
        <v>7113.6</v>
      </c>
      <c r="H15" s="30">
        <f>'CCaMC-AFOaMCpUC-pre-ret'!H15</f>
        <v>7113.6</v>
      </c>
      <c r="I15" s="30">
        <f>'CCaMC-AFOaMCpUC-pre-ret'!I15</f>
        <v>7113.6</v>
      </c>
      <c r="J15" s="30">
        <f>'CCaMC-AFOaMCpUC-pre-ret'!J15</f>
        <v>7113.6</v>
      </c>
      <c r="K15" s="30">
        <f>'CCaMC-AFOaMCpUC-pre-ret'!K15</f>
        <v>7113.6</v>
      </c>
      <c r="L15" s="30">
        <f>'CCaMC-AFOaMCpUC-pre-ret'!L15</f>
        <v>7113.6</v>
      </c>
      <c r="M15" s="30">
        <f>'CCaMC-AFOaMCpUC-pre-ret'!M15</f>
        <v>7102.9530000000004</v>
      </c>
      <c r="N15" s="30">
        <f>'CCaMC-AFOaMCpUC-pre-ret'!N15</f>
        <v>7092.3060000000005</v>
      </c>
      <c r="O15" s="30">
        <f>'CCaMC-AFOaMCpUC-pre-ret'!O15</f>
        <v>7081.6590000000006</v>
      </c>
      <c r="P15" s="30">
        <f>'CCaMC-AFOaMCpUC-pre-ret'!P15</f>
        <v>7071.0120000000006</v>
      </c>
      <c r="Q15" s="30">
        <f>'CCaMC-AFOaMCpUC-pre-ret'!Q15</f>
        <v>7060.3649999999998</v>
      </c>
      <c r="R15" s="30">
        <f>'CCaMC-AFOaMCpUC-pre-ret'!R15</f>
        <v>7049.7179999999998</v>
      </c>
      <c r="S15" s="30">
        <f>'CCaMC-AFOaMCpUC-pre-ret'!S15</f>
        <v>7039.0709999999999</v>
      </c>
      <c r="T15" s="30">
        <f>'CCaMC-AFOaMCpUC-pre-ret'!T15</f>
        <v>7028.424</v>
      </c>
      <c r="U15" s="30">
        <f>'CCaMC-AFOaMCpUC-pre-ret'!U15</f>
        <v>7017.777</v>
      </c>
      <c r="V15" s="30">
        <f>'CCaMC-AFOaMCpUC-pre-ret'!V15</f>
        <v>7007.13</v>
      </c>
      <c r="W15" s="30">
        <f>'CCaMC-AFOaMCpUC-pre-ret'!W15</f>
        <v>6996.4830000000002</v>
      </c>
      <c r="X15" s="30">
        <f>'CCaMC-AFOaMCpUC-pre-ret'!X15</f>
        <v>6985.8360000000002</v>
      </c>
      <c r="Y15" s="30">
        <f>'CCaMC-AFOaMCpUC-pre-ret'!Y15</f>
        <v>6975.1890000000003</v>
      </c>
      <c r="Z15" s="30">
        <f>'CCaMC-AFOaMCpUC-pre-ret'!Z15</f>
        <v>6964.5420000000004</v>
      </c>
      <c r="AA15" s="30">
        <f>'CCaMC-AFOaMCpUC-pre-ret'!AA15</f>
        <v>6953.8950000000004</v>
      </c>
      <c r="AB15" s="30">
        <f>'CCaMC-AFOaMCpUC-pre-ret'!AB15</f>
        <v>6943.2479999999996</v>
      </c>
      <c r="AC15" s="30">
        <f>'CCaMC-AFOaMCpUC-pre-ret'!AC15</f>
        <v>6932.6009999999997</v>
      </c>
      <c r="AD15" s="30">
        <f>'CCaMC-AFOaMCpUC-pre-ret'!AD15</f>
        <v>6921.9539999999997</v>
      </c>
      <c r="AE15" s="30">
        <f>'CCaMC-AFOaMCpUC-pre-ret'!AE15</f>
        <v>6911.3069999999998</v>
      </c>
      <c r="AF15" s="30">
        <f>'CCaMC-AFOaMCpUC-pre-ret'!AF15</f>
        <v>6900.66</v>
      </c>
      <c r="AG15" s="30">
        <f>'CCaMC-AFOaMCpUC-pre-ret'!AG15</f>
        <v>6890.0130000000026</v>
      </c>
      <c r="AH15" s="30">
        <f>'CCaMC-AFOaMCpUC-pre-ret'!AH15</f>
        <v>6879.3660000000018</v>
      </c>
      <c r="AI15" s="30">
        <f>'CCaMC-AFOaMCpUC-pre-ret'!AI15</f>
        <v>6868.719000000001</v>
      </c>
      <c r="AJ15" s="30">
        <f>'CCaMC-AFOaMCpUC-pre-ret'!AJ15</f>
        <v>6858.0720000000038</v>
      </c>
      <c r="AK15" s="30">
        <f>'CCaMC-AFOaMCpUC-pre-ret'!AK15</f>
        <v>6847.4250000000029</v>
      </c>
      <c r="AL15" s="30">
        <f>'CCaMC-AFOaMCpUC-pre-ret'!AL15</f>
        <v>6836.7780000000021</v>
      </c>
      <c r="AM15" s="30">
        <f>'CCaMC-AFOaMCpUC-pre-ret'!AM15</f>
        <v>6826.1310000000012</v>
      </c>
      <c r="AN15" s="30">
        <f>'CCaMC-AFOaMCpUC-pre-ret'!AN15</f>
        <v>6815.4840000000004</v>
      </c>
      <c r="AO15" s="30">
        <f>'CCaMC-AFOaMCpUC-pre-ret'!AO15</f>
        <v>6804.8370000000032</v>
      </c>
      <c r="AP15" s="30">
        <f>'CCaMC-AFOaMCpUC-pre-ret'!AP15</f>
        <v>6794.1900000000023</v>
      </c>
      <c r="AQ15" s="30">
        <f>'CCaMC-AFOaMCpUC-pre-ret'!AQ15</f>
        <v>6783.5430000000015</v>
      </c>
      <c r="AR15" s="30">
        <f>'CCaMC-AFOaMCpUC-pre-ret'!AR15</f>
        <v>6772.8960000000043</v>
      </c>
      <c r="AS15" s="30">
        <f>'CCaMC-AFOaMCpUC-pre-ret'!AS15</f>
        <v>6762.2490000000034</v>
      </c>
      <c r="AT15" s="30">
        <f>'CCaMC-AFOaMCpUC-pre-ret'!AT15</f>
        <v>6751.6020000000026</v>
      </c>
      <c r="AU15" s="30">
        <f>'CCaMC-AFOaMCpUC-pre-ret'!AU15</f>
        <v>6740.9550000000017</v>
      </c>
      <c r="AV15" s="30">
        <f>'CCaMC-AFOaMCpUC-pre-ret'!AV15</f>
        <v>6730.3080000000009</v>
      </c>
      <c r="AW15" s="30">
        <f>'CCaMC-AFOaMCpUC-pre-ret'!AW15</f>
        <v>6719.6610000000037</v>
      </c>
      <c r="AX15" s="30">
        <f>'CCaMC-AFOaMCpUC-pre-ret'!AX15</f>
        <v>6709.0140000000029</v>
      </c>
      <c r="AY15" s="30">
        <f>'CCaMC-AFOaMCpUC-pre-ret'!AY15</f>
        <v>6698.367000000002</v>
      </c>
      <c r="AZ15" s="30">
        <f>'CCaMC-AFOaMCpUC-pre-ret'!AZ15</f>
        <v>6687.7200000000048</v>
      </c>
    </row>
    <row r="16" spans="1:52" ht="14.25" customHeight="1" x14ac:dyDescent="0.2">
      <c r="A16" s="12" t="s">
        <v>64</v>
      </c>
      <c r="B16" s="30">
        <f>'CCaMC-AFOaMCpUC-pre-ret'!B16</f>
        <v>7680</v>
      </c>
      <c r="C16" s="30">
        <f>'CCaMC-AFOaMCpUC-pre-ret'!C16</f>
        <v>7491.2</v>
      </c>
      <c r="D16" s="30">
        <f>'CCaMC-AFOaMCpUC-pre-ret'!D16</f>
        <v>7302.4000000000005</v>
      </c>
      <c r="E16" s="30">
        <f>'CCaMC-AFOaMCpUC-pre-ret'!E16</f>
        <v>7113.6</v>
      </c>
      <c r="F16" s="30">
        <f>'CCaMC-AFOaMCpUC-pre-ret'!F16</f>
        <v>7113.6</v>
      </c>
      <c r="G16" s="30">
        <f>'CCaMC-AFOaMCpUC-pre-ret'!G16</f>
        <v>7113.6</v>
      </c>
      <c r="H16" s="30">
        <f>'CCaMC-AFOaMCpUC-pre-ret'!H16</f>
        <v>7113.6</v>
      </c>
      <c r="I16" s="30">
        <f>'CCaMC-AFOaMCpUC-pre-ret'!I16</f>
        <v>7113.6</v>
      </c>
      <c r="J16" s="30">
        <f>'CCaMC-AFOaMCpUC-pre-ret'!J16</f>
        <v>7113.6</v>
      </c>
      <c r="K16" s="30">
        <f>'CCaMC-AFOaMCpUC-pre-ret'!K16</f>
        <v>7113.6</v>
      </c>
      <c r="L16" s="30">
        <f>'CCaMC-AFOaMCpUC-pre-ret'!L16</f>
        <v>7113.6</v>
      </c>
      <c r="M16" s="30">
        <f>'CCaMC-AFOaMCpUC-pre-ret'!M16</f>
        <v>7102.9530000000004</v>
      </c>
      <c r="N16" s="30">
        <f>'CCaMC-AFOaMCpUC-pre-ret'!N16</f>
        <v>7092.3060000000005</v>
      </c>
      <c r="O16" s="30">
        <f>'CCaMC-AFOaMCpUC-pre-ret'!O16</f>
        <v>7081.6590000000006</v>
      </c>
      <c r="P16" s="30">
        <f>'CCaMC-AFOaMCpUC-pre-ret'!P16</f>
        <v>7071.0120000000006</v>
      </c>
      <c r="Q16" s="30">
        <f>'CCaMC-AFOaMCpUC-pre-ret'!Q16</f>
        <v>7060.3649999999998</v>
      </c>
      <c r="R16" s="30">
        <f>'CCaMC-AFOaMCpUC-pre-ret'!R16</f>
        <v>7049.7179999999998</v>
      </c>
      <c r="S16" s="30">
        <f>'CCaMC-AFOaMCpUC-pre-ret'!S16</f>
        <v>7039.0709999999999</v>
      </c>
      <c r="T16" s="30">
        <f>'CCaMC-AFOaMCpUC-pre-ret'!T16</f>
        <v>7028.424</v>
      </c>
      <c r="U16" s="30">
        <f>'CCaMC-AFOaMCpUC-pre-ret'!U16</f>
        <v>7017.777</v>
      </c>
      <c r="V16" s="30">
        <f>'CCaMC-AFOaMCpUC-pre-ret'!V16</f>
        <v>7007.13</v>
      </c>
      <c r="W16" s="30">
        <f>'CCaMC-AFOaMCpUC-pre-ret'!W16</f>
        <v>6996.4830000000002</v>
      </c>
      <c r="X16" s="30">
        <f>'CCaMC-AFOaMCpUC-pre-ret'!X16</f>
        <v>6985.8360000000002</v>
      </c>
      <c r="Y16" s="30">
        <f>'CCaMC-AFOaMCpUC-pre-ret'!Y16</f>
        <v>6975.1890000000003</v>
      </c>
      <c r="Z16" s="30">
        <f>'CCaMC-AFOaMCpUC-pre-ret'!Z16</f>
        <v>6964.5420000000004</v>
      </c>
      <c r="AA16" s="30">
        <f>'CCaMC-AFOaMCpUC-pre-ret'!AA16</f>
        <v>6953.8950000000004</v>
      </c>
      <c r="AB16" s="30">
        <f>'CCaMC-AFOaMCpUC-pre-ret'!AB16</f>
        <v>6943.2479999999996</v>
      </c>
      <c r="AC16" s="30">
        <f>'CCaMC-AFOaMCpUC-pre-ret'!AC16</f>
        <v>6932.6009999999997</v>
      </c>
      <c r="AD16" s="30">
        <f>'CCaMC-AFOaMCpUC-pre-ret'!AD16</f>
        <v>6921.9539999999997</v>
      </c>
      <c r="AE16" s="30">
        <f>'CCaMC-AFOaMCpUC-pre-ret'!AE16</f>
        <v>6911.3069999999998</v>
      </c>
      <c r="AF16" s="30">
        <f>'CCaMC-AFOaMCpUC-pre-ret'!AF16</f>
        <v>6900.66</v>
      </c>
      <c r="AG16" s="30">
        <f>'CCaMC-AFOaMCpUC-pre-ret'!AG16</f>
        <v>6890.0130000000026</v>
      </c>
      <c r="AH16" s="30">
        <f>'CCaMC-AFOaMCpUC-pre-ret'!AH16</f>
        <v>6879.3660000000018</v>
      </c>
      <c r="AI16" s="30">
        <f>'CCaMC-AFOaMCpUC-pre-ret'!AI16</f>
        <v>6868.719000000001</v>
      </c>
      <c r="AJ16" s="30">
        <f>'CCaMC-AFOaMCpUC-pre-ret'!AJ16</f>
        <v>6858.0720000000038</v>
      </c>
      <c r="AK16" s="30">
        <f>'CCaMC-AFOaMCpUC-pre-ret'!AK16</f>
        <v>6847.4250000000029</v>
      </c>
      <c r="AL16" s="30">
        <f>'CCaMC-AFOaMCpUC-pre-ret'!AL16</f>
        <v>6836.7780000000021</v>
      </c>
      <c r="AM16" s="30">
        <f>'CCaMC-AFOaMCpUC-pre-ret'!AM16</f>
        <v>6826.1310000000012</v>
      </c>
      <c r="AN16" s="30">
        <f>'CCaMC-AFOaMCpUC-pre-ret'!AN16</f>
        <v>6815.4840000000004</v>
      </c>
      <c r="AO16" s="30">
        <f>'CCaMC-AFOaMCpUC-pre-ret'!AO16</f>
        <v>6804.8370000000032</v>
      </c>
      <c r="AP16" s="30">
        <f>'CCaMC-AFOaMCpUC-pre-ret'!AP16</f>
        <v>6794.1900000000023</v>
      </c>
      <c r="AQ16" s="30">
        <f>'CCaMC-AFOaMCpUC-pre-ret'!AQ16</f>
        <v>6783.5430000000015</v>
      </c>
      <c r="AR16" s="30">
        <f>'CCaMC-AFOaMCpUC-pre-ret'!AR16</f>
        <v>6772.8960000000043</v>
      </c>
      <c r="AS16" s="30">
        <f>'CCaMC-AFOaMCpUC-pre-ret'!AS16</f>
        <v>6762.2490000000034</v>
      </c>
      <c r="AT16" s="30">
        <f>'CCaMC-AFOaMCpUC-pre-ret'!AT16</f>
        <v>6751.6020000000026</v>
      </c>
      <c r="AU16" s="30">
        <f>'CCaMC-AFOaMCpUC-pre-ret'!AU16</f>
        <v>6740.9550000000017</v>
      </c>
      <c r="AV16" s="30">
        <f>'CCaMC-AFOaMCpUC-pre-ret'!AV16</f>
        <v>6730.3080000000009</v>
      </c>
      <c r="AW16" s="30">
        <f>'CCaMC-AFOaMCpUC-pre-ret'!AW16</f>
        <v>6719.6610000000037</v>
      </c>
      <c r="AX16" s="30">
        <f>'CCaMC-AFOaMCpUC-pre-ret'!AX16</f>
        <v>6709.0140000000029</v>
      </c>
      <c r="AY16" s="30">
        <f>'CCaMC-AFOaMCpUC-pre-ret'!AY16</f>
        <v>6698.367000000002</v>
      </c>
      <c r="AZ16" s="30">
        <f>'CCaMC-AFOaMCpUC-pre-ret'!AZ16</f>
        <v>6687.7200000000048</v>
      </c>
    </row>
    <row r="17" spans="1:52" ht="14.25" customHeight="1" x14ac:dyDescent="0.2">
      <c r="A17" s="12" t="s">
        <v>65</v>
      </c>
      <c r="B17" s="30">
        <f>'CCaMC-AFOaMCpUC-pre-ret'!B17</f>
        <v>233952</v>
      </c>
      <c r="C17" s="30">
        <f>'CCaMC-AFOaMCpUC-pre-ret'!C17</f>
        <v>228200.68</v>
      </c>
      <c r="D17" s="30">
        <f>'CCaMC-AFOaMCpUC-pre-ret'!D17</f>
        <v>222449.36000000002</v>
      </c>
      <c r="E17" s="30">
        <f>'CCaMC-AFOaMCpUC-pre-ret'!E17</f>
        <v>216698.04</v>
      </c>
      <c r="F17" s="30">
        <f>'CCaMC-AFOaMCpUC-pre-ret'!F17</f>
        <v>216698.04</v>
      </c>
      <c r="G17" s="30">
        <f>'CCaMC-AFOaMCpUC-pre-ret'!G17</f>
        <v>216698.04</v>
      </c>
      <c r="H17" s="30">
        <f>'CCaMC-AFOaMCpUC-pre-ret'!H17</f>
        <v>216698.04</v>
      </c>
      <c r="I17" s="30">
        <f>'CCaMC-AFOaMCpUC-pre-ret'!I17</f>
        <v>216698.04</v>
      </c>
      <c r="J17" s="30">
        <f>'CCaMC-AFOaMCpUC-pre-ret'!J17</f>
        <v>216698.04</v>
      </c>
      <c r="K17" s="30">
        <f>'CCaMC-AFOaMCpUC-pre-ret'!K17</f>
        <v>216698.04</v>
      </c>
      <c r="L17" s="30">
        <f>'CCaMC-AFOaMCpUC-pre-ret'!L17</f>
        <v>216698.04</v>
      </c>
      <c r="M17" s="30">
        <f>'CCaMC-AFOaMCpUC-pre-ret'!M17</f>
        <v>216698.04</v>
      </c>
      <c r="N17" s="30">
        <f>'CCaMC-AFOaMCpUC-pre-ret'!N17</f>
        <v>216698.04</v>
      </c>
      <c r="O17" s="30">
        <f>'CCaMC-AFOaMCpUC-pre-ret'!O17</f>
        <v>216698.04</v>
      </c>
      <c r="P17" s="30">
        <f>'CCaMC-AFOaMCpUC-pre-ret'!P17</f>
        <v>216698.04</v>
      </c>
      <c r="Q17" s="30">
        <f>'CCaMC-AFOaMCpUC-pre-ret'!Q17</f>
        <v>216698.04</v>
      </c>
      <c r="R17" s="30">
        <f>'CCaMC-AFOaMCpUC-pre-ret'!R17</f>
        <v>216698.04</v>
      </c>
      <c r="S17" s="30">
        <f>'CCaMC-AFOaMCpUC-pre-ret'!S17</f>
        <v>216698.04</v>
      </c>
      <c r="T17" s="30">
        <f>'CCaMC-AFOaMCpUC-pre-ret'!T17</f>
        <v>216698.04</v>
      </c>
      <c r="U17" s="30">
        <f>'CCaMC-AFOaMCpUC-pre-ret'!U17</f>
        <v>216698.04</v>
      </c>
      <c r="V17" s="30">
        <f>'CCaMC-AFOaMCpUC-pre-ret'!V17</f>
        <v>216698.04</v>
      </c>
      <c r="W17" s="30">
        <f>'CCaMC-AFOaMCpUC-pre-ret'!W17</f>
        <v>216698.04</v>
      </c>
      <c r="X17" s="30">
        <f>'CCaMC-AFOaMCpUC-pre-ret'!X17</f>
        <v>216698.04</v>
      </c>
      <c r="Y17" s="30">
        <f>'CCaMC-AFOaMCpUC-pre-ret'!Y17</f>
        <v>216698.04</v>
      </c>
      <c r="Z17" s="30">
        <f>'CCaMC-AFOaMCpUC-pre-ret'!Z17</f>
        <v>216698.04</v>
      </c>
      <c r="AA17" s="30">
        <f>'CCaMC-AFOaMCpUC-pre-ret'!AA17</f>
        <v>216698.04</v>
      </c>
      <c r="AB17" s="30">
        <f>'CCaMC-AFOaMCpUC-pre-ret'!AB17</f>
        <v>216698.04</v>
      </c>
      <c r="AC17" s="30">
        <f>'CCaMC-AFOaMCpUC-pre-ret'!AC17</f>
        <v>216698.04</v>
      </c>
      <c r="AD17" s="30">
        <f>'CCaMC-AFOaMCpUC-pre-ret'!AD17</f>
        <v>216698.04</v>
      </c>
      <c r="AE17" s="30">
        <f>'CCaMC-AFOaMCpUC-pre-ret'!AE17</f>
        <v>216698.04</v>
      </c>
      <c r="AF17" s="30">
        <f>'CCaMC-AFOaMCpUC-pre-ret'!AF17</f>
        <v>216698.04</v>
      </c>
      <c r="AG17" s="30">
        <f>'CCaMC-AFOaMCpUC-pre-ret'!AG17</f>
        <v>216698.04</v>
      </c>
      <c r="AH17" s="30">
        <f>'CCaMC-AFOaMCpUC-pre-ret'!AH17</f>
        <v>216698.04</v>
      </c>
      <c r="AI17" s="30">
        <f>'CCaMC-AFOaMCpUC-pre-ret'!AI17</f>
        <v>216698.04</v>
      </c>
      <c r="AJ17" s="30">
        <f>'CCaMC-AFOaMCpUC-pre-ret'!AJ17</f>
        <v>216698.04</v>
      </c>
      <c r="AK17" s="30">
        <f>'CCaMC-AFOaMCpUC-pre-ret'!AK17</f>
        <v>216698.04</v>
      </c>
      <c r="AL17" s="30">
        <f>'CCaMC-AFOaMCpUC-pre-ret'!AL17</f>
        <v>216698.04</v>
      </c>
      <c r="AM17" s="30">
        <f>'CCaMC-AFOaMCpUC-pre-ret'!AM17</f>
        <v>216698.04</v>
      </c>
      <c r="AN17" s="30">
        <f>'CCaMC-AFOaMCpUC-pre-ret'!AN17</f>
        <v>216698.04</v>
      </c>
      <c r="AO17" s="30">
        <f>'CCaMC-AFOaMCpUC-pre-ret'!AO17</f>
        <v>216698.04</v>
      </c>
      <c r="AP17" s="30">
        <f>'CCaMC-AFOaMCpUC-pre-ret'!AP17</f>
        <v>216698.04</v>
      </c>
      <c r="AQ17" s="30">
        <f>'CCaMC-AFOaMCpUC-pre-ret'!AQ17</f>
        <v>216698.04</v>
      </c>
      <c r="AR17" s="30">
        <f>'CCaMC-AFOaMCpUC-pre-ret'!AR17</f>
        <v>216698.04</v>
      </c>
      <c r="AS17" s="30">
        <f>'CCaMC-AFOaMCpUC-pre-ret'!AS17</f>
        <v>216698.04</v>
      </c>
      <c r="AT17" s="30">
        <f>'CCaMC-AFOaMCpUC-pre-ret'!AT17</f>
        <v>216698.04</v>
      </c>
      <c r="AU17" s="30">
        <f>'CCaMC-AFOaMCpUC-pre-ret'!AU17</f>
        <v>216698.04</v>
      </c>
      <c r="AV17" s="30">
        <f>'CCaMC-AFOaMCpUC-pre-ret'!AV17</f>
        <v>216698.04</v>
      </c>
      <c r="AW17" s="30">
        <f>'CCaMC-AFOaMCpUC-pre-ret'!AW17</f>
        <v>216698.04</v>
      </c>
      <c r="AX17" s="30">
        <f>'CCaMC-AFOaMCpUC-pre-ret'!AX17</f>
        <v>216698.04</v>
      </c>
      <c r="AY17" s="30">
        <f>'CCaMC-AFOaMCpUC-pre-ret'!AY17</f>
        <v>216698.04</v>
      </c>
      <c r="AZ17" s="30">
        <f>'CCaMC-AFOaMCpUC-pre-ret'!AZ17</f>
        <v>216698.04</v>
      </c>
    </row>
    <row r="18" spans="1:52" ht="14.25" customHeight="1" x14ac:dyDescent="0.2">
      <c r="C18" s="5"/>
    </row>
    <row r="19" spans="1:52" ht="14.25" customHeight="1" x14ac:dyDescent="0.2">
      <c r="A19" s="1"/>
    </row>
    <row r="20" spans="1:52" ht="14.25" customHeight="1" x14ac:dyDescent="0.2">
      <c r="F20" s="1"/>
      <c r="G20" s="1"/>
      <c r="H20" s="1"/>
      <c r="I20" s="1"/>
    </row>
    <row r="21" spans="1:52" ht="14.25" customHeight="1" x14ac:dyDescent="0.2"/>
    <row r="22" spans="1:52" ht="14.25" customHeight="1" x14ac:dyDescent="0.2"/>
    <row r="23" spans="1:52" ht="14.25" customHeight="1" x14ac:dyDescent="0.2"/>
    <row r="24" spans="1:52" ht="14.25" customHeight="1" x14ac:dyDescent="0.2"/>
    <row r="25" spans="1:52" ht="14.25" customHeight="1" x14ac:dyDescent="0.2"/>
    <row r="26" spans="1:52" ht="14.25" customHeight="1" x14ac:dyDescent="0.2"/>
    <row r="27" spans="1:52" ht="14.25" customHeight="1" x14ac:dyDescent="0.2"/>
    <row r="28" spans="1:52" ht="14.25" customHeight="1" x14ac:dyDescent="0.2"/>
    <row r="29" spans="1:52" ht="14.25" customHeight="1" x14ac:dyDescent="0.2"/>
    <row r="30" spans="1:52" ht="14.25" customHeight="1" x14ac:dyDescent="0.2"/>
    <row r="31" spans="1:52" ht="14.25" customHeight="1" x14ac:dyDescent="0.2"/>
    <row r="32" spans="1:52" ht="14.25" customHeight="1" x14ac:dyDescent="0.2"/>
    <row r="33" ht="14.25" customHeight="1" x14ac:dyDescent="0.2"/>
    <row r="34" ht="14.25" customHeight="1" x14ac:dyDescent="0.2"/>
    <row r="35" ht="14.25" customHeight="1" x14ac:dyDescent="0.2"/>
    <row r="36" ht="14.25" customHeight="1" x14ac:dyDescent="0.2"/>
    <row r="37" ht="14.25" customHeight="1" x14ac:dyDescent="0.2"/>
    <row r="38" ht="14.25" customHeight="1" x14ac:dyDescent="0.2"/>
    <row r="39" ht="14.25" customHeight="1" x14ac:dyDescent="0.2"/>
    <row r="40" ht="14.25" customHeight="1" x14ac:dyDescent="0.2"/>
    <row r="41" ht="14.25" customHeight="1" x14ac:dyDescent="0.2"/>
    <row r="42" ht="14.25" customHeight="1" x14ac:dyDescent="0.2"/>
    <row r="43" ht="14.25" customHeight="1" x14ac:dyDescent="0.2"/>
    <row r="44" ht="14.25" customHeight="1" x14ac:dyDescent="0.2"/>
    <row r="45" ht="14.25" customHeight="1" x14ac:dyDescent="0.2"/>
    <row r="46" ht="14.25" customHeight="1" x14ac:dyDescent="0.2"/>
    <row r="47" ht="14.25" customHeight="1" x14ac:dyDescent="0.2"/>
    <row r="48" ht="14.25" customHeight="1" x14ac:dyDescent="0.2"/>
    <row r="49" ht="14.25" customHeight="1" x14ac:dyDescent="0.2"/>
    <row r="50" ht="14.25" customHeight="1" x14ac:dyDescent="0.2"/>
    <row r="51" ht="14.25" customHeight="1" x14ac:dyDescent="0.2"/>
    <row r="52" ht="14.25" customHeight="1" x14ac:dyDescent="0.2"/>
    <row r="53" ht="14.25" customHeight="1" x14ac:dyDescent="0.2"/>
    <row r="54" ht="14.25" customHeight="1" x14ac:dyDescent="0.2"/>
    <row r="55" ht="14.25" customHeight="1" x14ac:dyDescent="0.2"/>
    <row r="56" ht="14.25" customHeight="1" x14ac:dyDescent="0.2"/>
    <row r="57" ht="14.25" customHeight="1" x14ac:dyDescent="0.2"/>
    <row r="58" ht="14.25" customHeight="1" x14ac:dyDescent="0.2"/>
    <row r="59" ht="14.25" customHeight="1" x14ac:dyDescent="0.2"/>
    <row r="60" ht="14.25" customHeight="1" x14ac:dyDescent="0.2"/>
    <row r="61" ht="14.25" customHeight="1" x14ac:dyDescent="0.2"/>
    <row r="62" ht="14.25" customHeight="1" x14ac:dyDescent="0.2"/>
    <row r="63" ht="14.25" customHeight="1" x14ac:dyDescent="0.2"/>
    <row r="64" ht="14.25" customHeight="1" x14ac:dyDescent="0.2"/>
    <row r="65" ht="14.25" customHeight="1" x14ac:dyDescent="0.2"/>
    <row r="66" ht="14.25" customHeight="1" x14ac:dyDescent="0.2"/>
    <row r="67" ht="14.25" customHeight="1" x14ac:dyDescent="0.2"/>
    <row r="68" ht="14.25" customHeight="1" x14ac:dyDescent="0.2"/>
    <row r="69" ht="14.25" customHeight="1" x14ac:dyDescent="0.2"/>
    <row r="70" ht="14.25" customHeight="1" x14ac:dyDescent="0.2"/>
    <row r="71" ht="14.25" customHeight="1" x14ac:dyDescent="0.2"/>
    <row r="72" ht="14.25" customHeight="1" x14ac:dyDescent="0.2"/>
    <row r="73" ht="14.25" customHeight="1" x14ac:dyDescent="0.2"/>
    <row r="74" ht="14.25" customHeight="1" x14ac:dyDescent="0.2"/>
    <row r="75" ht="14.25" customHeight="1" x14ac:dyDescent="0.2"/>
    <row r="76" ht="14.25" customHeight="1" x14ac:dyDescent="0.2"/>
    <row r="77" ht="14.25" customHeight="1" x14ac:dyDescent="0.2"/>
    <row r="78" ht="14.25" customHeight="1" x14ac:dyDescent="0.2"/>
    <row r="79" ht="14.25" customHeight="1" x14ac:dyDescent="0.2"/>
    <row r="80" ht="14.25" customHeight="1" x14ac:dyDescent="0.2"/>
    <row r="81" ht="14.25" customHeight="1" x14ac:dyDescent="0.2"/>
    <row r="82" ht="14.25" customHeight="1" x14ac:dyDescent="0.2"/>
    <row r="83" ht="14.25" customHeight="1" x14ac:dyDescent="0.2"/>
    <row r="84" ht="14.25" customHeight="1" x14ac:dyDescent="0.2"/>
    <row r="85" ht="14.25" customHeight="1" x14ac:dyDescent="0.2"/>
    <row r="86" ht="14.25" customHeight="1" x14ac:dyDescent="0.2"/>
    <row r="87" ht="14.25" customHeight="1" x14ac:dyDescent="0.2"/>
    <row r="88" ht="14.25" customHeight="1" x14ac:dyDescent="0.2"/>
    <row r="89" ht="14.25" customHeight="1" x14ac:dyDescent="0.2"/>
    <row r="90" ht="14.25" customHeight="1" x14ac:dyDescent="0.2"/>
    <row r="91" ht="14.25" customHeight="1" x14ac:dyDescent="0.2"/>
    <row r="92" ht="14.25" customHeight="1" x14ac:dyDescent="0.2"/>
    <row r="93" ht="14.25" customHeight="1" x14ac:dyDescent="0.2"/>
    <row r="94" ht="14.25" customHeight="1" x14ac:dyDescent="0.2"/>
    <row r="95" ht="14.25" customHeight="1" x14ac:dyDescent="0.2"/>
    <row r="96" ht="14.25" customHeight="1" x14ac:dyDescent="0.2"/>
    <row r="97" ht="14.25" customHeight="1" x14ac:dyDescent="0.2"/>
    <row r="98" ht="14.25" customHeight="1" x14ac:dyDescent="0.2"/>
    <row r="99" ht="14.25" customHeight="1" x14ac:dyDescent="0.2"/>
    <row r="100" ht="14.25" customHeight="1" x14ac:dyDescent="0.2"/>
    <row r="101" ht="14.25" customHeight="1" x14ac:dyDescent="0.2"/>
    <row r="102" ht="14.25" customHeight="1" x14ac:dyDescent="0.2"/>
    <row r="103" ht="14.25" customHeight="1" x14ac:dyDescent="0.2"/>
    <row r="104" ht="14.25" customHeight="1" x14ac:dyDescent="0.2"/>
    <row r="105" ht="14.25" customHeight="1" x14ac:dyDescent="0.2"/>
    <row r="106" ht="14.25" customHeight="1" x14ac:dyDescent="0.2"/>
    <row r="107" ht="14.25" customHeight="1" x14ac:dyDescent="0.2"/>
    <row r="108" ht="14.25" customHeight="1" x14ac:dyDescent="0.2"/>
    <row r="109" ht="14.25" customHeight="1" x14ac:dyDescent="0.2"/>
    <row r="110" ht="14.25" customHeight="1" x14ac:dyDescent="0.2"/>
    <row r="111" ht="14.25" customHeight="1" x14ac:dyDescent="0.2"/>
    <row r="112" ht="14.25" customHeight="1" x14ac:dyDescent="0.2"/>
    <row r="113" ht="14.25" customHeight="1" x14ac:dyDescent="0.2"/>
    <row r="114" ht="14.25" customHeight="1" x14ac:dyDescent="0.2"/>
    <row r="115" ht="14.25" customHeight="1" x14ac:dyDescent="0.2"/>
    <row r="116" ht="14.25" customHeight="1" x14ac:dyDescent="0.2"/>
    <row r="117" ht="14.25" customHeight="1" x14ac:dyDescent="0.2"/>
    <row r="118" ht="14.25" customHeight="1" x14ac:dyDescent="0.2"/>
    <row r="119" ht="14.25" customHeight="1" x14ac:dyDescent="0.2"/>
    <row r="120" ht="14.25" customHeight="1" x14ac:dyDescent="0.2"/>
    <row r="121" ht="14.25" customHeight="1" x14ac:dyDescent="0.2"/>
    <row r="122" ht="14.25" customHeight="1" x14ac:dyDescent="0.2"/>
    <row r="123" ht="14.25" customHeight="1" x14ac:dyDescent="0.2"/>
    <row r="124" ht="14.25" customHeight="1" x14ac:dyDescent="0.2"/>
    <row r="125" ht="14.25" customHeight="1" x14ac:dyDescent="0.2"/>
    <row r="126" ht="14.25" customHeight="1" x14ac:dyDescent="0.2"/>
    <row r="127" ht="14.25" customHeight="1" x14ac:dyDescent="0.2"/>
    <row r="128" ht="14.25" customHeight="1" x14ac:dyDescent="0.2"/>
    <row r="129" ht="14.25" customHeight="1" x14ac:dyDescent="0.2"/>
    <row r="130" ht="14.25" customHeight="1" x14ac:dyDescent="0.2"/>
    <row r="131" ht="14.25" customHeight="1" x14ac:dyDescent="0.2"/>
    <row r="132" ht="14.25" customHeight="1" x14ac:dyDescent="0.2"/>
    <row r="133" ht="14.25" customHeight="1" x14ac:dyDescent="0.2"/>
    <row r="134" ht="14.25" customHeight="1" x14ac:dyDescent="0.2"/>
    <row r="135" ht="14.25" customHeight="1" x14ac:dyDescent="0.2"/>
    <row r="136" ht="14.25" customHeight="1" x14ac:dyDescent="0.2"/>
    <row r="137" ht="14.25" customHeight="1" x14ac:dyDescent="0.2"/>
    <row r="138" ht="14.25" customHeight="1" x14ac:dyDescent="0.2"/>
    <row r="139" ht="14.25" customHeight="1" x14ac:dyDescent="0.2"/>
    <row r="140" ht="14.25" customHeight="1" x14ac:dyDescent="0.2"/>
    <row r="141" ht="14.25" customHeight="1" x14ac:dyDescent="0.2"/>
    <row r="142" ht="14.25" customHeight="1" x14ac:dyDescent="0.2"/>
    <row r="143" ht="14.25" customHeight="1" x14ac:dyDescent="0.2"/>
    <row r="144" ht="14.25" customHeight="1" x14ac:dyDescent="0.2"/>
    <row r="145" ht="14.25" customHeight="1" x14ac:dyDescent="0.2"/>
    <row r="146" ht="14.25" customHeight="1" x14ac:dyDescent="0.2"/>
    <row r="147" ht="14.25" customHeight="1" x14ac:dyDescent="0.2"/>
    <row r="148" ht="14.25" customHeight="1" x14ac:dyDescent="0.2"/>
    <row r="149" ht="14.25" customHeight="1" x14ac:dyDescent="0.2"/>
    <row r="150" ht="14.25" customHeight="1" x14ac:dyDescent="0.2"/>
    <row r="151" ht="14.25" customHeight="1" x14ac:dyDescent="0.2"/>
    <row r="152" ht="14.25" customHeight="1" x14ac:dyDescent="0.2"/>
    <row r="153" ht="14.25" customHeight="1" x14ac:dyDescent="0.2"/>
    <row r="154" ht="14.25" customHeight="1" x14ac:dyDescent="0.2"/>
    <row r="155" ht="14.25" customHeight="1" x14ac:dyDescent="0.2"/>
    <row r="156" ht="14.25" customHeight="1" x14ac:dyDescent="0.2"/>
    <row r="157" ht="14.25" customHeight="1" x14ac:dyDescent="0.2"/>
    <row r="158" ht="14.25" customHeight="1" x14ac:dyDescent="0.2"/>
    <row r="159" ht="14.25" customHeight="1" x14ac:dyDescent="0.2"/>
    <row r="160" ht="14.25" customHeight="1" x14ac:dyDescent="0.2"/>
    <row r="161" ht="14.25" customHeight="1" x14ac:dyDescent="0.2"/>
    <row r="162" ht="14.25" customHeight="1" x14ac:dyDescent="0.2"/>
    <row r="163" ht="14.25" customHeight="1" x14ac:dyDescent="0.2"/>
    <row r="164" ht="14.25" customHeight="1" x14ac:dyDescent="0.2"/>
    <row r="165" ht="14.25" customHeight="1" x14ac:dyDescent="0.2"/>
    <row r="166" ht="14.25" customHeight="1" x14ac:dyDescent="0.2"/>
    <row r="167" ht="14.25" customHeight="1" x14ac:dyDescent="0.2"/>
    <row r="168" ht="14.25" customHeight="1" x14ac:dyDescent="0.2"/>
    <row r="169" ht="14.25" customHeight="1" x14ac:dyDescent="0.2"/>
    <row r="170" ht="14.25" customHeight="1" x14ac:dyDescent="0.2"/>
    <row r="171" ht="14.25" customHeight="1" x14ac:dyDescent="0.2"/>
    <row r="172" ht="14.25" customHeight="1" x14ac:dyDescent="0.2"/>
    <row r="173" ht="14.25" customHeight="1" x14ac:dyDescent="0.2"/>
    <row r="174" ht="14.25" customHeight="1" x14ac:dyDescent="0.2"/>
    <row r="175" ht="14.25" customHeight="1" x14ac:dyDescent="0.2"/>
    <row r="176" ht="14.25" customHeight="1" x14ac:dyDescent="0.2"/>
    <row r="177" ht="14.25" customHeight="1" x14ac:dyDescent="0.2"/>
    <row r="178" ht="14.25" customHeight="1" x14ac:dyDescent="0.2"/>
    <row r="179" ht="14.25" customHeight="1" x14ac:dyDescent="0.2"/>
    <row r="180" ht="14.25" customHeight="1" x14ac:dyDescent="0.2"/>
    <row r="181" ht="14.25" customHeight="1" x14ac:dyDescent="0.2"/>
    <row r="182" ht="14.25" customHeight="1" x14ac:dyDescent="0.2"/>
    <row r="183" ht="14.25" customHeight="1" x14ac:dyDescent="0.2"/>
    <row r="184" ht="14.25" customHeight="1" x14ac:dyDescent="0.2"/>
    <row r="185" ht="14.25" customHeight="1" x14ac:dyDescent="0.2"/>
    <row r="186" ht="14.25" customHeight="1" x14ac:dyDescent="0.2"/>
    <row r="187" ht="14.25" customHeight="1" x14ac:dyDescent="0.2"/>
    <row r="188" ht="14.25" customHeight="1" x14ac:dyDescent="0.2"/>
    <row r="189" ht="14.25" customHeight="1" x14ac:dyDescent="0.2"/>
    <row r="190" ht="14.25" customHeight="1" x14ac:dyDescent="0.2"/>
    <row r="191" ht="14.25" customHeight="1" x14ac:dyDescent="0.2"/>
    <row r="192" ht="14.25" customHeight="1" x14ac:dyDescent="0.2"/>
    <row r="193" ht="14.25" customHeight="1" x14ac:dyDescent="0.2"/>
    <row r="194" ht="14.25" customHeight="1" x14ac:dyDescent="0.2"/>
    <row r="195" ht="14.25" customHeight="1" x14ac:dyDescent="0.2"/>
    <row r="196" ht="14.25" customHeight="1" x14ac:dyDescent="0.2"/>
    <row r="197" ht="14.25" customHeight="1" x14ac:dyDescent="0.2"/>
    <row r="198" ht="14.25" customHeight="1" x14ac:dyDescent="0.2"/>
    <row r="199" ht="14.25" customHeight="1" x14ac:dyDescent="0.2"/>
    <row r="200" ht="14.25" customHeight="1" x14ac:dyDescent="0.2"/>
    <row r="201" ht="14.25" customHeight="1" x14ac:dyDescent="0.2"/>
    <row r="202" ht="14.25" customHeight="1" x14ac:dyDescent="0.2"/>
    <row r="203" ht="14.25" customHeight="1" x14ac:dyDescent="0.2"/>
    <row r="204" ht="14.25" customHeight="1" x14ac:dyDescent="0.2"/>
    <row r="205" ht="14.25" customHeight="1" x14ac:dyDescent="0.2"/>
    <row r="206" ht="14.25" customHeight="1" x14ac:dyDescent="0.2"/>
    <row r="207" ht="14.25" customHeight="1" x14ac:dyDescent="0.2"/>
    <row r="208" ht="14.25" customHeight="1" x14ac:dyDescent="0.2"/>
    <row r="209" ht="14.25" customHeight="1" x14ac:dyDescent="0.2"/>
    <row r="210" ht="14.25" customHeight="1" x14ac:dyDescent="0.2"/>
    <row r="211" ht="14.25" customHeight="1" x14ac:dyDescent="0.2"/>
    <row r="212" ht="14.25" customHeight="1" x14ac:dyDescent="0.2"/>
    <row r="213" ht="14.25" customHeight="1" x14ac:dyDescent="0.2"/>
    <row r="214" ht="14.25" customHeight="1" x14ac:dyDescent="0.2"/>
    <row r="215" ht="14.25" customHeight="1" x14ac:dyDescent="0.2"/>
    <row r="216" ht="14.25" customHeight="1" x14ac:dyDescent="0.2"/>
    <row r="217" ht="14.25" customHeight="1" x14ac:dyDescent="0.2"/>
    <row r="218" ht="14.25" customHeight="1" x14ac:dyDescent="0.2"/>
    <row r="219" ht="14.25" customHeight="1" x14ac:dyDescent="0.2"/>
    <row r="220" ht="14.25" customHeight="1" x14ac:dyDescent="0.2"/>
    <row r="221" ht="14.25" customHeight="1" x14ac:dyDescent="0.2"/>
    <row r="222" ht="14.25" customHeight="1" x14ac:dyDescent="0.2"/>
    <row r="223" ht="14.25" customHeight="1" x14ac:dyDescent="0.2"/>
    <row r="224" ht="14.25" customHeight="1" x14ac:dyDescent="0.2"/>
    <row r="225" ht="14.25" customHeight="1" x14ac:dyDescent="0.2"/>
    <row r="226" ht="14.25" customHeight="1" x14ac:dyDescent="0.2"/>
    <row r="227" ht="14.25" customHeight="1" x14ac:dyDescent="0.2"/>
    <row r="228" ht="14.25" customHeight="1" x14ac:dyDescent="0.2"/>
    <row r="229" ht="14.25" customHeight="1" x14ac:dyDescent="0.2"/>
    <row r="230" ht="14.25" customHeight="1" x14ac:dyDescent="0.2"/>
    <row r="231" ht="14.25" customHeight="1" x14ac:dyDescent="0.2"/>
    <row r="232" ht="14.25" customHeight="1" x14ac:dyDescent="0.2"/>
    <row r="233" ht="14.25" customHeight="1" x14ac:dyDescent="0.2"/>
    <row r="234" ht="14.25" customHeight="1" x14ac:dyDescent="0.2"/>
    <row r="235" ht="14.25" customHeight="1" x14ac:dyDescent="0.2"/>
    <row r="236" ht="14.25" customHeight="1" x14ac:dyDescent="0.2"/>
    <row r="237" ht="14.25" customHeight="1" x14ac:dyDescent="0.2"/>
    <row r="238" ht="14.25" customHeight="1" x14ac:dyDescent="0.2"/>
    <row r="239" ht="14.25" customHeight="1" x14ac:dyDescent="0.2"/>
    <row r="240" ht="14.25" customHeight="1" x14ac:dyDescent="0.2"/>
    <row r="241" ht="14.25" customHeight="1" x14ac:dyDescent="0.2"/>
    <row r="242" ht="14.25" customHeight="1" x14ac:dyDescent="0.2"/>
    <row r="243" ht="14.25" customHeight="1" x14ac:dyDescent="0.2"/>
    <row r="244" ht="14.25" customHeight="1" x14ac:dyDescent="0.2"/>
    <row r="245" ht="14.25" customHeight="1" x14ac:dyDescent="0.2"/>
    <row r="246" ht="14.25" customHeight="1" x14ac:dyDescent="0.2"/>
    <row r="247" ht="14.25" customHeight="1" x14ac:dyDescent="0.2"/>
    <row r="248" ht="14.25" customHeight="1" x14ac:dyDescent="0.2"/>
    <row r="249" ht="14.25" customHeight="1" x14ac:dyDescent="0.2"/>
    <row r="250" ht="14.25" customHeight="1" x14ac:dyDescent="0.2"/>
    <row r="251" ht="14.25" customHeight="1" x14ac:dyDescent="0.2"/>
    <row r="252" ht="14.25" customHeight="1" x14ac:dyDescent="0.2"/>
    <row r="253" ht="14.25" customHeight="1" x14ac:dyDescent="0.2"/>
    <row r="254" ht="14.25" customHeight="1" x14ac:dyDescent="0.2"/>
    <row r="255" ht="14.25" customHeight="1" x14ac:dyDescent="0.2"/>
    <row r="256" ht="14.25" customHeight="1" x14ac:dyDescent="0.2"/>
    <row r="257" ht="14.25" customHeight="1" x14ac:dyDescent="0.2"/>
    <row r="258" ht="14.25" customHeight="1" x14ac:dyDescent="0.2"/>
    <row r="259" ht="14.25" customHeight="1" x14ac:dyDescent="0.2"/>
    <row r="260" ht="14.25" customHeight="1" x14ac:dyDescent="0.2"/>
    <row r="261" ht="14.25" customHeight="1" x14ac:dyDescent="0.2"/>
    <row r="262" ht="14.25" customHeight="1" x14ac:dyDescent="0.2"/>
    <row r="263" ht="14.25" customHeight="1" x14ac:dyDescent="0.2"/>
    <row r="264" ht="14.25" customHeight="1" x14ac:dyDescent="0.2"/>
    <row r="265" ht="14.25" customHeight="1" x14ac:dyDescent="0.2"/>
    <row r="266" ht="14.25" customHeight="1" x14ac:dyDescent="0.2"/>
    <row r="267" ht="14.25" customHeight="1" x14ac:dyDescent="0.2"/>
    <row r="268" ht="14.25" customHeight="1" x14ac:dyDescent="0.2"/>
    <row r="269" ht="14.25" customHeight="1" x14ac:dyDescent="0.2"/>
    <row r="270" ht="14.25" customHeight="1" x14ac:dyDescent="0.2"/>
    <row r="271" ht="14.25" customHeight="1" x14ac:dyDescent="0.2"/>
    <row r="272" ht="14.25" customHeight="1" x14ac:dyDescent="0.2"/>
    <row r="273" ht="14.25" customHeight="1" x14ac:dyDescent="0.2"/>
    <row r="274" ht="14.25" customHeight="1" x14ac:dyDescent="0.2"/>
    <row r="275" ht="14.25" customHeight="1" x14ac:dyDescent="0.2"/>
    <row r="276" ht="14.25" customHeight="1" x14ac:dyDescent="0.2"/>
    <row r="277" ht="14.25" customHeight="1" x14ac:dyDescent="0.2"/>
    <row r="278" ht="14.25" customHeight="1" x14ac:dyDescent="0.2"/>
    <row r="279" ht="14.25" customHeight="1" x14ac:dyDescent="0.2"/>
    <row r="280" ht="14.25" customHeight="1" x14ac:dyDescent="0.2"/>
    <row r="281" ht="14.25" customHeight="1" x14ac:dyDescent="0.2"/>
    <row r="282" ht="14.25" customHeight="1" x14ac:dyDescent="0.2"/>
    <row r="283" ht="14.25" customHeight="1" x14ac:dyDescent="0.2"/>
    <row r="284" ht="14.25" customHeight="1" x14ac:dyDescent="0.2"/>
    <row r="285" ht="14.25" customHeight="1" x14ac:dyDescent="0.2"/>
    <row r="286" ht="14.25" customHeight="1" x14ac:dyDescent="0.2"/>
    <row r="287" ht="14.25" customHeight="1" x14ac:dyDescent="0.2"/>
    <row r="288" ht="14.25" customHeight="1" x14ac:dyDescent="0.2"/>
    <row r="289" ht="14.25" customHeight="1" x14ac:dyDescent="0.2"/>
    <row r="290" ht="14.25" customHeight="1" x14ac:dyDescent="0.2"/>
    <row r="291" ht="14.25" customHeight="1" x14ac:dyDescent="0.2"/>
    <row r="292" ht="14.25" customHeight="1" x14ac:dyDescent="0.2"/>
    <row r="293" ht="14.25" customHeight="1" x14ac:dyDescent="0.2"/>
    <row r="294" ht="14.25" customHeight="1" x14ac:dyDescent="0.2"/>
    <row r="295" ht="14.25" customHeight="1" x14ac:dyDescent="0.2"/>
    <row r="296" ht="14.25" customHeight="1" x14ac:dyDescent="0.2"/>
    <row r="297" ht="14.25" customHeight="1" x14ac:dyDescent="0.2"/>
    <row r="298" ht="14.25" customHeight="1" x14ac:dyDescent="0.2"/>
    <row r="299" ht="14.25" customHeight="1" x14ac:dyDescent="0.2"/>
    <row r="300" ht="14.25" customHeight="1" x14ac:dyDescent="0.2"/>
    <row r="301" ht="14.25" customHeight="1" x14ac:dyDescent="0.2"/>
    <row r="302" ht="14.25" customHeight="1" x14ac:dyDescent="0.2"/>
    <row r="303" ht="14.25" customHeight="1" x14ac:dyDescent="0.2"/>
    <row r="304" ht="14.25" customHeight="1" x14ac:dyDescent="0.2"/>
    <row r="305" ht="14.25" customHeight="1" x14ac:dyDescent="0.2"/>
    <row r="306" ht="14.25" customHeight="1" x14ac:dyDescent="0.2"/>
    <row r="307" ht="14.25" customHeight="1" x14ac:dyDescent="0.2"/>
    <row r="308" ht="14.25" customHeight="1" x14ac:dyDescent="0.2"/>
    <row r="309" ht="14.25" customHeight="1" x14ac:dyDescent="0.2"/>
    <row r="310" ht="14.25" customHeight="1" x14ac:dyDescent="0.2"/>
    <row r="311" ht="14.25" customHeight="1" x14ac:dyDescent="0.2"/>
    <row r="312" ht="14.25" customHeight="1" x14ac:dyDescent="0.2"/>
    <row r="313" ht="14.25" customHeight="1" x14ac:dyDescent="0.2"/>
    <row r="314" ht="14.25" customHeight="1" x14ac:dyDescent="0.2"/>
    <row r="315" ht="14.25" customHeight="1" x14ac:dyDescent="0.2"/>
    <row r="316" ht="14.25" customHeight="1" x14ac:dyDescent="0.2"/>
    <row r="317" ht="14.25" customHeight="1" x14ac:dyDescent="0.2"/>
    <row r="318" ht="14.25" customHeight="1" x14ac:dyDescent="0.2"/>
    <row r="319" ht="14.25" customHeight="1" x14ac:dyDescent="0.2"/>
    <row r="320" ht="14.25" customHeight="1" x14ac:dyDescent="0.2"/>
    <row r="321" ht="14.25" customHeight="1" x14ac:dyDescent="0.2"/>
    <row r="322" ht="14.25" customHeight="1" x14ac:dyDescent="0.2"/>
    <row r="323" ht="14.25" customHeight="1" x14ac:dyDescent="0.2"/>
    <row r="324" ht="14.25" customHeight="1" x14ac:dyDescent="0.2"/>
    <row r="325" ht="14.25" customHeight="1" x14ac:dyDescent="0.2"/>
    <row r="326" ht="14.25" customHeight="1" x14ac:dyDescent="0.2"/>
    <row r="327" ht="14.25" customHeight="1" x14ac:dyDescent="0.2"/>
    <row r="328" ht="14.25" customHeight="1" x14ac:dyDescent="0.2"/>
    <row r="329" ht="14.25" customHeight="1" x14ac:dyDescent="0.2"/>
    <row r="330" ht="14.25" customHeight="1" x14ac:dyDescent="0.2"/>
    <row r="331" ht="14.25" customHeight="1" x14ac:dyDescent="0.2"/>
    <row r="332" ht="14.25" customHeight="1" x14ac:dyDescent="0.2"/>
    <row r="333" ht="14.25" customHeight="1" x14ac:dyDescent="0.2"/>
    <row r="334" ht="14.25" customHeight="1" x14ac:dyDescent="0.2"/>
    <row r="335" ht="14.25" customHeight="1" x14ac:dyDescent="0.2"/>
    <row r="336" ht="14.25" customHeight="1" x14ac:dyDescent="0.2"/>
    <row r="337" ht="14.25" customHeight="1" x14ac:dyDescent="0.2"/>
    <row r="338" ht="14.25" customHeight="1" x14ac:dyDescent="0.2"/>
    <row r="339" ht="14.25" customHeight="1" x14ac:dyDescent="0.2"/>
    <row r="340" ht="14.25" customHeight="1" x14ac:dyDescent="0.2"/>
    <row r="341" ht="14.25" customHeight="1" x14ac:dyDescent="0.2"/>
    <row r="342" ht="14.25" customHeight="1" x14ac:dyDescent="0.2"/>
    <row r="343" ht="14.25" customHeight="1" x14ac:dyDescent="0.2"/>
    <row r="344" ht="14.25" customHeight="1" x14ac:dyDescent="0.2"/>
    <row r="345" ht="14.25" customHeight="1" x14ac:dyDescent="0.2"/>
    <row r="346" ht="14.25" customHeight="1" x14ac:dyDescent="0.2"/>
    <row r="347" ht="14.25" customHeight="1" x14ac:dyDescent="0.2"/>
    <row r="348" ht="14.25" customHeight="1" x14ac:dyDescent="0.2"/>
    <row r="349" ht="14.25" customHeight="1" x14ac:dyDescent="0.2"/>
    <row r="350" ht="14.25" customHeight="1" x14ac:dyDescent="0.2"/>
    <row r="351" ht="14.25" customHeight="1" x14ac:dyDescent="0.2"/>
    <row r="352" ht="14.25" customHeight="1" x14ac:dyDescent="0.2"/>
    <row r="353" ht="14.25" customHeight="1" x14ac:dyDescent="0.2"/>
    <row r="354" ht="14.25" customHeight="1" x14ac:dyDescent="0.2"/>
    <row r="355" ht="14.25" customHeight="1" x14ac:dyDescent="0.2"/>
    <row r="356" ht="14.25" customHeight="1" x14ac:dyDescent="0.2"/>
    <row r="357" ht="14.25" customHeight="1" x14ac:dyDescent="0.2"/>
    <row r="358" ht="14.25" customHeight="1" x14ac:dyDescent="0.2"/>
    <row r="359" ht="14.25" customHeight="1" x14ac:dyDescent="0.2"/>
    <row r="360" ht="14.25" customHeight="1" x14ac:dyDescent="0.2"/>
    <row r="361" ht="14.25" customHeight="1" x14ac:dyDescent="0.2"/>
    <row r="362" ht="14.25" customHeight="1" x14ac:dyDescent="0.2"/>
    <row r="363" ht="14.25" customHeight="1" x14ac:dyDescent="0.2"/>
    <row r="364" ht="14.25" customHeight="1" x14ac:dyDescent="0.2"/>
    <row r="365" ht="14.25" customHeight="1" x14ac:dyDescent="0.2"/>
    <row r="366" ht="14.25" customHeight="1" x14ac:dyDescent="0.2"/>
    <row r="367" ht="14.25" customHeight="1" x14ac:dyDescent="0.2"/>
    <row r="368" ht="14.25" customHeight="1" x14ac:dyDescent="0.2"/>
    <row r="369" ht="14.25" customHeight="1" x14ac:dyDescent="0.2"/>
    <row r="370" ht="14.25" customHeight="1" x14ac:dyDescent="0.2"/>
    <row r="371" ht="14.25" customHeight="1" x14ac:dyDescent="0.2"/>
    <row r="372" ht="14.25" customHeight="1" x14ac:dyDescent="0.2"/>
    <row r="373" ht="14.25" customHeight="1" x14ac:dyDescent="0.2"/>
    <row r="374" ht="14.25" customHeight="1" x14ac:dyDescent="0.2"/>
    <row r="375" ht="14.25" customHeight="1" x14ac:dyDescent="0.2"/>
    <row r="376" ht="14.25" customHeight="1" x14ac:dyDescent="0.2"/>
    <row r="377" ht="14.25" customHeight="1" x14ac:dyDescent="0.2"/>
    <row r="378" ht="14.25" customHeight="1" x14ac:dyDescent="0.2"/>
    <row r="379" ht="14.25" customHeight="1" x14ac:dyDescent="0.2"/>
    <row r="380" ht="14.25" customHeight="1" x14ac:dyDescent="0.2"/>
    <row r="381" ht="14.25" customHeight="1" x14ac:dyDescent="0.2"/>
    <row r="382" ht="14.25" customHeight="1" x14ac:dyDescent="0.2"/>
    <row r="383" ht="14.25" customHeight="1" x14ac:dyDescent="0.2"/>
    <row r="384" ht="14.25" customHeight="1" x14ac:dyDescent="0.2"/>
    <row r="385" ht="14.25" customHeight="1" x14ac:dyDescent="0.2"/>
    <row r="386" ht="14.25" customHeight="1" x14ac:dyDescent="0.2"/>
    <row r="387" ht="14.25" customHeight="1" x14ac:dyDescent="0.2"/>
    <row r="388" ht="14.25" customHeight="1" x14ac:dyDescent="0.2"/>
    <row r="389" ht="14.25" customHeight="1" x14ac:dyDescent="0.2"/>
    <row r="390" ht="14.25" customHeight="1" x14ac:dyDescent="0.2"/>
    <row r="391" ht="14.25" customHeight="1" x14ac:dyDescent="0.2"/>
    <row r="392" ht="14.25" customHeight="1" x14ac:dyDescent="0.2"/>
    <row r="393" ht="14.25" customHeight="1" x14ac:dyDescent="0.2"/>
    <row r="394" ht="14.25" customHeight="1" x14ac:dyDescent="0.2"/>
    <row r="395" ht="14.25" customHeight="1" x14ac:dyDescent="0.2"/>
    <row r="396" ht="14.25" customHeight="1" x14ac:dyDescent="0.2"/>
    <row r="397" ht="14.25" customHeight="1" x14ac:dyDescent="0.2"/>
    <row r="398" ht="14.25" customHeight="1" x14ac:dyDescent="0.2"/>
    <row r="399" ht="14.25" customHeight="1" x14ac:dyDescent="0.2"/>
    <row r="400" ht="14.25" customHeight="1" x14ac:dyDescent="0.2"/>
    <row r="401" ht="14.25" customHeight="1" x14ac:dyDescent="0.2"/>
    <row r="402" ht="14.25" customHeight="1" x14ac:dyDescent="0.2"/>
    <row r="403" ht="14.25" customHeight="1" x14ac:dyDescent="0.2"/>
    <row r="404" ht="14.25" customHeight="1" x14ac:dyDescent="0.2"/>
    <row r="405" ht="14.25" customHeight="1" x14ac:dyDescent="0.2"/>
    <row r="406" ht="14.25" customHeight="1" x14ac:dyDescent="0.2"/>
    <row r="407" ht="14.25" customHeight="1" x14ac:dyDescent="0.2"/>
    <row r="408" ht="14.25" customHeight="1" x14ac:dyDescent="0.2"/>
    <row r="409" ht="14.25" customHeight="1" x14ac:dyDescent="0.2"/>
    <row r="410" ht="14.25" customHeight="1" x14ac:dyDescent="0.2"/>
    <row r="411" ht="14.25" customHeight="1" x14ac:dyDescent="0.2"/>
    <row r="412" ht="14.25" customHeight="1" x14ac:dyDescent="0.2"/>
    <row r="413" ht="14.25" customHeight="1" x14ac:dyDescent="0.2"/>
    <row r="414" ht="14.25" customHeight="1" x14ac:dyDescent="0.2"/>
    <row r="415" ht="14.25" customHeight="1" x14ac:dyDescent="0.2"/>
    <row r="416" ht="14.25" customHeight="1" x14ac:dyDescent="0.2"/>
    <row r="417" ht="14.25" customHeight="1" x14ac:dyDescent="0.2"/>
    <row r="418" ht="14.25" customHeight="1" x14ac:dyDescent="0.2"/>
    <row r="419" ht="14.25" customHeight="1" x14ac:dyDescent="0.2"/>
    <row r="420" ht="14.25" customHeight="1" x14ac:dyDescent="0.2"/>
    <row r="421" ht="14.25" customHeight="1" x14ac:dyDescent="0.2"/>
    <row r="422" ht="14.25" customHeight="1" x14ac:dyDescent="0.2"/>
    <row r="423" ht="14.25" customHeight="1" x14ac:dyDescent="0.2"/>
    <row r="424" ht="14.25" customHeight="1" x14ac:dyDescent="0.2"/>
    <row r="425" ht="14.25" customHeight="1" x14ac:dyDescent="0.2"/>
    <row r="426" ht="14.25" customHeight="1" x14ac:dyDescent="0.2"/>
    <row r="427" ht="14.25" customHeight="1" x14ac:dyDescent="0.2"/>
    <row r="428" ht="14.25" customHeight="1" x14ac:dyDescent="0.2"/>
    <row r="429" ht="14.25" customHeight="1" x14ac:dyDescent="0.2"/>
    <row r="430" ht="14.25" customHeight="1" x14ac:dyDescent="0.2"/>
    <row r="431" ht="14.25" customHeight="1" x14ac:dyDescent="0.2"/>
    <row r="432" ht="14.25" customHeight="1" x14ac:dyDescent="0.2"/>
    <row r="433" ht="14.25" customHeight="1" x14ac:dyDescent="0.2"/>
    <row r="434" ht="14.25" customHeight="1" x14ac:dyDescent="0.2"/>
    <row r="435" ht="14.25" customHeight="1" x14ac:dyDescent="0.2"/>
    <row r="436" ht="14.25" customHeight="1" x14ac:dyDescent="0.2"/>
    <row r="437" ht="14.25" customHeight="1" x14ac:dyDescent="0.2"/>
    <row r="438" ht="14.25" customHeight="1" x14ac:dyDescent="0.2"/>
    <row r="439" ht="14.25" customHeight="1" x14ac:dyDescent="0.2"/>
    <row r="440" ht="14.25" customHeight="1" x14ac:dyDescent="0.2"/>
    <row r="441" ht="14.25" customHeight="1" x14ac:dyDescent="0.2"/>
    <row r="442" ht="14.25" customHeight="1" x14ac:dyDescent="0.2"/>
    <row r="443" ht="14.25" customHeight="1" x14ac:dyDescent="0.2"/>
    <row r="444" ht="14.25" customHeight="1" x14ac:dyDescent="0.2"/>
    <row r="445" ht="14.25" customHeight="1" x14ac:dyDescent="0.2"/>
    <row r="446" ht="14.25" customHeight="1" x14ac:dyDescent="0.2"/>
    <row r="447" ht="14.25" customHeight="1" x14ac:dyDescent="0.2"/>
    <row r="448" ht="14.25" customHeight="1" x14ac:dyDescent="0.2"/>
    <row r="449" ht="14.25" customHeight="1" x14ac:dyDescent="0.2"/>
    <row r="450" ht="14.25" customHeight="1" x14ac:dyDescent="0.2"/>
    <row r="451" ht="14.25" customHeight="1" x14ac:dyDescent="0.2"/>
    <row r="452" ht="14.25" customHeight="1" x14ac:dyDescent="0.2"/>
    <row r="453" ht="14.25" customHeight="1" x14ac:dyDescent="0.2"/>
    <row r="454" ht="14.25" customHeight="1" x14ac:dyDescent="0.2"/>
    <row r="455" ht="14.25" customHeight="1" x14ac:dyDescent="0.2"/>
    <row r="456" ht="14.25" customHeight="1" x14ac:dyDescent="0.2"/>
    <row r="457" ht="14.25" customHeight="1" x14ac:dyDescent="0.2"/>
    <row r="458" ht="14.25" customHeight="1" x14ac:dyDescent="0.2"/>
    <row r="459" ht="14.25" customHeight="1" x14ac:dyDescent="0.2"/>
    <row r="460" ht="14.25" customHeight="1" x14ac:dyDescent="0.2"/>
    <row r="461" ht="14.25" customHeight="1" x14ac:dyDescent="0.2"/>
    <row r="462" ht="14.25" customHeight="1" x14ac:dyDescent="0.2"/>
    <row r="463" ht="14.25" customHeight="1" x14ac:dyDescent="0.2"/>
    <row r="464" ht="14.25" customHeight="1" x14ac:dyDescent="0.2"/>
    <row r="465" ht="14.25" customHeight="1" x14ac:dyDescent="0.2"/>
    <row r="466" ht="14.25" customHeight="1" x14ac:dyDescent="0.2"/>
    <row r="467" ht="14.25" customHeight="1" x14ac:dyDescent="0.2"/>
    <row r="468" ht="14.25" customHeight="1" x14ac:dyDescent="0.2"/>
    <row r="469" ht="14.25" customHeight="1" x14ac:dyDescent="0.2"/>
    <row r="470" ht="14.25" customHeight="1" x14ac:dyDescent="0.2"/>
    <row r="471" ht="14.25" customHeight="1" x14ac:dyDescent="0.2"/>
    <row r="472" ht="14.25" customHeight="1" x14ac:dyDescent="0.2"/>
    <row r="473" ht="14.25" customHeight="1" x14ac:dyDescent="0.2"/>
    <row r="474" ht="14.25" customHeight="1" x14ac:dyDescent="0.2"/>
    <row r="475" ht="14.25" customHeight="1" x14ac:dyDescent="0.2"/>
    <row r="476" ht="14.25" customHeight="1" x14ac:dyDescent="0.2"/>
    <row r="477" ht="14.25" customHeight="1" x14ac:dyDescent="0.2"/>
    <row r="478" ht="14.25" customHeight="1" x14ac:dyDescent="0.2"/>
    <row r="479" ht="14.25" customHeight="1" x14ac:dyDescent="0.2"/>
    <row r="480" ht="14.25" customHeight="1" x14ac:dyDescent="0.2"/>
    <row r="481" ht="14.25" customHeight="1" x14ac:dyDescent="0.2"/>
    <row r="482" ht="14.25" customHeight="1" x14ac:dyDescent="0.2"/>
    <row r="483" ht="14.25" customHeight="1" x14ac:dyDescent="0.2"/>
    <row r="484" ht="14.25" customHeight="1" x14ac:dyDescent="0.2"/>
    <row r="485" ht="14.25" customHeight="1" x14ac:dyDescent="0.2"/>
    <row r="486" ht="14.25" customHeight="1" x14ac:dyDescent="0.2"/>
    <row r="487" ht="14.25" customHeight="1" x14ac:dyDescent="0.2"/>
    <row r="488" ht="14.25" customHeight="1" x14ac:dyDescent="0.2"/>
    <row r="489" ht="14.25" customHeight="1" x14ac:dyDescent="0.2"/>
    <row r="490" ht="14.25" customHeight="1" x14ac:dyDescent="0.2"/>
    <row r="491" ht="14.25" customHeight="1" x14ac:dyDescent="0.2"/>
    <row r="492" ht="14.25" customHeight="1" x14ac:dyDescent="0.2"/>
    <row r="493" ht="14.25" customHeight="1" x14ac:dyDescent="0.2"/>
    <row r="494" ht="14.25" customHeight="1" x14ac:dyDescent="0.2"/>
    <row r="495" ht="14.25" customHeight="1" x14ac:dyDescent="0.2"/>
    <row r="496" ht="14.25" customHeight="1" x14ac:dyDescent="0.2"/>
    <row r="497" ht="14.25" customHeight="1" x14ac:dyDescent="0.2"/>
    <row r="498" ht="14.25" customHeight="1" x14ac:dyDescent="0.2"/>
    <row r="499" ht="14.25" customHeight="1" x14ac:dyDescent="0.2"/>
    <row r="500" ht="14.25" customHeight="1" x14ac:dyDescent="0.2"/>
    <row r="501" ht="14.25" customHeight="1" x14ac:dyDescent="0.2"/>
    <row r="502" ht="14.25" customHeight="1" x14ac:dyDescent="0.2"/>
    <row r="503" ht="14.25" customHeight="1" x14ac:dyDescent="0.2"/>
    <row r="504" ht="14.25" customHeight="1" x14ac:dyDescent="0.2"/>
    <row r="505" ht="14.25" customHeight="1" x14ac:dyDescent="0.2"/>
    <row r="506" ht="14.25" customHeight="1" x14ac:dyDescent="0.2"/>
    <row r="507" ht="14.25" customHeight="1" x14ac:dyDescent="0.2"/>
    <row r="508" ht="14.25" customHeight="1" x14ac:dyDescent="0.2"/>
    <row r="509" ht="14.25" customHeight="1" x14ac:dyDescent="0.2"/>
    <row r="510" ht="14.25" customHeight="1" x14ac:dyDescent="0.2"/>
    <row r="511" ht="14.25" customHeight="1" x14ac:dyDescent="0.2"/>
    <row r="512" ht="14.25" customHeight="1" x14ac:dyDescent="0.2"/>
    <row r="513" ht="14.25" customHeight="1" x14ac:dyDescent="0.2"/>
    <row r="514" ht="14.25" customHeight="1" x14ac:dyDescent="0.2"/>
    <row r="515" ht="14.25" customHeight="1" x14ac:dyDescent="0.2"/>
    <row r="516" ht="14.25" customHeight="1" x14ac:dyDescent="0.2"/>
    <row r="517" ht="14.25" customHeight="1" x14ac:dyDescent="0.2"/>
    <row r="518" ht="14.25" customHeight="1" x14ac:dyDescent="0.2"/>
    <row r="519" ht="14.25" customHeight="1" x14ac:dyDescent="0.2"/>
    <row r="520" ht="14.25" customHeight="1" x14ac:dyDescent="0.2"/>
    <row r="521" ht="14.25" customHeight="1" x14ac:dyDescent="0.2"/>
    <row r="522" ht="14.25" customHeight="1" x14ac:dyDescent="0.2"/>
    <row r="523" ht="14.25" customHeight="1" x14ac:dyDescent="0.2"/>
    <row r="524" ht="14.25" customHeight="1" x14ac:dyDescent="0.2"/>
    <row r="525" ht="14.25" customHeight="1" x14ac:dyDescent="0.2"/>
    <row r="526" ht="14.25" customHeight="1" x14ac:dyDescent="0.2"/>
    <row r="527" ht="14.25" customHeight="1" x14ac:dyDescent="0.2"/>
    <row r="528" ht="14.25" customHeight="1" x14ac:dyDescent="0.2"/>
    <row r="529" ht="14.25" customHeight="1" x14ac:dyDescent="0.2"/>
    <row r="530" ht="14.25" customHeight="1" x14ac:dyDescent="0.2"/>
    <row r="531" ht="14.25" customHeight="1" x14ac:dyDescent="0.2"/>
    <row r="532" ht="14.25" customHeight="1" x14ac:dyDescent="0.2"/>
    <row r="533" ht="14.25" customHeight="1" x14ac:dyDescent="0.2"/>
    <row r="534" ht="14.25" customHeight="1" x14ac:dyDescent="0.2"/>
    <row r="535" ht="14.25" customHeight="1" x14ac:dyDescent="0.2"/>
    <row r="536" ht="14.25" customHeight="1" x14ac:dyDescent="0.2"/>
    <row r="537" ht="14.25" customHeight="1" x14ac:dyDescent="0.2"/>
    <row r="538" ht="14.25" customHeight="1" x14ac:dyDescent="0.2"/>
    <row r="539" ht="14.25" customHeight="1" x14ac:dyDescent="0.2"/>
    <row r="540" ht="14.25" customHeight="1" x14ac:dyDescent="0.2"/>
    <row r="541" ht="14.25" customHeight="1" x14ac:dyDescent="0.2"/>
    <row r="542" ht="14.25" customHeight="1" x14ac:dyDescent="0.2"/>
    <row r="543" ht="14.25" customHeight="1" x14ac:dyDescent="0.2"/>
    <row r="544" ht="14.25" customHeight="1" x14ac:dyDescent="0.2"/>
    <row r="545" ht="14.25" customHeight="1" x14ac:dyDescent="0.2"/>
    <row r="546" ht="14.25" customHeight="1" x14ac:dyDescent="0.2"/>
    <row r="547" ht="14.25" customHeight="1" x14ac:dyDescent="0.2"/>
    <row r="548" ht="14.25" customHeight="1" x14ac:dyDescent="0.2"/>
    <row r="549" ht="14.25" customHeight="1" x14ac:dyDescent="0.2"/>
    <row r="550" ht="14.25" customHeight="1" x14ac:dyDescent="0.2"/>
    <row r="551" ht="14.25" customHeight="1" x14ac:dyDescent="0.2"/>
    <row r="552" ht="14.25" customHeight="1" x14ac:dyDescent="0.2"/>
    <row r="553" ht="14.25" customHeight="1" x14ac:dyDescent="0.2"/>
    <row r="554" ht="14.25" customHeight="1" x14ac:dyDescent="0.2"/>
    <row r="555" ht="14.25" customHeight="1" x14ac:dyDescent="0.2"/>
    <row r="556" ht="14.25" customHeight="1" x14ac:dyDescent="0.2"/>
    <row r="557" ht="14.25" customHeight="1" x14ac:dyDescent="0.2"/>
    <row r="558" ht="14.25" customHeight="1" x14ac:dyDescent="0.2"/>
    <row r="559" ht="14.25" customHeight="1" x14ac:dyDescent="0.2"/>
    <row r="560" ht="14.25" customHeight="1" x14ac:dyDescent="0.2"/>
    <row r="561" ht="14.25" customHeight="1" x14ac:dyDescent="0.2"/>
    <row r="562" ht="14.25" customHeight="1" x14ac:dyDescent="0.2"/>
    <row r="563" ht="14.25" customHeight="1" x14ac:dyDescent="0.2"/>
    <row r="564" ht="14.25" customHeight="1" x14ac:dyDescent="0.2"/>
    <row r="565" ht="14.25" customHeight="1" x14ac:dyDescent="0.2"/>
    <row r="566" ht="14.25" customHeight="1" x14ac:dyDescent="0.2"/>
    <row r="567" ht="14.25" customHeight="1" x14ac:dyDescent="0.2"/>
    <row r="568" ht="14.25" customHeight="1" x14ac:dyDescent="0.2"/>
    <row r="569" ht="14.25" customHeight="1" x14ac:dyDescent="0.2"/>
    <row r="570" ht="14.25" customHeight="1" x14ac:dyDescent="0.2"/>
    <row r="571" ht="14.25" customHeight="1" x14ac:dyDescent="0.2"/>
    <row r="572" ht="14.25" customHeight="1" x14ac:dyDescent="0.2"/>
    <row r="573" ht="14.25" customHeight="1" x14ac:dyDescent="0.2"/>
    <row r="574" ht="14.25" customHeight="1" x14ac:dyDescent="0.2"/>
    <row r="575" ht="14.25" customHeight="1" x14ac:dyDescent="0.2"/>
    <row r="576" ht="14.25" customHeight="1" x14ac:dyDescent="0.2"/>
    <row r="577" ht="14.25" customHeight="1" x14ac:dyDescent="0.2"/>
    <row r="578" ht="14.25" customHeight="1" x14ac:dyDescent="0.2"/>
    <row r="579" ht="14.25" customHeight="1" x14ac:dyDescent="0.2"/>
    <row r="580" ht="14.25" customHeight="1" x14ac:dyDescent="0.2"/>
    <row r="581" ht="14.25" customHeight="1" x14ac:dyDescent="0.2"/>
    <row r="582" ht="14.25" customHeight="1" x14ac:dyDescent="0.2"/>
    <row r="583" ht="14.25" customHeight="1" x14ac:dyDescent="0.2"/>
    <row r="584" ht="14.25" customHeight="1" x14ac:dyDescent="0.2"/>
    <row r="585" ht="14.25" customHeight="1" x14ac:dyDescent="0.2"/>
    <row r="586" ht="14.25" customHeight="1" x14ac:dyDescent="0.2"/>
    <row r="587" ht="14.25" customHeight="1" x14ac:dyDescent="0.2"/>
    <row r="588" ht="14.25" customHeight="1" x14ac:dyDescent="0.2"/>
    <row r="589" ht="14.25" customHeight="1" x14ac:dyDescent="0.2"/>
    <row r="590" ht="14.25" customHeight="1" x14ac:dyDescent="0.2"/>
    <row r="591" ht="14.25" customHeight="1" x14ac:dyDescent="0.2"/>
    <row r="592" ht="14.25" customHeight="1" x14ac:dyDescent="0.2"/>
    <row r="593" ht="14.25" customHeight="1" x14ac:dyDescent="0.2"/>
    <row r="594" ht="14.25" customHeight="1" x14ac:dyDescent="0.2"/>
    <row r="595" ht="14.25" customHeight="1" x14ac:dyDescent="0.2"/>
    <row r="596" ht="14.25" customHeight="1" x14ac:dyDescent="0.2"/>
    <row r="597" ht="14.25" customHeight="1" x14ac:dyDescent="0.2"/>
    <row r="598" ht="14.25" customHeight="1" x14ac:dyDescent="0.2"/>
    <row r="599" ht="14.25" customHeight="1" x14ac:dyDescent="0.2"/>
    <row r="600" ht="14.25" customHeight="1" x14ac:dyDescent="0.2"/>
    <row r="601" ht="14.25" customHeight="1" x14ac:dyDescent="0.2"/>
    <row r="602" ht="14.25" customHeight="1" x14ac:dyDescent="0.2"/>
    <row r="603" ht="14.25" customHeight="1" x14ac:dyDescent="0.2"/>
    <row r="604" ht="14.25" customHeight="1" x14ac:dyDescent="0.2"/>
    <row r="605" ht="14.25" customHeight="1" x14ac:dyDescent="0.2"/>
    <row r="606" ht="14.25" customHeight="1" x14ac:dyDescent="0.2"/>
    <row r="607" ht="14.25" customHeight="1" x14ac:dyDescent="0.2"/>
    <row r="608" ht="14.25" customHeight="1" x14ac:dyDescent="0.2"/>
    <row r="609" ht="14.25" customHeight="1" x14ac:dyDescent="0.2"/>
    <row r="610" ht="14.25" customHeight="1" x14ac:dyDescent="0.2"/>
    <row r="611" ht="14.25" customHeight="1" x14ac:dyDescent="0.2"/>
    <row r="612" ht="14.25" customHeight="1" x14ac:dyDescent="0.2"/>
    <row r="613" ht="14.25" customHeight="1" x14ac:dyDescent="0.2"/>
    <row r="614" ht="14.25" customHeight="1" x14ac:dyDescent="0.2"/>
    <row r="615" ht="14.25" customHeight="1" x14ac:dyDescent="0.2"/>
    <row r="616" ht="14.25" customHeight="1" x14ac:dyDescent="0.2"/>
    <row r="617" ht="14.25" customHeight="1" x14ac:dyDescent="0.2"/>
    <row r="618" ht="14.25" customHeight="1" x14ac:dyDescent="0.2"/>
    <row r="619" ht="14.25" customHeight="1" x14ac:dyDescent="0.2"/>
    <row r="620" ht="14.25" customHeight="1" x14ac:dyDescent="0.2"/>
    <row r="621" ht="14.25" customHeight="1" x14ac:dyDescent="0.2"/>
    <row r="622" ht="14.25" customHeight="1" x14ac:dyDescent="0.2"/>
    <row r="623" ht="14.25" customHeight="1" x14ac:dyDescent="0.2"/>
    <row r="624" ht="14.25" customHeight="1" x14ac:dyDescent="0.2"/>
    <row r="625" ht="14.25" customHeight="1" x14ac:dyDescent="0.2"/>
    <row r="626" ht="14.25" customHeight="1" x14ac:dyDescent="0.2"/>
    <row r="627" ht="14.25" customHeight="1" x14ac:dyDescent="0.2"/>
    <row r="628" ht="14.25" customHeight="1" x14ac:dyDescent="0.2"/>
    <row r="629" ht="14.25" customHeight="1" x14ac:dyDescent="0.2"/>
    <row r="630" ht="14.25" customHeight="1" x14ac:dyDescent="0.2"/>
    <row r="631" ht="14.25" customHeight="1" x14ac:dyDescent="0.2"/>
    <row r="632" ht="14.25" customHeight="1" x14ac:dyDescent="0.2"/>
    <row r="633" ht="14.25" customHeight="1" x14ac:dyDescent="0.2"/>
    <row r="634" ht="14.25" customHeight="1" x14ac:dyDescent="0.2"/>
    <row r="635" ht="14.25" customHeight="1" x14ac:dyDescent="0.2"/>
    <row r="636" ht="14.25" customHeight="1" x14ac:dyDescent="0.2"/>
    <row r="637" ht="14.25" customHeight="1" x14ac:dyDescent="0.2"/>
    <row r="638" ht="14.25" customHeight="1" x14ac:dyDescent="0.2"/>
    <row r="639" ht="14.25" customHeight="1" x14ac:dyDescent="0.2"/>
    <row r="640" ht="14.25" customHeight="1" x14ac:dyDescent="0.2"/>
    <row r="641" ht="14.25" customHeight="1" x14ac:dyDescent="0.2"/>
    <row r="642" ht="14.25" customHeight="1" x14ac:dyDescent="0.2"/>
    <row r="643" ht="14.25" customHeight="1" x14ac:dyDescent="0.2"/>
    <row r="644" ht="14.25" customHeight="1" x14ac:dyDescent="0.2"/>
    <row r="645" ht="14.25" customHeight="1" x14ac:dyDescent="0.2"/>
    <row r="646" ht="14.25" customHeight="1" x14ac:dyDescent="0.2"/>
    <row r="647" ht="14.25" customHeight="1" x14ac:dyDescent="0.2"/>
    <row r="648" ht="14.25" customHeight="1" x14ac:dyDescent="0.2"/>
    <row r="649" ht="14.25" customHeight="1" x14ac:dyDescent="0.2"/>
    <row r="650" ht="14.25" customHeight="1" x14ac:dyDescent="0.2"/>
    <row r="651" ht="14.25" customHeight="1" x14ac:dyDescent="0.2"/>
    <row r="652" ht="14.25" customHeight="1" x14ac:dyDescent="0.2"/>
    <row r="653" ht="14.25" customHeight="1" x14ac:dyDescent="0.2"/>
    <row r="654" ht="14.25" customHeight="1" x14ac:dyDescent="0.2"/>
    <row r="655" ht="14.25" customHeight="1" x14ac:dyDescent="0.2"/>
    <row r="656" ht="14.25" customHeight="1" x14ac:dyDescent="0.2"/>
    <row r="657" ht="14.25" customHeight="1" x14ac:dyDescent="0.2"/>
    <row r="658" ht="14.25" customHeight="1" x14ac:dyDescent="0.2"/>
    <row r="659" ht="14.25" customHeight="1" x14ac:dyDescent="0.2"/>
    <row r="660" ht="14.25" customHeight="1" x14ac:dyDescent="0.2"/>
    <row r="661" ht="14.25" customHeight="1" x14ac:dyDescent="0.2"/>
    <row r="662" ht="14.25" customHeight="1" x14ac:dyDescent="0.2"/>
    <row r="663" ht="14.25" customHeight="1" x14ac:dyDescent="0.2"/>
    <row r="664" ht="14.25" customHeight="1" x14ac:dyDescent="0.2"/>
    <row r="665" ht="14.25" customHeight="1" x14ac:dyDescent="0.2"/>
    <row r="666" ht="14.25" customHeight="1" x14ac:dyDescent="0.2"/>
    <row r="667" ht="14.25" customHeight="1" x14ac:dyDescent="0.2"/>
    <row r="668" ht="14.25" customHeight="1" x14ac:dyDescent="0.2"/>
    <row r="669" ht="14.25" customHeight="1" x14ac:dyDescent="0.2"/>
    <row r="670" ht="14.25" customHeight="1" x14ac:dyDescent="0.2"/>
    <row r="671" ht="14.25" customHeight="1" x14ac:dyDescent="0.2"/>
    <row r="672" ht="14.25" customHeight="1" x14ac:dyDescent="0.2"/>
    <row r="673" ht="14.25" customHeight="1" x14ac:dyDescent="0.2"/>
    <row r="674" ht="14.25" customHeight="1" x14ac:dyDescent="0.2"/>
    <row r="675" ht="14.25" customHeight="1" x14ac:dyDescent="0.2"/>
    <row r="676" ht="14.25" customHeight="1" x14ac:dyDescent="0.2"/>
    <row r="677" ht="14.25" customHeight="1" x14ac:dyDescent="0.2"/>
    <row r="678" ht="14.25" customHeight="1" x14ac:dyDescent="0.2"/>
    <row r="679" ht="14.25" customHeight="1" x14ac:dyDescent="0.2"/>
    <row r="680" ht="14.25" customHeight="1" x14ac:dyDescent="0.2"/>
    <row r="681" ht="14.25" customHeight="1" x14ac:dyDescent="0.2"/>
    <row r="682" ht="14.25" customHeight="1" x14ac:dyDescent="0.2"/>
    <row r="683" ht="14.25" customHeight="1" x14ac:dyDescent="0.2"/>
    <row r="684" ht="14.25" customHeight="1" x14ac:dyDescent="0.2"/>
    <row r="685" ht="14.25" customHeight="1" x14ac:dyDescent="0.2"/>
    <row r="686" ht="14.25" customHeight="1" x14ac:dyDescent="0.2"/>
    <row r="687" ht="14.25" customHeight="1" x14ac:dyDescent="0.2"/>
    <row r="688" ht="14.25" customHeight="1" x14ac:dyDescent="0.2"/>
    <row r="689" ht="14.25" customHeight="1" x14ac:dyDescent="0.2"/>
    <row r="690" ht="14.25" customHeight="1" x14ac:dyDescent="0.2"/>
    <row r="691" ht="14.25" customHeight="1" x14ac:dyDescent="0.2"/>
    <row r="692" ht="14.25" customHeight="1" x14ac:dyDescent="0.2"/>
    <row r="693" ht="14.25" customHeight="1" x14ac:dyDescent="0.2"/>
    <row r="694" ht="14.25" customHeight="1" x14ac:dyDescent="0.2"/>
    <row r="695" ht="14.25" customHeight="1" x14ac:dyDescent="0.2"/>
    <row r="696" ht="14.25" customHeight="1" x14ac:dyDescent="0.2"/>
    <row r="697" ht="14.25" customHeight="1" x14ac:dyDescent="0.2"/>
    <row r="698" ht="14.25" customHeight="1" x14ac:dyDescent="0.2"/>
    <row r="699" ht="14.25" customHeight="1" x14ac:dyDescent="0.2"/>
    <row r="700" ht="14.25" customHeight="1" x14ac:dyDescent="0.2"/>
    <row r="701" ht="14.25" customHeight="1" x14ac:dyDescent="0.2"/>
    <row r="702" ht="14.25" customHeight="1" x14ac:dyDescent="0.2"/>
    <row r="703" ht="14.25" customHeight="1" x14ac:dyDescent="0.2"/>
    <row r="704" ht="14.25" customHeight="1" x14ac:dyDescent="0.2"/>
    <row r="705" ht="14.25" customHeight="1" x14ac:dyDescent="0.2"/>
    <row r="706" ht="14.25" customHeight="1" x14ac:dyDescent="0.2"/>
    <row r="707" ht="14.25" customHeight="1" x14ac:dyDescent="0.2"/>
    <row r="708" ht="14.25" customHeight="1" x14ac:dyDescent="0.2"/>
    <row r="709" ht="14.25" customHeight="1" x14ac:dyDescent="0.2"/>
    <row r="710" ht="14.25" customHeight="1" x14ac:dyDescent="0.2"/>
    <row r="711" ht="14.25" customHeight="1" x14ac:dyDescent="0.2"/>
    <row r="712" ht="14.25" customHeight="1" x14ac:dyDescent="0.2"/>
    <row r="713" ht="14.25" customHeight="1" x14ac:dyDescent="0.2"/>
    <row r="714" ht="14.25" customHeight="1" x14ac:dyDescent="0.2"/>
    <row r="715" ht="14.25" customHeight="1" x14ac:dyDescent="0.2"/>
    <row r="716" ht="14.25" customHeight="1" x14ac:dyDescent="0.2"/>
    <row r="717" ht="14.25" customHeight="1" x14ac:dyDescent="0.2"/>
    <row r="718" ht="14.25" customHeight="1" x14ac:dyDescent="0.2"/>
    <row r="719" ht="14.25" customHeight="1" x14ac:dyDescent="0.2"/>
    <row r="720" ht="14.25" customHeight="1" x14ac:dyDescent="0.2"/>
    <row r="721" ht="14.25" customHeight="1" x14ac:dyDescent="0.2"/>
    <row r="722" ht="14.25" customHeight="1" x14ac:dyDescent="0.2"/>
    <row r="723" ht="14.25" customHeight="1" x14ac:dyDescent="0.2"/>
    <row r="724" ht="14.25" customHeight="1" x14ac:dyDescent="0.2"/>
    <row r="725" ht="14.25" customHeight="1" x14ac:dyDescent="0.2"/>
    <row r="726" ht="14.25" customHeight="1" x14ac:dyDescent="0.2"/>
    <row r="727" ht="14.25" customHeight="1" x14ac:dyDescent="0.2"/>
    <row r="728" ht="14.25" customHeight="1" x14ac:dyDescent="0.2"/>
    <row r="729" ht="14.25" customHeight="1" x14ac:dyDescent="0.2"/>
    <row r="730" ht="14.25" customHeight="1" x14ac:dyDescent="0.2"/>
    <row r="731" ht="14.25" customHeight="1" x14ac:dyDescent="0.2"/>
    <row r="732" ht="14.25" customHeight="1" x14ac:dyDescent="0.2"/>
    <row r="733" ht="14.25" customHeight="1" x14ac:dyDescent="0.2"/>
    <row r="734" ht="14.25" customHeight="1" x14ac:dyDescent="0.2"/>
    <row r="735" ht="14.25" customHeight="1" x14ac:dyDescent="0.2"/>
    <row r="736" ht="14.25" customHeight="1" x14ac:dyDescent="0.2"/>
    <row r="737" ht="14.25" customHeight="1" x14ac:dyDescent="0.2"/>
    <row r="738" ht="14.25" customHeight="1" x14ac:dyDescent="0.2"/>
    <row r="739" ht="14.25" customHeight="1" x14ac:dyDescent="0.2"/>
    <row r="740" ht="14.25" customHeight="1" x14ac:dyDescent="0.2"/>
    <row r="741" ht="14.25" customHeight="1" x14ac:dyDescent="0.2"/>
    <row r="742" ht="14.25" customHeight="1" x14ac:dyDescent="0.2"/>
    <row r="743" ht="14.25" customHeight="1" x14ac:dyDescent="0.2"/>
    <row r="744" ht="14.25" customHeight="1" x14ac:dyDescent="0.2"/>
    <row r="745" ht="14.25" customHeight="1" x14ac:dyDescent="0.2"/>
    <row r="746" ht="14.25" customHeight="1" x14ac:dyDescent="0.2"/>
    <row r="747" ht="14.25" customHeight="1" x14ac:dyDescent="0.2"/>
    <row r="748" ht="14.25" customHeight="1" x14ac:dyDescent="0.2"/>
    <row r="749" ht="14.25" customHeight="1" x14ac:dyDescent="0.2"/>
    <row r="750" ht="14.25" customHeight="1" x14ac:dyDescent="0.2"/>
    <row r="751" ht="14.25" customHeight="1" x14ac:dyDescent="0.2"/>
    <row r="752" ht="14.25" customHeight="1" x14ac:dyDescent="0.2"/>
    <row r="753" ht="14.25" customHeight="1" x14ac:dyDescent="0.2"/>
    <row r="754" ht="14.25" customHeight="1" x14ac:dyDescent="0.2"/>
    <row r="755" ht="14.25" customHeight="1" x14ac:dyDescent="0.2"/>
    <row r="756" ht="14.25" customHeight="1" x14ac:dyDescent="0.2"/>
    <row r="757" ht="14.25" customHeight="1" x14ac:dyDescent="0.2"/>
    <row r="758" ht="14.25" customHeight="1" x14ac:dyDescent="0.2"/>
    <row r="759" ht="14.25" customHeight="1" x14ac:dyDescent="0.2"/>
    <row r="760" ht="14.25" customHeight="1" x14ac:dyDescent="0.2"/>
    <row r="761" ht="14.25" customHeight="1" x14ac:dyDescent="0.2"/>
    <row r="762" ht="14.25" customHeight="1" x14ac:dyDescent="0.2"/>
    <row r="763" ht="14.25" customHeight="1" x14ac:dyDescent="0.2"/>
    <row r="764" ht="14.25" customHeight="1" x14ac:dyDescent="0.2"/>
    <row r="765" ht="14.25" customHeight="1" x14ac:dyDescent="0.2"/>
    <row r="766" ht="14.25" customHeight="1" x14ac:dyDescent="0.2"/>
    <row r="767" ht="14.25" customHeight="1" x14ac:dyDescent="0.2"/>
    <row r="768" ht="14.25" customHeight="1" x14ac:dyDescent="0.2"/>
    <row r="769" ht="14.25" customHeight="1" x14ac:dyDescent="0.2"/>
    <row r="770" ht="14.25" customHeight="1" x14ac:dyDescent="0.2"/>
    <row r="771" ht="14.25" customHeight="1" x14ac:dyDescent="0.2"/>
    <row r="772" ht="14.25" customHeight="1" x14ac:dyDescent="0.2"/>
    <row r="773" ht="14.25" customHeight="1" x14ac:dyDescent="0.2"/>
    <row r="774" ht="14.25" customHeight="1" x14ac:dyDescent="0.2"/>
    <row r="775" ht="14.25" customHeight="1" x14ac:dyDescent="0.2"/>
    <row r="776" ht="14.25" customHeight="1" x14ac:dyDescent="0.2"/>
    <row r="777" ht="14.25" customHeight="1" x14ac:dyDescent="0.2"/>
    <row r="778" ht="14.25" customHeight="1" x14ac:dyDescent="0.2"/>
    <row r="779" ht="14.25" customHeight="1" x14ac:dyDescent="0.2"/>
    <row r="780" ht="14.25" customHeight="1" x14ac:dyDescent="0.2"/>
    <row r="781" ht="14.25" customHeight="1" x14ac:dyDescent="0.2"/>
    <row r="782" ht="14.25" customHeight="1" x14ac:dyDescent="0.2"/>
    <row r="783" ht="14.25" customHeight="1" x14ac:dyDescent="0.2"/>
    <row r="784" ht="14.25" customHeight="1" x14ac:dyDescent="0.2"/>
    <row r="785" ht="14.25" customHeight="1" x14ac:dyDescent="0.2"/>
    <row r="786" ht="14.25" customHeight="1" x14ac:dyDescent="0.2"/>
    <row r="787" ht="14.25" customHeight="1" x14ac:dyDescent="0.2"/>
    <row r="788" ht="14.25" customHeight="1" x14ac:dyDescent="0.2"/>
    <row r="789" ht="14.25" customHeight="1" x14ac:dyDescent="0.2"/>
    <row r="790" ht="14.25" customHeight="1" x14ac:dyDescent="0.2"/>
    <row r="791" ht="14.25" customHeight="1" x14ac:dyDescent="0.2"/>
    <row r="792" ht="14.25" customHeight="1" x14ac:dyDescent="0.2"/>
    <row r="793" ht="14.25" customHeight="1" x14ac:dyDescent="0.2"/>
    <row r="794" ht="14.25" customHeight="1" x14ac:dyDescent="0.2"/>
    <row r="795" ht="14.25" customHeight="1" x14ac:dyDescent="0.2"/>
    <row r="796" ht="14.25" customHeight="1" x14ac:dyDescent="0.2"/>
    <row r="797" ht="14.25" customHeight="1" x14ac:dyDescent="0.2"/>
    <row r="798" ht="14.25" customHeight="1" x14ac:dyDescent="0.2"/>
    <row r="799" ht="14.25" customHeight="1" x14ac:dyDescent="0.2"/>
    <row r="800" ht="14.25" customHeight="1" x14ac:dyDescent="0.2"/>
    <row r="801" ht="14.25" customHeight="1" x14ac:dyDescent="0.2"/>
    <row r="802" ht="14.25" customHeight="1" x14ac:dyDescent="0.2"/>
    <row r="803" ht="14.25" customHeight="1" x14ac:dyDescent="0.2"/>
    <row r="804" ht="14.25" customHeight="1" x14ac:dyDescent="0.2"/>
    <row r="805" ht="14.25" customHeight="1" x14ac:dyDescent="0.2"/>
    <row r="806" ht="14.25" customHeight="1" x14ac:dyDescent="0.2"/>
    <row r="807" ht="14.25" customHeight="1" x14ac:dyDescent="0.2"/>
    <row r="808" ht="14.25" customHeight="1" x14ac:dyDescent="0.2"/>
    <row r="809" ht="14.25" customHeight="1" x14ac:dyDescent="0.2"/>
    <row r="810" ht="14.25" customHeight="1" x14ac:dyDescent="0.2"/>
    <row r="811" ht="14.25" customHeight="1" x14ac:dyDescent="0.2"/>
    <row r="812" ht="14.25" customHeight="1" x14ac:dyDescent="0.2"/>
    <row r="813" ht="14.25" customHeight="1" x14ac:dyDescent="0.2"/>
    <row r="814" ht="14.25" customHeight="1" x14ac:dyDescent="0.2"/>
    <row r="815" ht="14.25" customHeight="1" x14ac:dyDescent="0.2"/>
    <row r="816" ht="14.25" customHeight="1" x14ac:dyDescent="0.2"/>
    <row r="817" ht="14.25" customHeight="1" x14ac:dyDescent="0.2"/>
    <row r="818" ht="14.25" customHeight="1" x14ac:dyDescent="0.2"/>
    <row r="819" ht="14.25" customHeight="1" x14ac:dyDescent="0.2"/>
    <row r="820" ht="14.25" customHeight="1" x14ac:dyDescent="0.2"/>
    <row r="821" ht="14.25" customHeight="1" x14ac:dyDescent="0.2"/>
    <row r="822" ht="14.25" customHeight="1" x14ac:dyDescent="0.2"/>
    <row r="823" ht="14.25" customHeight="1" x14ac:dyDescent="0.2"/>
    <row r="824" ht="14.25" customHeight="1" x14ac:dyDescent="0.2"/>
    <row r="825" ht="14.25" customHeight="1" x14ac:dyDescent="0.2"/>
    <row r="826" ht="14.25" customHeight="1" x14ac:dyDescent="0.2"/>
    <row r="827" ht="14.25" customHeight="1" x14ac:dyDescent="0.2"/>
    <row r="828" ht="14.25" customHeight="1" x14ac:dyDescent="0.2"/>
    <row r="829" ht="14.25" customHeight="1" x14ac:dyDescent="0.2"/>
    <row r="830" ht="14.25" customHeight="1" x14ac:dyDescent="0.2"/>
    <row r="831" ht="14.25" customHeight="1" x14ac:dyDescent="0.2"/>
    <row r="832" ht="14.25" customHeight="1" x14ac:dyDescent="0.2"/>
    <row r="833" ht="14.25" customHeight="1" x14ac:dyDescent="0.2"/>
    <row r="834" ht="14.25" customHeight="1" x14ac:dyDescent="0.2"/>
    <row r="835" ht="14.25" customHeight="1" x14ac:dyDescent="0.2"/>
    <row r="836" ht="14.25" customHeight="1" x14ac:dyDescent="0.2"/>
    <row r="837" ht="14.25" customHeight="1" x14ac:dyDescent="0.2"/>
    <row r="838" ht="14.25" customHeight="1" x14ac:dyDescent="0.2"/>
    <row r="839" ht="14.25" customHeight="1" x14ac:dyDescent="0.2"/>
    <row r="840" ht="14.25" customHeight="1" x14ac:dyDescent="0.2"/>
    <row r="841" ht="14.25" customHeight="1" x14ac:dyDescent="0.2"/>
    <row r="842" ht="14.25" customHeight="1" x14ac:dyDescent="0.2"/>
    <row r="843" ht="14.25" customHeight="1" x14ac:dyDescent="0.2"/>
    <row r="844" ht="14.25" customHeight="1" x14ac:dyDescent="0.2"/>
    <row r="845" ht="14.25" customHeight="1" x14ac:dyDescent="0.2"/>
    <row r="846" ht="14.25" customHeight="1" x14ac:dyDescent="0.2"/>
    <row r="847" ht="14.25" customHeight="1" x14ac:dyDescent="0.2"/>
    <row r="848" ht="14.25" customHeight="1" x14ac:dyDescent="0.2"/>
    <row r="849" ht="14.25" customHeight="1" x14ac:dyDescent="0.2"/>
    <row r="850" ht="14.25" customHeight="1" x14ac:dyDescent="0.2"/>
    <row r="851" ht="14.25" customHeight="1" x14ac:dyDescent="0.2"/>
    <row r="852" ht="14.25" customHeight="1" x14ac:dyDescent="0.2"/>
    <row r="853" ht="14.25" customHeight="1" x14ac:dyDescent="0.2"/>
    <row r="854" ht="14.25" customHeight="1" x14ac:dyDescent="0.2"/>
    <row r="855" ht="14.25" customHeight="1" x14ac:dyDescent="0.2"/>
    <row r="856" ht="14.25" customHeight="1" x14ac:dyDescent="0.2"/>
    <row r="857" ht="14.25" customHeight="1" x14ac:dyDescent="0.2"/>
    <row r="858" ht="14.25" customHeight="1" x14ac:dyDescent="0.2"/>
    <row r="859" ht="14.25" customHeight="1" x14ac:dyDescent="0.2"/>
    <row r="860" ht="14.25" customHeight="1" x14ac:dyDescent="0.2"/>
    <row r="861" ht="14.25" customHeight="1" x14ac:dyDescent="0.2"/>
    <row r="862" ht="14.25" customHeight="1" x14ac:dyDescent="0.2"/>
    <row r="863" ht="14.25" customHeight="1" x14ac:dyDescent="0.2"/>
    <row r="864" ht="14.25" customHeight="1" x14ac:dyDescent="0.2"/>
    <row r="865" ht="14.25" customHeight="1" x14ac:dyDescent="0.2"/>
    <row r="866" ht="14.25" customHeight="1" x14ac:dyDescent="0.2"/>
    <row r="867" ht="14.25" customHeight="1" x14ac:dyDescent="0.2"/>
    <row r="868" ht="14.25" customHeight="1" x14ac:dyDescent="0.2"/>
    <row r="869" ht="14.25" customHeight="1" x14ac:dyDescent="0.2"/>
    <row r="870" ht="14.25" customHeight="1" x14ac:dyDescent="0.2"/>
    <row r="871" ht="14.25" customHeight="1" x14ac:dyDescent="0.2"/>
    <row r="872" ht="14.25" customHeight="1" x14ac:dyDescent="0.2"/>
    <row r="873" ht="14.25" customHeight="1" x14ac:dyDescent="0.2"/>
    <row r="874" ht="14.25" customHeight="1" x14ac:dyDescent="0.2"/>
    <row r="875" ht="14.25" customHeight="1" x14ac:dyDescent="0.2"/>
    <row r="876" ht="14.25" customHeight="1" x14ac:dyDescent="0.2"/>
    <row r="877" ht="14.25" customHeight="1" x14ac:dyDescent="0.2"/>
    <row r="878" ht="14.25" customHeight="1" x14ac:dyDescent="0.2"/>
    <row r="879" ht="14.25" customHeight="1" x14ac:dyDescent="0.2"/>
    <row r="880" ht="14.25" customHeight="1" x14ac:dyDescent="0.2"/>
    <row r="881" ht="14.25" customHeight="1" x14ac:dyDescent="0.2"/>
    <row r="882" ht="14.25" customHeight="1" x14ac:dyDescent="0.2"/>
    <row r="883" ht="14.25" customHeight="1" x14ac:dyDescent="0.2"/>
    <row r="884" ht="14.25" customHeight="1" x14ac:dyDescent="0.2"/>
    <row r="885" ht="14.25" customHeight="1" x14ac:dyDescent="0.2"/>
    <row r="886" ht="14.25" customHeight="1" x14ac:dyDescent="0.2"/>
    <row r="887" ht="14.25" customHeight="1" x14ac:dyDescent="0.2"/>
    <row r="888" ht="14.25" customHeight="1" x14ac:dyDescent="0.2"/>
    <row r="889" ht="14.25" customHeight="1" x14ac:dyDescent="0.2"/>
    <row r="890" ht="14.25" customHeight="1" x14ac:dyDescent="0.2"/>
    <row r="891" ht="14.25" customHeight="1" x14ac:dyDescent="0.2"/>
    <row r="892" ht="14.25" customHeight="1" x14ac:dyDescent="0.2"/>
    <row r="893" ht="14.25" customHeight="1" x14ac:dyDescent="0.2"/>
    <row r="894" ht="14.25" customHeight="1" x14ac:dyDescent="0.2"/>
    <row r="895" ht="14.25" customHeight="1" x14ac:dyDescent="0.2"/>
    <row r="896" ht="14.25" customHeight="1" x14ac:dyDescent="0.2"/>
    <row r="897" ht="14.25" customHeight="1" x14ac:dyDescent="0.2"/>
    <row r="898" ht="14.25" customHeight="1" x14ac:dyDescent="0.2"/>
    <row r="899" ht="14.25" customHeight="1" x14ac:dyDescent="0.2"/>
    <row r="900" ht="14.25" customHeight="1" x14ac:dyDescent="0.2"/>
    <row r="901" ht="14.25" customHeight="1" x14ac:dyDescent="0.2"/>
    <row r="902" ht="14.25" customHeight="1" x14ac:dyDescent="0.2"/>
    <row r="903" ht="14.25" customHeight="1" x14ac:dyDescent="0.2"/>
    <row r="904" ht="14.25" customHeight="1" x14ac:dyDescent="0.2"/>
    <row r="905" ht="14.25" customHeight="1" x14ac:dyDescent="0.2"/>
    <row r="906" ht="14.25" customHeight="1" x14ac:dyDescent="0.2"/>
    <row r="907" ht="14.25" customHeight="1" x14ac:dyDescent="0.2"/>
    <row r="908" ht="14.25" customHeight="1" x14ac:dyDescent="0.2"/>
    <row r="909" ht="14.25" customHeight="1" x14ac:dyDescent="0.2"/>
    <row r="910" ht="14.25" customHeight="1" x14ac:dyDescent="0.2"/>
    <row r="911" ht="14.25" customHeight="1" x14ac:dyDescent="0.2"/>
    <row r="912" ht="14.25" customHeight="1" x14ac:dyDescent="0.2"/>
    <row r="913" ht="14.25" customHeight="1" x14ac:dyDescent="0.2"/>
    <row r="914" ht="14.25" customHeight="1" x14ac:dyDescent="0.2"/>
    <row r="915" ht="14.25" customHeight="1" x14ac:dyDescent="0.2"/>
    <row r="916" ht="14.25" customHeight="1" x14ac:dyDescent="0.2"/>
    <row r="917" ht="14.25" customHeight="1" x14ac:dyDescent="0.2"/>
    <row r="918" ht="14.25" customHeight="1" x14ac:dyDescent="0.2"/>
    <row r="919" ht="14.25" customHeight="1" x14ac:dyDescent="0.2"/>
    <row r="920" ht="14.25" customHeight="1" x14ac:dyDescent="0.2"/>
    <row r="921" ht="14.25" customHeight="1" x14ac:dyDescent="0.2"/>
    <row r="922" ht="14.25" customHeight="1" x14ac:dyDescent="0.2"/>
    <row r="923" ht="14.25" customHeight="1" x14ac:dyDescent="0.2"/>
    <row r="924" ht="14.25" customHeight="1" x14ac:dyDescent="0.2"/>
    <row r="925" ht="14.25" customHeight="1" x14ac:dyDescent="0.2"/>
    <row r="926" ht="14.25" customHeight="1" x14ac:dyDescent="0.2"/>
    <row r="927" ht="14.25" customHeight="1" x14ac:dyDescent="0.2"/>
    <row r="928" ht="14.25" customHeight="1" x14ac:dyDescent="0.2"/>
    <row r="929" ht="14.25" customHeight="1" x14ac:dyDescent="0.2"/>
    <row r="930" ht="14.25" customHeight="1" x14ac:dyDescent="0.2"/>
    <row r="931" ht="14.25" customHeight="1" x14ac:dyDescent="0.2"/>
    <row r="932" ht="14.25" customHeight="1" x14ac:dyDescent="0.2"/>
    <row r="933" ht="14.25" customHeight="1" x14ac:dyDescent="0.2"/>
    <row r="934" ht="14.25" customHeight="1" x14ac:dyDescent="0.2"/>
    <row r="935" ht="14.25" customHeight="1" x14ac:dyDescent="0.2"/>
    <row r="936" ht="14.25" customHeight="1" x14ac:dyDescent="0.2"/>
    <row r="937" ht="14.25" customHeight="1" x14ac:dyDescent="0.2"/>
    <row r="938" ht="14.25" customHeight="1" x14ac:dyDescent="0.2"/>
    <row r="939" ht="14.25" customHeight="1" x14ac:dyDescent="0.2"/>
    <row r="940" ht="14.25" customHeight="1" x14ac:dyDescent="0.2"/>
    <row r="941" ht="14.25" customHeight="1" x14ac:dyDescent="0.2"/>
    <row r="942" ht="14.25" customHeight="1" x14ac:dyDescent="0.2"/>
    <row r="943" ht="14.25" customHeight="1" x14ac:dyDescent="0.2"/>
    <row r="944" ht="14.25" customHeight="1" x14ac:dyDescent="0.2"/>
    <row r="945" ht="14.25" customHeight="1" x14ac:dyDescent="0.2"/>
    <row r="946" ht="14.25" customHeight="1" x14ac:dyDescent="0.2"/>
    <row r="947" ht="14.25" customHeight="1" x14ac:dyDescent="0.2"/>
    <row r="948" ht="14.25" customHeight="1" x14ac:dyDescent="0.2"/>
    <row r="949" ht="14.25" customHeight="1" x14ac:dyDescent="0.2"/>
    <row r="950" ht="14.25" customHeight="1" x14ac:dyDescent="0.2"/>
    <row r="951" ht="14.25" customHeight="1" x14ac:dyDescent="0.2"/>
    <row r="952" ht="14.25" customHeight="1" x14ac:dyDescent="0.2"/>
    <row r="953" ht="14.25" customHeight="1" x14ac:dyDescent="0.2"/>
    <row r="954" ht="14.25" customHeight="1" x14ac:dyDescent="0.2"/>
    <row r="955" ht="14.25" customHeight="1" x14ac:dyDescent="0.2"/>
    <row r="956" ht="14.25" customHeight="1" x14ac:dyDescent="0.2"/>
    <row r="957" ht="14.25" customHeight="1" x14ac:dyDescent="0.2"/>
    <row r="958" ht="14.25" customHeight="1" x14ac:dyDescent="0.2"/>
    <row r="959" ht="14.25" customHeight="1" x14ac:dyDescent="0.2"/>
    <row r="960" ht="14.25" customHeight="1" x14ac:dyDescent="0.2"/>
    <row r="961" ht="14.25" customHeight="1" x14ac:dyDescent="0.2"/>
    <row r="962" ht="14.25" customHeight="1" x14ac:dyDescent="0.2"/>
    <row r="963" ht="14.25" customHeight="1" x14ac:dyDescent="0.2"/>
    <row r="964" ht="14.25" customHeight="1" x14ac:dyDescent="0.2"/>
    <row r="965" ht="14.25" customHeight="1" x14ac:dyDescent="0.2"/>
    <row r="966" ht="14.25" customHeight="1" x14ac:dyDescent="0.2"/>
    <row r="967" ht="14.25" customHeight="1" x14ac:dyDescent="0.2"/>
    <row r="968" ht="14.25" customHeight="1" x14ac:dyDescent="0.2"/>
    <row r="969" ht="14.25" customHeight="1" x14ac:dyDescent="0.2"/>
    <row r="970" ht="14.25" customHeight="1" x14ac:dyDescent="0.2"/>
    <row r="971" ht="14.25" customHeight="1" x14ac:dyDescent="0.2"/>
    <row r="972" ht="14.25" customHeight="1" x14ac:dyDescent="0.2"/>
    <row r="973" ht="14.25" customHeight="1" x14ac:dyDescent="0.2"/>
    <row r="974" ht="14.25" customHeight="1" x14ac:dyDescent="0.2"/>
    <row r="975" ht="14.25" customHeight="1" x14ac:dyDescent="0.2"/>
    <row r="976" ht="14.25" customHeight="1" x14ac:dyDescent="0.2"/>
    <row r="977" ht="14.25" customHeight="1" x14ac:dyDescent="0.2"/>
    <row r="978" ht="14.25" customHeight="1" x14ac:dyDescent="0.2"/>
    <row r="979" ht="14.25" customHeight="1" x14ac:dyDescent="0.2"/>
    <row r="980" ht="14.25" customHeight="1" x14ac:dyDescent="0.2"/>
    <row r="981" ht="14.25" customHeight="1" x14ac:dyDescent="0.2"/>
    <row r="982" ht="14.25" customHeight="1" x14ac:dyDescent="0.2"/>
    <row r="983" ht="14.25" customHeight="1" x14ac:dyDescent="0.2"/>
    <row r="984" ht="14.25" customHeight="1" x14ac:dyDescent="0.2"/>
    <row r="985" ht="14.25" customHeight="1" x14ac:dyDescent="0.2"/>
    <row r="986" ht="14.25" customHeight="1" x14ac:dyDescent="0.2"/>
    <row r="987" ht="14.25" customHeight="1" x14ac:dyDescent="0.2"/>
    <row r="988" ht="14.25" customHeight="1" x14ac:dyDescent="0.2"/>
    <row r="989" ht="14.25" customHeight="1" x14ac:dyDescent="0.2"/>
    <row r="990" ht="14.25" customHeight="1" x14ac:dyDescent="0.2"/>
    <row r="991" ht="14.25" customHeight="1" x14ac:dyDescent="0.2"/>
    <row r="992" ht="14.25" customHeight="1" x14ac:dyDescent="0.2"/>
    <row r="993" ht="14.25" customHeight="1" x14ac:dyDescent="0.2"/>
    <row r="994" ht="14.25" customHeight="1" x14ac:dyDescent="0.2"/>
    <row r="995" ht="14.25" customHeight="1" x14ac:dyDescent="0.2"/>
    <row r="996" ht="14.25" customHeight="1" x14ac:dyDescent="0.2"/>
    <row r="997" ht="14.25" customHeight="1" x14ac:dyDescent="0.2"/>
    <row r="998" ht="14.25" customHeight="1" x14ac:dyDescent="0.2"/>
    <row r="999" ht="14.25" customHeight="1" x14ac:dyDescent="0.2"/>
    <row r="1000" ht="14.25" customHeight="1" x14ac:dyDescent="0.2"/>
  </sheetData>
  <pageMargins left="0.7" right="0.7" top="0.75" bottom="0.75" header="0" footer="0"/>
  <pageSetup orientation="portrait"/>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44546A"/>
  </sheetPr>
  <dimension ref="A1:AZ1000"/>
  <sheetViews>
    <sheetView topLeftCell="AI1" workbookViewId="0">
      <selection activeCell="AP5" sqref="AP5:AZ5"/>
    </sheetView>
  </sheetViews>
  <sheetFormatPr baseColWidth="10" defaultColWidth="14.5" defaultRowHeight="15" customHeight="1" x14ac:dyDescent="0.2"/>
  <cols>
    <col min="1" max="1" width="36.5" customWidth="1"/>
    <col min="2" max="32" width="7.33203125" customWidth="1"/>
  </cols>
  <sheetData>
    <row r="1" spans="1:52" s="25" customFormat="1" ht="14.25" customHeight="1" x14ac:dyDescent="0.2">
      <c r="A1" s="22" t="s">
        <v>69</v>
      </c>
      <c r="B1" s="16">
        <v>2020</v>
      </c>
      <c r="C1" s="41">
        <v>2021</v>
      </c>
      <c r="D1" s="41">
        <v>2022</v>
      </c>
      <c r="E1" s="41">
        <v>2023</v>
      </c>
      <c r="F1" s="41">
        <v>2024</v>
      </c>
      <c r="G1" s="41">
        <v>2025</v>
      </c>
      <c r="H1" s="41">
        <v>2026</v>
      </c>
      <c r="I1" s="41">
        <v>2027</v>
      </c>
      <c r="J1" s="41">
        <v>2028</v>
      </c>
      <c r="K1" s="41">
        <v>2029</v>
      </c>
      <c r="L1" s="41">
        <v>2030</v>
      </c>
      <c r="M1" s="41">
        <v>2031</v>
      </c>
      <c r="N1" s="41">
        <v>2032</v>
      </c>
      <c r="O1" s="41">
        <v>2033</v>
      </c>
      <c r="P1" s="41">
        <v>2034</v>
      </c>
      <c r="Q1" s="41">
        <v>2035</v>
      </c>
      <c r="R1" s="41">
        <v>2036</v>
      </c>
      <c r="S1" s="41">
        <v>2037</v>
      </c>
      <c r="T1" s="41">
        <v>2038</v>
      </c>
      <c r="U1" s="41">
        <v>2039</v>
      </c>
      <c r="V1" s="41">
        <v>2040</v>
      </c>
      <c r="W1" s="41">
        <v>2041</v>
      </c>
      <c r="X1" s="41">
        <v>2042</v>
      </c>
      <c r="Y1" s="41">
        <v>2043</v>
      </c>
      <c r="Z1" s="41">
        <v>2044</v>
      </c>
      <c r="AA1" s="41">
        <v>2045</v>
      </c>
      <c r="AB1" s="41">
        <v>2046</v>
      </c>
      <c r="AC1" s="41">
        <v>2047</v>
      </c>
      <c r="AD1" s="41">
        <v>2048</v>
      </c>
      <c r="AE1" s="41">
        <v>2049</v>
      </c>
      <c r="AF1" s="41">
        <v>2050</v>
      </c>
      <c r="AG1" s="25">
        <v>2051</v>
      </c>
      <c r="AH1" s="25">
        <v>2052</v>
      </c>
      <c r="AI1" s="25">
        <v>2053</v>
      </c>
      <c r="AJ1" s="25">
        <v>2054</v>
      </c>
      <c r="AK1" s="25">
        <v>2055</v>
      </c>
      <c r="AL1" s="25">
        <v>2056</v>
      </c>
      <c r="AM1" s="25">
        <v>2057</v>
      </c>
      <c r="AN1" s="25">
        <v>2058</v>
      </c>
      <c r="AO1" s="25">
        <v>2059</v>
      </c>
      <c r="AP1" s="25">
        <v>2060</v>
      </c>
      <c r="AQ1" s="25">
        <v>2061</v>
      </c>
      <c r="AR1" s="25">
        <v>2062</v>
      </c>
      <c r="AS1" s="25">
        <v>2063</v>
      </c>
      <c r="AT1" s="25">
        <v>2064</v>
      </c>
      <c r="AU1" s="25">
        <v>2065</v>
      </c>
      <c r="AV1" s="25">
        <v>2066</v>
      </c>
      <c r="AW1" s="25">
        <v>2067</v>
      </c>
      <c r="AX1" s="25">
        <v>2068</v>
      </c>
      <c r="AY1" s="25">
        <v>2069</v>
      </c>
      <c r="AZ1" s="25">
        <v>2070</v>
      </c>
    </row>
    <row r="2" spans="1:52" ht="14.25" customHeight="1" x14ac:dyDescent="0.2">
      <c r="A2" s="5" t="s">
        <v>70</v>
      </c>
      <c r="B2" s="31">
        <f>Cal!B21</f>
        <v>0.12</v>
      </c>
      <c r="C2" s="31">
        <f>$B$2+(($E$2-$B$2)/($E$1-$B$1))*(C1-$B$1)</f>
        <v>0.43</v>
      </c>
      <c r="D2" s="31">
        <f>$B$2+(($E$2-$B$2)/($E$1-$B$1))*(D1-$B$1)</f>
        <v>0.74</v>
      </c>
      <c r="E2" s="31">
        <f>Cal!C21</f>
        <v>1.05</v>
      </c>
      <c r="F2" s="31">
        <f>$E2+(($L2-$E2)/($L$1-$E$1))*(F$1-$E$1)</f>
        <v>1.0442857142857143</v>
      </c>
      <c r="G2" s="31">
        <f t="shared" ref="G2:K2" si="0">$E2+(($L2-$E2)/($L$1-$E$1))*(G$1-$E$1)</f>
        <v>1.0385714285714287</v>
      </c>
      <c r="H2" s="31">
        <f t="shared" si="0"/>
        <v>1.0328571428571429</v>
      </c>
      <c r="I2" s="31">
        <f t="shared" si="0"/>
        <v>1.0271428571428571</v>
      </c>
      <c r="J2" s="31">
        <f t="shared" si="0"/>
        <v>1.0214285714285714</v>
      </c>
      <c r="K2" s="31">
        <f t="shared" si="0"/>
        <v>1.0157142857142858</v>
      </c>
      <c r="L2" s="31">
        <f>Cal!D21</f>
        <v>1.01</v>
      </c>
      <c r="M2" s="31">
        <f>$L2+(($AF2-$L2)/($AF$1-$L$1))*(M$1-$L$1)</f>
        <v>1.0085</v>
      </c>
      <c r="N2" s="31">
        <f t="shared" ref="N2:AE16" si="1">$L2+(($AF2-$L2)/($AF$1-$L$1))*(N$1-$L$1)</f>
        <v>1.0070000000000001</v>
      </c>
      <c r="O2" s="31">
        <f t="shared" si="1"/>
        <v>1.0055000000000001</v>
      </c>
      <c r="P2" s="31">
        <f t="shared" si="1"/>
        <v>1.004</v>
      </c>
      <c r="Q2" s="31">
        <f t="shared" si="1"/>
        <v>1.0024999999999999</v>
      </c>
      <c r="R2" s="31">
        <f t="shared" si="1"/>
        <v>1.0009999999999999</v>
      </c>
      <c r="S2" s="31">
        <f t="shared" si="1"/>
        <v>0.99950000000000006</v>
      </c>
      <c r="T2" s="31">
        <f t="shared" si="1"/>
        <v>0.998</v>
      </c>
      <c r="U2" s="31">
        <f t="shared" si="1"/>
        <v>0.99649999999999994</v>
      </c>
      <c r="V2" s="31">
        <f t="shared" si="1"/>
        <v>0.995</v>
      </c>
      <c r="W2" s="31">
        <f t="shared" si="1"/>
        <v>0.99350000000000005</v>
      </c>
      <c r="X2" s="31">
        <f t="shared" si="1"/>
        <v>0.99199999999999999</v>
      </c>
      <c r="Y2" s="31">
        <f t="shared" si="1"/>
        <v>0.99049999999999994</v>
      </c>
      <c r="Z2" s="31">
        <f t="shared" si="1"/>
        <v>0.98899999999999999</v>
      </c>
      <c r="AA2" s="31">
        <f t="shared" si="1"/>
        <v>0.98750000000000004</v>
      </c>
      <c r="AB2" s="31">
        <f t="shared" si="1"/>
        <v>0.98599999999999999</v>
      </c>
      <c r="AC2" s="31">
        <f t="shared" si="1"/>
        <v>0.98449999999999993</v>
      </c>
      <c r="AD2" s="31">
        <f t="shared" si="1"/>
        <v>0.98299999999999998</v>
      </c>
      <c r="AE2" s="31">
        <f t="shared" si="1"/>
        <v>0.98150000000000004</v>
      </c>
      <c r="AF2" s="31">
        <f>Cal!E21</f>
        <v>0.98</v>
      </c>
      <c r="AG2" s="46">
        <f>_xlfn.FORECAST.LINEAR(AG$1, $AC2:$AE2, $AC$1:$AE$1)</f>
        <v>0.97849999999999993</v>
      </c>
      <c r="AH2" s="46">
        <f t="shared" ref="AH2:AZ5" si="2">_xlfn.FORECAST.LINEAR(AH$1, $AC2:$AE2, $AC$1:$AE$1)</f>
        <v>0.97699999999999987</v>
      </c>
      <c r="AI2" s="46">
        <f t="shared" si="2"/>
        <v>0.97549999999999981</v>
      </c>
      <c r="AJ2" s="46">
        <f t="shared" si="2"/>
        <v>0.9740000000000002</v>
      </c>
      <c r="AK2" s="46">
        <f t="shared" si="2"/>
        <v>0.97250000000000014</v>
      </c>
      <c r="AL2" s="46">
        <f t="shared" si="2"/>
        <v>0.97100000000000009</v>
      </c>
      <c r="AM2" s="46">
        <f t="shared" si="2"/>
        <v>0.96950000000000003</v>
      </c>
      <c r="AN2" s="46">
        <f t="shared" si="2"/>
        <v>0.96799999999999997</v>
      </c>
      <c r="AO2" s="46">
        <f t="shared" si="2"/>
        <v>0.96650000000000036</v>
      </c>
      <c r="AP2" s="46">
        <f t="shared" si="2"/>
        <v>0.9650000000000003</v>
      </c>
      <c r="AQ2" s="46">
        <f t="shared" si="2"/>
        <v>0.96350000000000025</v>
      </c>
      <c r="AR2" s="46">
        <f t="shared" si="2"/>
        <v>0.96200000000000063</v>
      </c>
      <c r="AS2" s="46">
        <f t="shared" si="2"/>
        <v>0.96050000000000058</v>
      </c>
      <c r="AT2" s="46">
        <f t="shared" si="2"/>
        <v>0.95900000000000052</v>
      </c>
      <c r="AU2" s="46">
        <f t="shared" si="2"/>
        <v>0.95750000000000046</v>
      </c>
      <c r="AV2" s="46">
        <f t="shared" si="2"/>
        <v>0.95600000000000041</v>
      </c>
      <c r="AW2" s="46">
        <f t="shared" si="2"/>
        <v>0.95450000000000079</v>
      </c>
      <c r="AX2" s="46">
        <f t="shared" si="2"/>
        <v>0.95300000000000074</v>
      </c>
      <c r="AY2" s="46">
        <f t="shared" si="2"/>
        <v>0.95150000000000068</v>
      </c>
      <c r="AZ2" s="46">
        <f t="shared" si="2"/>
        <v>0.95000000000000107</v>
      </c>
    </row>
    <row r="3" spans="1:52" ht="14.25" customHeight="1" x14ac:dyDescent="0.2">
      <c r="A3" s="5" t="s">
        <v>53</v>
      </c>
      <c r="B3" s="31">
        <f>Cal!B22</f>
        <v>0.12479999999999999</v>
      </c>
      <c r="C3" s="31">
        <f>$B$3+(($E$3-$B$3)/($E$1-$B$1))*(C$1-$B$1)</f>
        <v>0.88986666666666669</v>
      </c>
      <c r="D3" s="31">
        <f>$B$3+(($E$3-$B$3)/($E$1-$B$1))*(D$1-$B$1)</f>
        <v>1.6549333333333334</v>
      </c>
      <c r="E3" s="31">
        <f>Cal!C22</f>
        <v>2.42</v>
      </c>
      <c r="F3" s="31">
        <f t="shared" ref="F3:K17" si="3">$E3+(($L3-$E3)/($L$1-$E$1))*(F$1-$E$1)</f>
        <v>2.4085714285714284</v>
      </c>
      <c r="G3" s="31">
        <f t="shared" si="3"/>
        <v>2.3971428571428572</v>
      </c>
      <c r="H3" s="31">
        <f t="shared" si="3"/>
        <v>2.3857142857142857</v>
      </c>
      <c r="I3" s="31">
        <f t="shared" si="3"/>
        <v>2.3742857142857141</v>
      </c>
      <c r="J3" s="31">
        <f t="shared" si="3"/>
        <v>2.3628571428571425</v>
      </c>
      <c r="K3" s="31">
        <f t="shared" si="3"/>
        <v>2.3514285714285714</v>
      </c>
      <c r="L3" s="31">
        <f>Cal!D22</f>
        <v>2.34</v>
      </c>
      <c r="M3" s="31">
        <f t="shared" ref="M3:AB17" si="4">$L3+(($AF3-$L3)/($AF$1-$L$1))*(M$1-$L$1)</f>
        <v>2.3359999999999999</v>
      </c>
      <c r="N3" s="31">
        <f t="shared" si="4"/>
        <v>2.3319999999999999</v>
      </c>
      <c r="O3" s="31">
        <f t="shared" si="4"/>
        <v>2.3279999999999998</v>
      </c>
      <c r="P3" s="31">
        <f t="shared" si="4"/>
        <v>2.3239999999999998</v>
      </c>
      <c r="Q3" s="31">
        <f t="shared" si="4"/>
        <v>2.3199999999999998</v>
      </c>
      <c r="R3" s="31">
        <f t="shared" si="4"/>
        <v>2.3159999999999998</v>
      </c>
      <c r="S3" s="31">
        <f t="shared" si="4"/>
        <v>2.3119999999999998</v>
      </c>
      <c r="T3" s="31">
        <f t="shared" si="4"/>
        <v>2.3079999999999998</v>
      </c>
      <c r="U3" s="31">
        <f t="shared" si="4"/>
        <v>2.3039999999999998</v>
      </c>
      <c r="V3" s="31">
        <f t="shared" si="4"/>
        <v>2.2999999999999998</v>
      </c>
      <c r="W3" s="31">
        <f t="shared" si="4"/>
        <v>2.2959999999999998</v>
      </c>
      <c r="X3" s="31">
        <f t="shared" si="4"/>
        <v>2.2919999999999998</v>
      </c>
      <c r="Y3" s="31">
        <f t="shared" si="4"/>
        <v>2.2879999999999998</v>
      </c>
      <c r="Z3" s="31">
        <f t="shared" si="4"/>
        <v>2.2839999999999998</v>
      </c>
      <c r="AA3" s="31">
        <f t="shared" si="4"/>
        <v>2.2799999999999998</v>
      </c>
      <c r="AB3" s="31">
        <f t="shared" si="4"/>
        <v>2.2759999999999998</v>
      </c>
      <c r="AC3" s="31">
        <f t="shared" si="1"/>
        <v>2.2719999999999998</v>
      </c>
      <c r="AD3" s="31">
        <f t="shared" si="1"/>
        <v>2.2679999999999998</v>
      </c>
      <c r="AE3" s="31">
        <f t="shared" si="1"/>
        <v>2.2639999999999998</v>
      </c>
      <c r="AF3" s="31">
        <f>Cal!E22</f>
        <v>2.2599999999999998</v>
      </c>
      <c r="AG3" s="46">
        <f t="shared" ref="AG3:AV5" si="5">_xlfn.FORECAST.LINEAR(AG$1, $AC3:$AE3, $AC$1:$AE$1)</f>
        <v>2.2559999999999985</v>
      </c>
      <c r="AH3" s="46">
        <f t="shared" si="5"/>
        <v>2.2519999999999989</v>
      </c>
      <c r="AI3" s="46">
        <f t="shared" si="5"/>
        <v>2.2479999999999993</v>
      </c>
      <c r="AJ3" s="46">
        <f t="shared" si="5"/>
        <v>2.243999999999998</v>
      </c>
      <c r="AK3" s="46">
        <f t="shared" si="5"/>
        <v>2.2399999999999984</v>
      </c>
      <c r="AL3" s="46">
        <f t="shared" si="5"/>
        <v>2.2359999999999989</v>
      </c>
      <c r="AM3" s="46">
        <f t="shared" si="5"/>
        <v>2.2319999999999993</v>
      </c>
      <c r="AN3" s="46">
        <f t="shared" si="5"/>
        <v>2.2279999999999998</v>
      </c>
      <c r="AO3" s="46">
        <f t="shared" si="5"/>
        <v>2.2239999999999984</v>
      </c>
      <c r="AP3" s="46">
        <f t="shared" si="5"/>
        <v>2.2199999999999989</v>
      </c>
      <c r="AQ3" s="46">
        <f t="shared" si="5"/>
        <v>2.2159999999999993</v>
      </c>
      <c r="AR3" s="46">
        <f t="shared" si="5"/>
        <v>2.211999999999998</v>
      </c>
      <c r="AS3" s="46">
        <f t="shared" si="5"/>
        <v>2.2079999999999984</v>
      </c>
      <c r="AT3" s="46">
        <f t="shared" si="5"/>
        <v>2.2039999999999988</v>
      </c>
      <c r="AU3" s="46">
        <f t="shared" si="5"/>
        <v>2.1999999999999993</v>
      </c>
      <c r="AV3" s="46">
        <f t="shared" si="5"/>
        <v>2.1959999999999997</v>
      </c>
      <c r="AW3" s="46">
        <f t="shared" si="2"/>
        <v>2.1919999999999984</v>
      </c>
      <c r="AX3" s="46">
        <f t="shared" si="2"/>
        <v>2.1879999999999988</v>
      </c>
      <c r="AY3" s="46">
        <f t="shared" si="2"/>
        <v>2.1839999999999993</v>
      </c>
      <c r="AZ3" s="46">
        <f t="shared" si="2"/>
        <v>2.1799999999999979</v>
      </c>
    </row>
    <row r="4" spans="1:52" ht="14.25" customHeight="1" x14ac:dyDescent="0.2">
      <c r="A4" s="5" t="s">
        <v>40</v>
      </c>
      <c r="B4" s="31">
        <f>Cal!B23</f>
        <v>1.87</v>
      </c>
      <c r="C4" s="31">
        <f>$B4+(($E4-$B4)/($E$1-$B$1))*(C$1-$B$1)</f>
        <v>1.87</v>
      </c>
      <c r="D4" s="31">
        <f>$B4+(($E4-$B4)/($E$1-$B$1))*(D$1-$B$1)</f>
        <v>1.87</v>
      </c>
      <c r="E4" s="31">
        <f>Cal!C23</f>
        <v>1.87</v>
      </c>
      <c r="F4" s="31">
        <f t="shared" si="3"/>
        <v>1.8585714285714288</v>
      </c>
      <c r="G4" s="31">
        <f t="shared" si="3"/>
        <v>1.8471428571428572</v>
      </c>
      <c r="H4" s="31">
        <f t="shared" si="3"/>
        <v>1.8357142857142859</v>
      </c>
      <c r="I4" s="31">
        <f t="shared" si="3"/>
        <v>1.8242857142857143</v>
      </c>
      <c r="J4" s="31">
        <f t="shared" si="3"/>
        <v>1.8128571428571429</v>
      </c>
      <c r="K4" s="31">
        <f t="shared" si="3"/>
        <v>1.8014285714285714</v>
      </c>
      <c r="L4" s="31">
        <f>Cal!D23</f>
        <v>1.79</v>
      </c>
      <c r="M4" s="31">
        <f t="shared" si="4"/>
        <v>1.7865</v>
      </c>
      <c r="N4" s="31">
        <f t="shared" si="1"/>
        <v>1.7829999999999999</v>
      </c>
      <c r="O4" s="31">
        <f t="shared" si="1"/>
        <v>1.7795000000000001</v>
      </c>
      <c r="P4" s="31">
        <f t="shared" si="1"/>
        <v>1.776</v>
      </c>
      <c r="Q4" s="31">
        <f t="shared" si="1"/>
        <v>1.7725</v>
      </c>
      <c r="R4" s="31">
        <f t="shared" si="1"/>
        <v>1.7690000000000001</v>
      </c>
      <c r="S4" s="31">
        <f t="shared" si="1"/>
        <v>1.7655000000000001</v>
      </c>
      <c r="T4" s="31">
        <f t="shared" si="1"/>
        <v>1.762</v>
      </c>
      <c r="U4" s="31">
        <f t="shared" si="1"/>
        <v>1.7585</v>
      </c>
      <c r="V4" s="31">
        <f t="shared" si="1"/>
        <v>1.7549999999999999</v>
      </c>
      <c r="W4" s="31">
        <f t="shared" si="1"/>
        <v>1.7515000000000001</v>
      </c>
      <c r="X4" s="31">
        <f t="shared" si="1"/>
        <v>1.748</v>
      </c>
      <c r="Y4" s="31">
        <f t="shared" si="1"/>
        <v>1.7444999999999999</v>
      </c>
      <c r="Z4" s="31">
        <f t="shared" si="1"/>
        <v>1.7410000000000001</v>
      </c>
      <c r="AA4" s="31">
        <f t="shared" si="1"/>
        <v>1.7375</v>
      </c>
      <c r="AB4" s="31">
        <f t="shared" si="1"/>
        <v>1.734</v>
      </c>
      <c r="AC4" s="31">
        <f t="shared" si="1"/>
        <v>1.7304999999999999</v>
      </c>
      <c r="AD4" s="31">
        <f t="shared" si="1"/>
        <v>1.7269999999999999</v>
      </c>
      <c r="AE4" s="31">
        <f t="shared" si="1"/>
        <v>1.7235</v>
      </c>
      <c r="AF4" s="31">
        <f>Cal!E23</f>
        <v>1.72</v>
      </c>
      <c r="AG4" s="46">
        <f t="shared" si="5"/>
        <v>1.7165000000000008</v>
      </c>
      <c r="AH4" s="46">
        <f t="shared" si="2"/>
        <v>1.713000000000001</v>
      </c>
      <c r="AI4" s="46">
        <f t="shared" si="2"/>
        <v>1.7095000000000002</v>
      </c>
      <c r="AJ4" s="46">
        <f t="shared" si="2"/>
        <v>1.7060000000000004</v>
      </c>
      <c r="AK4" s="46">
        <f t="shared" si="2"/>
        <v>1.7025000000000006</v>
      </c>
      <c r="AL4" s="46">
        <f t="shared" si="2"/>
        <v>1.6990000000000007</v>
      </c>
      <c r="AM4" s="46">
        <f t="shared" si="2"/>
        <v>1.6955000000000009</v>
      </c>
      <c r="AN4" s="46">
        <f t="shared" si="2"/>
        <v>1.6920000000000011</v>
      </c>
      <c r="AO4" s="46">
        <f t="shared" si="2"/>
        <v>1.6885000000000012</v>
      </c>
      <c r="AP4" s="46">
        <f t="shared" si="2"/>
        <v>1.6850000000000005</v>
      </c>
      <c r="AQ4" s="46">
        <f t="shared" si="2"/>
        <v>1.6815000000000007</v>
      </c>
      <c r="AR4" s="46">
        <f t="shared" si="2"/>
        <v>1.6780000000000008</v>
      </c>
      <c r="AS4" s="46">
        <f t="shared" si="2"/>
        <v>1.674500000000001</v>
      </c>
      <c r="AT4" s="46">
        <f t="shared" si="2"/>
        <v>1.6710000000000012</v>
      </c>
      <c r="AU4" s="46">
        <f t="shared" si="2"/>
        <v>1.6675000000000013</v>
      </c>
      <c r="AV4" s="46">
        <f t="shared" si="2"/>
        <v>1.6640000000000015</v>
      </c>
      <c r="AW4" s="46">
        <f t="shared" si="2"/>
        <v>1.6605000000000016</v>
      </c>
      <c r="AX4" s="46">
        <f t="shared" si="2"/>
        <v>1.6570000000000018</v>
      </c>
      <c r="AY4" s="46">
        <f t="shared" si="2"/>
        <v>1.6535000000000011</v>
      </c>
      <c r="AZ4" s="46">
        <f t="shared" si="2"/>
        <v>1.6500000000000012</v>
      </c>
    </row>
    <row r="5" spans="1:52" ht="14.25" customHeight="1" x14ac:dyDescent="0.2">
      <c r="A5" s="5" t="s">
        <v>54</v>
      </c>
      <c r="B5" s="31">
        <f>Cal!B24</f>
        <v>0.53</v>
      </c>
      <c r="C5" s="31">
        <f t="shared" ref="C5:D17" si="6">$B5+(($E5-$B5)/($E$1-$B$1))*(C$1-$B$1)</f>
        <v>0.51666666666666672</v>
      </c>
      <c r="D5" s="31">
        <f t="shared" si="6"/>
        <v>0.5033333333333333</v>
      </c>
      <c r="E5" s="31">
        <f>Cal!C24</f>
        <v>0.49</v>
      </c>
      <c r="F5" s="31">
        <f t="shared" si="3"/>
        <v>0.48714285714285716</v>
      </c>
      <c r="G5" s="31">
        <f t="shared" si="3"/>
        <v>0.48428571428571426</v>
      </c>
      <c r="H5" s="31">
        <f t="shared" si="3"/>
        <v>0.48142857142857143</v>
      </c>
      <c r="I5" s="31">
        <f t="shared" si="3"/>
        <v>0.47857142857142854</v>
      </c>
      <c r="J5" s="31">
        <f t="shared" si="3"/>
        <v>0.4757142857142857</v>
      </c>
      <c r="K5" s="31">
        <f t="shared" si="3"/>
        <v>0.47285714285714281</v>
      </c>
      <c r="L5" s="31">
        <f>Cal!D24</f>
        <v>0.47</v>
      </c>
      <c r="M5" s="31">
        <f t="shared" si="4"/>
        <v>0.46849999999999997</v>
      </c>
      <c r="N5" s="31">
        <f t="shared" si="1"/>
        <v>0.46699999999999997</v>
      </c>
      <c r="O5" s="31">
        <f t="shared" si="1"/>
        <v>0.46549999999999997</v>
      </c>
      <c r="P5" s="31">
        <f t="shared" si="1"/>
        <v>0.46399999999999997</v>
      </c>
      <c r="Q5" s="31">
        <f t="shared" si="1"/>
        <v>0.46249999999999997</v>
      </c>
      <c r="R5" s="31">
        <f t="shared" si="1"/>
        <v>0.46099999999999997</v>
      </c>
      <c r="S5" s="31">
        <f t="shared" si="1"/>
        <v>0.45949999999999996</v>
      </c>
      <c r="T5" s="31">
        <f t="shared" si="1"/>
        <v>0.45799999999999996</v>
      </c>
      <c r="U5" s="31">
        <f t="shared" si="1"/>
        <v>0.45649999999999996</v>
      </c>
      <c r="V5" s="31">
        <f t="shared" si="1"/>
        <v>0.45499999999999996</v>
      </c>
      <c r="W5" s="31">
        <f t="shared" si="1"/>
        <v>0.45350000000000001</v>
      </c>
      <c r="X5" s="31">
        <f t="shared" si="1"/>
        <v>0.45200000000000001</v>
      </c>
      <c r="Y5" s="31">
        <f t="shared" si="1"/>
        <v>0.45050000000000001</v>
      </c>
      <c r="Z5" s="31">
        <f t="shared" si="1"/>
        <v>0.44900000000000001</v>
      </c>
      <c r="AA5" s="31">
        <f t="shared" si="1"/>
        <v>0.44750000000000001</v>
      </c>
      <c r="AB5" s="31">
        <f t="shared" si="1"/>
        <v>0.44600000000000001</v>
      </c>
      <c r="AC5" s="31">
        <f t="shared" si="1"/>
        <v>0.44450000000000001</v>
      </c>
      <c r="AD5" s="31">
        <f t="shared" si="1"/>
        <v>0.443</v>
      </c>
      <c r="AE5" s="31">
        <f t="shared" si="1"/>
        <v>0.4415</v>
      </c>
      <c r="AF5" s="31">
        <f>Cal!E24</f>
        <v>0.44</v>
      </c>
      <c r="AG5" s="46">
        <f t="shared" si="5"/>
        <v>0.43849999999999989</v>
      </c>
      <c r="AH5" s="46">
        <f t="shared" si="2"/>
        <v>0.43699999999999983</v>
      </c>
      <c r="AI5" s="46">
        <f t="shared" si="2"/>
        <v>0.43550000000000022</v>
      </c>
      <c r="AJ5" s="46">
        <f t="shared" si="2"/>
        <v>0.43400000000000016</v>
      </c>
      <c r="AK5" s="46">
        <f t="shared" si="2"/>
        <v>0.43250000000000011</v>
      </c>
      <c r="AL5" s="46">
        <f t="shared" si="2"/>
        <v>0.43100000000000005</v>
      </c>
      <c r="AM5" s="46">
        <f t="shared" si="2"/>
        <v>0.42949999999999999</v>
      </c>
      <c r="AN5" s="46">
        <f t="shared" si="2"/>
        <v>0.42799999999999994</v>
      </c>
      <c r="AO5" s="46">
        <f t="shared" si="2"/>
        <v>0.42649999999999988</v>
      </c>
      <c r="AP5" s="46">
        <f t="shared" si="2"/>
        <v>0.42500000000000027</v>
      </c>
      <c r="AQ5" s="46">
        <f t="shared" si="2"/>
        <v>0.42350000000000021</v>
      </c>
      <c r="AR5" s="46">
        <f t="shared" si="2"/>
        <v>0.42200000000000015</v>
      </c>
      <c r="AS5" s="46">
        <f t="shared" si="2"/>
        <v>0.4205000000000001</v>
      </c>
      <c r="AT5" s="46">
        <f t="shared" si="2"/>
        <v>0.41900000000000004</v>
      </c>
      <c r="AU5" s="46">
        <f t="shared" si="2"/>
        <v>0.41749999999999998</v>
      </c>
      <c r="AV5" s="46">
        <f t="shared" si="2"/>
        <v>0.41599999999999993</v>
      </c>
      <c r="AW5" s="46">
        <f t="shared" si="2"/>
        <v>0.41449999999999987</v>
      </c>
      <c r="AX5" s="46">
        <f t="shared" si="2"/>
        <v>0.41299999999999981</v>
      </c>
      <c r="AY5" s="46">
        <f t="shared" si="2"/>
        <v>0.4115000000000002</v>
      </c>
      <c r="AZ5" s="46">
        <f t="shared" si="2"/>
        <v>0.41000000000000014</v>
      </c>
    </row>
    <row r="6" spans="1:52" ht="14.25" customHeight="1" x14ac:dyDescent="0.2">
      <c r="A6" s="5" t="s">
        <v>55</v>
      </c>
      <c r="B6" s="31">
        <f>Cal!B25</f>
        <v>0</v>
      </c>
      <c r="C6" s="31">
        <f t="shared" si="6"/>
        <v>0</v>
      </c>
      <c r="D6" s="31">
        <f t="shared" si="6"/>
        <v>0</v>
      </c>
      <c r="E6" s="31">
        <f>Cal!C25</f>
        <v>0</v>
      </c>
      <c r="F6" s="31">
        <f t="shared" si="3"/>
        <v>0</v>
      </c>
      <c r="G6" s="31">
        <f t="shared" si="3"/>
        <v>0</v>
      </c>
      <c r="H6" s="31">
        <f t="shared" si="3"/>
        <v>0</v>
      </c>
      <c r="I6" s="31">
        <f t="shared" si="3"/>
        <v>0</v>
      </c>
      <c r="J6" s="31">
        <f t="shared" si="3"/>
        <v>0</v>
      </c>
      <c r="K6" s="31">
        <f t="shared" si="3"/>
        <v>0</v>
      </c>
      <c r="L6" s="31">
        <f>Cal!D25</f>
        <v>0</v>
      </c>
      <c r="M6" s="31">
        <f t="shared" si="4"/>
        <v>0</v>
      </c>
      <c r="N6" s="31">
        <f t="shared" si="1"/>
        <v>0</v>
      </c>
      <c r="O6" s="31">
        <f t="shared" si="1"/>
        <v>0</v>
      </c>
      <c r="P6" s="31">
        <f t="shared" si="1"/>
        <v>0</v>
      </c>
      <c r="Q6" s="31">
        <f t="shared" si="1"/>
        <v>0</v>
      </c>
      <c r="R6" s="31">
        <f t="shared" si="1"/>
        <v>0</v>
      </c>
      <c r="S6" s="31">
        <f t="shared" si="1"/>
        <v>0</v>
      </c>
      <c r="T6" s="31">
        <f t="shared" si="1"/>
        <v>0</v>
      </c>
      <c r="U6" s="31">
        <f t="shared" si="1"/>
        <v>0</v>
      </c>
      <c r="V6" s="31">
        <f t="shared" si="1"/>
        <v>0</v>
      </c>
      <c r="W6" s="31">
        <f t="shared" si="1"/>
        <v>0</v>
      </c>
      <c r="X6" s="31">
        <f t="shared" si="1"/>
        <v>0</v>
      </c>
      <c r="Y6" s="31">
        <f t="shared" si="1"/>
        <v>0</v>
      </c>
      <c r="Z6" s="31">
        <f t="shared" si="1"/>
        <v>0</v>
      </c>
      <c r="AA6" s="31">
        <f t="shared" si="1"/>
        <v>0</v>
      </c>
      <c r="AB6" s="31">
        <f t="shared" si="1"/>
        <v>0</v>
      </c>
      <c r="AC6" s="31">
        <f t="shared" si="1"/>
        <v>0</v>
      </c>
      <c r="AD6" s="31">
        <f t="shared" si="1"/>
        <v>0</v>
      </c>
      <c r="AE6" s="31">
        <f t="shared" si="1"/>
        <v>0</v>
      </c>
      <c r="AF6" s="31">
        <f>Cal!E25</f>
        <v>0</v>
      </c>
      <c r="AG6" s="46">
        <f>AF6</f>
        <v>0</v>
      </c>
      <c r="AH6" s="46">
        <f t="shared" ref="AH6:AZ8" si="7">AG6</f>
        <v>0</v>
      </c>
      <c r="AI6" s="46">
        <f t="shared" si="7"/>
        <v>0</v>
      </c>
      <c r="AJ6" s="46">
        <f t="shared" si="7"/>
        <v>0</v>
      </c>
      <c r="AK6" s="46">
        <f t="shared" si="7"/>
        <v>0</v>
      </c>
      <c r="AL6" s="46">
        <f t="shared" si="7"/>
        <v>0</v>
      </c>
      <c r="AM6" s="46">
        <f t="shared" si="7"/>
        <v>0</v>
      </c>
      <c r="AN6" s="46">
        <f t="shared" si="7"/>
        <v>0</v>
      </c>
      <c r="AO6" s="46">
        <f t="shared" si="7"/>
        <v>0</v>
      </c>
      <c r="AP6" s="46">
        <f t="shared" si="7"/>
        <v>0</v>
      </c>
      <c r="AQ6" s="46">
        <f t="shared" si="7"/>
        <v>0</v>
      </c>
      <c r="AR6" s="46">
        <f t="shared" si="7"/>
        <v>0</v>
      </c>
      <c r="AS6" s="46">
        <f t="shared" si="7"/>
        <v>0</v>
      </c>
      <c r="AT6" s="46">
        <f t="shared" si="7"/>
        <v>0</v>
      </c>
      <c r="AU6" s="46">
        <f t="shared" si="7"/>
        <v>0</v>
      </c>
      <c r="AV6" s="46">
        <f t="shared" si="7"/>
        <v>0</v>
      </c>
      <c r="AW6" s="46">
        <f t="shared" si="7"/>
        <v>0</v>
      </c>
      <c r="AX6" s="46">
        <f t="shared" si="7"/>
        <v>0</v>
      </c>
      <c r="AY6" s="46">
        <f t="shared" si="7"/>
        <v>0</v>
      </c>
      <c r="AZ6" s="46">
        <f t="shared" si="7"/>
        <v>0</v>
      </c>
    </row>
    <row r="7" spans="1:52" ht="14.25" customHeight="1" x14ac:dyDescent="0.2">
      <c r="A7" s="5" t="s">
        <v>56</v>
      </c>
      <c r="B7" s="31">
        <f>Cal!B26</f>
        <v>0</v>
      </c>
      <c r="C7" s="31">
        <f t="shared" si="6"/>
        <v>0</v>
      </c>
      <c r="D7" s="31">
        <f t="shared" si="6"/>
        <v>0</v>
      </c>
      <c r="E7" s="31">
        <f>Cal!C26</f>
        <v>0</v>
      </c>
      <c r="F7" s="31">
        <f t="shared" si="3"/>
        <v>0</v>
      </c>
      <c r="G7" s="31">
        <f t="shared" si="3"/>
        <v>0</v>
      </c>
      <c r="H7" s="31">
        <f t="shared" si="3"/>
        <v>0</v>
      </c>
      <c r="I7" s="31">
        <f t="shared" si="3"/>
        <v>0</v>
      </c>
      <c r="J7" s="31">
        <f t="shared" si="3"/>
        <v>0</v>
      </c>
      <c r="K7" s="31">
        <f t="shared" si="3"/>
        <v>0</v>
      </c>
      <c r="L7" s="31">
        <f>Cal!D26</f>
        <v>0</v>
      </c>
      <c r="M7" s="31">
        <f t="shared" si="4"/>
        <v>0</v>
      </c>
      <c r="N7" s="31">
        <f t="shared" si="1"/>
        <v>0</v>
      </c>
      <c r="O7" s="31">
        <f t="shared" si="1"/>
        <v>0</v>
      </c>
      <c r="P7" s="31">
        <f t="shared" si="1"/>
        <v>0</v>
      </c>
      <c r="Q7" s="31">
        <f t="shared" si="1"/>
        <v>0</v>
      </c>
      <c r="R7" s="31">
        <f t="shared" si="1"/>
        <v>0</v>
      </c>
      <c r="S7" s="31">
        <f t="shared" si="1"/>
        <v>0</v>
      </c>
      <c r="T7" s="31">
        <f t="shared" si="1"/>
        <v>0</v>
      </c>
      <c r="U7" s="31">
        <f t="shared" si="1"/>
        <v>0</v>
      </c>
      <c r="V7" s="31">
        <f t="shared" si="1"/>
        <v>0</v>
      </c>
      <c r="W7" s="31">
        <f t="shared" si="1"/>
        <v>0</v>
      </c>
      <c r="X7" s="31">
        <f t="shared" si="1"/>
        <v>0</v>
      </c>
      <c r="Y7" s="31">
        <f t="shared" si="1"/>
        <v>0</v>
      </c>
      <c r="Z7" s="31">
        <f t="shared" si="1"/>
        <v>0</v>
      </c>
      <c r="AA7" s="31">
        <f t="shared" si="1"/>
        <v>0</v>
      </c>
      <c r="AB7" s="31">
        <f t="shared" si="1"/>
        <v>0</v>
      </c>
      <c r="AC7" s="31">
        <f t="shared" si="1"/>
        <v>0</v>
      </c>
      <c r="AD7" s="31">
        <f t="shared" si="1"/>
        <v>0</v>
      </c>
      <c r="AE7" s="31">
        <f t="shared" si="1"/>
        <v>0</v>
      </c>
      <c r="AF7" s="31">
        <f>Cal!E26</f>
        <v>0</v>
      </c>
      <c r="AG7" s="46">
        <f t="shared" ref="AG7:AV8" si="8">AF7</f>
        <v>0</v>
      </c>
      <c r="AH7" s="46">
        <f t="shared" si="8"/>
        <v>0</v>
      </c>
      <c r="AI7" s="46">
        <f t="shared" si="8"/>
        <v>0</v>
      </c>
      <c r="AJ7" s="46">
        <f t="shared" si="8"/>
        <v>0</v>
      </c>
      <c r="AK7" s="46">
        <f t="shared" si="8"/>
        <v>0</v>
      </c>
      <c r="AL7" s="46">
        <f t="shared" si="8"/>
        <v>0</v>
      </c>
      <c r="AM7" s="46">
        <f t="shared" si="8"/>
        <v>0</v>
      </c>
      <c r="AN7" s="46">
        <f t="shared" si="8"/>
        <v>0</v>
      </c>
      <c r="AO7" s="46">
        <f t="shared" si="8"/>
        <v>0</v>
      </c>
      <c r="AP7" s="46">
        <f t="shared" si="8"/>
        <v>0</v>
      </c>
      <c r="AQ7" s="46">
        <f t="shared" si="8"/>
        <v>0</v>
      </c>
      <c r="AR7" s="46">
        <f t="shared" si="8"/>
        <v>0</v>
      </c>
      <c r="AS7" s="46">
        <f t="shared" si="8"/>
        <v>0</v>
      </c>
      <c r="AT7" s="46">
        <f t="shared" si="8"/>
        <v>0</v>
      </c>
      <c r="AU7" s="46">
        <f t="shared" si="8"/>
        <v>0</v>
      </c>
      <c r="AV7" s="46">
        <f t="shared" si="8"/>
        <v>0</v>
      </c>
      <c r="AW7" s="46">
        <f t="shared" si="7"/>
        <v>0</v>
      </c>
      <c r="AX7" s="46">
        <f t="shared" si="7"/>
        <v>0</v>
      </c>
      <c r="AY7" s="46">
        <f t="shared" si="7"/>
        <v>0</v>
      </c>
      <c r="AZ7" s="46">
        <f t="shared" si="7"/>
        <v>0</v>
      </c>
    </row>
    <row r="8" spans="1:52" ht="14.25" customHeight="1" x14ac:dyDescent="0.2">
      <c r="A8" s="5" t="s">
        <v>67</v>
      </c>
      <c r="B8" s="31">
        <f>Cal!B27</f>
        <v>0</v>
      </c>
      <c r="C8" s="31">
        <f t="shared" si="6"/>
        <v>0</v>
      </c>
      <c r="D8" s="31">
        <f t="shared" si="6"/>
        <v>0</v>
      </c>
      <c r="E8" s="31">
        <f>Cal!C27</f>
        <v>0</v>
      </c>
      <c r="F8" s="31">
        <f t="shared" si="3"/>
        <v>0</v>
      </c>
      <c r="G8" s="31">
        <f t="shared" si="3"/>
        <v>0</v>
      </c>
      <c r="H8" s="31">
        <f t="shared" si="3"/>
        <v>0</v>
      </c>
      <c r="I8" s="31">
        <f t="shared" si="3"/>
        <v>0</v>
      </c>
      <c r="J8" s="31">
        <f t="shared" si="3"/>
        <v>0</v>
      </c>
      <c r="K8" s="31">
        <f t="shared" si="3"/>
        <v>0</v>
      </c>
      <c r="L8" s="31">
        <f>Cal!D27</f>
        <v>0</v>
      </c>
      <c r="M8" s="31">
        <f t="shared" si="4"/>
        <v>0</v>
      </c>
      <c r="N8" s="31">
        <f t="shared" si="1"/>
        <v>0</v>
      </c>
      <c r="O8" s="31">
        <f t="shared" si="1"/>
        <v>0</v>
      </c>
      <c r="P8" s="31">
        <f t="shared" si="1"/>
        <v>0</v>
      </c>
      <c r="Q8" s="31">
        <f t="shared" si="1"/>
        <v>0</v>
      </c>
      <c r="R8" s="31">
        <f t="shared" si="1"/>
        <v>0</v>
      </c>
      <c r="S8" s="31">
        <f t="shared" si="1"/>
        <v>0</v>
      </c>
      <c r="T8" s="31">
        <f t="shared" si="1"/>
        <v>0</v>
      </c>
      <c r="U8" s="31">
        <f t="shared" si="1"/>
        <v>0</v>
      </c>
      <c r="V8" s="31">
        <f t="shared" si="1"/>
        <v>0</v>
      </c>
      <c r="W8" s="31">
        <f t="shared" si="1"/>
        <v>0</v>
      </c>
      <c r="X8" s="31">
        <f t="shared" si="1"/>
        <v>0</v>
      </c>
      <c r="Y8" s="31">
        <f t="shared" si="1"/>
        <v>0</v>
      </c>
      <c r="Z8" s="31">
        <f t="shared" si="1"/>
        <v>0</v>
      </c>
      <c r="AA8" s="31">
        <f t="shared" si="1"/>
        <v>0</v>
      </c>
      <c r="AB8" s="31">
        <f t="shared" si="1"/>
        <v>0</v>
      </c>
      <c r="AC8" s="31">
        <f t="shared" si="1"/>
        <v>0</v>
      </c>
      <c r="AD8" s="31">
        <f t="shared" si="1"/>
        <v>0</v>
      </c>
      <c r="AE8" s="31">
        <f t="shared" si="1"/>
        <v>0</v>
      </c>
      <c r="AF8" s="31">
        <f>Cal!E27</f>
        <v>0</v>
      </c>
      <c r="AG8" s="46">
        <f t="shared" si="8"/>
        <v>0</v>
      </c>
      <c r="AH8" s="46">
        <f t="shared" si="7"/>
        <v>0</v>
      </c>
      <c r="AI8" s="46">
        <f t="shared" si="7"/>
        <v>0</v>
      </c>
      <c r="AJ8" s="46">
        <f t="shared" si="7"/>
        <v>0</v>
      </c>
      <c r="AK8" s="46">
        <f t="shared" si="7"/>
        <v>0</v>
      </c>
      <c r="AL8" s="46">
        <f t="shared" si="7"/>
        <v>0</v>
      </c>
      <c r="AM8" s="46">
        <f t="shared" si="7"/>
        <v>0</v>
      </c>
      <c r="AN8" s="46">
        <f t="shared" si="7"/>
        <v>0</v>
      </c>
      <c r="AO8" s="46">
        <f t="shared" si="7"/>
        <v>0</v>
      </c>
      <c r="AP8" s="46">
        <f t="shared" si="7"/>
        <v>0</v>
      </c>
      <c r="AQ8" s="46">
        <f t="shared" si="7"/>
        <v>0</v>
      </c>
      <c r="AR8" s="46">
        <f t="shared" si="7"/>
        <v>0</v>
      </c>
      <c r="AS8" s="46">
        <f t="shared" si="7"/>
        <v>0</v>
      </c>
      <c r="AT8" s="46">
        <f t="shared" si="7"/>
        <v>0</v>
      </c>
      <c r="AU8" s="46">
        <f t="shared" si="7"/>
        <v>0</v>
      </c>
      <c r="AV8" s="46">
        <f t="shared" si="7"/>
        <v>0</v>
      </c>
      <c r="AW8" s="46">
        <f t="shared" si="7"/>
        <v>0</v>
      </c>
      <c r="AX8" s="46">
        <f t="shared" si="7"/>
        <v>0</v>
      </c>
      <c r="AY8" s="46">
        <f t="shared" si="7"/>
        <v>0</v>
      </c>
      <c r="AZ8" s="46">
        <f t="shared" si="7"/>
        <v>0</v>
      </c>
    </row>
    <row r="9" spans="1:52" ht="14.25" customHeight="1" x14ac:dyDescent="0.2">
      <c r="A9" s="5" t="s">
        <v>57</v>
      </c>
      <c r="B9" s="31">
        <f>Cal!B28</f>
        <v>2.88</v>
      </c>
      <c r="C9" s="31">
        <f t="shared" si="6"/>
        <v>2.8033333333333332</v>
      </c>
      <c r="D9" s="31">
        <f t="shared" si="6"/>
        <v>2.7266666666666666</v>
      </c>
      <c r="E9" s="31">
        <f>Cal!C28</f>
        <v>2.65</v>
      </c>
      <c r="F9" s="31">
        <f t="shared" si="3"/>
        <v>2.62</v>
      </c>
      <c r="G9" s="31">
        <f t="shared" si="3"/>
        <v>2.59</v>
      </c>
      <c r="H9" s="31">
        <f t="shared" si="3"/>
        <v>2.56</v>
      </c>
      <c r="I9" s="31">
        <f t="shared" si="3"/>
        <v>2.5299999999999998</v>
      </c>
      <c r="J9" s="31">
        <f t="shared" si="3"/>
        <v>2.5</v>
      </c>
      <c r="K9" s="31">
        <f t="shared" si="3"/>
        <v>2.4699999999999998</v>
      </c>
      <c r="L9" s="31">
        <f>Cal!D28</f>
        <v>2.44</v>
      </c>
      <c r="M9" s="31">
        <f t="shared" si="4"/>
        <v>2.4239999999999999</v>
      </c>
      <c r="N9" s="31">
        <f t="shared" si="1"/>
        <v>2.4079999999999999</v>
      </c>
      <c r="O9" s="31">
        <f t="shared" si="1"/>
        <v>2.3919999999999999</v>
      </c>
      <c r="P9" s="31">
        <f t="shared" si="1"/>
        <v>2.3759999999999999</v>
      </c>
      <c r="Q9" s="31">
        <f t="shared" si="1"/>
        <v>2.36</v>
      </c>
      <c r="R9" s="31">
        <f t="shared" si="1"/>
        <v>2.3439999999999999</v>
      </c>
      <c r="S9" s="31">
        <f t="shared" si="1"/>
        <v>2.3279999999999998</v>
      </c>
      <c r="T9" s="31">
        <f t="shared" si="1"/>
        <v>2.3119999999999998</v>
      </c>
      <c r="U9" s="31">
        <f t="shared" si="1"/>
        <v>2.2959999999999998</v>
      </c>
      <c r="V9" s="31">
        <f t="shared" si="1"/>
        <v>2.2800000000000002</v>
      </c>
      <c r="W9" s="31">
        <f t="shared" si="1"/>
        <v>2.2640000000000002</v>
      </c>
      <c r="X9" s="31">
        <f t="shared" si="1"/>
        <v>2.2480000000000002</v>
      </c>
      <c r="Y9" s="31">
        <f t="shared" si="1"/>
        <v>2.2320000000000002</v>
      </c>
      <c r="Z9" s="31">
        <f t="shared" si="1"/>
        <v>2.2160000000000002</v>
      </c>
      <c r="AA9" s="31">
        <f t="shared" si="1"/>
        <v>2.2000000000000002</v>
      </c>
      <c r="AB9" s="31">
        <f t="shared" si="1"/>
        <v>2.1840000000000002</v>
      </c>
      <c r="AC9" s="31">
        <f t="shared" si="1"/>
        <v>2.1680000000000001</v>
      </c>
      <c r="AD9" s="31">
        <f t="shared" si="1"/>
        <v>2.1520000000000001</v>
      </c>
      <c r="AE9" s="31">
        <f t="shared" si="1"/>
        <v>2.1360000000000001</v>
      </c>
      <c r="AF9" s="31">
        <f>Cal!E28</f>
        <v>2.12</v>
      </c>
      <c r="AG9" s="46">
        <f>_xlfn.FORECAST.LINEAR(AG$1, $AC9:$AE9, $AC$1:$AE$1)</f>
        <v>2.1039999999999992</v>
      </c>
      <c r="AH9" s="46">
        <f t="shared" ref="AH9:AZ17" si="9">_xlfn.FORECAST.LINEAR(AH$1, $AC9:$AE9, $AC$1:$AE$1)</f>
        <v>2.088000000000001</v>
      </c>
      <c r="AI9" s="46">
        <f t="shared" si="9"/>
        <v>2.0720000000000027</v>
      </c>
      <c r="AJ9" s="46">
        <f t="shared" si="9"/>
        <v>2.0559999999999974</v>
      </c>
      <c r="AK9" s="46">
        <f t="shared" si="9"/>
        <v>2.0399999999999991</v>
      </c>
      <c r="AL9" s="46">
        <f t="shared" si="9"/>
        <v>2.0240000000000009</v>
      </c>
      <c r="AM9" s="46">
        <f t="shared" si="9"/>
        <v>2.0080000000000027</v>
      </c>
      <c r="AN9" s="46">
        <f t="shared" si="9"/>
        <v>1.9920000000000044</v>
      </c>
      <c r="AO9" s="46">
        <f t="shared" si="9"/>
        <v>1.9759999999999991</v>
      </c>
      <c r="AP9" s="46">
        <f t="shared" si="9"/>
        <v>1.9600000000000009</v>
      </c>
      <c r="AQ9" s="46">
        <f t="shared" si="9"/>
        <v>1.9440000000000026</v>
      </c>
      <c r="AR9" s="46">
        <f t="shared" si="9"/>
        <v>1.9279999999999973</v>
      </c>
      <c r="AS9" s="46">
        <f t="shared" si="9"/>
        <v>1.911999999999999</v>
      </c>
      <c r="AT9" s="46">
        <f t="shared" si="9"/>
        <v>1.8960000000000008</v>
      </c>
      <c r="AU9" s="46">
        <f t="shared" si="9"/>
        <v>1.8800000000000026</v>
      </c>
      <c r="AV9" s="46">
        <f t="shared" si="9"/>
        <v>1.8640000000000043</v>
      </c>
      <c r="AW9" s="46">
        <f t="shared" si="9"/>
        <v>1.847999999999999</v>
      </c>
      <c r="AX9" s="46">
        <f t="shared" si="9"/>
        <v>1.8320000000000007</v>
      </c>
      <c r="AY9" s="46">
        <f t="shared" si="9"/>
        <v>1.8160000000000025</v>
      </c>
      <c r="AZ9" s="46">
        <f t="shared" si="9"/>
        <v>1.7999999999999972</v>
      </c>
    </row>
    <row r="10" spans="1:52" ht="14.25" customHeight="1" x14ac:dyDescent="0.2">
      <c r="A10" s="5" t="s">
        <v>58</v>
      </c>
      <c r="B10" s="31">
        <f>Cal!B29</f>
        <v>0.21</v>
      </c>
      <c r="C10" s="31">
        <f t="shared" si="6"/>
        <v>0.21</v>
      </c>
      <c r="D10" s="31">
        <f t="shared" si="6"/>
        <v>0.21</v>
      </c>
      <c r="E10" s="31">
        <f>Cal!C29</f>
        <v>0.21</v>
      </c>
      <c r="F10" s="31">
        <f t="shared" si="3"/>
        <v>0.20714285714285713</v>
      </c>
      <c r="G10" s="31">
        <f t="shared" si="3"/>
        <v>0.20428571428571429</v>
      </c>
      <c r="H10" s="31">
        <f t="shared" si="3"/>
        <v>0.20142857142857143</v>
      </c>
      <c r="I10" s="31">
        <f t="shared" si="3"/>
        <v>0.19857142857142857</v>
      </c>
      <c r="J10" s="31">
        <f t="shared" si="3"/>
        <v>0.1957142857142857</v>
      </c>
      <c r="K10" s="31">
        <f t="shared" si="3"/>
        <v>0.19285714285714287</v>
      </c>
      <c r="L10" s="31">
        <f>Cal!D29</f>
        <v>0.19</v>
      </c>
      <c r="M10" s="31">
        <f t="shared" si="4"/>
        <v>0.1885</v>
      </c>
      <c r="N10" s="31">
        <f t="shared" si="1"/>
        <v>0.187</v>
      </c>
      <c r="O10" s="31">
        <f t="shared" si="1"/>
        <v>0.1855</v>
      </c>
      <c r="P10" s="31">
        <f t="shared" si="1"/>
        <v>0.184</v>
      </c>
      <c r="Q10" s="31">
        <f t="shared" si="1"/>
        <v>0.1825</v>
      </c>
      <c r="R10" s="31">
        <f t="shared" si="1"/>
        <v>0.18099999999999999</v>
      </c>
      <c r="S10" s="31">
        <f t="shared" si="1"/>
        <v>0.17949999999999999</v>
      </c>
      <c r="T10" s="31">
        <f t="shared" si="1"/>
        <v>0.17799999999999999</v>
      </c>
      <c r="U10" s="31">
        <f t="shared" si="1"/>
        <v>0.17649999999999999</v>
      </c>
      <c r="V10" s="31">
        <f t="shared" si="1"/>
        <v>0.17499999999999999</v>
      </c>
      <c r="W10" s="31">
        <f t="shared" si="1"/>
        <v>0.17349999999999999</v>
      </c>
      <c r="X10" s="31">
        <f t="shared" si="1"/>
        <v>0.17199999999999999</v>
      </c>
      <c r="Y10" s="31">
        <f t="shared" si="1"/>
        <v>0.17050000000000001</v>
      </c>
      <c r="Z10" s="31">
        <f t="shared" si="1"/>
        <v>0.16900000000000001</v>
      </c>
      <c r="AA10" s="31">
        <f t="shared" si="1"/>
        <v>0.16750000000000001</v>
      </c>
      <c r="AB10" s="31">
        <f t="shared" si="1"/>
        <v>0.16600000000000001</v>
      </c>
      <c r="AC10" s="31">
        <f t="shared" si="1"/>
        <v>0.16450000000000001</v>
      </c>
      <c r="AD10" s="31">
        <f t="shared" si="1"/>
        <v>0.16300000000000001</v>
      </c>
      <c r="AE10" s="31">
        <f t="shared" si="1"/>
        <v>0.1615</v>
      </c>
      <c r="AF10" s="31">
        <f>Cal!E29</f>
        <v>0.16</v>
      </c>
      <c r="AG10" s="46">
        <f t="shared" ref="AG10:AV17" si="10">_xlfn.FORECAST.LINEAR(AG$1, $AC10:$AE10, $AC$1:$AE$1)</f>
        <v>0.15849999999999964</v>
      </c>
      <c r="AH10" s="46">
        <f t="shared" si="10"/>
        <v>0.15699999999999958</v>
      </c>
      <c r="AI10" s="46">
        <f t="shared" si="10"/>
        <v>0.15549999999999997</v>
      </c>
      <c r="AJ10" s="46">
        <f t="shared" si="10"/>
        <v>0.15399999999999991</v>
      </c>
      <c r="AK10" s="46">
        <f t="shared" si="10"/>
        <v>0.15249999999999986</v>
      </c>
      <c r="AL10" s="46">
        <f t="shared" si="10"/>
        <v>0.1509999999999998</v>
      </c>
      <c r="AM10" s="46">
        <f t="shared" si="10"/>
        <v>0.14949999999999974</v>
      </c>
      <c r="AN10" s="46">
        <f t="shared" si="10"/>
        <v>0.14799999999999969</v>
      </c>
      <c r="AO10" s="46">
        <f t="shared" si="10"/>
        <v>0.14649999999999963</v>
      </c>
      <c r="AP10" s="46">
        <f t="shared" si="10"/>
        <v>0.14500000000000002</v>
      </c>
      <c r="AQ10" s="46">
        <f t="shared" si="10"/>
        <v>0.14349999999999996</v>
      </c>
      <c r="AR10" s="46">
        <f t="shared" si="10"/>
        <v>0.1419999999999999</v>
      </c>
      <c r="AS10" s="46">
        <f t="shared" si="10"/>
        <v>0.14049999999999985</v>
      </c>
      <c r="AT10" s="46">
        <f t="shared" si="10"/>
        <v>0.13899999999999979</v>
      </c>
      <c r="AU10" s="46">
        <f t="shared" si="10"/>
        <v>0.13749999999999973</v>
      </c>
      <c r="AV10" s="46">
        <f t="shared" si="10"/>
        <v>0.13599999999999968</v>
      </c>
      <c r="AW10" s="46">
        <f t="shared" si="9"/>
        <v>0.13449999999999962</v>
      </c>
      <c r="AX10" s="46">
        <f t="shared" si="9"/>
        <v>0.13299999999999956</v>
      </c>
      <c r="AY10" s="46">
        <f t="shared" si="9"/>
        <v>0.13149999999999995</v>
      </c>
      <c r="AZ10" s="46">
        <f t="shared" si="9"/>
        <v>0.12999999999999989</v>
      </c>
    </row>
    <row r="11" spans="1:52" ht="14.25" customHeight="1" x14ac:dyDescent="0.2">
      <c r="A11" s="5" t="s">
        <v>59</v>
      </c>
      <c r="B11" s="31">
        <f>Cal!B30</f>
        <v>6.14</v>
      </c>
      <c r="C11" s="31">
        <f t="shared" si="6"/>
        <v>5.99</v>
      </c>
      <c r="D11" s="31">
        <f t="shared" si="6"/>
        <v>5.84</v>
      </c>
      <c r="E11" s="31">
        <f>Cal!C30</f>
        <v>5.69</v>
      </c>
      <c r="F11" s="31">
        <f t="shared" si="3"/>
        <v>5.6400000000000006</v>
      </c>
      <c r="G11" s="31">
        <f t="shared" si="3"/>
        <v>5.59</v>
      </c>
      <c r="H11" s="31">
        <f t="shared" si="3"/>
        <v>5.54</v>
      </c>
      <c r="I11" s="31">
        <f t="shared" si="3"/>
        <v>5.49</v>
      </c>
      <c r="J11" s="31">
        <f t="shared" si="3"/>
        <v>5.44</v>
      </c>
      <c r="K11" s="31">
        <f t="shared" si="3"/>
        <v>5.39</v>
      </c>
      <c r="L11" s="31">
        <f>Cal!D30</f>
        <v>5.34</v>
      </c>
      <c r="M11" s="31">
        <f t="shared" si="4"/>
        <v>5.3309999999999995</v>
      </c>
      <c r="N11" s="31">
        <f t="shared" si="1"/>
        <v>5.3220000000000001</v>
      </c>
      <c r="O11" s="31">
        <f t="shared" si="1"/>
        <v>5.3129999999999997</v>
      </c>
      <c r="P11" s="31">
        <f t="shared" si="1"/>
        <v>5.3040000000000003</v>
      </c>
      <c r="Q11" s="31">
        <f t="shared" si="1"/>
        <v>5.2949999999999999</v>
      </c>
      <c r="R11" s="31">
        <f t="shared" si="1"/>
        <v>5.2859999999999996</v>
      </c>
      <c r="S11" s="31">
        <f t="shared" si="1"/>
        <v>5.2770000000000001</v>
      </c>
      <c r="T11" s="31">
        <f t="shared" si="1"/>
        <v>5.2679999999999998</v>
      </c>
      <c r="U11" s="31">
        <f t="shared" si="1"/>
        <v>5.2590000000000003</v>
      </c>
      <c r="V11" s="31">
        <f t="shared" si="1"/>
        <v>5.25</v>
      </c>
      <c r="W11" s="31">
        <f t="shared" si="1"/>
        <v>5.2409999999999997</v>
      </c>
      <c r="X11" s="31">
        <f t="shared" si="1"/>
        <v>5.2320000000000002</v>
      </c>
      <c r="Y11" s="31">
        <f t="shared" si="1"/>
        <v>5.2229999999999999</v>
      </c>
      <c r="Z11" s="31">
        <f t="shared" si="1"/>
        <v>5.2140000000000004</v>
      </c>
      <c r="AA11" s="31">
        <f t="shared" si="1"/>
        <v>5.2050000000000001</v>
      </c>
      <c r="AB11" s="31">
        <f t="shared" si="1"/>
        <v>5.1959999999999997</v>
      </c>
      <c r="AC11" s="31">
        <f t="shared" si="1"/>
        <v>5.1870000000000003</v>
      </c>
      <c r="AD11" s="31">
        <f t="shared" si="1"/>
        <v>5.1779999999999999</v>
      </c>
      <c r="AE11" s="31">
        <f t="shared" si="1"/>
        <v>5.1690000000000005</v>
      </c>
      <c r="AF11" s="31">
        <f>Cal!E30</f>
        <v>5.16</v>
      </c>
      <c r="AG11" s="46">
        <f t="shared" si="10"/>
        <v>5.1509999999999998</v>
      </c>
      <c r="AH11" s="46">
        <f t="shared" si="9"/>
        <v>5.1419999999999995</v>
      </c>
      <c r="AI11" s="46">
        <f t="shared" si="9"/>
        <v>5.1330000000000027</v>
      </c>
      <c r="AJ11" s="46">
        <f t="shared" si="9"/>
        <v>5.1240000000000023</v>
      </c>
      <c r="AK11" s="46">
        <f t="shared" si="9"/>
        <v>5.115000000000002</v>
      </c>
      <c r="AL11" s="46">
        <f t="shared" si="9"/>
        <v>5.1060000000000016</v>
      </c>
      <c r="AM11" s="46">
        <f t="shared" si="9"/>
        <v>5.0970000000000013</v>
      </c>
      <c r="AN11" s="46">
        <f t="shared" si="9"/>
        <v>5.088000000000001</v>
      </c>
      <c r="AO11" s="46">
        <f t="shared" si="9"/>
        <v>5.0790000000000006</v>
      </c>
      <c r="AP11" s="46">
        <f t="shared" si="9"/>
        <v>5.0700000000000038</v>
      </c>
      <c r="AQ11" s="46">
        <f t="shared" si="9"/>
        <v>5.0610000000000035</v>
      </c>
      <c r="AR11" s="46">
        <f t="shared" si="9"/>
        <v>5.0520000000000032</v>
      </c>
      <c r="AS11" s="46">
        <f t="shared" si="9"/>
        <v>5.0430000000000028</v>
      </c>
      <c r="AT11" s="46">
        <f t="shared" si="9"/>
        <v>5.0340000000000025</v>
      </c>
      <c r="AU11" s="46">
        <f t="shared" si="9"/>
        <v>5.0250000000000021</v>
      </c>
      <c r="AV11" s="46">
        <f t="shared" si="9"/>
        <v>5.0160000000000018</v>
      </c>
      <c r="AW11" s="46">
        <f t="shared" si="9"/>
        <v>5.0070000000000014</v>
      </c>
      <c r="AX11" s="46">
        <f t="shared" si="9"/>
        <v>4.9980000000000011</v>
      </c>
      <c r="AY11" s="46">
        <f t="shared" si="9"/>
        <v>4.9890000000000043</v>
      </c>
      <c r="AZ11" s="46">
        <f t="shared" si="9"/>
        <v>4.980000000000004</v>
      </c>
    </row>
    <row r="12" spans="1:52" ht="14.25" customHeight="1" x14ac:dyDescent="0.2">
      <c r="A12" s="5" t="s">
        <v>60</v>
      </c>
      <c r="B12" s="31">
        <f>Cal!B31</f>
        <v>0.12479999999999999</v>
      </c>
      <c r="C12" s="31">
        <f t="shared" si="6"/>
        <v>0.88986666666666669</v>
      </c>
      <c r="D12" s="31">
        <f t="shared" si="6"/>
        <v>1.6549333333333334</v>
      </c>
      <c r="E12" s="31">
        <f>Cal!C31</f>
        <v>2.42</v>
      </c>
      <c r="F12" s="31">
        <f t="shared" si="3"/>
        <v>2.4085714285714284</v>
      </c>
      <c r="G12" s="31">
        <f t="shared" si="3"/>
        <v>2.3971428571428572</v>
      </c>
      <c r="H12" s="31">
        <f t="shared" si="3"/>
        <v>2.3857142857142857</v>
      </c>
      <c r="I12" s="31">
        <f t="shared" si="3"/>
        <v>2.3742857142857141</v>
      </c>
      <c r="J12" s="31">
        <f t="shared" si="3"/>
        <v>2.3628571428571425</v>
      </c>
      <c r="K12" s="31">
        <f t="shared" si="3"/>
        <v>2.3514285714285714</v>
      </c>
      <c r="L12" s="31">
        <f>Cal!D31</f>
        <v>2.34</v>
      </c>
      <c r="M12" s="31">
        <f t="shared" si="4"/>
        <v>2.3359999999999999</v>
      </c>
      <c r="N12" s="31">
        <f t="shared" si="1"/>
        <v>2.3319999999999999</v>
      </c>
      <c r="O12" s="31">
        <f t="shared" si="1"/>
        <v>2.3279999999999998</v>
      </c>
      <c r="P12" s="31">
        <f t="shared" si="1"/>
        <v>2.3239999999999998</v>
      </c>
      <c r="Q12" s="31">
        <f t="shared" si="1"/>
        <v>2.3199999999999998</v>
      </c>
      <c r="R12" s="31">
        <f t="shared" si="1"/>
        <v>2.3159999999999998</v>
      </c>
      <c r="S12" s="31">
        <f t="shared" si="1"/>
        <v>2.3119999999999998</v>
      </c>
      <c r="T12" s="31">
        <f t="shared" si="1"/>
        <v>2.3079999999999998</v>
      </c>
      <c r="U12" s="31">
        <f t="shared" si="1"/>
        <v>2.3039999999999998</v>
      </c>
      <c r="V12" s="31">
        <f t="shared" si="1"/>
        <v>2.2999999999999998</v>
      </c>
      <c r="W12" s="31">
        <f t="shared" si="1"/>
        <v>2.2959999999999998</v>
      </c>
      <c r="X12" s="31">
        <f t="shared" si="1"/>
        <v>2.2919999999999998</v>
      </c>
      <c r="Y12" s="31">
        <f t="shared" si="1"/>
        <v>2.2879999999999998</v>
      </c>
      <c r="Z12" s="31">
        <f t="shared" si="1"/>
        <v>2.2839999999999998</v>
      </c>
      <c r="AA12" s="31">
        <f t="shared" si="1"/>
        <v>2.2799999999999998</v>
      </c>
      <c r="AB12" s="31">
        <f t="shared" si="1"/>
        <v>2.2759999999999998</v>
      </c>
      <c r="AC12" s="31">
        <f t="shared" si="1"/>
        <v>2.2719999999999998</v>
      </c>
      <c r="AD12" s="31">
        <f t="shared" si="1"/>
        <v>2.2679999999999998</v>
      </c>
      <c r="AE12" s="31">
        <f t="shared" si="1"/>
        <v>2.2639999999999998</v>
      </c>
      <c r="AF12" s="31">
        <f>Cal!E31</f>
        <v>2.2599999999999998</v>
      </c>
      <c r="AG12" s="46">
        <f t="shared" si="10"/>
        <v>2.2559999999999985</v>
      </c>
      <c r="AH12" s="46">
        <f t="shared" si="9"/>
        <v>2.2519999999999989</v>
      </c>
      <c r="AI12" s="46">
        <f t="shared" si="9"/>
        <v>2.2479999999999993</v>
      </c>
      <c r="AJ12" s="46">
        <f t="shared" si="9"/>
        <v>2.243999999999998</v>
      </c>
      <c r="AK12" s="46">
        <f t="shared" si="9"/>
        <v>2.2399999999999984</v>
      </c>
      <c r="AL12" s="46">
        <f t="shared" si="9"/>
        <v>2.2359999999999989</v>
      </c>
      <c r="AM12" s="46">
        <f t="shared" si="9"/>
        <v>2.2319999999999993</v>
      </c>
      <c r="AN12" s="46">
        <f t="shared" si="9"/>
        <v>2.2279999999999998</v>
      </c>
      <c r="AO12" s="46">
        <f t="shared" si="9"/>
        <v>2.2239999999999984</v>
      </c>
      <c r="AP12" s="46">
        <f t="shared" si="9"/>
        <v>2.2199999999999989</v>
      </c>
      <c r="AQ12" s="46">
        <f t="shared" si="9"/>
        <v>2.2159999999999993</v>
      </c>
      <c r="AR12" s="46">
        <f t="shared" si="9"/>
        <v>2.211999999999998</v>
      </c>
      <c r="AS12" s="46">
        <f t="shared" si="9"/>
        <v>2.2079999999999984</v>
      </c>
      <c r="AT12" s="46">
        <f t="shared" si="9"/>
        <v>2.2039999999999988</v>
      </c>
      <c r="AU12" s="46">
        <f t="shared" si="9"/>
        <v>2.1999999999999993</v>
      </c>
      <c r="AV12" s="46">
        <f t="shared" si="9"/>
        <v>2.1959999999999997</v>
      </c>
      <c r="AW12" s="46">
        <f t="shared" si="9"/>
        <v>2.1919999999999984</v>
      </c>
      <c r="AX12" s="46">
        <f t="shared" si="9"/>
        <v>2.1879999999999988</v>
      </c>
      <c r="AY12" s="46">
        <f t="shared" si="9"/>
        <v>2.1839999999999993</v>
      </c>
      <c r="AZ12" s="46">
        <f t="shared" si="9"/>
        <v>2.1799999999999979</v>
      </c>
    </row>
    <row r="13" spans="1:52" ht="14.25" customHeight="1" x14ac:dyDescent="0.2">
      <c r="A13" s="5" t="s">
        <v>61</v>
      </c>
      <c r="B13" s="31">
        <f>Cal!B32</f>
        <v>0.12</v>
      </c>
      <c r="C13" s="31">
        <f t="shared" si="6"/>
        <v>0.43</v>
      </c>
      <c r="D13" s="31">
        <f t="shared" si="6"/>
        <v>0.74</v>
      </c>
      <c r="E13" s="31">
        <f>Cal!C32</f>
        <v>1.05</v>
      </c>
      <c r="F13" s="31">
        <f t="shared" si="3"/>
        <v>1.0442857142857143</v>
      </c>
      <c r="G13" s="31">
        <f t="shared" si="3"/>
        <v>1.0385714285714287</v>
      </c>
      <c r="H13" s="31">
        <f t="shared" si="3"/>
        <v>1.0328571428571429</v>
      </c>
      <c r="I13" s="31">
        <f t="shared" si="3"/>
        <v>1.0271428571428571</v>
      </c>
      <c r="J13" s="31">
        <f t="shared" si="3"/>
        <v>1.0214285714285714</v>
      </c>
      <c r="K13" s="31">
        <f t="shared" si="3"/>
        <v>1.0157142857142858</v>
      </c>
      <c r="L13" s="31">
        <f>Cal!D32</f>
        <v>1.01</v>
      </c>
      <c r="M13" s="31">
        <f t="shared" si="4"/>
        <v>1.0085</v>
      </c>
      <c r="N13" s="31">
        <f t="shared" si="1"/>
        <v>1.0070000000000001</v>
      </c>
      <c r="O13" s="31">
        <f t="shared" si="1"/>
        <v>1.0055000000000001</v>
      </c>
      <c r="P13" s="31">
        <f t="shared" si="1"/>
        <v>1.004</v>
      </c>
      <c r="Q13" s="31">
        <f t="shared" si="1"/>
        <v>1.0024999999999999</v>
      </c>
      <c r="R13" s="31">
        <f t="shared" si="1"/>
        <v>1.0009999999999999</v>
      </c>
      <c r="S13" s="31">
        <f t="shared" si="1"/>
        <v>0.99950000000000006</v>
      </c>
      <c r="T13" s="31">
        <f t="shared" si="1"/>
        <v>0.998</v>
      </c>
      <c r="U13" s="31">
        <f t="shared" si="1"/>
        <v>0.99649999999999994</v>
      </c>
      <c r="V13" s="31">
        <f t="shared" si="1"/>
        <v>0.995</v>
      </c>
      <c r="W13" s="31">
        <f t="shared" si="1"/>
        <v>0.99350000000000005</v>
      </c>
      <c r="X13" s="31">
        <f t="shared" si="1"/>
        <v>0.99199999999999999</v>
      </c>
      <c r="Y13" s="31">
        <f t="shared" si="1"/>
        <v>0.99049999999999994</v>
      </c>
      <c r="Z13" s="31">
        <f t="shared" si="1"/>
        <v>0.98899999999999999</v>
      </c>
      <c r="AA13" s="31">
        <f t="shared" si="1"/>
        <v>0.98750000000000004</v>
      </c>
      <c r="AB13" s="31">
        <f t="shared" si="1"/>
        <v>0.98599999999999999</v>
      </c>
      <c r="AC13" s="31">
        <f t="shared" si="1"/>
        <v>0.98449999999999993</v>
      </c>
      <c r="AD13" s="31">
        <f t="shared" si="1"/>
        <v>0.98299999999999998</v>
      </c>
      <c r="AE13" s="31">
        <f t="shared" si="1"/>
        <v>0.98150000000000004</v>
      </c>
      <c r="AF13" s="31">
        <f>Cal!E32</f>
        <v>0.98</v>
      </c>
      <c r="AG13" s="46">
        <f t="shared" si="10"/>
        <v>0.97849999999999993</v>
      </c>
      <c r="AH13" s="46">
        <f t="shared" si="9"/>
        <v>0.97699999999999987</v>
      </c>
      <c r="AI13" s="46">
        <f t="shared" si="9"/>
        <v>0.97549999999999981</v>
      </c>
      <c r="AJ13" s="46">
        <f t="shared" si="9"/>
        <v>0.9740000000000002</v>
      </c>
      <c r="AK13" s="46">
        <f t="shared" si="9"/>
        <v>0.97250000000000014</v>
      </c>
      <c r="AL13" s="46">
        <f t="shared" si="9"/>
        <v>0.97100000000000009</v>
      </c>
      <c r="AM13" s="46">
        <f t="shared" si="9"/>
        <v>0.96950000000000003</v>
      </c>
      <c r="AN13" s="46">
        <f t="shared" si="9"/>
        <v>0.96799999999999997</v>
      </c>
      <c r="AO13" s="46">
        <f t="shared" si="9"/>
        <v>0.96650000000000036</v>
      </c>
      <c r="AP13" s="46">
        <f t="shared" si="9"/>
        <v>0.9650000000000003</v>
      </c>
      <c r="AQ13" s="46">
        <f t="shared" si="9"/>
        <v>0.96350000000000025</v>
      </c>
      <c r="AR13" s="46">
        <f t="shared" si="9"/>
        <v>0.96200000000000063</v>
      </c>
      <c r="AS13" s="46">
        <f t="shared" si="9"/>
        <v>0.96050000000000058</v>
      </c>
      <c r="AT13" s="46">
        <f t="shared" si="9"/>
        <v>0.95900000000000052</v>
      </c>
      <c r="AU13" s="46">
        <f t="shared" si="9"/>
        <v>0.95750000000000046</v>
      </c>
      <c r="AV13" s="46">
        <f t="shared" si="9"/>
        <v>0.95600000000000041</v>
      </c>
      <c r="AW13" s="46">
        <f t="shared" si="9"/>
        <v>0.95450000000000079</v>
      </c>
      <c r="AX13" s="46">
        <f t="shared" si="9"/>
        <v>0.95300000000000074</v>
      </c>
      <c r="AY13" s="46">
        <f t="shared" si="9"/>
        <v>0.95150000000000068</v>
      </c>
      <c r="AZ13" s="46">
        <f t="shared" si="9"/>
        <v>0.95000000000000107</v>
      </c>
    </row>
    <row r="14" spans="1:52" ht="14.25" customHeight="1" x14ac:dyDescent="0.2">
      <c r="A14" s="5" t="s">
        <v>62</v>
      </c>
      <c r="B14" s="31">
        <f>Cal!B33</f>
        <v>4.29</v>
      </c>
      <c r="C14" s="31">
        <f t="shared" si="6"/>
        <v>4.29</v>
      </c>
      <c r="D14" s="31">
        <f t="shared" si="6"/>
        <v>4.29</v>
      </c>
      <c r="E14" s="31">
        <f>Cal!C33</f>
        <v>4.29</v>
      </c>
      <c r="F14" s="31">
        <f t="shared" si="3"/>
        <v>4.2114285714285717</v>
      </c>
      <c r="G14" s="31">
        <f t="shared" si="3"/>
        <v>4.1328571428571426</v>
      </c>
      <c r="H14" s="31">
        <f t="shared" si="3"/>
        <v>4.0542857142857143</v>
      </c>
      <c r="I14" s="31">
        <f t="shared" si="3"/>
        <v>3.975714285714286</v>
      </c>
      <c r="J14" s="31">
        <f t="shared" si="3"/>
        <v>3.8971428571428572</v>
      </c>
      <c r="K14" s="31">
        <f t="shared" si="3"/>
        <v>3.8185714285714289</v>
      </c>
      <c r="L14" s="31">
        <f>Cal!D33</f>
        <v>3.74</v>
      </c>
      <c r="M14" s="31">
        <f t="shared" si="4"/>
        <v>3.7050000000000001</v>
      </c>
      <c r="N14" s="31">
        <f t="shared" si="1"/>
        <v>3.6700000000000004</v>
      </c>
      <c r="O14" s="31">
        <f t="shared" si="1"/>
        <v>3.6350000000000002</v>
      </c>
      <c r="P14" s="31">
        <f t="shared" si="1"/>
        <v>3.6</v>
      </c>
      <c r="Q14" s="31">
        <f t="shared" si="1"/>
        <v>3.5650000000000004</v>
      </c>
      <c r="R14" s="31">
        <f t="shared" si="1"/>
        <v>3.5300000000000002</v>
      </c>
      <c r="S14" s="31">
        <f t="shared" si="1"/>
        <v>3.4950000000000001</v>
      </c>
      <c r="T14" s="31">
        <f t="shared" si="1"/>
        <v>3.46</v>
      </c>
      <c r="U14" s="31">
        <f t="shared" si="1"/>
        <v>3.4250000000000003</v>
      </c>
      <c r="V14" s="31">
        <f t="shared" si="1"/>
        <v>3.39</v>
      </c>
      <c r="W14" s="31">
        <f t="shared" si="1"/>
        <v>3.355</v>
      </c>
      <c r="X14" s="31">
        <f t="shared" si="1"/>
        <v>3.3200000000000003</v>
      </c>
      <c r="Y14" s="31">
        <f t="shared" si="1"/>
        <v>3.2850000000000001</v>
      </c>
      <c r="Z14" s="31">
        <f t="shared" si="1"/>
        <v>3.25</v>
      </c>
      <c r="AA14" s="31">
        <f t="shared" si="1"/>
        <v>3.2149999999999999</v>
      </c>
      <c r="AB14" s="31">
        <f t="shared" si="1"/>
        <v>3.18</v>
      </c>
      <c r="AC14" s="31">
        <f t="shared" si="1"/>
        <v>3.145</v>
      </c>
      <c r="AD14" s="31">
        <f t="shared" si="1"/>
        <v>3.11</v>
      </c>
      <c r="AE14" s="31">
        <f t="shared" si="1"/>
        <v>3.0750000000000002</v>
      </c>
      <c r="AF14" s="31">
        <f>Cal!E33</f>
        <v>3.04</v>
      </c>
      <c r="AG14" s="46">
        <f t="shared" si="10"/>
        <v>3.0049999999999955</v>
      </c>
      <c r="AH14" s="46">
        <f t="shared" si="10"/>
        <v>2.9699999999999989</v>
      </c>
      <c r="AI14" s="46">
        <f t="shared" si="10"/>
        <v>2.9350000000000023</v>
      </c>
      <c r="AJ14" s="46">
        <f t="shared" si="10"/>
        <v>2.9000000000000057</v>
      </c>
      <c r="AK14" s="46">
        <f t="shared" si="10"/>
        <v>2.8649999999999949</v>
      </c>
      <c r="AL14" s="46">
        <f t="shared" si="10"/>
        <v>2.8299999999999983</v>
      </c>
      <c r="AM14" s="46">
        <f t="shared" si="10"/>
        <v>2.7950000000000017</v>
      </c>
      <c r="AN14" s="46">
        <f t="shared" si="10"/>
        <v>2.7600000000000051</v>
      </c>
      <c r="AO14" s="46">
        <f t="shared" si="10"/>
        <v>2.7249999999999943</v>
      </c>
      <c r="AP14" s="46">
        <f t="shared" si="10"/>
        <v>2.6899999999999977</v>
      </c>
      <c r="AQ14" s="46">
        <f t="shared" si="10"/>
        <v>2.6550000000000011</v>
      </c>
      <c r="AR14" s="46">
        <f t="shared" si="10"/>
        <v>2.6200000000000045</v>
      </c>
      <c r="AS14" s="46">
        <f t="shared" si="10"/>
        <v>2.5849999999999937</v>
      </c>
      <c r="AT14" s="46">
        <f t="shared" si="10"/>
        <v>2.5499999999999972</v>
      </c>
      <c r="AU14" s="46">
        <f t="shared" si="10"/>
        <v>2.5150000000000006</v>
      </c>
      <c r="AV14" s="46">
        <f t="shared" si="10"/>
        <v>2.480000000000004</v>
      </c>
      <c r="AW14" s="46">
        <f t="shared" si="9"/>
        <v>2.4450000000000074</v>
      </c>
      <c r="AX14" s="46">
        <f t="shared" si="9"/>
        <v>2.4099999999999966</v>
      </c>
      <c r="AY14" s="46">
        <f t="shared" si="9"/>
        <v>2.375</v>
      </c>
      <c r="AZ14" s="46">
        <f t="shared" si="9"/>
        <v>2.3400000000000034</v>
      </c>
    </row>
    <row r="15" spans="1:52" ht="14.25" customHeight="1" x14ac:dyDescent="0.2">
      <c r="A15" s="5" t="s">
        <v>63</v>
      </c>
      <c r="B15" s="31">
        <f>Cal!B34</f>
        <v>6.14</v>
      </c>
      <c r="C15" s="31">
        <f t="shared" si="6"/>
        <v>5.99</v>
      </c>
      <c r="D15" s="31">
        <f t="shared" si="6"/>
        <v>5.84</v>
      </c>
      <c r="E15" s="31">
        <f>Cal!C34</f>
        <v>5.69</v>
      </c>
      <c r="F15" s="31">
        <f t="shared" si="3"/>
        <v>5.6400000000000006</v>
      </c>
      <c r="G15" s="31">
        <f t="shared" si="3"/>
        <v>5.59</v>
      </c>
      <c r="H15" s="31">
        <f t="shared" si="3"/>
        <v>5.54</v>
      </c>
      <c r="I15" s="31">
        <f t="shared" si="3"/>
        <v>5.49</v>
      </c>
      <c r="J15" s="31">
        <f t="shared" si="3"/>
        <v>5.44</v>
      </c>
      <c r="K15" s="31">
        <f t="shared" si="3"/>
        <v>5.39</v>
      </c>
      <c r="L15" s="31">
        <f>Cal!D34</f>
        <v>5.34</v>
      </c>
      <c r="M15" s="31">
        <f t="shared" si="4"/>
        <v>5.3309999999999995</v>
      </c>
      <c r="N15" s="31">
        <f t="shared" si="1"/>
        <v>5.3220000000000001</v>
      </c>
      <c r="O15" s="31">
        <f t="shared" si="1"/>
        <v>5.3129999999999997</v>
      </c>
      <c r="P15" s="31">
        <f t="shared" si="1"/>
        <v>5.3040000000000003</v>
      </c>
      <c r="Q15" s="31">
        <f t="shared" si="1"/>
        <v>5.2949999999999999</v>
      </c>
      <c r="R15" s="31">
        <f t="shared" si="1"/>
        <v>5.2859999999999996</v>
      </c>
      <c r="S15" s="31">
        <f t="shared" si="1"/>
        <v>5.2770000000000001</v>
      </c>
      <c r="T15" s="31">
        <f t="shared" si="1"/>
        <v>5.2679999999999998</v>
      </c>
      <c r="U15" s="31">
        <f t="shared" si="1"/>
        <v>5.2590000000000003</v>
      </c>
      <c r="V15" s="31">
        <f t="shared" si="1"/>
        <v>5.25</v>
      </c>
      <c r="W15" s="31">
        <f t="shared" si="1"/>
        <v>5.2409999999999997</v>
      </c>
      <c r="X15" s="31">
        <f t="shared" si="1"/>
        <v>5.2320000000000002</v>
      </c>
      <c r="Y15" s="31">
        <f t="shared" si="1"/>
        <v>5.2229999999999999</v>
      </c>
      <c r="Z15" s="31">
        <f t="shared" si="1"/>
        <v>5.2140000000000004</v>
      </c>
      <c r="AA15" s="31">
        <f t="shared" si="1"/>
        <v>5.2050000000000001</v>
      </c>
      <c r="AB15" s="31">
        <f t="shared" si="1"/>
        <v>5.1959999999999997</v>
      </c>
      <c r="AC15" s="31">
        <f t="shared" si="1"/>
        <v>5.1870000000000003</v>
      </c>
      <c r="AD15" s="31">
        <f t="shared" si="1"/>
        <v>5.1779999999999999</v>
      </c>
      <c r="AE15" s="31">
        <f t="shared" si="1"/>
        <v>5.1690000000000005</v>
      </c>
      <c r="AF15" s="31">
        <f>Cal!E34</f>
        <v>5.16</v>
      </c>
      <c r="AG15" s="46">
        <f t="shared" si="10"/>
        <v>5.1509999999999998</v>
      </c>
      <c r="AH15" s="46">
        <f t="shared" si="9"/>
        <v>5.1419999999999995</v>
      </c>
      <c r="AI15" s="46">
        <f t="shared" si="9"/>
        <v>5.1330000000000027</v>
      </c>
      <c r="AJ15" s="46">
        <f t="shared" si="9"/>
        <v>5.1240000000000023</v>
      </c>
      <c r="AK15" s="46">
        <f t="shared" si="9"/>
        <v>5.115000000000002</v>
      </c>
      <c r="AL15" s="46">
        <f t="shared" si="9"/>
        <v>5.1060000000000016</v>
      </c>
      <c r="AM15" s="46">
        <f t="shared" si="9"/>
        <v>5.0970000000000013</v>
      </c>
      <c r="AN15" s="46">
        <f t="shared" si="9"/>
        <v>5.088000000000001</v>
      </c>
      <c r="AO15" s="46">
        <f t="shared" si="9"/>
        <v>5.0790000000000006</v>
      </c>
      <c r="AP15" s="46">
        <f t="shared" si="9"/>
        <v>5.0700000000000038</v>
      </c>
      <c r="AQ15" s="46">
        <f t="shared" si="9"/>
        <v>5.0610000000000035</v>
      </c>
      <c r="AR15" s="46">
        <f t="shared" si="9"/>
        <v>5.0520000000000032</v>
      </c>
      <c r="AS15" s="46">
        <f t="shared" si="9"/>
        <v>5.0430000000000028</v>
      </c>
      <c r="AT15" s="46">
        <f t="shared" si="9"/>
        <v>5.0340000000000025</v>
      </c>
      <c r="AU15" s="46">
        <f t="shared" si="9"/>
        <v>5.0250000000000021</v>
      </c>
      <c r="AV15" s="46">
        <f t="shared" si="9"/>
        <v>5.0160000000000018</v>
      </c>
      <c r="AW15" s="46">
        <f t="shared" si="9"/>
        <v>5.0070000000000014</v>
      </c>
      <c r="AX15" s="46">
        <f t="shared" si="9"/>
        <v>4.9980000000000011</v>
      </c>
      <c r="AY15" s="46">
        <f t="shared" si="9"/>
        <v>4.9890000000000043</v>
      </c>
      <c r="AZ15" s="46">
        <f t="shared" si="9"/>
        <v>4.980000000000004</v>
      </c>
    </row>
    <row r="16" spans="1:52" ht="14.25" customHeight="1" x14ac:dyDescent="0.2">
      <c r="A16" s="5" t="s">
        <v>64</v>
      </c>
      <c r="B16" s="31">
        <f>Cal!B35</f>
        <v>6.14</v>
      </c>
      <c r="C16" s="31">
        <f t="shared" si="6"/>
        <v>5.99</v>
      </c>
      <c r="D16" s="31">
        <f t="shared" si="6"/>
        <v>5.84</v>
      </c>
      <c r="E16" s="31">
        <f>Cal!C35</f>
        <v>5.69</v>
      </c>
      <c r="F16" s="31">
        <f t="shared" si="3"/>
        <v>5.6400000000000006</v>
      </c>
      <c r="G16" s="31">
        <f t="shared" si="3"/>
        <v>5.59</v>
      </c>
      <c r="H16" s="31">
        <f t="shared" si="3"/>
        <v>5.54</v>
      </c>
      <c r="I16" s="31">
        <f t="shared" si="3"/>
        <v>5.49</v>
      </c>
      <c r="J16" s="31">
        <f t="shared" si="3"/>
        <v>5.44</v>
      </c>
      <c r="K16" s="31">
        <f t="shared" si="3"/>
        <v>5.39</v>
      </c>
      <c r="L16" s="31">
        <f>Cal!D35</f>
        <v>5.34</v>
      </c>
      <c r="M16" s="31">
        <f t="shared" si="4"/>
        <v>5.3309999999999995</v>
      </c>
      <c r="N16" s="31">
        <f t="shared" si="1"/>
        <v>5.3220000000000001</v>
      </c>
      <c r="O16" s="31">
        <f t="shared" si="1"/>
        <v>5.3129999999999997</v>
      </c>
      <c r="P16" s="31">
        <f t="shared" si="1"/>
        <v>5.3040000000000003</v>
      </c>
      <c r="Q16" s="31">
        <f t="shared" si="1"/>
        <v>5.2949999999999999</v>
      </c>
      <c r="R16" s="31">
        <f t="shared" si="1"/>
        <v>5.2859999999999996</v>
      </c>
      <c r="S16" s="31">
        <f t="shared" si="1"/>
        <v>5.2770000000000001</v>
      </c>
      <c r="T16" s="31">
        <f t="shared" si="1"/>
        <v>5.2679999999999998</v>
      </c>
      <c r="U16" s="31">
        <f t="shared" si="1"/>
        <v>5.2590000000000003</v>
      </c>
      <c r="V16" s="31">
        <f t="shared" si="1"/>
        <v>5.25</v>
      </c>
      <c r="W16" s="31">
        <f t="shared" si="1"/>
        <v>5.2409999999999997</v>
      </c>
      <c r="X16" s="31">
        <f t="shared" si="1"/>
        <v>5.2320000000000002</v>
      </c>
      <c r="Y16" s="31">
        <f t="shared" si="1"/>
        <v>5.2229999999999999</v>
      </c>
      <c r="Z16" s="31">
        <f t="shared" si="1"/>
        <v>5.2140000000000004</v>
      </c>
      <c r="AA16" s="31">
        <f t="shared" si="1"/>
        <v>5.2050000000000001</v>
      </c>
      <c r="AB16" s="31">
        <f t="shared" si="1"/>
        <v>5.1959999999999997</v>
      </c>
      <c r="AC16" s="31">
        <f t="shared" si="1"/>
        <v>5.1870000000000003</v>
      </c>
      <c r="AD16" s="31">
        <f t="shared" si="1"/>
        <v>5.1779999999999999</v>
      </c>
      <c r="AE16" s="31">
        <f t="shared" si="1"/>
        <v>5.1690000000000005</v>
      </c>
      <c r="AF16" s="31">
        <f>Cal!E35</f>
        <v>5.16</v>
      </c>
      <c r="AG16" s="46">
        <f t="shared" si="10"/>
        <v>5.1509999999999998</v>
      </c>
      <c r="AH16" s="46">
        <f t="shared" si="9"/>
        <v>5.1419999999999995</v>
      </c>
      <c r="AI16" s="46">
        <f t="shared" si="9"/>
        <v>5.1330000000000027</v>
      </c>
      <c r="AJ16" s="46">
        <f t="shared" si="9"/>
        <v>5.1240000000000023</v>
      </c>
      <c r="AK16" s="46">
        <f t="shared" si="9"/>
        <v>5.115000000000002</v>
      </c>
      <c r="AL16" s="46">
        <f t="shared" si="9"/>
        <v>5.1060000000000016</v>
      </c>
      <c r="AM16" s="46">
        <f t="shared" si="9"/>
        <v>5.0970000000000013</v>
      </c>
      <c r="AN16" s="46">
        <f t="shared" si="9"/>
        <v>5.088000000000001</v>
      </c>
      <c r="AO16" s="46">
        <f t="shared" si="9"/>
        <v>5.0790000000000006</v>
      </c>
      <c r="AP16" s="46">
        <f t="shared" si="9"/>
        <v>5.0700000000000038</v>
      </c>
      <c r="AQ16" s="46">
        <f t="shared" si="9"/>
        <v>5.0610000000000035</v>
      </c>
      <c r="AR16" s="46">
        <f t="shared" si="9"/>
        <v>5.0520000000000032</v>
      </c>
      <c r="AS16" s="46">
        <f t="shared" si="9"/>
        <v>5.0430000000000028</v>
      </c>
      <c r="AT16" s="46">
        <f t="shared" si="9"/>
        <v>5.0340000000000025</v>
      </c>
      <c r="AU16" s="46">
        <f t="shared" si="9"/>
        <v>5.0250000000000021</v>
      </c>
      <c r="AV16" s="46">
        <f t="shared" si="9"/>
        <v>5.0160000000000018</v>
      </c>
      <c r="AW16" s="46">
        <f t="shared" si="9"/>
        <v>5.0070000000000014</v>
      </c>
      <c r="AX16" s="46">
        <f t="shared" si="9"/>
        <v>4.9980000000000011</v>
      </c>
      <c r="AY16" s="46">
        <f t="shared" si="9"/>
        <v>4.9890000000000043</v>
      </c>
      <c r="AZ16" s="46">
        <f t="shared" si="9"/>
        <v>4.980000000000004</v>
      </c>
    </row>
    <row r="17" spans="1:52" ht="14.25" customHeight="1" x14ac:dyDescent="0.2">
      <c r="A17" s="5" t="s">
        <v>65</v>
      </c>
      <c r="B17" s="31">
        <f>Cal!B36</f>
        <v>23.14</v>
      </c>
      <c r="C17" s="31">
        <f t="shared" si="6"/>
        <v>22.576666666666668</v>
      </c>
      <c r="D17" s="31">
        <f t="shared" si="6"/>
        <v>22.013333333333332</v>
      </c>
      <c r="E17" s="31">
        <f>Cal!C36</f>
        <v>21.45</v>
      </c>
      <c r="F17" s="31">
        <f t="shared" si="3"/>
        <v>21.45</v>
      </c>
      <c r="G17" s="31">
        <f t="shared" si="3"/>
        <v>21.45</v>
      </c>
      <c r="H17" s="31">
        <f t="shared" si="3"/>
        <v>21.45</v>
      </c>
      <c r="I17" s="31">
        <f t="shared" si="3"/>
        <v>21.45</v>
      </c>
      <c r="J17" s="31">
        <f t="shared" si="3"/>
        <v>21.45</v>
      </c>
      <c r="K17" s="31">
        <f t="shared" si="3"/>
        <v>21.45</v>
      </c>
      <c r="L17" s="31">
        <f>Cal!D36</f>
        <v>21.45</v>
      </c>
      <c r="M17" s="31">
        <f t="shared" si="4"/>
        <v>21.45</v>
      </c>
      <c r="N17" s="31">
        <f t="shared" si="4"/>
        <v>21.45</v>
      </c>
      <c r="O17" s="31">
        <f t="shared" si="4"/>
        <v>21.45</v>
      </c>
      <c r="P17" s="31">
        <f t="shared" si="4"/>
        <v>21.45</v>
      </c>
      <c r="Q17" s="31">
        <f t="shared" si="4"/>
        <v>21.45</v>
      </c>
      <c r="R17" s="31">
        <f t="shared" si="4"/>
        <v>21.45</v>
      </c>
      <c r="S17" s="31">
        <f t="shared" si="4"/>
        <v>21.45</v>
      </c>
      <c r="T17" s="31">
        <f t="shared" si="4"/>
        <v>21.45</v>
      </c>
      <c r="U17" s="31">
        <f t="shared" si="4"/>
        <v>21.45</v>
      </c>
      <c r="V17" s="31">
        <f t="shared" si="4"/>
        <v>21.45</v>
      </c>
      <c r="W17" s="31">
        <f t="shared" si="4"/>
        <v>21.45</v>
      </c>
      <c r="X17" s="31">
        <f t="shared" si="4"/>
        <v>21.45</v>
      </c>
      <c r="Y17" s="31">
        <f t="shared" si="4"/>
        <v>21.45</v>
      </c>
      <c r="Z17" s="31">
        <f t="shared" si="4"/>
        <v>21.45</v>
      </c>
      <c r="AA17" s="31">
        <f t="shared" si="4"/>
        <v>21.45</v>
      </c>
      <c r="AB17" s="31">
        <f t="shared" si="4"/>
        <v>21.45</v>
      </c>
      <c r="AC17" s="31">
        <f t="shared" ref="AC17:AE17" si="11">$L17+(($AF17-$L17)/($AF$1-$L$1))*(AC$1-$L$1)</f>
        <v>21.45</v>
      </c>
      <c r="AD17" s="31">
        <f t="shared" si="11"/>
        <v>21.45</v>
      </c>
      <c r="AE17" s="31">
        <f t="shared" si="11"/>
        <v>21.45</v>
      </c>
      <c r="AF17" s="31">
        <f>Cal!E36</f>
        <v>21.45</v>
      </c>
      <c r="AG17" s="46">
        <f t="shared" si="10"/>
        <v>21.45</v>
      </c>
      <c r="AH17" s="46">
        <f t="shared" si="9"/>
        <v>21.45</v>
      </c>
      <c r="AI17" s="46">
        <f t="shared" si="9"/>
        <v>21.45</v>
      </c>
      <c r="AJ17" s="46">
        <f t="shared" si="9"/>
        <v>21.45</v>
      </c>
      <c r="AK17" s="46">
        <f t="shared" si="9"/>
        <v>21.45</v>
      </c>
      <c r="AL17" s="46">
        <f t="shared" si="9"/>
        <v>21.45</v>
      </c>
      <c r="AM17" s="46">
        <f t="shared" si="9"/>
        <v>21.45</v>
      </c>
      <c r="AN17" s="46">
        <f t="shared" si="9"/>
        <v>21.45</v>
      </c>
      <c r="AO17" s="46">
        <f t="shared" si="9"/>
        <v>21.45</v>
      </c>
      <c r="AP17" s="46">
        <f t="shared" si="9"/>
        <v>21.45</v>
      </c>
      <c r="AQ17" s="46">
        <f t="shared" si="9"/>
        <v>21.45</v>
      </c>
      <c r="AR17" s="46">
        <f t="shared" si="9"/>
        <v>21.45</v>
      </c>
      <c r="AS17" s="46">
        <f t="shared" si="9"/>
        <v>21.45</v>
      </c>
      <c r="AT17" s="46">
        <f t="shared" si="9"/>
        <v>21.45</v>
      </c>
      <c r="AU17" s="46">
        <f t="shared" si="9"/>
        <v>21.45</v>
      </c>
      <c r="AV17" s="46">
        <f t="shared" si="9"/>
        <v>21.45</v>
      </c>
      <c r="AW17" s="46">
        <f t="shared" si="9"/>
        <v>21.45</v>
      </c>
      <c r="AX17" s="46">
        <f t="shared" si="9"/>
        <v>21.45</v>
      </c>
      <c r="AY17" s="46">
        <f t="shared" si="9"/>
        <v>21.45</v>
      </c>
      <c r="AZ17" s="46">
        <f t="shared" si="9"/>
        <v>21.45</v>
      </c>
    </row>
    <row r="18" spans="1:52" ht="14.25" customHeight="1" x14ac:dyDescent="0.2">
      <c r="C18" s="5"/>
      <c r="AF18" s="23"/>
      <c r="AG18" s="46"/>
      <c r="AH18" s="46"/>
      <c r="AI18" s="46"/>
      <c r="AJ18" s="46"/>
      <c r="AK18" s="46"/>
      <c r="AL18" s="46"/>
      <c r="AM18" s="46"/>
      <c r="AN18" s="46"/>
      <c r="AO18" s="46"/>
      <c r="AP18" s="46"/>
      <c r="AQ18" s="46"/>
      <c r="AR18" s="46"/>
      <c r="AS18" s="46"/>
      <c r="AT18" s="46"/>
      <c r="AU18" s="46"/>
      <c r="AV18" s="46"/>
      <c r="AW18" s="46"/>
      <c r="AX18" s="46"/>
      <c r="AY18" s="46"/>
      <c r="AZ18" s="46"/>
    </row>
    <row r="19" spans="1:52" ht="14.25" customHeight="1" x14ac:dyDescent="0.2">
      <c r="A19" s="1"/>
    </row>
    <row r="20" spans="1:52" ht="14.25" customHeight="1" x14ac:dyDescent="0.2">
      <c r="F20" s="1"/>
      <c r="G20" s="1"/>
      <c r="H20" s="1"/>
      <c r="I20" s="1"/>
    </row>
    <row r="21" spans="1:52" ht="14.25" customHeight="1" x14ac:dyDescent="0.2"/>
    <row r="22" spans="1:52" ht="14.25" customHeight="1" x14ac:dyDescent="0.2"/>
    <row r="23" spans="1:52" ht="14.25" customHeight="1" x14ac:dyDescent="0.2"/>
    <row r="24" spans="1:52" ht="14.25" customHeight="1" x14ac:dyDescent="0.2"/>
    <row r="25" spans="1:52" ht="14.25" customHeight="1" x14ac:dyDescent="0.2"/>
    <row r="26" spans="1:52" ht="14.25" customHeight="1" x14ac:dyDescent="0.2"/>
    <row r="27" spans="1:52" ht="14.25" customHeight="1" x14ac:dyDescent="0.2"/>
    <row r="28" spans="1:52" ht="14.25" customHeight="1" x14ac:dyDescent="0.2"/>
    <row r="29" spans="1:52" ht="14.25" customHeight="1" x14ac:dyDescent="0.2"/>
    <row r="30" spans="1:52" ht="14.25" customHeight="1" x14ac:dyDescent="0.2"/>
    <row r="31" spans="1:52" ht="14.25" customHeight="1" x14ac:dyDescent="0.2"/>
    <row r="32" spans="1:52" ht="14.25" customHeight="1" x14ac:dyDescent="0.2"/>
    <row r="33" ht="14.25" customHeight="1" x14ac:dyDescent="0.2"/>
    <row r="34" ht="14.25" customHeight="1" x14ac:dyDescent="0.2"/>
    <row r="35" ht="14.25" customHeight="1" x14ac:dyDescent="0.2"/>
    <row r="36" ht="14.25" customHeight="1" x14ac:dyDescent="0.2"/>
    <row r="37" ht="14.25" customHeight="1" x14ac:dyDescent="0.2"/>
    <row r="38" ht="14.25" customHeight="1" x14ac:dyDescent="0.2"/>
    <row r="39" ht="14.25" customHeight="1" x14ac:dyDescent="0.2"/>
    <row r="40" ht="14.25" customHeight="1" x14ac:dyDescent="0.2"/>
    <row r="41" ht="14.25" customHeight="1" x14ac:dyDescent="0.2"/>
    <row r="42" ht="14.25" customHeight="1" x14ac:dyDescent="0.2"/>
    <row r="43" ht="14.25" customHeight="1" x14ac:dyDescent="0.2"/>
    <row r="44" ht="14.25" customHeight="1" x14ac:dyDescent="0.2"/>
    <row r="45" ht="14.25" customHeight="1" x14ac:dyDescent="0.2"/>
    <row r="46" ht="14.25" customHeight="1" x14ac:dyDescent="0.2"/>
    <row r="47" ht="14.25" customHeight="1" x14ac:dyDescent="0.2"/>
    <row r="48" ht="14.25" customHeight="1" x14ac:dyDescent="0.2"/>
    <row r="49" ht="14.25" customHeight="1" x14ac:dyDescent="0.2"/>
    <row r="50" ht="14.25" customHeight="1" x14ac:dyDescent="0.2"/>
    <row r="51" ht="14.25" customHeight="1" x14ac:dyDescent="0.2"/>
    <row r="52" ht="14.25" customHeight="1" x14ac:dyDescent="0.2"/>
    <row r="53" ht="14.25" customHeight="1" x14ac:dyDescent="0.2"/>
    <row r="54" ht="14.25" customHeight="1" x14ac:dyDescent="0.2"/>
    <row r="55" ht="14.25" customHeight="1" x14ac:dyDescent="0.2"/>
    <row r="56" ht="14.25" customHeight="1" x14ac:dyDescent="0.2"/>
    <row r="57" ht="14.25" customHeight="1" x14ac:dyDescent="0.2"/>
    <row r="58" ht="14.25" customHeight="1" x14ac:dyDescent="0.2"/>
    <row r="59" ht="14.25" customHeight="1" x14ac:dyDescent="0.2"/>
    <row r="60" ht="14.25" customHeight="1" x14ac:dyDescent="0.2"/>
    <row r="61" ht="14.25" customHeight="1" x14ac:dyDescent="0.2"/>
    <row r="62" ht="14.25" customHeight="1" x14ac:dyDescent="0.2"/>
    <row r="63" ht="14.25" customHeight="1" x14ac:dyDescent="0.2"/>
    <row r="64" ht="14.25" customHeight="1" x14ac:dyDescent="0.2"/>
    <row r="65" ht="14.25" customHeight="1" x14ac:dyDescent="0.2"/>
    <row r="66" ht="14.25" customHeight="1" x14ac:dyDescent="0.2"/>
    <row r="67" ht="14.25" customHeight="1" x14ac:dyDescent="0.2"/>
    <row r="68" ht="14.25" customHeight="1" x14ac:dyDescent="0.2"/>
    <row r="69" ht="14.25" customHeight="1" x14ac:dyDescent="0.2"/>
    <row r="70" ht="14.25" customHeight="1" x14ac:dyDescent="0.2"/>
    <row r="71" ht="14.25" customHeight="1" x14ac:dyDescent="0.2"/>
    <row r="72" ht="14.25" customHeight="1" x14ac:dyDescent="0.2"/>
    <row r="73" ht="14.25" customHeight="1" x14ac:dyDescent="0.2"/>
    <row r="74" ht="14.25" customHeight="1" x14ac:dyDescent="0.2"/>
    <row r="75" ht="14.25" customHeight="1" x14ac:dyDescent="0.2"/>
    <row r="76" ht="14.25" customHeight="1" x14ac:dyDescent="0.2"/>
    <row r="77" ht="14.25" customHeight="1" x14ac:dyDescent="0.2"/>
    <row r="78" ht="14.25" customHeight="1" x14ac:dyDescent="0.2"/>
    <row r="79" ht="14.25" customHeight="1" x14ac:dyDescent="0.2"/>
    <row r="80" ht="14.25" customHeight="1" x14ac:dyDescent="0.2"/>
    <row r="81" ht="14.25" customHeight="1" x14ac:dyDescent="0.2"/>
    <row r="82" ht="14.25" customHeight="1" x14ac:dyDescent="0.2"/>
    <row r="83" ht="14.25" customHeight="1" x14ac:dyDescent="0.2"/>
    <row r="84" ht="14.25" customHeight="1" x14ac:dyDescent="0.2"/>
    <row r="85" ht="14.25" customHeight="1" x14ac:dyDescent="0.2"/>
    <row r="86" ht="14.25" customHeight="1" x14ac:dyDescent="0.2"/>
    <row r="87" ht="14.25" customHeight="1" x14ac:dyDescent="0.2"/>
    <row r="88" ht="14.25" customHeight="1" x14ac:dyDescent="0.2"/>
    <row r="89" ht="14.25" customHeight="1" x14ac:dyDescent="0.2"/>
    <row r="90" ht="14.25" customHeight="1" x14ac:dyDescent="0.2"/>
    <row r="91" ht="14.25" customHeight="1" x14ac:dyDescent="0.2"/>
    <row r="92" ht="14.25" customHeight="1" x14ac:dyDescent="0.2"/>
    <row r="93" ht="14.25" customHeight="1" x14ac:dyDescent="0.2"/>
    <row r="94" ht="14.25" customHeight="1" x14ac:dyDescent="0.2"/>
    <row r="95" ht="14.25" customHeight="1" x14ac:dyDescent="0.2"/>
    <row r="96" ht="14.25" customHeight="1" x14ac:dyDescent="0.2"/>
    <row r="97" ht="14.25" customHeight="1" x14ac:dyDescent="0.2"/>
    <row r="98" ht="14.25" customHeight="1" x14ac:dyDescent="0.2"/>
    <row r="99" ht="14.25" customHeight="1" x14ac:dyDescent="0.2"/>
    <row r="100" ht="14.25" customHeight="1" x14ac:dyDescent="0.2"/>
    <row r="101" ht="14.25" customHeight="1" x14ac:dyDescent="0.2"/>
    <row r="102" ht="14.25" customHeight="1" x14ac:dyDescent="0.2"/>
    <row r="103" ht="14.25" customHeight="1" x14ac:dyDescent="0.2"/>
    <row r="104" ht="14.25" customHeight="1" x14ac:dyDescent="0.2"/>
    <row r="105" ht="14.25" customHeight="1" x14ac:dyDescent="0.2"/>
    <row r="106" ht="14.25" customHeight="1" x14ac:dyDescent="0.2"/>
    <row r="107" ht="14.25" customHeight="1" x14ac:dyDescent="0.2"/>
    <row r="108" ht="14.25" customHeight="1" x14ac:dyDescent="0.2"/>
    <row r="109" ht="14.25" customHeight="1" x14ac:dyDescent="0.2"/>
    <row r="110" ht="14.25" customHeight="1" x14ac:dyDescent="0.2"/>
    <row r="111" ht="14.25" customHeight="1" x14ac:dyDescent="0.2"/>
    <row r="112" ht="14.25" customHeight="1" x14ac:dyDescent="0.2"/>
    <row r="113" ht="14.25" customHeight="1" x14ac:dyDescent="0.2"/>
    <row r="114" ht="14.25" customHeight="1" x14ac:dyDescent="0.2"/>
    <row r="115" ht="14.25" customHeight="1" x14ac:dyDescent="0.2"/>
    <row r="116" ht="14.25" customHeight="1" x14ac:dyDescent="0.2"/>
    <row r="117" ht="14.25" customHeight="1" x14ac:dyDescent="0.2"/>
    <row r="118" ht="14.25" customHeight="1" x14ac:dyDescent="0.2"/>
    <row r="119" ht="14.25" customHeight="1" x14ac:dyDescent="0.2"/>
    <row r="120" ht="14.25" customHeight="1" x14ac:dyDescent="0.2"/>
    <row r="121" ht="14.25" customHeight="1" x14ac:dyDescent="0.2"/>
    <row r="122" ht="14.25" customHeight="1" x14ac:dyDescent="0.2"/>
    <row r="123" ht="14.25" customHeight="1" x14ac:dyDescent="0.2"/>
    <row r="124" ht="14.25" customHeight="1" x14ac:dyDescent="0.2"/>
    <row r="125" ht="14.25" customHeight="1" x14ac:dyDescent="0.2"/>
    <row r="126" ht="14.25" customHeight="1" x14ac:dyDescent="0.2"/>
    <row r="127" ht="14.25" customHeight="1" x14ac:dyDescent="0.2"/>
    <row r="128" ht="14.25" customHeight="1" x14ac:dyDescent="0.2"/>
    <row r="129" ht="14.25" customHeight="1" x14ac:dyDescent="0.2"/>
    <row r="130" ht="14.25" customHeight="1" x14ac:dyDescent="0.2"/>
    <row r="131" ht="14.25" customHeight="1" x14ac:dyDescent="0.2"/>
    <row r="132" ht="14.25" customHeight="1" x14ac:dyDescent="0.2"/>
    <row r="133" ht="14.25" customHeight="1" x14ac:dyDescent="0.2"/>
    <row r="134" ht="14.25" customHeight="1" x14ac:dyDescent="0.2"/>
    <row r="135" ht="14.25" customHeight="1" x14ac:dyDescent="0.2"/>
    <row r="136" ht="14.25" customHeight="1" x14ac:dyDescent="0.2"/>
    <row r="137" ht="14.25" customHeight="1" x14ac:dyDescent="0.2"/>
    <row r="138" ht="14.25" customHeight="1" x14ac:dyDescent="0.2"/>
    <row r="139" ht="14.25" customHeight="1" x14ac:dyDescent="0.2"/>
    <row r="140" ht="14.25" customHeight="1" x14ac:dyDescent="0.2"/>
    <row r="141" ht="14.25" customHeight="1" x14ac:dyDescent="0.2"/>
    <row r="142" ht="14.25" customHeight="1" x14ac:dyDescent="0.2"/>
    <row r="143" ht="14.25" customHeight="1" x14ac:dyDescent="0.2"/>
    <row r="144" ht="14.25" customHeight="1" x14ac:dyDescent="0.2"/>
    <row r="145" ht="14.25" customHeight="1" x14ac:dyDescent="0.2"/>
    <row r="146" ht="14.25" customHeight="1" x14ac:dyDescent="0.2"/>
    <row r="147" ht="14.25" customHeight="1" x14ac:dyDescent="0.2"/>
    <row r="148" ht="14.25" customHeight="1" x14ac:dyDescent="0.2"/>
    <row r="149" ht="14.25" customHeight="1" x14ac:dyDescent="0.2"/>
    <row r="150" ht="14.25" customHeight="1" x14ac:dyDescent="0.2"/>
    <row r="151" ht="14.25" customHeight="1" x14ac:dyDescent="0.2"/>
    <row r="152" ht="14.25" customHeight="1" x14ac:dyDescent="0.2"/>
    <row r="153" ht="14.25" customHeight="1" x14ac:dyDescent="0.2"/>
    <row r="154" ht="14.25" customHeight="1" x14ac:dyDescent="0.2"/>
    <row r="155" ht="14.25" customHeight="1" x14ac:dyDescent="0.2"/>
    <row r="156" ht="14.25" customHeight="1" x14ac:dyDescent="0.2"/>
    <row r="157" ht="14.25" customHeight="1" x14ac:dyDescent="0.2"/>
    <row r="158" ht="14.25" customHeight="1" x14ac:dyDescent="0.2"/>
    <row r="159" ht="14.25" customHeight="1" x14ac:dyDescent="0.2"/>
    <row r="160" ht="14.25" customHeight="1" x14ac:dyDescent="0.2"/>
    <row r="161" ht="14.25" customHeight="1" x14ac:dyDescent="0.2"/>
    <row r="162" ht="14.25" customHeight="1" x14ac:dyDescent="0.2"/>
    <row r="163" ht="14.25" customHeight="1" x14ac:dyDescent="0.2"/>
    <row r="164" ht="14.25" customHeight="1" x14ac:dyDescent="0.2"/>
    <row r="165" ht="14.25" customHeight="1" x14ac:dyDescent="0.2"/>
    <row r="166" ht="14.25" customHeight="1" x14ac:dyDescent="0.2"/>
    <row r="167" ht="14.25" customHeight="1" x14ac:dyDescent="0.2"/>
    <row r="168" ht="14.25" customHeight="1" x14ac:dyDescent="0.2"/>
    <row r="169" ht="14.25" customHeight="1" x14ac:dyDescent="0.2"/>
    <row r="170" ht="14.25" customHeight="1" x14ac:dyDescent="0.2"/>
    <row r="171" ht="14.25" customHeight="1" x14ac:dyDescent="0.2"/>
    <row r="172" ht="14.25" customHeight="1" x14ac:dyDescent="0.2"/>
    <row r="173" ht="14.25" customHeight="1" x14ac:dyDescent="0.2"/>
    <row r="174" ht="14.25" customHeight="1" x14ac:dyDescent="0.2"/>
    <row r="175" ht="14.25" customHeight="1" x14ac:dyDescent="0.2"/>
    <row r="176" ht="14.25" customHeight="1" x14ac:dyDescent="0.2"/>
    <row r="177" ht="14.25" customHeight="1" x14ac:dyDescent="0.2"/>
    <row r="178" ht="14.25" customHeight="1" x14ac:dyDescent="0.2"/>
    <row r="179" ht="14.25" customHeight="1" x14ac:dyDescent="0.2"/>
    <row r="180" ht="14.25" customHeight="1" x14ac:dyDescent="0.2"/>
    <row r="181" ht="14.25" customHeight="1" x14ac:dyDescent="0.2"/>
    <row r="182" ht="14.25" customHeight="1" x14ac:dyDescent="0.2"/>
    <row r="183" ht="14.25" customHeight="1" x14ac:dyDescent="0.2"/>
    <row r="184" ht="14.25" customHeight="1" x14ac:dyDescent="0.2"/>
    <row r="185" ht="14.25" customHeight="1" x14ac:dyDescent="0.2"/>
    <row r="186" ht="14.25" customHeight="1" x14ac:dyDescent="0.2"/>
    <row r="187" ht="14.25" customHeight="1" x14ac:dyDescent="0.2"/>
    <row r="188" ht="14.25" customHeight="1" x14ac:dyDescent="0.2"/>
    <row r="189" ht="14.25" customHeight="1" x14ac:dyDescent="0.2"/>
    <row r="190" ht="14.25" customHeight="1" x14ac:dyDescent="0.2"/>
    <row r="191" ht="14.25" customHeight="1" x14ac:dyDescent="0.2"/>
    <row r="192" ht="14.25" customHeight="1" x14ac:dyDescent="0.2"/>
    <row r="193" ht="14.25" customHeight="1" x14ac:dyDescent="0.2"/>
    <row r="194" ht="14.25" customHeight="1" x14ac:dyDescent="0.2"/>
    <row r="195" ht="14.25" customHeight="1" x14ac:dyDescent="0.2"/>
    <row r="196" ht="14.25" customHeight="1" x14ac:dyDescent="0.2"/>
    <row r="197" ht="14.25" customHeight="1" x14ac:dyDescent="0.2"/>
    <row r="198" ht="14.25" customHeight="1" x14ac:dyDescent="0.2"/>
    <row r="199" ht="14.25" customHeight="1" x14ac:dyDescent="0.2"/>
    <row r="200" ht="14.25" customHeight="1" x14ac:dyDescent="0.2"/>
    <row r="201" ht="14.25" customHeight="1" x14ac:dyDescent="0.2"/>
    <row r="202" ht="14.25" customHeight="1" x14ac:dyDescent="0.2"/>
    <row r="203" ht="14.25" customHeight="1" x14ac:dyDescent="0.2"/>
    <row r="204" ht="14.25" customHeight="1" x14ac:dyDescent="0.2"/>
    <row r="205" ht="14.25" customHeight="1" x14ac:dyDescent="0.2"/>
    <row r="206" ht="14.25" customHeight="1" x14ac:dyDescent="0.2"/>
    <row r="207" ht="14.25" customHeight="1" x14ac:dyDescent="0.2"/>
    <row r="208" ht="14.25" customHeight="1" x14ac:dyDescent="0.2"/>
    <row r="209" ht="14.25" customHeight="1" x14ac:dyDescent="0.2"/>
    <row r="210" ht="14.25" customHeight="1" x14ac:dyDescent="0.2"/>
    <row r="211" ht="14.25" customHeight="1" x14ac:dyDescent="0.2"/>
    <row r="212" ht="14.25" customHeight="1" x14ac:dyDescent="0.2"/>
    <row r="213" ht="14.25" customHeight="1" x14ac:dyDescent="0.2"/>
    <row r="214" ht="14.25" customHeight="1" x14ac:dyDescent="0.2"/>
    <row r="215" ht="14.25" customHeight="1" x14ac:dyDescent="0.2"/>
    <row r="216" ht="14.25" customHeight="1" x14ac:dyDescent="0.2"/>
    <row r="217" ht="14.25" customHeight="1" x14ac:dyDescent="0.2"/>
    <row r="218" ht="14.25" customHeight="1" x14ac:dyDescent="0.2"/>
    <row r="219" ht="14.25" customHeight="1" x14ac:dyDescent="0.2"/>
    <row r="220" ht="14.25" customHeight="1" x14ac:dyDescent="0.2"/>
    <row r="221" ht="14.25" customHeight="1" x14ac:dyDescent="0.2"/>
    <row r="222" ht="14.25" customHeight="1" x14ac:dyDescent="0.2"/>
    <row r="223" ht="14.25" customHeight="1" x14ac:dyDescent="0.2"/>
    <row r="224" ht="14.25" customHeight="1" x14ac:dyDescent="0.2"/>
    <row r="225" ht="14.25" customHeight="1" x14ac:dyDescent="0.2"/>
    <row r="226" ht="14.25" customHeight="1" x14ac:dyDescent="0.2"/>
    <row r="227" ht="14.25" customHeight="1" x14ac:dyDescent="0.2"/>
    <row r="228" ht="14.25" customHeight="1" x14ac:dyDescent="0.2"/>
    <row r="229" ht="14.25" customHeight="1" x14ac:dyDescent="0.2"/>
    <row r="230" ht="14.25" customHeight="1" x14ac:dyDescent="0.2"/>
    <row r="231" ht="14.25" customHeight="1" x14ac:dyDescent="0.2"/>
    <row r="232" ht="14.25" customHeight="1" x14ac:dyDescent="0.2"/>
    <row r="233" ht="14.25" customHeight="1" x14ac:dyDescent="0.2"/>
    <row r="234" ht="14.25" customHeight="1" x14ac:dyDescent="0.2"/>
    <row r="235" ht="14.25" customHeight="1" x14ac:dyDescent="0.2"/>
    <row r="236" ht="14.25" customHeight="1" x14ac:dyDescent="0.2"/>
    <row r="237" ht="14.25" customHeight="1" x14ac:dyDescent="0.2"/>
    <row r="238" ht="14.25" customHeight="1" x14ac:dyDescent="0.2"/>
    <row r="239" ht="14.25" customHeight="1" x14ac:dyDescent="0.2"/>
    <row r="240" ht="14.25" customHeight="1" x14ac:dyDescent="0.2"/>
    <row r="241" ht="14.25" customHeight="1" x14ac:dyDescent="0.2"/>
    <row r="242" ht="14.25" customHeight="1" x14ac:dyDescent="0.2"/>
    <row r="243" ht="14.25" customHeight="1" x14ac:dyDescent="0.2"/>
    <row r="244" ht="14.25" customHeight="1" x14ac:dyDescent="0.2"/>
    <row r="245" ht="14.25" customHeight="1" x14ac:dyDescent="0.2"/>
    <row r="246" ht="14.25" customHeight="1" x14ac:dyDescent="0.2"/>
    <row r="247" ht="14.25" customHeight="1" x14ac:dyDescent="0.2"/>
    <row r="248" ht="14.25" customHeight="1" x14ac:dyDescent="0.2"/>
    <row r="249" ht="14.25" customHeight="1" x14ac:dyDescent="0.2"/>
    <row r="250" ht="14.25" customHeight="1" x14ac:dyDescent="0.2"/>
    <row r="251" ht="14.25" customHeight="1" x14ac:dyDescent="0.2"/>
    <row r="252" ht="14.25" customHeight="1" x14ac:dyDescent="0.2"/>
    <row r="253" ht="14.25" customHeight="1" x14ac:dyDescent="0.2"/>
    <row r="254" ht="14.25" customHeight="1" x14ac:dyDescent="0.2"/>
    <row r="255" ht="14.25" customHeight="1" x14ac:dyDescent="0.2"/>
    <row r="256" ht="14.25" customHeight="1" x14ac:dyDescent="0.2"/>
    <row r="257" ht="14.25" customHeight="1" x14ac:dyDescent="0.2"/>
    <row r="258" ht="14.25" customHeight="1" x14ac:dyDescent="0.2"/>
    <row r="259" ht="14.25" customHeight="1" x14ac:dyDescent="0.2"/>
    <row r="260" ht="14.25" customHeight="1" x14ac:dyDescent="0.2"/>
    <row r="261" ht="14.25" customHeight="1" x14ac:dyDescent="0.2"/>
    <row r="262" ht="14.25" customHeight="1" x14ac:dyDescent="0.2"/>
    <row r="263" ht="14.25" customHeight="1" x14ac:dyDescent="0.2"/>
    <row r="264" ht="14.25" customHeight="1" x14ac:dyDescent="0.2"/>
    <row r="265" ht="14.25" customHeight="1" x14ac:dyDescent="0.2"/>
    <row r="266" ht="14.25" customHeight="1" x14ac:dyDescent="0.2"/>
    <row r="267" ht="14.25" customHeight="1" x14ac:dyDescent="0.2"/>
    <row r="268" ht="14.25" customHeight="1" x14ac:dyDescent="0.2"/>
    <row r="269" ht="14.25" customHeight="1" x14ac:dyDescent="0.2"/>
    <row r="270" ht="14.25" customHeight="1" x14ac:dyDescent="0.2"/>
    <row r="271" ht="14.25" customHeight="1" x14ac:dyDescent="0.2"/>
    <row r="272" ht="14.25" customHeight="1" x14ac:dyDescent="0.2"/>
    <row r="273" ht="14.25" customHeight="1" x14ac:dyDescent="0.2"/>
    <row r="274" ht="14.25" customHeight="1" x14ac:dyDescent="0.2"/>
    <row r="275" ht="14.25" customHeight="1" x14ac:dyDescent="0.2"/>
    <row r="276" ht="14.25" customHeight="1" x14ac:dyDescent="0.2"/>
    <row r="277" ht="14.25" customHeight="1" x14ac:dyDescent="0.2"/>
    <row r="278" ht="14.25" customHeight="1" x14ac:dyDescent="0.2"/>
    <row r="279" ht="14.25" customHeight="1" x14ac:dyDescent="0.2"/>
    <row r="280" ht="14.25" customHeight="1" x14ac:dyDescent="0.2"/>
    <row r="281" ht="14.25" customHeight="1" x14ac:dyDescent="0.2"/>
    <row r="282" ht="14.25" customHeight="1" x14ac:dyDescent="0.2"/>
    <row r="283" ht="14.25" customHeight="1" x14ac:dyDescent="0.2"/>
    <row r="284" ht="14.25" customHeight="1" x14ac:dyDescent="0.2"/>
    <row r="285" ht="14.25" customHeight="1" x14ac:dyDescent="0.2"/>
    <row r="286" ht="14.25" customHeight="1" x14ac:dyDescent="0.2"/>
    <row r="287" ht="14.25" customHeight="1" x14ac:dyDescent="0.2"/>
    <row r="288" ht="14.25" customHeight="1" x14ac:dyDescent="0.2"/>
    <row r="289" ht="14.25" customHeight="1" x14ac:dyDescent="0.2"/>
    <row r="290" ht="14.25" customHeight="1" x14ac:dyDescent="0.2"/>
    <row r="291" ht="14.25" customHeight="1" x14ac:dyDescent="0.2"/>
    <row r="292" ht="14.25" customHeight="1" x14ac:dyDescent="0.2"/>
    <row r="293" ht="14.25" customHeight="1" x14ac:dyDescent="0.2"/>
    <row r="294" ht="14.25" customHeight="1" x14ac:dyDescent="0.2"/>
    <row r="295" ht="14.25" customHeight="1" x14ac:dyDescent="0.2"/>
    <row r="296" ht="14.25" customHeight="1" x14ac:dyDescent="0.2"/>
    <row r="297" ht="14.25" customHeight="1" x14ac:dyDescent="0.2"/>
    <row r="298" ht="14.25" customHeight="1" x14ac:dyDescent="0.2"/>
    <row r="299" ht="14.25" customHeight="1" x14ac:dyDescent="0.2"/>
    <row r="300" ht="14.25" customHeight="1" x14ac:dyDescent="0.2"/>
    <row r="301" ht="14.25" customHeight="1" x14ac:dyDescent="0.2"/>
    <row r="302" ht="14.25" customHeight="1" x14ac:dyDescent="0.2"/>
    <row r="303" ht="14.25" customHeight="1" x14ac:dyDescent="0.2"/>
    <row r="304" ht="14.25" customHeight="1" x14ac:dyDescent="0.2"/>
    <row r="305" ht="14.25" customHeight="1" x14ac:dyDescent="0.2"/>
    <row r="306" ht="14.25" customHeight="1" x14ac:dyDescent="0.2"/>
    <row r="307" ht="14.25" customHeight="1" x14ac:dyDescent="0.2"/>
    <row r="308" ht="14.25" customHeight="1" x14ac:dyDescent="0.2"/>
    <row r="309" ht="14.25" customHeight="1" x14ac:dyDescent="0.2"/>
    <row r="310" ht="14.25" customHeight="1" x14ac:dyDescent="0.2"/>
    <row r="311" ht="14.25" customHeight="1" x14ac:dyDescent="0.2"/>
    <row r="312" ht="14.25" customHeight="1" x14ac:dyDescent="0.2"/>
    <row r="313" ht="14.25" customHeight="1" x14ac:dyDescent="0.2"/>
    <row r="314" ht="14.25" customHeight="1" x14ac:dyDescent="0.2"/>
    <row r="315" ht="14.25" customHeight="1" x14ac:dyDescent="0.2"/>
    <row r="316" ht="14.25" customHeight="1" x14ac:dyDescent="0.2"/>
    <row r="317" ht="14.25" customHeight="1" x14ac:dyDescent="0.2"/>
    <row r="318" ht="14.25" customHeight="1" x14ac:dyDescent="0.2"/>
    <row r="319" ht="14.25" customHeight="1" x14ac:dyDescent="0.2"/>
    <row r="320" ht="14.25" customHeight="1" x14ac:dyDescent="0.2"/>
    <row r="321" ht="14.25" customHeight="1" x14ac:dyDescent="0.2"/>
    <row r="322" ht="14.25" customHeight="1" x14ac:dyDescent="0.2"/>
    <row r="323" ht="14.25" customHeight="1" x14ac:dyDescent="0.2"/>
    <row r="324" ht="14.25" customHeight="1" x14ac:dyDescent="0.2"/>
    <row r="325" ht="14.25" customHeight="1" x14ac:dyDescent="0.2"/>
    <row r="326" ht="14.25" customHeight="1" x14ac:dyDescent="0.2"/>
    <row r="327" ht="14.25" customHeight="1" x14ac:dyDescent="0.2"/>
    <row r="328" ht="14.25" customHeight="1" x14ac:dyDescent="0.2"/>
    <row r="329" ht="14.25" customHeight="1" x14ac:dyDescent="0.2"/>
    <row r="330" ht="14.25" customHeight="1" x14ac:dyDescent="0.2"/>
    <row r="331" ht="14.25" customHeight="1" x14ac:dyDescent="0.2"/>
    <row r="332" ht="14.25" customHeight="1" x14ac:dyDescent="0.2"/>
    <row r="333" ht="14.25" customHeight="1" x14ac:dyDescent="0.2"/>
    <row r="334" ht="14.25" customHeight="1" x14ac:dyDescent="0.2"/>
    <row r="335" ht="14.25" customHeight="1" x14ac:dyDescent="0.2"/>
    <row r="336" ht="14.25" customHeight="1" x14ac:dyDescent="0.2"/>
    <row r="337" ht="14.25" customHeight="1" x14ac:dyDescent="0.2"/>
    <row r="338" ht="14.25" customHeight="1" x14ac:dyDescent="0.2"/>
    <row r="339" ht="14.25" customHeight="1" x14ac:dyDescent="0.2"/>
    <row r="340" ht="14.25" customHeight="1" x14ac:dyDescent="0.2"/>
    <row r="341" ht="14.25" customHeight="1" x14ac:dyDescent="0.2"/>
    <row r="342" ht="14.25" customHeight="1" x14ac:dyDescent="0.2"/>
    <row r="343" ht="14.25" customHeight="1" x14ac:dyDescent="0.2"/>
    <row r="344" ht="14.25" customHeight="1" x14ac:dyDescent="0.2"/>
    <row r="345" ht="14.25" customHeight="1" x14ac:dyDescent="0.2"/>
    <row r="346" ht="14.25" customHeight="1" x14ac:dyDescent="0.2"/>
    <row r="347" ht="14.25" customHeight="1" x14ac:dyDescent="0.2"/>
    <row r="348" ht="14.25" customHeight="1" x14ac:dyDescent="0.2"/>
    <row r="349" ht="14.25" customHeight="1" x14ac:dyDescent="0.2"/>
    <row r="350" ht="14.25" customHeight="1" x14ac:dyDescent="0.2"/>
    <row r="351" ht="14.25" customHeight="1" x14ac:dyDescent="0.2"/>
    <row r="352" ht="14.25" customHeight="1" x14ac:dyDescent="0.2"/>
    <row r="353" ht="14.25" customHeight="1" x14ac:dyDescent="0.2"/>
    <row r="354" ht="14.25" customHeight="1" x14ac:dyDescent="0.2"/>
    <row r="355" ht="14.25" customHeight="1" x14ac:dyDescent="0.2"/>
    <row r="356" ht="14.25" customHeight="1" x14ac:dyDescent="0.2"/>
    <row r="357" ht="14.25" customHeight="1" x14ac:dyDescent="0.2"/>
    <row r="358" ht="14.25" customHeight="1" x14ac:dyDescent="0.2"/>
    <row r="359" ht="14.25" customHeight="1" x14ac:dyDescent="0.2"/>
    <row r="360" ht="14.25" customHeight="1" x14ac:dyDescent="0.2"/>
    <row r="361" ht="14.25" customHeight="1" x14ac:dyDescent="0.2"/>
    <row r="362" ht="14.25" customHeight="1" x14ac:dyDescent="0.2"/>
    <row r="363" ht="14.25" customHeight="1" x14ac:dyDescent="0.2"/>
    <row r="364" ht="14.25" customHeight="1" x14ac:dyDescent="0.2"/>
    <row r="365" ht="14.25" customHeight="1" x14ac:dyDescent="0.2"/>
    <row r="366" ht="14.25" customHeight="1" x14ac:dyDescent="0.2"/>
    <row r="367" ht="14.25" customHeight="1" x14ac:dyDescent="0.2"/>
    <row r="368" ht="14.25" customHeight="1" x14ac:dyDescent="0.2"/>
    <row r="369" ht="14.25" customHeight="1" x14ac:dyDescent="0.2"/>
    <row r="370" ht="14.25" customHeight="1" x14ac:dyDescent="0.2"/>
    <row r="371" ht="14.25" customHeight="1" x14ac:dyDescent="0.2"/>
    <row r="372" ht="14.25" customHeight="1" x14ac:dyDescent="0.2"/>
    <row r="373" ht="14.25" customHeight="1" x14ac:dyDescent="0.2"/>
    <row r="374" ht="14.25" customHeight="1" x14ac:dyDescent="0.2"/>
    <row r="375" ht="14.25" customHeight="1" x14ac:dyDescent="0.2"/>
    <row r="376" ht="14.25" customHeight="1" x14ac:dyDescent="0.2"/>
    <row r="377" ht="14.25" customHeight="1" x14ac:dyDescent="0.2"/>
    <row r="378" ht="14.25" customHeight="1" x14ac:dyDescent="0.2"/>
    <row r="379" ht="14.25" customHeight="1" x14ac:dyDescent="0.2"/>
    <row r="380" ht="14.25" customHeight="1" x14ac:dyDescent="0.2"/>
    <row r="381" ht="14.25" customHeight="1" x14ac:dyDescent="0.2"/>
    <row r="382" ht="14.25" customHeight="1" x14ac:dyDescent="0.2"/>
    <row r="383" ht="14.25" customHeight="1" x14ac:dyDescent="0.2"/>
    <row r="384" ht="14.25" customHeight="1" x14ac:dyDescent="0.2"/>
    <row r="385" ht="14.25" customHeight="1" x14ac:dyDescent="0.2"/>
    <row r="386" ht="14.25" customHeight="1" x14ac:dyDescent="0.2"/>
    <row r="387" ht="14.25" customHeight="1" x14ac:dyDescent="0.2"/>
    <row r="388" ht="14.25" customHeight="1" x14ac:dyDescent="0.2"/>
    <row r="389" ht="14.25" customHeight="1" x14ac:dyDescent="0.2"/>
    <row r="390" ht="14.25" customHeight="1" x14ac:dyDescent="0.2"/>
    <row r="391" ht="14.25" customHeight="1" x14ac:dyDescent="0.2"/>
    <row r="392" ht="14.25" customHeight="1" x14ac:dyDescent="0.2"/>
    <row r="393" ht="14.25" customHeight="1" x14ac:dyDescent="0.2"/>
    <row r="394" ht="14.25" customHeight="1" x14ac:dyDescent="0.2"/>
    <row r="395" ht="14.25" customHeight="1" x14ac:dyDescent="0.2"/>
    <row r="396" ht="14.25" customHeight="1" x14ac:dyDescent="0.2"/>
    <row r="397" ht="14.25" customHeight="1" x14ac:dyDescent="0.2"/>
    <row r="398" ht="14.25" customHeight="1" x14ac:dyDescent="0.2"/>
    <row r="399" ht="14.25" customHeight="1" x14ac:dyDescent="0.2"/>
    <row r="400" ht="14.25" customHeight="1" x14ac:dyDescent="0.2"/>
    <row r="401" ht="14.25" customHeight="1" x14ac:dyDescent="0.2"/>
    <row r="402" ht="14.25" customHeight="1" x14ac:dyDescent="0.2"/>
    <row r="403" ht="14.25" customHeight="1" x14ac:dyDescent="0.2"/>
    <row r="404" ht="14.25" customHeight="1" x14ac:dyDescent="0.2"/>
    <row r="405" ht="14.25" customHeight="1" x14ac:dyDescent="0.2"/>
    <row r="406" ht="14.25" customHeight="1" x14ac:dyDescent="0.2"/>
    <row r="407" ht="14.25" customHeight="1" x14ac:dyDescent="0.2"/>
    <row r="408" ht="14.25" customHeight="1" x14ac:dyDescent="0.2"/>
    <row r="409" ht="14.25" customHeight="1" x14ac:dyDescent="0.2"/>
    <row r="410" ht="14.25" customHeight="1" x14ac:dyDescent="0.2"/>
    <row r="411" ht="14.25" customHeight="1" x14ac:dyDescent="0.2"/>
    <row r="412" ht="14.25" customHeight="1" x14ac:dyDescent="0.2"/>
    <row r="413" ht="14.25" customHeight="1" x14ac:dyDescent="0.2"/>
    <row r="414" ht="14.25" customHeight="1" x14ac:dyDescent="0.2"/>
    <row r="415" ht="14.25" customHeight="1" x14ac:dyDescent="0.2"/>
    <row r="416" ht="14.25" customHeight="1" x14ac:dyDescent="0.2"/>
    <row r="417" ht="14.25" customHeight="1" x14ac:dyDescent="0.2"/>
    <row r="418" ht="14.25" customHeight="1" x14ac:dyDescent="0.2"/>
    <row r="419" ht="14.25" customHeight="1" x14ac:dyDescent="0.2"/>
    <row r="420" ht="14.25" customHeight="1" x14ac:dyDescent="0.2"/>
    <row r="421" ht="14.25" customHeight="1" x14ac:dyDescent="0.2"/>
    <row r="422" ht="14.25" customHeight="1" x14ac:dyDescent="0.2"/>
    <row r="423" ht="14.25" customHeight="1" x14ac:dyDescent="0.2"/>
    <row r="424" ht="14.25" customHeight="1" x14ac:dyDescent="0.2"/>
    <row r="425" ht="14.25" customHeight="1" x14ac:dyDescent="0.2"/>
    <row r="426" ht="14.25" customHeight="1" x14ac:dyDescent="0.2"/>
    <row r="427" ht="14.25" customHeight="1" x14ac:dyDescent="0.2"/>
    <row r="428" ht="14.25" customHeight="1" x14ac:dyDescent="0.2"/>
    <row r="429" ht="14.25" customHeight="1" x14ac:dyDescent="0.2"/>
    <row r="430" ht="14.25" customHeight="1" x14ac:dyDescent="0.2"/>
    <row r="431" ht="14.25" customHeight="1" x14ac:dyDescent="0.2"/>
    <row r="432" ht="14.25" customHeight="1" x14ac:dyDescent="0.2"/>
    <row r="433" ht="14.25" customHeight="1" x14ac:dyDescent="0.2"/>
    <row r="434" ht="14.25" customHeight="1" x14ac:dyDescent="0.2"/>
    <row r="435" ht="14.25" customHeight="1" x14ac:dyDescent="0.2"/>
    <row r="436" ht="14.25" customHeight="1" x14ac:dyDescent="0.2"/>
    <row r="437" ht="14.25" customHeight="1" x14ac:dyDescent="0.2"/>
    <row r="438" ht="14.25" customHeight="1" x14ac:dyDescent="0.2"/>
    <row r="439" ht="14.25" customHeight="1" x14ac:dyDescent="0.2"/>
    <row r="440" ht="14.25" customHeight="1" x14ac:dyDescent="0.2"/>
    <row r="441" ht="14.25" customHeight="1" x14ac:dyDescent="0.2"/>
    <row r="442" ht="14.25" customHeight="1" x14ac:dyDescent="0.2"/>
    <row r="443" ht="14.25" customHeight="1" x14ac:dyDescent="0.2"/>
    <row r="444" ht="14.25" customHeight="1" x14ac:dyDescent="0.2"/>
    <row r="445" ht="14.25" customHeight="1" x14ac:dyDescent="0.2"/>
    <row r="446" ht="14.25" customHeight="1" x14ac:dyDescent="0.2"/>
    <row r="447" ht="14.25" customHeight="1" x14ac:dyDescent="0.2"/>
    <row r="448" ht="14.25" customHeight="1" x14ac:dyDescent="0.2"/>
    <row r="449" ht="14.25" customHeight="1" x14ac:dyDescent="0.2"/>
    <row r="450" ht="14.25" customHeight="1" x14ac:dyDescent="0.2"/>
    <row r="451" ht="14.25" customHeight="1" x14ac:dyDescent="0.2"/>
    <row r="452" ht="14.25" customHeight="1" x14ac:dyDescent="0.2"/>
    <row r="453" ht="14.25" customHeight="1" x14ac:dyDescent="0.2"/>
    <row r="454" ht="14.25" customHeight="1" x14ac:dyDescent="0.2"/>
    <row r="455" ht="14.25" customHeight="1" x14ac:dyDescent="0.2"/>
    <row r="456" ht="14.25" customHeight="1" x14ac:dyDescent="0.2"/>
    <row r="457" ht="14.25" customHeight="1" x14ac:dyDescent="0.2"/>
    <row r="458" ht="14.25" customHeight="1" x14ac:dyDescent="0.2"/>
    <row r="459" ht="14.25" customHeight="1" x14ac:dyDescent="0.2"/>
    <row r="460" ht="14.25" customHeight="1" x14ac:dyDescent="0.2"/>
    <row r="461" ht="14.25" customHeight="1" x14ac:dyDescent="0.2"/>
    <row r="462" ht="14.25" customHeight="1" x14ac:dyDescent="0.2"/>
    <row r="463" ht="14.25" customHeight="1" x14ac:dyDescent="0.2"/>
    <row r="464" ht="14.25" customHeight="1" x14ac:dyDescent="0.2"/>
    <row r="465" ht="14.25" customHeight="1" x14ac:dyDescent="0.2"/>
    <row r="466" ht="14.25" customHeight="1" x14ac:dyDescent="0.2"/>
    <row r="467" ht="14.25" customHeight="1" x14ac:dyDescent="0.2"/>
    <row r="468" ht="14.25" customHeight="1" x14ac:dyDescent="0.2"/>
    <row r="469" ht="14.25" customHeight="1" x14ac:dyDescent="0.2"/>
    <row r="470" ht="14.25" customHeight="1" x14ac:dyDescent="0.2"/>
    <row r="471" ht="14.25" customHeight="1" x14ac:dyDescent="0.2"/>
    <row r="472" ht="14.25" customHeight="1" x14ac:dyDescent="0.2"/>
    <row r="473" ht="14.25" customHeight="1" x14ac:dyDescent="0.2"/>
    <row r="474" ht="14.25" customHeight="1" x14ac:dyDescent="0.2"/>
    <row r="475" ht="14.25" customHeight="1" x14ac:dyDescent="0.2"/>
    <row r="476" ht="14.25" customHeight="1" x14ac:dyDescent="0.2"/>
    <row r="477" ht="14.25" customHeight="1" x14ac:dyDescent="0.2"/>
    <row r="478" ht="14.25" customHeight="1" x14ac:dyDescent="0.2"/>
    <row r="479" ht="14.25" customHeight="1" x14ac:dyDescent="0.2"/>
    <row r="480" ht="14.25" customHeight="1" x14ac:dyDescent="0.2"/>
    <row r="481" ht="14.25" customHeight="1" x14ac:dyDescent="0.2"/>
    <row r="482" ht="14.25" customHeight="1" x14ac:dyDescent="0.2"/>
    <row r="483" ht="14.25" customHeight="1" x14ac:dyDescent="0.2"/>
    <row r="484" ht="14.25" customHeight="1" x14ac:dyDescent="0.2"/>
    <row r="485" ht="14.25" customHeight="1" x14ac:dyDescent="0.2"/>
    <row r="486" ht="14.25" customHeight="1" x14ac:dyDescent="0.2"/>
    <row r="487" ht="14.25" customHeight="1" x14ac:dyDescent="0.2"/>
    <row r="488" ht="14.25" customHeight="1" x14ac:dyDescent="0.2"/>
    <row r="489" ht="14.25" customHeight="1" x14ac:dyDescent="0.2"/>
    <row r="490" ht="14.25" customHeight="1" x14ac:dyDescent="0.2"/>
    <row r="491" ht="14.25" customHeight="1" x14ac:dyDescent="0.2"/>
    <row r="492" ht="14.25" customHeight="1" x14ac:dyDescent="0.2"/>
    <row r="493" ht="14.25" customHeight="1" x14ac:dyDescent="0.2"/>
    <row r="494" ht="14.25" customHeight="1" x14ac:dyDescent="0.2"/>
    <row r="495" ht="14.25" customHeight="1" x14ac:dyDescent="0.2"/>
    <row r="496" ht="14.25" customHeight="1" x14ac:dyDescent="0.2"/>
    <row r="497" ht="14.25" customHeight="1" x14ac:dyDescent="0.2"/>
    <row r="498" ht="14.25" customHeight="1" x14ac:dyDescent="0.2"/>
    <row r="499" ht="14.25" customHeight="1" x14ac:dyDescent="0.2"/>
    <row r="500" ht="14.25" customHeight="1" x14ac:dyDescent="0.2"/>
    <row r="501" ht="14.25" customHeight="1" x14ac:dyDescent="0.2"/>
    <row r="502" ht="14.25" customHeight="1" x14ac:dyDescent="0.2"/>
    <row r="503" ht="14.25" customHeight="1" x14ac:dyDescent="0.2"/>
    <row r="504" ht="14.25" customHeight="1" x14ac:dyDescent="0.2"/>
    <row r="505" ht="14.25" customHeight="1" x14ac:dyDescent="0.2"/>
    <row r="506" ht="14.25" customHeight="1" x14ac:dyDescent="0.2"/>
    <row r="507" ht="14.25" customHeight="1" x14ac:dyDescent="0.2"/>
    <row r="508" ht="14.25" customHeight="1" x14ac:dyDescent="0.2"/>
    <row r="509" ht="14.25" customHeight="1" x14ac:dyDescent="0.2"/>
    <row r="510" ht="14.25" customHeight="1" x14ac:dyDescent="0.2"/>
    <row r="511" ht="14.25" customHeight="1" x14ac:dyDescent="0.2"/>
    <row r="512" ht="14.25" customHeight="1" x14ac:dyDescent="0.2"/>
    <row r="513" ht="14.25" customHeight="1" x14ac:dyDescent="0.2"/>
    <row r="514" ht="14.25" customHeight="1" x14ac:dyDescent="0.2"/>
    <row r="515" ht="14.25" customHeight="1" x14ac:dyDescent="0.2"/>
    <row r="516" ht="14.25" customHeight="1" x14ac:dyDescent="0.2"/>
    <row r="517" ht="14.25" customHeight="1" x14ac:dyDescent="0.2"/>
    <row r="518" ht="14.25" customHeight="1" x14ac:dyDescent="0.2"/>
    <row r="519" ht="14.25" customHeight="1" x14ac:dyDescent="0.2"/>
    <row r="520" ht="14.25" customHeight="1" x14ac:dyDescent="0.2"/>
    <row r="521" ht="14.25" customHeight="1" x14ac:dyDescent="0.2"/>
    <row r="522" ht="14.25" customHeight="1" x14ac:dyDescent="0.2"/>
    <row r="523" ht="14.25" customHeight="1" x14ac:dyDescent="0.2"/>
    <row r="524" ht="14.25" customHeight="1" x14ac:dyDescent="0.2"/>
    <row r="525" ht="14.25" customHeight="1" x14ac:dyDescent="0.2"/>
    <row r="526" ht="14.25" customHeight="1" x14ac:dyDescent="0.2"/>
    <row r="527" ht="14.25" customHeight="1" x14ac:dyDescent="0.2"/>
    <row r="528" ht="14.25" customHeight="1" x14ac:dyDescent="0.2"/>
    <row r="529" ht="14.25" customHeight="1" x14ac:dyDescent="0.2"/>
    <row r="530" ht="14.25" customHeight="1" x14ac:dyDescent="0.2"/>
    <row r="531" ht="14.25" customHeight="1" x14ac:dyDescent="0.2"/>
    <row r="532" ht="14.25" customHeight="1" x14ac:dyDescent="0.2"/>
    <row r="533" ht="14.25" customHeight="1" x14ac:dyDescent="0.2"/>
    <row r="534" ht="14.25" customHeight="1" x14ac:dyDescent="0.2"/>
    <row r="535" ht="14.25" customHeight="1" x14ac:dyDescent="0.2"/>
    <row r="536" ht="14.25" customHeight="1" x14ac:dyDescent="0.2"/>
    <row r="537" ht="14.25" customHeight="1" x14ac:dyDescent="0.2"/>
    <row r="538" ht="14.25" customHeight="1" x14ac:dyDescent="0.2"/>
    <row r="539" ht="14.25" customHeight="1" x14ac:dyDescent="0.2"/>
    <row r="540" ht="14.25" customHeight="1" x14ac:dyDescent="0.2"/>
    <row r="541" ht="14.25" customHeight="1" x14ac:dyDescent="0.2"/>
    <row r="542" ht="14.25" customHeight="1" x14ac:dyDescent="0.2"/>
    <row r="543" ht="14.25" customHeight="1" x14ac:dyDescent="0.2"/>
    <row r="544" ht="14.25" customHeight="1" x14ac:dyDescent="0.2"/>
    <row r="545" ht="14.25" customHeight="1" x14ac:dyDescent="0.2"/>
    <row r="546" ht="14.25" customHeight="1" x14ac:dyDescent="0.2"/>
    <row r="547" ht="14.25" customHeight="1" x14ac:dyDescent="0.2"/>
    <row r="548" ht="14.25" customHeight="1" x14ac:dyDescent="0.2"/>
    <row r="549" ht="14.25" customHeight="1" x14ac:dyDescent="0.2"/>
    <row r="550" ht="14.25" customHeight="1" x14ac:dyDescent="0.2"/>
    <row r="551" ht="14.25" customHeight="1" x14ac:dyDescent="0.2"/>
    <row r="552" ht="14.25" customHeight="1" x14ac:dyDescent="0.2"/>
    <row r="553" ht="14.25" customHeight="1" x14ac:dyDescent="0.2"/>
    <row r="554" ht="14.25" customHeight="1" x14ac:dyDescent="0.2"/>
    <row r="555" ht="14.25" customHeight="1" x14ac:dyDescent="0.2"/>
    <row r="556" ht="14.25" customHeight="1" x14ac:dyDescent="0.2"/>
    <row r="557" ht="14.25" customHeight="1" x14ac:dyDescent="0.2"/>
    <row r="558" ht="14.25" customHeight="1" x14ac:dyDescent="0.2"/>
    <row r="559" ht="14.25" customHeight="1" x14ac:dyDescent="0.2"/>
    <row r="560" ht="14.25" customHeight="1" x14ac:dyDescent="0.2"/>
    <row r="561" ht="14.25" customHeight="1" x14ac:dyDescent="0.2"/>
    <row r="562" ht="14.25" customHeight="1" x14ac:dyDescent="0.2"/>
    <row r="563" ht="14.25" customHeight="1" x14ac:dyDescent="0.2"/>
    <row r="564" ht="14.25" customHeight="1" x14ac:dyDescent="0.2"/>
    <row r="565" ht="14.25" customHeight="1" x14ac:dyDescent="0.2"/>
    <row r="566" ht="14.25" customHeight="1" x14ac:dyDescent="0.2"/>
    <row r="567" ht="14.25" customHeight="1" x14ac:dyDescent="0.2"/>
    <row r="568" ht="14.25" customHeight="1" x14ac:dyDescent="0.2"/>
    <row r="569" ht="14.25" customHeight="1" x14ac:dyDescent="0.2"/>
    <row r="570" ht="14.25" customHeight="1" x14ac:dyDescent="0.2"/>
    <row r="571" ht="14.25" customHeight="1" x14ac:dyDescent="0.2"/>
    <row r="572" ht="14.25" customHeight="1" x14ac:dyDescent="0.2"/>
    <row r="573" ht="14.25" customHeight="1" x14ac:dyDescent="0.2"/>
    <row r="574" ht="14.25" customHeight="1" x14ac:dyDescent="0.2"/>
    <row r="575" ht="14.25" customHeight="1" x14ac:dyDescent="0.2"/>
    <row r="576" ht="14.25" customHeight="1" x14ac:dyDescent="0.2"/>
    <row r="577" ht="14.25" customHeight="1" x14ac:dyDescent="0.2"/>
    <row r="578" ht="14.25" customHeight="1" x14ac:dyDescent="0.2"/>
    <row r="579" ht="14.25" customHeight="1" x14ac:dyDescent="0.2"/>
    <row r="580" ht="14.25" customHeight="1" x14ac:dyDescent="0.2"/>
    <row r="581" ht="14.25" customHeight="1" x14ac:dyDescent="0.2"/>
    <row r="582" ht="14.25" customHeight="1" x14ac:dyDescent="0.2"/>
    <row r="583" ht="14.25" customHeight="1" x14ac:dyDescent="0.2"/>
    <row r="584" ht="14.25" customHeight="1" x14ac:dyDescent="0.2"/>
    <row r="585" ht="14.25" customHeight="1" x14ac:dyDescent="0.2"/>
    <row r="586" ht="14.25" customHeight="1" x14ac:dyDescent="0.2"/>
    <row r="587" ht="14.25" customHeight="1" x14ac:dyDescent="0.2"/>
    <row r="588" ht="14.25" customHeight="1" x14ac:dyDescent="0.2"/>
    <row r="589" ht="14.25" customHeight="1" x14ac:dyDescent="0.2"/>
    <row r="590" ht="14.25" customHeight="1" x14ac:dyDescent="0.2"/>
    <row r="591" ht="14.25" customHeight="1" x14ac:dyDescent="0.2"/>
    <row r="592" ht="14.25" customHeight="1" x14ac:dyDescent="0.2"/>
    <row r="593" ht="14.25" customHeight="1" x14ac:dyDescent="0.2"/>
    <row r="594" ht="14.25" customHeight="1" x14ac:dyDescent="0.2"/>
    <row r="595" ht="14.25" customHeight="1" x14ac:dyDescent="0.2"/>
    <row r="596" ht="14.25" customHeight="1" x14ac:dyDescent="0.2"/>
    <row r="597" ht="14.25" customHeight="1" x14ac:dyDescent="0.2"/>
    <row r="598" ht="14.25" customHeight="1" x14ac:dyDescent="0.2"/>
    <row r="599" ht="14.25" customHeight="1" x14ac:dyDescent="0.2"/>
    <row r="600" ht="14.25" customHeight="1" x14ac:dyDescent="0.2"/>
    <row r="601" ht="14.25" customHeight="1" x14ac:dyDescent="0.2"/>
    <row r="602" ht="14.25" customHeight="1" x14ac:dyDescent="0.2"/>
    <row r="603" ht="14.25" customHeight="1" x14ac:dyDescent="0.2"/>
    <row r="604" ht="14.25" customHeight="1" x14ac:dyDescent="0.2"/>
    <row r="605" ht="14.25" customHeight="1" x14ac:dyDescent="0.2"/>
    <row r="606" ht="14.25" customHeight="1" x14ac:dyDescent="0.2"/>
    <row r="607" ht="14.25" customHeight="1" x14ac:dyDescent="0.2"/>
    <row r="608" ht="14.25" customHeight="1" x14ac:dyDescent="0.2"/>
    <row r="609" ht="14.25" customHeight="1" x14ac:dyDescent="0.2"/>
    <row r="610" ht="14.25" customHeight="1" x14ac:dyDescent="0.2"/>
    <row r="611" ht="14.25" customHeight="1" x14ac:dyDescent="0.2"/>
    <row r="612" ht="14.25" customHeight="1" x14ac:dyDescent="0.2"/>
    <row r="613" ht="14.25" customHeight="1" x14ac:dyDescent="0.2"/>
    <row r="614" ht="14.25" customHeight="1" x14ac:dyDescent="0.2"/>
    <row r="615" ht="14.25" customHeight="1" x14ac:dyDescent="0.2"/>
    <row r="616" ht="14.25" customHeight="1" x14ac:dyDescent="0.2"/>
    <row r="617" ht="14.25" customHeight="1" x14ac:dyDescent="0.2"/>
    <row r="618" ht="14.25" customHeight="1" x14ac:dyDescent="0.2"/>
    <row r="619" ht="14.25" customHeight="1" x14ac:dyDescent="0.2"/>
    <row r="620" ht="14.25" customHeight="1" x14ac:dyDescent="0.2"/>
    <row r="621" ht="14.25" customHeight="1" x14ac:dyDescent="0.2"/>
    <row r="622" ht="14.25" customHeight="1" x14ac:dyDescent="0.2"/>
    <row r="623" ht="14.25" customHeight="1" x14ac:dyDescent="0.2"/>
    <row r="624" ht="14.25" customHeight="1" x14ac:dyDescent="0.2"/>
    <row r="625" ht="14.25" customHeight="1" x14ac:dyDescent="0.2"/>
    <row r="626" ht="14.25" customHeight="1" x14ac:dyDescent="0.2"/>
    <row r="627" ht="14.25" customHeight="1" x14ac:dyDescent="0.2"/>
    <row r="628" ht="14.25" customHeight="1" x14ac:dyDescent="0.2"/>
    <row r="629" ht="14.25" customHeight="1" x14ac:dyDescent="0.2"/>
    <row r="630" ht="14.25" customHeight="1" x14ac:dyDescent="0.2"/>
    <row r="631" ht="14.25" customHeight="1" x14ac:dyDescent="0.2"/>
    <row r="632" ht="14.25" customHeight="1" x14ac:dyDescent="0.2"/>
    <row r="633" ht="14.25" customHeight="1" x14ac:dyDescent="0.2"/>
    <row r="634" ht="14.25" customHeight="1" x14ac:dyDescent="0.2"/>
    <row r="635" ht="14.25" customHeight="1" x14ac:dyDescent="0.2"/>
    <row r="636" ht="14.25" customHeight="1" x14ac:dyDescent="0.2"/>
    <row r="637" ht="14.25" customHeight="1" x14ac:dyDescent="0.2"/>
    <row r="638" ht="14.25" customHeight="1" x14ac:dyDescent="0.2"/>
    <row r="639" ht="14.25" customHeight="1" x14ac:dyDescent="0.2"/>
    <row r="640" ht="14.25" customHeight="1" x14ac:dyDescent="0.2"/>
    <row r="641" ht="14.25" customHeight="1" x14ac:dyDescent="0.2"/>
    <row r="642" ht="14.25" customHeight="1" x14ac:dyDescent="0.2"/>
    <row r="643" ht="14.25" customHeight="1" x14ac:dyDescent="0.2"/>
    <row r="644" ht="14.25" customHeight="1" x14ac:dyDescent="0.2"/>
    <row r="645" ht="14.25" customHeight="1" x14ac:dyDescent="0.2"/>
    <row r="646" ht="14.25" customHeight="1" x14ac:dyDescent="0.2"/>
    <row r="647" ht="14.25" customHeight="1" x14ac:dyDescent="0.2"/>
    <row r="648" ht="14.25" customHeight="1" x14ac:dyDescent="0.2"/>
    <row r="649" ht="14.25" customHeight="1" x14ac:dyDescent="0.2"/>
    <row r="650" ht="14.25" customHeight="1" x14ac:dyDescent="0.2"/>
    <row r="651" ht="14.25" customHeight="1" x14ac:dyDescent="0.2"/>
    <row r="652" ht="14.25" customHeight="1" x14ac:dyDescent="0.2"/>
    <row r="653" ht="14.25" customHeight="1" x14ac:dyDescent="0.2"/>
    <row r="654" ht="14.25" customHeight="1" x14ac:dyDescent="0.2"/>
    <row r="655" ht="14.25" customHeight="1" x14ac:dyDescent="0.2"/>
    <row r="656" ht="14.25" customHeight="1" x14ac:dyDescent="0.2"/>
    <row r="657" ht="14.25" customHeight="1" x14ac:dyDescent="0.2"/>
    <row r="658" ht="14.25" customHeight="1" x14ac:dyDescent="0.2"/>
    <row r="659" ht="14.25" customHeight="1" x14ac:dyDescent="0.2"/>
    <row r="660" ht="14.25" customHeight="1" x14ac:dyDescent="0.2"/>
    <row r="661" ht="14.25" customHeight="1" x14ac:dyDescent="0.2"/>
    <row r="662" ht="14.25" customHeight="1" x14ac:dyDescent="0.2"/>
    <row r="663" ht="14.25" customHeight="1" x14ac:dyDescent="0.2"/>
    <row r="664" ht="14.25" customHeight="1" x14ac:dyDescent="0.2"/>
    <row r="665" ht="14.25" customHeight="1" x14ac:dyDescent="0.2"/>
    <row r="666" ht="14.25" customHeight="1" x14ac:dyDescent="0.2"/>
    <row r="667" ht="14.25" customHeight="1" x14ac:dyDescent="0.2"/>
    <row r="668" ht="14.25" customHeight="1" x14ac:dyDescent="0.2"/>
    <row r="669" ht="14.25" customHeight="1" x14ac:dyDescent="0.2"/>
    <row r="670" ht="14.25" customHeight="1" x14ac:dyDescent="0.2"/>
    <row r="671" ht="14.25" customHeight="1" x14ac:dyDescent="0.2"/>
    <row r="672" ht="14.25" customHeight="1" x14ac:dyDescent="0.2"/>
    <row r="673" ht="14.25" customHeight="1" x14ac:dyDescent="0.2"/>
    <row r="674" ht="14.25" customHeight="1" x14ac:dyDescent="0.2"/>
    <row r="675" ht="14.25" customHeight="1" x14ac:dyDescent="0.2"/>
    <row r="676" ht="14.25" customHeight="1" x14ac:dyDescent="0.2"/>
    <row r="677" ht="14.25" customHeight="1" x14ac:dyDescent="0.2"/>
    <row r="678" ht="14.25" customHeight="1" x14ac:dyDescent="0.2"/>
    <row r="679" ht="14.25" customHeight="1" x14ac:dyDescent="0.2"/>
    <row r="680" ht="14.25" customHeight="1" x14ac:dyDescent="0.2"/>
    <row r="681" ht="14.25" customHeight="1" x14ac:dyDescent="0.2"/>
    <row r="682" ht="14.25" customHeight="1" x14ac:dyDescent="0.2"/>
    <row r="683" ht="14.25" customHeight="1" x14ac:dyDescent="0.2"/>
    <row r="684" ht="14.25" customHeight="1" x14ac:dyDescent="0.2"/>
    <row r="685" ht="14.25" customHeight="1" x14ac:dyDescent="0.2"/>
    <row r="686" ht="14.25" customHeight="1" x14ac:dyDescent="0.2"/>
    <row r="687" ht="14.25" customHeight="1" x14ac:dyDescent="0.2"/>
    <row r="688" ht="14.25" customHeight="1" x14ac:dyDescent="0.2"/>
    <row r="689" ht="14.25" customHeight="1" x14ac:dyDescent="0.2"/>
    <row r="690" ht="14.25" customHeight="1" x14ac:dyDescent="0.2"/>
    <row r="691" ht="14.25" customHeight="1" x14ac:dyDescent="0.2"/>
    <row r="692" ht="14.25" customHeight="1" x14ac:dyDescent="0.2"/>
    <row r="693" ht="14.25" customHeight="1" x14ac:dyDescent="0.2"/>
    <row r="694" ht="14.25" customHeight="1" x14ac:dyDescent="0.2"/>
    <row r="695" ht="14.25" customHeight="1" x14ac:dyDescent="0.2"/>
    <row r="696" ht="14.25" customHeight="1" x14ac:dyDescent="0.2"/>
    <row r="697" ht="14.25" customHeight="1" x14ac:dyDescent="0.2"/>
    <row r="698" ht="14.25" customHeight="1" x14ac:dyDescent="0.2"/>
    <row r="699" ht="14.25" customHeight="1" x14ac:dyDescent="0.2"/>
    <row r="700" ht="14.25" customHeight="1" x14ac:dyDescent="0.2"/>
    <row r="701" ht="14.25" customHeight="1" x14ac:dyDescent="0.2"/>
    <row r="702" ht="14.25" customHeight="1" x14ac:dyDescent="0.2"/>
    <row r="703" ht="14.25" customHeight="1" x14ac:dyDescent="0.2"/>
    <row r="704" ht="14.25" customHeight="1" x14ac:dyDescent="0.2"/>
    <row r="705" ht="14.25" customHeight="1" x14ac:dyDescent="0.2"/>
    <row r="706" ht="14.25" customHeight="1" x14ac:dyDescent="0.2"/>
    <row r="707" ht="14.25" customHeight="1" x14ac:dyDescent="0.2"/>
    <row r="708" ht="14.25" customHeight="1" x14ac:dyDescent="0.2"/>
    <row r="709" ht="14.25" customHeight="1" x14ac:dyDescent="0.2"/>
    <row r="710" ht="14.25" customHeight="1" x14ac:dyDescent="0.2"/>
    <row r="711" ht="14.25" customHeight="1" x14ac:dyDescent="0.2"/>
    <row r="712" ht="14.25" customHeight="1" x14ac:dyDescent="0.2"/>
    <row r="713" ht="14.25" customHeight="1" x14ac:dyDescent="0.2"/>
    <row r="714" ht="14.25" customHeight="1" x14ac:dyDescent="0.2"/>
    <row r="715" ht="14.25" customHeight="1" x14ac:dyDescent="0.2"/>
    <row r="716" ht="14.25" customHeight="1" x14ac:dyDescent="0.2"/>
    <row r="717" ht="14.25" customHeight="1" x14ac:dyDescent="0.2"/>
    <row r="718" ht="14.25" customHeight="1" x14ac:dyDescent="0.2"/>
    <row r="719" ht="14.25" customHeight="1" x14ac:dyDescent="0.2"/>
    <row r="720" ht="14.25" customHeight="1" x14ac:dyDescent="0.2"/>
    <row r="721" ht="14.25" customHeight="1" x14ac:dyDescent="0.2"/>
    <row r="722" ht="14.25" customHeight="1" x14ac:dyDescent="0.2"/>
    <row r="723" ht="14.25" customHeight="1" x14ac:dyDescent="0.2"/>
    <row r="724" ht="14.25" customHeight="1" x14ac:dyDescent="0.2"/>
    <row r="725" ht="14.25" customHeight="1" x14ac:dyDescent="0.2"/>
    <row r="726" ht="14.25" customHeight="1" x14ac:dyDescent="0.2"/>
    <row r="727" ht="14.25" customHeight="1" x14ac:dyDescent="0.2"/>
    <row r="728" ht="14.25" customHeight="1" x14ac:dyDescent="0.2"/>
    <row r="729" ht="14.25" customHeight="1" x14ac:dyDescent="0.2"/>
    <row r="730" ht="14.25" customHeight="1" x14ac:dyDescent="0.2"/>
    <row r="731" ht="14.25" customHeight="1" x14ac:dyDescent="0.2"/>
    <row r="732" ht="14.25" customHeight="1" x14ac:dyDescent="0.2"/>
    <row r="733" ht="14.25" customHeight="1" x14ac:dyDescent="0.2"/>
    <row r="734" ht="14.25" customHeight="1" x14ac:dyDescent="0.2"/>
    <row r="735" ht="14.25" customHeight="1" x14ac:dyDescent="0.2"/>
    <row r="736" ht="14.25" customHeight="1" x14ac:dyDescent="0.2"/>
    <row r="737" ht="14.25" customHeight="1" x14ac:dyDescent="0.2"/>
    <row r="738" ht="14.25" customHeight="1" x14ac:dyDescent="0.2"/>
    <row r="739" ht="14.25" customHeight="1" x14ac:dyDescent="0.2"/>
    <row r="740" ht="14.25" customHeight="1" x14ac:dyDescent="0.2"/>
    <row r="741" ht="14.25" customHeight="1" x14ac:dyDescent="0.2"/>
    <row r="742" ht="14.25" customHeight="1" x14ac:dyDescent="0.2"/>
    <row r="743" ht="14.25" customHeight="1" x14ac:dyDescent="0.2"/>
    <row r="744" ht="14.25" customHeight="1" x14ac:dyDescent="0.2"/>
    <row r="745" ht="14.25" customHeight="1" x14ac:dyDescent="0.2"/>
    <row r="746" ht="14.25" customHeight="1" x14ac:dyDescent="0.2"/>
    <row r="747" ht="14.25" customHeight="1" x14ac:dyDescent="0.2"/>
    <row r="748" ht="14.25" customHeight="1" x14ac:dyDescent="0.2"/>
    <row r="749" ht="14.25" customHeight="1" x14ac:dyDescent="0.2"/>
    <row r="750" ht="14.25" customHeight="1" x14ac:dyDescent="0.2"/>
    <row r="751" ht="14.25" customHeight="1" x14ac:dyDescent="0.2"/>
    <row r="752" ht="14.25" customHeight="1" x14ac:dyDescent="0.2"/>
    <row r="753" ht="14.25" customHeight="1" x14ac:dyDescent="0.2"/>
    <row r="754" ht="14.25" customHeight="1" x14ac:dyDescent="0.2"/>
    <row r="755" ht="14.25" customHeight="1" x14ac:dyDescent="0.2"/>
    <row r="756" ht="14.25" customHeight="1" x14ac:dyDescent="0.2"/>
    <row r="757" ht="14.25" customHeight="1" x14ac:dyDescent="0.2"/>
    <row r="758" ht="14.25" customHeight="1" x14ac:dyDescent="0.2"/>
    <row r="759" ht="14.25" customHeight="1" x14ac:dyDescent="0.2"/>
    <row r="760" ht="14.25" customHeight="1" x14ac:dyDescent="0.2"/>
    <row r="761" ht="14.25" customHeight="1" x14ac:dyDescent="0.2"/>
    <row r="762" ht="14.25" customHeight="1" x14ac:dyDescent="0.2"/>
    <row r="763" ht="14.25" customHeight="1" x14ac:dyDescent="0.2"/>
    <row r="764" ht="14.25" customHeight="1" x14ac:dyDescent="0.2"/>
    <row r="765" ht="14.25" customHeight="1" x14ac:dyDescent="0.2"/>
    <row r="766" ht="14.25" customHeight="1" x14ac:dyDescent="0.2"/>
    <row r="767" ht="14.25" customHeight="1" x14ac:dyDescent="0.2"/>
    <row r="768" ht="14.25" customHeight="1" x14ac:dyDescent="0.2"/>
    <row r="769" ht="14.25" customHeight="1" x14ac:dyDescent="0.2"/>
    <row r="770" ht="14.25" customHeight="1" x14ac:dyDescent="0.2"/>
    <row r="771" ht="14.25" customHeight="1" x14ac:dyDescent="0.2"/>
    <row r="772" ht="14.25" customHeight="1" x14ac:dyDescent="0.2"/>
    <row r="773" ht="14.25" customHeight="1" x14ac:dyDescent="0.2"/>
    <row r="774" ht="14.25" customHeight="1" x14ac:dyDescent="0.2"/>
    <row r="775" ht="14.25" customHeight="1" x14ac:dyDescent="0.2"/>
    <row r="776" ht="14.25" customHeight="1" x14ac:dyDescent="0.2"/>
    <row r="777" ht="14.25" customHeight="1" x14ac:dyDescent="0.2"/>
    <row r="778" ht="14.25" customHeight="1" x14ac:dyDescent="0.2"/>
    <row r="779" ht="14.25" customHeight="1" x14ac:dyDescent="0.2"/>
    <row r="780" ht="14.25" customHeight="1" x14ac:dyDescent="0.2"/>
    <row r="781" ht="14.25" customHeight="1" x14ac:dyDescent="0.2"/>
    <row r="782" ht="14.25" customHeight="1" x14ac:dyDescent="0.2"/>
    <row r="783" ht="14.25" customHeight="1" x14ac:dyDescent="0.2"/>
    <row r="784" ht="14.25" customHeight="1" x14ac:dyDescent="0.2"/>
    <row r="785" ht="14.25" customHeight="1" x14ac:dyDescent="0.2"/>
    <row r="786" ht="14.25" customHeight="1" x14ac:dyDescent="0.2"/>
    <row r="787" ht="14.25" customHeight="1" x14ac:dyDescent="0.2"/>
    <row r="788" ht="14.25" customHeight="1" x14ac:dyDescent="0.2"/>
    <row r="789" ht="14.25" customHeight="1" x14ac:dyDescent="0.2"/>
    <row r="790" ht="14.25" customHeight="1" x14ac:dyDescent="0.2"/>
    <row r="791" ht="14.25" customHeight="1" x14ac:dyDescent="0.2"/>
    <row r="792" ht="14.25" customHeight="1" x14ac:dyDescent="0.2"/>
    <row r="793" ht="14.25" customHeight="1" x14ac:dyDescent="0.2"/>
    <row r="794" ht="14.25" customHeight="1" x14ac:dyDescent="0.2"/>
    <row r="795" ht="14.25" customHeight="1" x14ac:dyDescent="0.2"/>
    <row r="796" ht="14.25" customHeight="1" x14ac:dyDescent="0.2"/>
    <row r="797" ht="14.25" customHeight="1" x14ac:dyDescent="0.2"/>
    <row r="798" ht="14.25" customHeight="1" x14ac:dyDescent="0.2"/>
    <row r="799" ht="14.25" customHeight="1" x14ac:dyDescent="0.2"/>
    <row r="800" ht="14.25" customHeight="1" x14ac:dyDescent="0.2"/>
    <row r="801" ht="14.25" customHeight="1" x14ac:dyDescent="0.2"/>
    <row r="802" ht="14.25" customHeight="1" x14ac:dyDescent="0.2"/>
    <row r="803" ht="14.25" customHeight="1" x14ac:dyDescent="0.2"/>
    <row r="804" ht="14.25" customHeight="1" x14ac:dyDescent="0.2"/>
    <row r="805" ht="14.25" customHeight="1" x14ac:dyDescent="0.2"/>
    <row r="806" ht="14.25" customHeight="1" x14ac:dyDescent="0.2"/>
    <row r="807" ht="14.25" customHeight="1" x14ac:dyDescent="0.2"/>
    <row r="808" ht="14.25" customHeight="1" x14ac:dyDescent="0.2"/>
    <row r="809" ht="14.25" customHeight="1" x14ac:dyDescent="0.2"/>
    <row r="810" ht="14.25" customHeight="1" x14ac:dyDescent="0.2"/>
    <row r="811" ht="14.25" customHeight="1" x14ac:dyDescent="0.2"/>
    <row r="812" ht="14.25" customHeight="1" x14ac:dyDescent="0.2"/>
    <row r="813" ht="14.25" customHeight="1" x14ac:dyDescent="0.2"/>
    <row r="814" ht="14.25" customHeight="1" x14ac:dyDescent="0.2"/>
    <row r="815" ht="14.25" customHeight="1" x14ac:dyDescent="0.2"/>
    <row r="816" ht="14.25" customHeight="1" x14ac:dyDescent="0.2"/>
    <row r="817" ht="14.25" customHeight="1" x14ac:dyDescent="0.2"/>
    <row r="818" ht="14.25" customHeight="1" x14ac:dyDescent="0.2"/>
    <row r="819" ht="14.25" customHeight="1" x14ac:dyDescent="0.2"/>
    <row r="820" ht="14.25" customHeight="1" x14ac:dyDescent="0.2"/>
    <row r="821" ht="14.25" customHeight="1" x14ac:dyDescent="0.2"/>
    <row r="822" ht="14.25" customHeight="1" x14ac:dyDescent="0.2"/>
    <row r="823" ht="14.25" customHeight="1" x14ac:dyDescent="0.2"/>
    <row r="824" ht="14.25" customHeight="1" x14ac:dyDescent="0.2"/>
    <row r="825" ht="14.25" customHeight="1" x14ac:dyDescent="0.2"/>
    <row r="826" ht="14.25" customHeight="1" x14ac:dyDescent="0.2"/>
    <row r="827" ht="14.25" customHeight="1" x14ac:dyDescent="0.2"/>
    <row r="828" ht="14.25" customHeight="1" x14ac:dyDescent="0.2"/>
    <row r="829" ht="14.25" customHeight="1" x14ac:dyDescent="0.2"/>
    <row r="830" ht="14.25" customHeight="1" x14ac:dyDescent="0.2"/>
    <row r="831" ht="14.25" customHeight="1" x14ac:dyDescent="0.2"/>
    <row r="832" ht="14.25" customHeight="1" x14ac:dyDescent="0.2"/>
    <row r="833" ht="14.25" customHeight="1" x14ac:dyDescent="0.2"/>
    <row r="834" ht="14.25" customHeight="1" x14ac:dyDescent="0.2"/>
    <row r="835" ht="14.25" customHeight="1" x14ac:dyDescent="0.2"/>
    <row r="836" ht="14.25" customHeight="1" x14ac:dyDescent="0.2"/>
    <row r="837" ht="14.25" customHeight="1" x14ac:dyDescent="0.2"/>
    <row r="838" ht="14.25" customHeight="1" x14ac:dyDescent="0.2"/>
    <row r="839" ht="14.25" customHeight="1" x14ac:dyDescent="0.2"/>
    <row r="840" ht="14.25" customHeight="1" x14ac:dyDescent="0.2"/>
    <row r="841" ht="14.25" customHeight="1" x14ac:dyDescent="0.2"/>
    <row r="842" ht="14.25" customHeight="1" x14ac:dyDescent="0.2"/>
    <row r="843" ht="14.25" customHeight="1" x14ac:dyDescent="0.2"/>
    <row r="844" ht="14.25" customHeight="1" x14ac:dyDescent="0.2"/>
    <row r="845" ht="14.25" customHeight="1" x14ac:dyDescent="0.2"/>
    <row r="846" ht="14.25" customHeight="1" x14ac:dyDescent="0.2"/>
    <row r="847" ht="14.25" customHeight="1" x14ac:dyDescent="0.2"/>
    <row r="848" ht="14.25" customHeight="1" x14ac:dyDescent="0.2"/>
    <row r="849" ht="14.25" customHeight="1" x14ac:dyDescent="0.2"/>
    <row r="850" ht="14.25" customHeight="1" x14ac:dyDescent="0.2"/>
    <row r="851" ht="14.25" customHeight="1" x14ac:dyDescent="0.2"/>
    <row r="852" ht="14.25" customHeight="1" x14ac:dyDescent="0.2"/>
    <row r="853" ht="14.25" customHeight="1" x14ac:dyDescent="0.2"/>
    <row r="854" ht="14.25" customHeight="1" x14ac:dyDescent="0.2"/>
    <row r="855" ht="14.25" customHeight="1" x14ac:dyDescent="0.2"/>
    <row r="856" ht="14.25" customHeight="1" x14ac:dyDescent="0.2"/>
    <row r="857" ht="14.25" customHeight="1" x14ac:dyDescent="0.2"/>
    <row r="858" ht="14.25" customHeight="1" x14ac:dyDescent="0.2"/>
    <row r="859" ht="14.25" customHeight="1" x14ac:dyDescent="0.2"/>
    <row r="860" ht="14.25" customHeight="1" x14ac:dyDescent="0.2"/>
    <row r="861" ht="14.25" customHeight="1" x14ac:dyDescent="0.2"/>
    <row r="862" ht="14.25" customHeight="1" x14ac:dyDescent="0.2"/>
    <row r="863" ht="14.25" customHeight="1" x14ac:dyDescent="0.2"/>
    <row r="864" ht="14.25" customHeight="1" x14ac:dyDescent="0.2"/>
    <row r="865" ht="14.25" customHeight="1" x14ac:dyDescent="0.2"/>
    <row r="866" ht="14.25" customHeight="1" x14ac:dyDescent="0.2"/>
    <row r="867" ht="14.25" customHeight="1" x14ac:dyDescent="0.2"/>
    <row r="868" ht="14.25" customHeight="1" x14ac:dyDescent="0.2"/>
    <row r="869" ht="14.25" customHeight="1" x14ac:dyDescent="0.2"/>
    <row r="870" ht="14.25" customHeight="1" x14ac:dyDescent="0.2"/>
    <row r="871" ht="14.25" customHeight="1" x14ac:dyDescent="0.2"/>
    <row r="872" ht="14.25" customHeight="1" x14ac:dyDescent="0.2"/>
    <row r="873" ht="14.25" customHeight="1" x14ac:dyDescent="0.2"/>
    <row r="874" ht="14.25" customHeight="1" x14ac:dyDescent="0.2"/>
    <row r="875" ht="14.25" customHeight="1" x14ac:dyDescent="0.2"/>
    <row r="876" ht="14.25" customHeight="1" x14ac:dyDescent="0.2"/>
    <row r="877" ht="14.25" customHeight="1" x14ac:dyDescent="0.2"/>
    <row r="878" ht="14.25" customHeight="1" x14ac:dyDescent="0.2"/>
    <row r="879" ht="14.25" customHeight="1" x14ac:dyDescent="0.2"/>
    <row r="880" ht="14.25" customHeight="1" x14ac:dyDescent="0.2"/>
    <row r="881" ht="14.25" customHeight="1" x14ac:dyDescent="0.2"/>
    <row r="882" ht="14.25" customHeight="1" x14ac:dyDescent="0.2"/>
    <row r="883" ht="14.25" customHeight="1" x14ac:dyDescent="0.2"/>
    <row r="884" ht="14.25" customHeight="1" x14ac:dyDescent="0.2"/>
    <row r="885" ht="14.25" customHeight="1" x14ac:dyDescent="0.2"/>
    <row r="886" ht="14.25" customHeight="1" x14ac:dyDescent="0.2"/>
    <row r="887" ht="14.25" customHeight="1" x14ac:dyDescent="0.2"/>
    <row r="888" ht="14.25" customHeight="1" x14ac:dyDescent="0.2"/>
    <row r="889" ht="14.25" customHeight="1" x14ac:dyDescent="0.2"/>
    <row r="890" ht="14.25" customHeight="1" x14ac:dyDescent="0.2"/>
    <row r="891" ht="14.25" customHeight="1" x14ac:dyDescent="0.2"/>
    <row r="892" ht="14.25" customHeight="1" x14ac:dyDescent="0.2"/>
    <row r="893" ht="14.25" customHeight="1" x14ac:dyDescent="0.2"/>
    <row r="894" ht="14.25" customHeight="1" x14ac:dyDescent="0.2"/>
    <row r="895" ht="14.25" customHeight="1" x14ac:dyDescent="0.2"/>
    <row r="896" ht="14.25" customHeight="1" x14ac:dyDescent="0.2"/>
    <row r="897" ht="14.25" customHeight="1" x14ac:dyDescent="0.2"/>
    <row r="898" ht="14.25" customHeight="1" x14ac:dyDescent="0.2"/>
    <row r="899" ht="14.25" customHeight="1" x14ac:dyDescent="0.2"/>
    <row r="900" ht="14.25" customHeight="1" x14ac:dyDescent="0.2"/>
    <row r="901" ht="14.25" customHeight="1" x14ac:dyDescent="0.2"/>
    <row r="902" ht="14.25" customHeight="1" x14ac:dyDescent="0.2"/>
    <row r="903" ht="14.25" customHeight="1" x14ac:dyDescent="0.2"/>
    <row r="904" ht="14.25" customHeight="1" x14ac:dyDescent="0.2"/>
    <row r="905" ht="14.25" customHeight="1" x14ac:dyDescent="0.2"/>
    <row r="906" ht="14.25" customHeight="1" x14ac:dyDescent="0.2"/>
    <row r="907" ht="14.25" customHeight="1" x14ac:dyDescent="0.2"/>
    <row r="908" ht="14.25" customHeight="1" x14ac:dyDescent="0.2"/>
    <row r="909" ht="14.25" customHeight="1" x14ac:dyDescent="0.2"/>
    <row r="910" ht="14.25" customHeight="1" x14ac:dyDescent="0.2"/>
    <row r="911" ht="14.25" customHeight="1" x14ac:dyDescent="0.2"/>
    <row r="912" ht="14.25" customHeight="1" x14ac:dyDescent="0.2"/>
    <row r="913" ht="14.25" customHeight="1" x14ac:dyDescent="0.2"/>
    <row r="914" ht="14.25" customHeight="1" x14ac:dyDescent="0.2"/>
    <row r="915" ht="14.25" customHeight="1" x14ac:dyDescent="0.2"/>
    <row r="916" ht="14.25" customHeight="1" x14ac:dyDescent="0.2"/>
    <row r="917" ht="14.25" customHeight="1" x14ac:dyDescent="0.2"/>
    <row r="918" ht="14.25" customHeight="1" x14ac:dyDescent="0.2"/>
    <row r="919" ht="14.25" customHeight="1" x14ac:dyDescent="0.2"/>
    <row r="920" ht="14.25" customHeight="1" x14ac:dyDescent="0.2"/>
    <row r="921" ht="14.25" customHeight="1" x14ac:dyDescent="0.2"/>
    <row r="922" ht="14.25" customHeight="1" x14ac:dyDescent="0.2"/>
    <row r="923" ht="14.25" customHeight="1" x14ac:dyDescent="0.2"/>
    <row r="924" ht="14.25" customHeight="1" x14ac:dyDescent="0.2"/>
    <row r="925" ht="14.25" customHeight="1" x14ac:dyDescent="0.2"/>
    <row r="926" ht="14.25" customHeight="1" x14ac:dyDescent="0.2"/>
    <row r="927" ht="14.25" customHeight="1" x14ac:dyDescent="0.2"/>
    <row r="928" ht="14.25" customHeight="1" x14ac:dyDescent="0.2"/>
    <row r="929" ht="14.25" customHeight="1" x14ac:dyDescent="0.2"/>
    <row r="930" ht="14.25" customHeight="1" x14ac:dyDescent="0.2"/>
    <row r="931" ht="14.25" customHeight="1" x14ac:dyDescent="0.2"/>
    <row r="932" ht="14.25" customHeight="1" x14ac:dyDescent="0.2"/>
    <row r="933" ht="14.25" customHeight="1" x14ac:dyDescent="0.2"/>
    <row r="934" ht="14.25" customHeight="1" x14ac:dyDescent="0.2"/>
    <row r="935" ht="14.25" customHeight="1" x14ac:dyDescent="0.2"/>
    <row r="936" ht="14.25" customHeight="1" x14ac:dyDescent="0.2"/>
    <row r="937" ht="14.25" customHeight="1" x14ac:dyDescent="0.2"/>
    <row r="938" ht="14.25" customHeight="1" x14ac:dyDescent="0.2"/>
    <row r="939" ht="14.25" customHeight="1" x14ac:dyDescent="0.2"/>
    <row r="940" ht="14.25" customHeight="1" x14ac:dyDescent="0.2"/>
    <row r="941" ht="14.25" customHeight="1" x14ac:dyDescent="0.2"/>
    <row r="942" ht="14.25" customHeight="1" x14ac:dyDescent="0.2"/>
    <row r="943" ht="14.25" customHeight="1" x14ac:dyDescent="0.2"/>
    <row r="944" ht="14.25" customHeight="1" x14ac:dyDescent="0.2"/>
    <row r="945" ht="14.25" customHeight="1" x14ac:dyDescent="0.2"/>
    <row r="946" ht="14.25" customHeight="1" x14ac:dyDescent="0.2"/>
    <row r="947" ht="14.25" customHeight="1" x14ac:dyDescent="0.2"/>
    <row r="948" ht="14.25" customHeight="1" x14ac:dyDescent="0.2"/>
    <row r="949" ht="14.25" customHeight="1" x14ac:dyDescent="0.2"/>
    <row r="950" ht="14.25" customHeight="1" x14ac:dyDescent="0.2"/>
    <row r="951" ht="14.25" customHeight="1" x14ac:dyDescent="0.2"/>
    <row r="952" ht="14.25" customHeight="1" x14ac:dyDescent="0.2"/>
    <row r="953" ht="14.25" customHeight="1" x14ac:dyDescent="0.2"/>
    <row r="954" ht="14.25" customHeight="1" x14ac:dyDescent="0.2"/>
    <row r="955" ht="14.25" customHeight="1" x14ac:dyDescent="0.2"/>
    <row r="956" ht="14.25" customHeight="1" x14ac:dyDescent="0.2"/>
    <row r="957" ht="14.25" customHeight="1" x14ac:dyDescent="0.2"/>
    <row r="958" ht="14.25" customHeight="1" x14ac:dyDescent="0.2"/>
    <row r="959" ht="14.25" customHeight="1" x14ac:dyDescent="0.2"/>
    <row r="960" ht="14.25" customHeight="1" x14ac:dyDescent="0.2"/>
    <row r="961" ht="14.25" customHeight="1" x14ac:dyDescent="0.2"/>
    <row r="962" ht="14.25" customHeight="1" x14ac:dyDescent="0.2"/>
    <row r="963" ht="14.25" customHeight="1" x14ac:dyDescent="0.2"/>
    <row r="964" ht="14.25" customHeight="1" x14ac:dyDescent="0.2"/>
    <row r="965" ht="14.25" customHeight="1" x14ac:dyDescent="0.2"/>
    <row r="966" ht="14.25" customHeight="1" x14ac:dyDescent="0.2"/>
    <row r="967" ht="14.25" customHeight="1" x14ac:dyDescent="0.2"/>
    <row r="968" ht="14.25" customHeight="1" x14ac:dyDescent="0.2"/>
    <row r="969" ht="14.25" customHeight="1" x14ac:dyDescent="0.2"/>
    <row r="970" ht="14.25" customHeight="1" x14ac:dyDescent="0.2"/>
    <row r="971" ht="14.25" customHeight="1" x14ac:dyDescent="0.2"/>
    <row r="972" ht="14.25" customHeight="1" x14ac:dyDescent="0.2"/>
    <row r="973" ht="14.25" customHeight="1" x14ac:dyDescent="0.2"/>
    <row r="974" ht="14.25" customHeight="1" x14ac:dyDescent="0.2"/>
    <row r="975" ht="14.25" customHeight="1" x14ac:dyDescent="0.2"/>
    <row r="976" ht="14.25" customHeight="1" x14ac:dyDescent="0.2"/>
    <row r="977" ht="14.25" customHeight="1" x14ac:dyDescent="0.2"/>
    <row r="978" ht="14.25" customHeight="1" x14ac:dyDescent="0.2"/>
    <row r="979" ht="14.25" customHeight="1" x14ac:dyDescent="0.2"/>
    <row r="980" ht="14.25" customHeight="1" x14ac:dyDescent="0.2"/>
    <row r="981" ht="14.25" customHeight="1" x14ac:dyDescent="0.2"/>
    <row r="982" ht="14.25" customHeight="1" x14ac:dyDescent="0.2"/>
    <row r="983" ht="14.25" customHeight="1" x14ac:dyDescent="0.2"/>
    <row r="984" ht="14.25" customHeight="1" x14ac:dyDescent="0.2"/>
    <row r="985" ht="14.25" customHeight="1" x14ac:dyDescent="0.2"/>
    <row r="986" ht="14.25" customHeight="1" x14ac:dyDescent="0.2"/>
    <row r="987" ht="14.25" customHeight="1" x14ac:dyDescent="0.2"/>
    <row r="988" ht="14.25" customHeight="1" x14ac:dyDescent="0.2"/>
    <row r="989" ht="14.25" customHeight="1" x14ac:dyDescent="0.2"/>
    <row r="990" ht="14.25" customHeight="1" x14ac:dyDescent="0.2"/>
    <row r="991" ht="14.25" customHeight="1" x14ac:dyDescent="0.2"/>
    <row r="992" ht="14.25" customHeight="1" x14ac:dyDescent="0.2"/>
    <row r="993" ht="14.25" customHeight="1" x14ac:dyDescent="0.2"/>
    <row r="994" ht="14.25" customHeight="1" x14ac:dyDescent="0.2"/>
    <row r="995" ht="14.25" customHeight="1" x14ac:dyDescent="0.2"/>
    <row r="996" ht="14.25" customHeight="1" x14ac:dyDescent="0.2"/>
    <row r="997" ht="14.25" customHeight="1" x14ac:dyDescent="0.2"/>
    <row r="998" ht="14.25" customHeight="1" x14ac:dyDescent="0.2"/>
    <row r="999" ht="14.25" customHeight="1" x14ac:dyDescent="0.2"/>
    <row r="1000" ht="14.25" customHeight="1" x14ac:dyDescent="0.2"/>
  </sheetData>
  <pageMargins left="0.7" right="0.7" top="0.75" bottom="0.75" header="0" footer="0"/>
  <pageSetup orientation="portrai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44546A"/>
  </sheetPr>
  <dimension ref="A1:AZ1000"/>
  <sheetViews>
    <sheetView topLeftCell="AI1" workbookViewId="0">
      <selection activeCell="AF2" sqref="AF2:AZ17"/>
    </sheetView>
  </sheetViews>
  <sheetFormatPr baseColWidth="10" defaultColWidth="14.5" defaultRowHeight="15" customHeight="1" x14ac:dyDescent="0.2"/>
  <cols>
    <col min="1" max="1" width="36.5" customWidth="1"/>
    <col min="2" max="32" width="7.33203125" customWidth="1"/>
  </cols>
  <sheetData>
    <row r="1" spans="1:52" s="25" customFormat="1" ht="14.25" customHeight="1" x14ac:dyDescent="0.2">
      <c r="A1" s="22" t="s">
        <v>69</v>
      </c>
      <c r="B1" s="16">
        <v>2020</v>
      </c>
      <c r="C1" s="41">
        <v>2021</v>
      </c>
      <c r="D1" s="41">
        <v>2022</v>
      </c>
      <c r="E1" s="41">
        <v>2023</v>
      </c>
      <c r="F1" s="41">
        <v>2024</v>
      </c>
      <c r="G1" s="41">
        <v>2025</v>
      </c>
      <c r="H1" s="41">
        <v>2026</v>
      </c>
      <c r="I1" s="41">
        <v>2027</v>
      </c>
      <c r="J1" s="41">
        <v>2028</v>
      </c>
      <c r="K1" s="41">
        <v>2029</v>
      </c>
      <c r="L1" s="41">
        <v>2030</v>
      </c>
      <c r="M1" s="41">
        <v>2031</v>
      </c>
      <c r="N1" s="41">
        <v>2032</v>
      </c>
      <c r="O1" s="41">
        <v>2033</v>
      </c>
      <c r="P1" s="41">
        <v>2034</v>
      </c>
      <c r="Q1" s="41">
        <v>2035</v>
      </c>
      <c r="R1" s="41">
        <v>2036</v>
      </c>
      <c r="S1" s="41">
        <v>2037</v>
      </c>
      <c r="T1" s="41">
        <v>2038</v>
      </c>
      <c r="U1" s="41">
        <v>2039</v>
      </c>
      <c r="V1" s="41">
        <v>2040</v>
      </c>
      <c r="W1" s="41">
        <v>2041</v>
      </c>
      <c r="X1" s="41">
        <v>2042</v>
      </c>
      <c r="Y1" s="41">
        <v>2043</v>
      </c>
      <c r="Z1" s="41">
        <v>2044</v>
      </c>
      <c r="AA1" s="41">
        <v>2045</v>
      </c>
      <c r="AB1" s="41">
        <v>2046</v>
      </c>
      <c r="AC1" s="41">
        <v>2047</v>
      </c>
      <c r="AD1" s="41">
        <v>2048</v>
      </c>
      <c r="AE1" s="41">
        <v>2049</v>
      </c>
      <c r="AF1" s="41">
        <v>2050</v>
      </c>
      <c r="AG1" s="25">
        <v>2051</v>
      </c>
      <c r="AH1" s="25">
        <v>2052</v>
      </c>
      <c r="AI1" s="25">
        <v>2053</v>
      </c>
      <c r="AJ1" s="25">
        <v>2054</v>
      </c>
      <c r="AK1" s="25">
        <v>2055</v>
      </c>
      <c r="AL1" s="25">
        <v>2056</v>
      </c>
      <c r="AM1" s="25">
        <v>2057</v>
      </c>
      <c r="AN1" s="25">
        <v>2058</v>
      </c>
      <c r="AO1" s="25">
        <v>2059</v>
      </c>
      <c r="AP1" s="25">
        <v>2060</v>
      </c>
      <c r="AQ1" s="25">
        <v>2061</v>
      </c>
      <c r="AR1" s="25">
        <v>2062</v>
      </c>
      <c r="AS1" s="25">
        <v>2063</v>
      </c>
      <c r="AT1" s="25">
        <v>2064</v>
      </c>
      <c r="AU1" s="25">
        <v>2065</v>
      </c>
      <c r="AV1" s="25">
        <v>2066</v>
      </c>
      <c r="AW1" s="25">
        <v>2067</v>
      </c>
      <c r="AX1" s="25">
        <v>2068</v>
      </c>
      <c r="AY1" s="25">
        <v>2069</v>
      </c>
      <c r="AZ1" s="25">
        <v>2070</v>
      </c>
    </row>
    <row r="2" spans="1:52" ht="14.25" customHeight="1" x14ac:dyDescent="0.2">
      <c r="A2" s="5" t="s">
        <v>70</v>
      </c>
      <c r="B2" s="31">
        <v>0</v>
      </c>
      <c r="C2" s="31">
        <f t="shared" ref="C2:AZ2" si="0">$B$2</f>
        <v>0</v>
      </c>
      <c r="D2" s="31">
        <f t="shared" si="0"/>
        <v>0</v>
      </c>
      <c r="E2" s="31">
        <f t="shared" si="0"/>
        <v>0</v>
      </c>
      <c r="F2" s="31">
        <f t="shared" si="0"/>
        <v>0</v>
      </c>
      <c r="G2" s="31">
        <f t="shared" si="0"/>
        <v>0</v>
      </c>
      <c r="H2" s="31">
        <f t="shared" si="0"/>
        <v>0</v>
      </c>
      <c r="I2" s="31">
        <f t="shared" si="0"/>
        <v>0</v>
      </c>
      <c r="J2" s="31">
        <f t="shared" si="0"/>
        <v>0</v>
      </c>
      <c r="K2" s="31">
        <f t="shared" si="0"/>
        <v>0</v>
      </c>
      <c r="L2" s="31">
        <f t="shared" si="0"/>
        <v>0</v>
      </c>
      <c r="M2" s="31">
        <f t="shared" si="0"/>
        <v>0</v>
      </c>
      <c r="N2" s="31">
        <f t="shared" si="0"/>
        <v>0</v>
      </c>
      <c r="O2" s="31">
        <f t="shared" si="0"/>
        <v>0</v>
      </c>
      <c r="P2" s="31">
        <f t="shared" si="0"/>
        <v>0</v>
      </c>
      <c r="Q2" s="31">
        <f t="shared" si="0"/>
        <v>0</v>
      </c>
      <c r="R2" s="31">
        <f t="shared" si="0"/>
        <v>0</v>
      </c>
      <c r="S2" s="31">
        <f t="shared" si="0"/>
        <v>0</v>
      </c>
      <c r="T2" s="31">
        <f t="shared" si="0"/>
        <v>0</v>
      </c>
      <c r="U2" s="31">
        <f t="shared" si="0"/>
        <v>0</v>
      </c>
      <c r="V2" s="31">
        <f t="shared" si="0"/>
        <v>0</v>
      </c>
      <c r="W2" s="31">
        <f t="shared" si="0"/>
        <v>0</v>
      </c>
      <c r="X2" s="31">
        <f t="shared" si="0"/>
        <v>0</v>
      </c>
      <c r="Y2" s="31">
        <f t="shared" si="0"/>
        <v>0</v>
      </c>
      <c r="Z2" s="31">
        <f t="shared" si="0"/>
        <v>0</v>
      </c>
      <c r="AA2" s="31">
        <f t="shared" si="0"/>
        <v>0</v>
      </c>
      <c r="AB2" s="31">
        <f t="shared" si="0"/>
        <v>0</v>
      </c>
      <c r="AC2" s="31">
        <f t="shared" si="0"/>
        <v>0</v>
      </c>
      <c r="AD2" s="31">
        <f t="shared" si="0"/>
        <v>0</v>
      </c>
      <c r="AE2" s="31">
        <f t="shared" si="0"/>
        <v>0</v>
      </c>
      <c r="AF2" s="31">
        <f t="shared" si="0"/>
        <v>0</v>
      </c>
      <c r="AG2" s="31">
        <f t="shared" si="0"/>
        <v>0</v>
      </c>
      <c r="AH2" s="31">
        <f t="shared" si="0"/>
        <v>0</v>
      </c>
      <c r="AI2" s="31">
        <f t="shared" si="0"/>
        <v>0</v>
      </c>
      <c r="AJ2" s="31">
        <f t="shared" si="0"/>
        <v>0</v>
      </c>
      <c r="AK2" s="31">
        <f t="shared" si="0"/>
        <v>0</v>
      </c>
      <c r="AL2" s="31">
        <f t="shared" si="0"/>
        <v>0</v>
      </c>
      <c r="AM2" s="31">
        <f t="shared" si="0"/>
        <v>0</v>
      </c>
      <c r="AN2" s="31">
        <f t="shared" si="0"/>
        <v>0</v>
      </c>
      <c r="AO2" s="31">
        <f t="shared" si="0"/>
        <v>0</v>
      </c>
      <c r="AP2" s="31">
        <f t="shared" si="0"/>
        <v>0</v>
      </c>
      <c r="AQ2" s="31">
        <f t="shared" si="0"/>
        <v>0</v>
      </c>
      <c r="AR2" s="31">
        <f t="shared" si="0"/>
        <v>0</v>
      </c>
      <c r="AS2" s="31">
        <f t="shared" si="0"/>
        <v>0</v>
      </c>
      <c r="AT2" s="31">
        <f t="shared" si="0"/>
        <v>0</v>
      </c>
      <c r="AU2" s="31">
        <f t="shared" si="0"/>
        <v>0</v>
      </c>
      <c r="AV2" s="31">
        <f t="shared" si="0"/>
        <v>0</v>
      </c>
      <c r="AW2" s="31">
        <f t="shared" si="0"/>
        <v>0</v>
      </c>
      <c r="AX2" s="31">
        <f t="shared" si="0"/>
        <v>0</v>
      </c>
      <c r="AY2" s="31">
        <f t="shared" si="0"/>
        <v>0</v>
      </c>
      <c r="AZ2" s="31">
        <f t="shared" si="0"/>
        <v>0</v>
      </c>
    </row>
    <row r="3" spans="1:52" ht="14.25" customHeight="1" x14ac:dyDescent="0.2">
      <c r="A3" s="5" t="s">
        <v>53</v>
      </c>
      <c r="B3" s="31">
        <v>0</v>
      </c>
      <c r="C3" s="31">
        <f t="shared" ref="C3:AZ3" si="1">$B$3</f>
        <v>0</v>
      </c>
      <c r="D3" s="31">
        <f t="shared" si="1"/>
        <v>0</v>
      </c>
      <c r="E3" s="31">
        <f t="shared" si="1"/>
        <v>0</v>
      </c>
      <c r="F3" s="31">
        <f t="shared" si="1"/>
        <v>0</v>
      </c>
      <c r="G3" s="31">
        <f t="shared" si="1"/>
        <v>0</v>
      </c>
      <c r="H3" s="31">
        <f t="shared" si="1"/>
        <v>0</v>
      </c>
      <c r="I3" s="31">
        <f t="shared" si="1"/>
        <v>0</v>
      </c>
      <c r="J3" s="31">
        <f t="shared" si="1"/>
        <v>0</v>
      </c>
      <c r="K3" s="31">
        <f t="shared" si="1"/>
        <v>0</v>
      </c>
      <c r="L3" s="31">
        <f t="shared" si="1"/>
        <v>0</v>
      </c>
      <c r="M3" s="31">
        <f t="shared" si="1"/>
        <v>0</v>
      </c>
      <c r="N3" s="31">
        <f t="shared" si="1"/>
        <v>0</v>
      </c>
      <c r="O3" s="31">
        <f t="shared" si="1"/>
        <v>0</v>
      </c>
      <c r="P3" s="31">
        <f t="shared" si="1"/>
        <v>0</v>
      </c>
      <c r="Q3" s="31">
        <f t="shared" si="1"/>
        <v>0</v>
      </c>
      <c r="R3" s="31">
        <f t="shared" si="1"/>
        <v>0</v>
      </c>
      <c r="S3" s="31">
        <f t="shared" si="1"/>
        <v>0</v>
      </c>
      <c r="T3" s="31">
        <f t="shared" si="1"/>
        <v>0</v>
      </c>
      <c r="U3" s="31">
        <f t="shared" si="1"/>
        <v>0</v>
      </c>
      <c r="V3" s="31">
        <f t="shared" si="1"/>
        <v>0</v>
      </c>
      <c r="W3" s="31">
        <f t="shared" si="1"/>
        <v>0</v>
      </c>
      <c r="X3" s="31">
        <f t="shared" si="1"/>
        <v>0</v>
      </c>
      <c r="Y3" s="31">
        <f t="shared" si="1"/>
        <v>0</v>
      </c>
      <c r="Z3" s="31">
        <f t="shared" si="1"/>
        <v>0</v>
      </c>
      <c r="AA3" s="31">
        <f t="shared" si="1"/>
        <v>0</v>
      </c>
      <c r="AB3" s="31">
        <f t="shared" si="1"/>
        <v>0</v>
      </c>
      <c r="AC3" s="31">
        <f t="shared" si="1"/>
        <v>0</v>
      </c>
      <c r="AD3" s="31">
        <f t="shared" si="1"/>
        <v>0</v>
      </c>
      <c r="AE3" s="31">
        <f t="shared" si="1"/>
        <v>0</v>
      </c>
      <c r="AF3" s="31">
        <f t="shared" si="1"/>
        <v>0</v>
      </c>
      <c r="AG3" s="31">
        <f t="shared" si="1"/>
        <v>0</v>
      </c>
      <c r="AH3" s="31">
        <f t="shared" si="1"/>
        <v>0</v>
      </c>
      <c r="AI3" s="31">
        <f t="shared" si="1"/>
        <v>0</v>
      </c>
      <c r="AJ3" s="31">
        <f t="shared" si="1"/>
        <v>0</v>
      </c>
      <c r="AK3" s="31">
        <f t="shared" si="1"/>
        <v>0</v>
      </c>
      <c r="AL3" s="31">
        <f t="shared" si="1"/>
        <v>0</v>
      </c>
      <c r="AM3" s="31">
        <f t="shared" si="1"/>
        <v>0</v>
      </c>
      <c r="AN3" s="31">
        <f t="shared" si="1"/>
        <v>0</v>
      </c>
      <c r="AO3" s="31">
        <f t="shared" si="1"/>
        <v>0</v>
      </c>
      <c r="AP3" s="31">
        <f t="shared" si="1"/>
        <v>0</v>
      </c>
      <c r="AQ3" s="31">
        <f t="shared" si="1"/>
        <v>0</v>
      </c>
      <c r="AR3" s="31">
        <f t="shared" si="1"/>
        <v>0</v>
      </c>
      <c r="AS3" s="31">
        <f t="shared" si="1"/>
        <v>0</v>
      </c>
      <c r="AT3" s="31">
        <f t="shared" si="1"/>
        <v>0</v>
      </c>
      <c r="AU3" s="31">
        <f t="shared" si="1"/>
        <v>0</v>
      </c>
      <c r="AV3" s="31">
        <f t="shared" si="1"/>
        <v>0</v>
      </c>
      <c r="AW3" s="31">
        <f t="shared" si="1"/>
        <v>0</v>
      </c>
      <c r="AX3" s="31">
        <f t="shared" si="1"/>
        <v>0</v>
      </c>
      <c r="AY3" s="31">
        <f t="shared" si="1"/>
        <v>0</v>
      </c>
      <c r="AZ3" s="31">
        <f t="shared" si="1"/>
        <v>0</v>
      </c>
    </row>
    <row r="4" spans="1:52" ht="14.25" customHeight="1" x14ac:dyDescent="0.2">
      <c r="A4" s="5" t="s">
        <v>40</v>
      </c>
      <c r="B4" s="31">
        <v>0</v>
      </c>
      <c r="C4" s="31">
        <f t="shared" ref="C4:AZ4" si="2">$B$4</f>
        <v>0</v>
      </c>
      <c r="D4" s="31">
        <f t="shared" si="2"/>
        <v>0</v>
      </c>
      <c r="E4" s="31">
        <f t="shared" si="2"/>
        <v>0</v>
      </c>
      <c r="F4" s="31">
        <f t="shared" si="2"/>
        <v>0</v>
      </c>
      <c r="G4" s="31">
        <f t="shared" si="2"/>
        <v>0</v>
      </c>
      <c r="H4" s="31">
        <f t="shared" si="2"/>
        <v>0</v>
      </c>
      <c r="I4" s="31">
        <f t="shared" si="2"/>
        <v>0</v>
      </c>
      <c r="J4" s="31">
        <f t="shared" si="2"/>
        <v>0</v>
      </c>
      <c r="K4" s="31">
        <f t="shared" si="2"/>
        <v>0</v>
      </c>
      <c r="L4" s="31">
        <f t="shared" si="2"/>
        <v>0</v>
      </c>
      <c r="M4" s="31">
        <f t="shared" si="2"/>
        <v>0</v>
      </c>
      <c r="N4" s="31">
        <f t="shared" si="2"/>
        <v>0</v>
      </c>
      <c r="O4" s="31">
        <f t="shared" si="2"/>
        <v>0</v>
      </c>
      <c r="P4" s="31">
        <f t="shared" si="2"/>
        <v>0</v>
      </c>
      <c r="Q4" s="31">
        <f t="shared" si="2"/>
        <v>0</v>
      </c>
      <c r="R4" s="31">
        <f t="shared" si="2"/>
        <v>0</v>
      </c>
      <c r="S4" s="31">
        <f t="shared" si="2"/>
        <v>0</v>
      </c>
      <c r="T4" s="31">
        <f t="shared" si="2"/>
        <v>0</v>
      </c>
      <c r="U4" s="31">
        <f t="shared" si="2"/>
        <v>0</v>
      </c>
      <c r="V4" s="31">
        <f t="shared" si="2"/>
        <v>0</v>
      </c>
      <c r="W4" s="31">
        <f t="shared" si="2"/>
        <v>0</v>
      </c>
      <c r="X4" s="31">
        <f t="shared" si="2"/>
        <v>0</v>
      </c>
      <c r="Y4" s="31">
        <f t="shared" si="2"/>
        <v>0</v>
      </c>
      <c r="Z4" s="31">
        <f t="shared" si="2"/>
        <v>0</v>
      </c>
      <c r="AA4" s="31">
        <f t="shared" si="2"/>
        <v>0</v>
      </c>
      <c r="AB4" s="31">
        <f t="shared" si="2"/>
        <v>0</v>
      </c>
      <c r="AC4" s="31">
        <f t="shared" si="2"/>
        <v>0</v>
      </c>
      <c r="AD4" s="31">
        <f t="shared" si="2"/>
        <v>0</v>
      </c>
      <c r="AE4" s="31">
        <f t="shared" si="2"/>
        <v>0</v>
      </c>
      <c r="AF4" s="31">
        <f t="shared" si="2"/>
        <v>0</v>
      </c>
      <c r="AG4" s="31">
        <f t="shared" si="2"/>
        <v>0</v>
      </c>
      <c r="AH4" s="31">
        <f t="shared" si="2"/>
        <v>0</v>
      </c>
      <c r="AI4" s="31">
        <f t="shared" si="2"/>
        <v>0</v>
      </c>
      <c r="AJ4" s="31">
        <f t="shared" si="2"/>
        <v>0</v>
      </c>
      <c r="AK4" s="31">
        <f t="shared" si="2"/>
        <v>0</v>
      </c>
      <c r="AL4" s="31">
        <f t="shared" si="2"/>
        <v>0</v>
      </c>
      <c r="AM4" s="31">
        <f t="shared" si="2"/>
        <v>0</v>
      </c>
      <c r="AN4" s="31">
        <f t="shared" si="2"/>
        <v>0</v>
      </c>
      <c r="AO4" s="31">
        <f t="shared" si="2"/>
        <v>0</v>
      </c>
      <c r="AP4" s="31">
        <f t="shared" si="2"/>
        <v>0</v>
      </c>
      <c r="AQ4" s="31">
        <f t="shared" si="2"/>
        <v>0</v>
      </c>
      <c r="AR4" s="31">
        <f t="shared" si="2"/>
        <v>0</v>
      </c>
      <c r="AS4" s="31">
        <f t="shared" si="2"/>
        <v>0</v>
      </c>
      <c r="AT4" s="31">
        <f t="shared" si="2"/>
        <v>0</v>
      </c>
      <c r="AU4" s="31">
        <f t="shared" si="2"/>
        <v>0</v>
      </c>
      <c r="AV4" s="31">
        <f t="shared" si="2"/>
        <v>0</v>
      </c>
      <c r="AW4" s="31">
        <f t="shared" si="2"/>
        <v>0</v>
      </c>
      <c r="AX4" s="31">
        <f t="shared" si="2"/>
        <v>0</v>
      </c>
      <c r="AY4" s="31">
        <f t="shared" si="2"/>
        <v>0</v>
      </c>
      <c r="AZ4" s="31">
        <f t="shared" si="2"/>
        <v>0</v>
      </c>
    </row>
    <row r="5" spans="1:52" ht="14.25" customHeight="1" x14ac:dyDescent="0.2">
      <c r="A5" s="5" t="s">
        <v>54</v>
      </c>
      <c r="B5" s="31">
        <v>0</v>
      </c>
      <c r="C5" s="31">
        <f t="shared" ref="C5:AZ5" si="3">$B$5</f>
        <v>0</v>
      </c>
      <c r="D5" s="31">
        <f t="shared" si="3"/>
        <v>0</v>
      </c>
      <c r="E5" s="31">
        <f t="shared" si="3"/>
        <v>0</v>
      </c>
      <c r="F5" s="31">
        <f t="shared" si="3"/>
        <v>0</v>
      </c>
      <c r="G5" s="31">
        <f t="shared" si="3"/>
        <v>0</v>
      </c>
      <c r="H5" s="31">
        <f t="shared" si="3"/>
        <v>0</v>
      </c>
      <c r="I5" s="31">
        <f t="shared" si="3"/>
        <v>0</v>
      </c>
      <c r="J5" s="31">
        <f t="shared" si="3"/>
        <v>0</v>
      </c>
      <c r="K5" s="31">
        <f t="shared" si="3"/>
        <v>0</v>
      </c>
      <c r="L5" s="31">
        <f t="shared" si="3"/>
        <v>0</v>
      </c>
      <c r="M5" s="31">
        <f t="shared" si="3"/>
        <v>0</v>
      </c>
      <c r="N5" s="31">
        <f t="shared" si="3"/>
        <v>0</v>
      </c>
      <c r="O5" s="31">
        <f t="shared" si="3"/>
        <v>0</v>
      </c>
      <c r="P5" s="31">
        <f t="shared" si="3"/>
        <v>0</v>
      </c>
      <c r="Q5" s="31">
        <f t="shared" si="3"/>
        <v>0</v>
      </c>
      <c r="R5" s="31">
        <f t="shared" si="3"/>
        <v>0</v>
      </c>
      <c r="S5" s="31">
        <f t="shared" si="3"/>
        <v>0</v>
      </c>
      <c r="T5" s="31">
        <f t="shared" si="3"/>
        <v>0</v>
      </c>
      <c r="U5" s="31">
        <f t="shared" si="3"/>
        <v>0</v>
      </c>
      <c r="V5" s="31">
        <f t="shared" si="3"/>
        <v>0</v>
      </c>
      <c r="W5" s="31">
        <f t="shared" si="3"/>
        <v>0</v>
      </c>
      <c r="X5" s="31">
        <f t="shared" si="3"/>
        <v>0</v>
      </c>
      <c r="Y5" s="31">
        <f t="shared" si="3"/>
        <v>0</v>
      </c>
      <c r="Z5" s="31">
        <f t="shared" si="3"/>
        <v>0</v>
      </c>
      <c r="AA5" s="31">
        <f t="shared" si="3"/>
        <v>0</v>
      </c>
      <c r="AB5" s="31">
        <f t="shared" si="3"/>
        <v>0</v>
      </c>
      <c r="AC5" s="31">
        <f t="shared" si="3"/>
        <v>0</v>
      </c>
      <c r="AD5" s="31">
        <f t="shared" si="3"/>
        <v>0</v>
      </c>
      <c r="AE5" s="31">
        <f t="shared" si="3"/>
        <v>0</v>
      </c>
      <c r="AF5" s="31">
        <f t="shared" si="3"/>
        <v>0</v>
      </c>
      <c r="AG5" s="31">
        <f t="shared" si="3"/>
        <v>0</v>
      </c>
      <c r="AH5" s="31">
        <f t="shared" si="3"/>
        <v>0</v>
      </c>
      <c r="AI5" s="31">
        <f t="shared" si="3"/>
        <v>0</v>
      </c>
      <c r="AJ5" s="31">
        <f t="shared" si="3"/>
        <v>0</v>
      </c>
      <c r="AK5" s="31">
        <f t="shared" si="3"/>
        <v>0</v>
      </c>
      <c r="AL5" s="31">
        <f t="shared" si="3"/>
        <v>0</v>
      </c>
      <c r="AM5" s="31">
        <f t="shared" si="3"/>
        <v>0</v>
      </c>
      <c r="AN5" s="31">
        <f t="shared" si="3"/>
        <v>0</v>
      </c>
      <c r="AO5" s="31">
        <f t="shared" si="3"/>
        <v>0</v>
      </c>
      <c r="AP5" s="31">
        <f t="shared" si="3"/>
        <v>0</v>
      </c>
      <c r="AQ5" s="31">
        <f t="shared" si="3"/>
        <v>0</v>
      </c>
      <c r="AR5" s="31">
        <f t="shared" si="3"/>
        <v>0</v>
      </c>
      <c r="AS5" s="31">
        <f t="shared" si="3"/>
        <v>0</v>
      </c>
      <c r="AT5" s="31">
        <f t="shared" si="3"/>
        <v>0</v>
      </c>
      <c r="AU5" s="31">
        <f t="shared" si="3"/>
        <v>0</v>
      </c>
      <c r="AV5" s="31">
        <f t="shared" si="3"/>
        <v>0</v>
      </c>
      <c r="AW5" s="31">
        <f t="shared" si="3"/>
        <v>0</v>
      </c>
      <c r="AX5" s="31">
        <f t="shared" si="3"/>
        <v>0</v>
      </c>
      <c r="AY5" s="31">
        <f t="shared" si="3"/>
        <v>0</v>
      </c>
      <c r="AZ5" s="31">
        <f t="shared" si="3"/>
        <v>0</v>
      </c>
    </row>
    <row r="6" spans="1:52" ht="14.25" customHeight="1" x14ac:dyDescent="0.2">
      <c r="A6" s="5" t="s">
        <v>55</v>
      </c>
      <c r="B6" s="31">
        <v>0</v>
      </c>
      <c r="C6" s="31">
        <f t="shared" ref="C6:AZ6" si="4">$B$6</f>
        <v>0</v>
      </c>
      <c r="D6" s="31">
        <f t="shared" si="4"/>
        <v>0</v>
      </c>
      <c r="E6" s="31">
        <f t="shared" si="4"/>
        <v>0</v>
      </c>
      <c r="F6" s="31">
        <f t="shared" si="4"/>
        <v>0</v>
      </c>
      <c r="G6" s="31">
        <f t="shared" si="4"/>
        <v>0</v>
      </c>
      <c r="H6" s="31">
        <f t="shared" si="4"/>
        <v>0</v>
      </c>
      <c r="I6" s="31">
        <f t="shared" si="4"/>
        <v>0</v>
      </c>
      <c r="J6" s="31">
        <f t="shared" si="4"/>
        <v>0</v>
      </c>
      <c r="K6" s="31">
        <f t="shared" si="4"/>
        <v>0</v>
      </c>
      <c r="L6" s="31">
        <f t="shared" si="4"/>
        <v>0</v>
      </c>
      <c r="M6" s="31">
        <f t="shared" si="4"/>
        <v>0</v>
      </c>
      <c r="N6" s="31">
        <f t="shared" si="4"/>
        <v>0</v>
      </c>
      <c r="O6" s="31">
        <f t="shared" si="4"/>
        <v>0</v>
      </c>
      <c r="P6" s="31">
        <f t="shared" si="4"/>
        <v>0</v>
      </c>
      <c r="Q6" s="31">
        <f t="shared" si="4"/>
        <v>0</v>
      </c>
      <c r="R6" s="31">
        <f t="shared" si="4"/>
        <v>0</v>
      </c>
      <c r="S6" s="31">
        <f t="shared" si="4"/>
        <v>0</v>
      </c>
      <c r="T6" s="31">
        <f t="shared" si="4"/>
        <v>0</v>
      </c>
      <c r="U6" s="31">
        <f t="shared" si="4"/>
        <v>0</v>
      </c>
      <c r="V6" s="31">
        <f t="shared" si="4"/>
        <v>0</v>
      </c>
      <c r="W6" s="31">
        <f t="shared" si="4"/>
        <v>0</v>
      </c>
      <c r="X6" s="31">
        <f t="shared" si="4"/>
        <v>0</v>
      </c>
      <c r="Y6" s="31">
        <f t="shared" si="4"/>
        <v>0</v>
      </c>
      <c r="Z6" s="31">
        <f t="shared" si="4"/>
        <v>0</v>
      </c>
      <c r="AA6" s="31">
        <f t="shared" si="4"/>
        <v>0</v>
      </c>
      <c r="AB6" s="31">
        <f t="shared" si="4"/>
        <v>0</v>
      </c>
      <c r="AC6" s="31">
        <f t="shared" si="4"/>
        <v>0</v>
      </c>
      <c r="AD6" s="31">
        <f t="shared" si="4"/>
        <v>0</v>
      </c>
      <c r="AE6" s="31">
        <f t="shared" si="4"/>
        <v>0</v>
      </c>
      <c r="AF6" s="31">
        <f t="shared" si="4"/>
        <v>0</v>
      </c>
      <c r="AG6" s="31">
        <f t="shared" si="4"/>
        <v>0</v>
      </c>
      <c r="AH6" s="31">
        <f t="shared" si="4"/>
        <v>0</v>
      </c>
      <c r="AI6" s="31">
        <f t="shared" si="4"/>
        <v>0</v>
      </c>
      <c r="AJ6" s="31">
        <f t="shared" si="4"/>
        <v>0</v>
      </c>
      <c r="AK6" s="31">
        <f t="shared" si="4"/>
        <v>0</v>
      </c>
      <c r="AL6" s="31">
        <f t="shared" si="4"/>
        <v>0</v>
      </c>
      <c r="AM6" s="31">
        <f t="shared" si="4"/>
        <v>0</v>
      </c>
      <c r="AN6" s="31">
        <f t="shared" si="4"/>
        <v>0</v>
      </c>
      <c r="AO6" s="31">
        <f t="shared" si="4"/>
        <v>0</v>
      </c>
      <c r="AP6" s="31">
        <f t="shared" si="4"/>
        <v>0</v>
      </c>
      <c r="AQ6" s="31">
        <f t="shared" si="4"/>
        <v>0</v>
      </c>
      <c r="AR6" s="31">
        <f t="shared" si="4"/>
        <v>0</v>
      </c>
      <c r="AS6" s="31">
        <f t="shared" si="4"/>
        <v>0</v>
      </c>
      <c r="AT6" s="31">
        <f t="shared" si="4"/>
        <v>0</v>
      </c>
      <c r="AU6" s="31">
        <f t="shared" si="4"/>
        <v>0</v>
      </c>
      <c r="AV6" s="31">
        <f t="shared" si="4"/>
        <v>0</v>
      </c>
      <c r="AW6" s="31">
        <f t="shared" si="4"/>
        <v>0</v>
      </c>
      <c r="AX6" s="31">
        <f t="shared" si="4"/>
        <v>0</v>
      </c>
      <c r="AY6" s="31">
        <f t="shared" si="4"/>
        <v>0</v>
      </c>
      <c r="AZ6" s="31">
        <f t="shared" si="4"/>
        <v>0</v>
      </c>
    </row>
    <row r="7" spans="1:52" ht="14.25" customHeight="1" x14ac:dyDescent="0.2">
      <c r="A7" s="5" t="s">
        <v>56</v>
      </c>
      <c r="B7" s="31">
        <v>0</v>
      </c>
      <c r="C7" s="31">
        <f t="shared" ref="C7:AZ7" si="5">$B$7</f>
        <v>0</v>
      </c>
      <c r="D7" s="31">
        <f t="shared" si="5"/>
        <v>0</v>
      </c>
      <c r="E7" s="31">
        <f t="shared" si="5"/>
        <v>0</v>
      </c>
      <c r="F7" s="31">
        <f t="shared" si="5"/>
        <v>0</v>
      </c>
      <c r="G7" s="31">
        <f t="shared" si="5"/>
        <v>0</v>
      </c>
      <c r="H7" s="31">
        <f t="shared" si="5"/>
        <v>0</v>
      </c>
      <c r="I7" s="31">
        <f t="shared" si="5"/>
        <v>0</v>
      </c>
      <c r="J7" s="31">
        <f t="shared" si="5"/>
        <v>0</v>
      </c>
      <c r="K7" s="31">
        <f t="shared" si="5"/>
        <v>0</v>
      </c>
      <c r="L7" s="31">
        <f t="shared" si="5"/>
        <v>0</v>
      </c>
      <c r="M7" s="31">
        <f t="shared" si="5"/>
        <v>0</v>
      </c>
      <c r="N7" s="31">
        <f t="shared" si="5"/>
        <v>0</v>
      </c>
      <c r="O7" s="31">
        <f t="shared" si="5"/>
        <v>0</v>
      </c>
      <c r="P7" s="31">
        <f t="shared" si="5"/>
        <v>0</v>
      </c>
      <c r="Q7" s="31">
        <f t="shared" si="5"/>
        <v>0</v>
      </c>
      <c r="R7" s="31">
        <f t="shared" si="5"/>
        <v>0</v>
      </c>
      <c r="S7" s="31">
        <f t="shared" si="5"/>
        <v>0</v>
      </c>
      <c r="T7" s="31">
        <f t="shared" si="5"/>
        <v>0</v>
      </c>
      <c r="U7" s="31">
        <f t="shared" si="5"/>
        <v>0</v>
      </c>
      <c r="V7" s="31">
        <f t="shared" si="5"/>
        <v>0</v>
      </c>
      <c r="W7" s="31">
        <f t="shared" si="5"/>
        <v>0</v>
      </c>
      <c r="X7" s="31">
        <f t="shared" si="5"/>
        <v>0</v>
      </c>
      <c r="Y7" s="31">
        <f t="shared" si="5"/>
        <v>0</v>
      </c>
      <c r="Z7" s="31">
        <f t="shared" si="5"/>
        <v>0</v>
      </c>
      <c r="AA7" s="31">
        <f t="shared" si="5"/>
        <v>0</v>
      </c>
      <c r="AB7" s="31">
        <f t="shared" si="5"/>
        <v>0</v>
      </c>
      <c r="AC7" s="31">
        <f t="shared" si="5"/>
        <v>0</v>
      </c>
      <c r="AD7" s="31">
        <f t="shared" si="5"/>
        <v>0</v>
      </c>
      <c r="AE7" s="31">
        <f t="shared" si="5"/>
        <v>0</v>
      </c>
      <c r="AF7" s="31">
        <f t="shared" si="5"/>
        <v>0</v>
      </c>
      <c r="AG7" s="31">
        <f t="shared" si="5"/>
        <v>0</v>
      </c>
      <c r="AH7" s="31">
        <f t="shared" si="5"/>
        <v>0</v>
      </c>
      <c r="AI7" s="31">
        <f t="shared" si="5"/>
        <v>0</v>
      </c>
      <c r="AJ7" s="31">
        <f t="shared" si="5"/>
        <v>0</v>
      </c>
      <c r="AK7" s="31">
        <f t="shared" si="5"/>
        <v>0</v>
      </c>
      <c r="AL7" s="31">
        <f t="shared" si="5"/>
        <v>0</v>
      </c>
      <c r="AM7" s="31">
        <f t="shared" si="5"/>
        <v>0</v>
      </c>
      <c r="AN7" s="31">
        <f t="shared" si="5"/>
        <v>0</v>
      </c>
      <c r="AO7" s="31">
        <f t="shared" si="5"/>
        <v>0</v>
      </c>
      <c r="AP7" s="31">
        <f t="shared" si="5"/>
        <v>0</v>
      </c>
      <c r="AQ7" s="31">
        <f t="shared" si="5"/>
        <v>0</v>
      </c>
      <c r="AR7" s="31">
        <f t="shared" si="5"/>
        <v>0</v>
      </c>
      <c r="AS7" s="31">
        <f t="shared" si="5"/>
        <v>0</v>
      </c>
      <c r="AT7" s="31">
        <f t="shared" si="5"/>
        <v>0</v>
      </c>
      <c r="AU7" s="31">
        <f t="shared" si="5"/>
        <v>0</v>
      </c>
      <c r="AV7" s="31">
        <f t="shared" si="5"/>
        <v>0</v>
      </c>
      <c r="AW7" s="31">
        <f t="shared" si="5"/>
        <v>0</v>
      </c>
      <c r="AX7" s="31">
        <f t="shared" si="5"/>
        <v>0</v>
      </c>
      <c r="AY7" s="31">
        <f t="shared" si="5"/>
        <v>0</v>
      </c>
      <c r="AZ7" s="31">
        <f t="shared" si="5"/>
        <v>0</v>
      </c>
    </row>
    <row r="8" spans="1:52" ht="14.25" customHeight="1" x14ac:dyDescent="0.2">
      <c r="A8" s="5" t="s">
        <v>67</v>
      </c>
      <c r="B8" s="31">
        <v>0</v>
      </c>
      <c r="C8" s="31">
        <f t="shared" ref="C8:AZ8" si="6">$B$8</f>
        <v>0</v>
      </c>
      <c r="D8" s="31">
        <f t="shared" si="6"/>
        <v>0</v>
      </c>
      <c r="E8" s="31">
        <f t="shared" si="6"/>
        <v>0</v>
      </c>
      <c r="F8" s="31">
        <f t="shared" si="6"/>
        <v>0</v>
      </c>
      <c r="G8" s="31">
        <f t="shared" si="6"/>
        <v>0</v>
      </c>
      <c r="H8" s="31">
        <f t="shared" si="6"/>
        <v>0</v>
      </c>
      <c r="I8" s="31">
        <f t="shared" si="6"/>
        <v>0</v>
      </c>
      <c r="J8" s="31">
        <f t="shared" si="6"/>
        <v>0</v>
      </c>
      <c r="K8" s="31">
        <f t="shared" si="6"/>
        <v>0</v>
      </c>
      <c r="L8" s="31">
        <f t="shared" si="6"/>
        <v>0</v>
      </c>
      <c r="M8" s="31">
        <f t="shared" si="6"/>
        <v>0</v>
      </c>
      <c r="N8" s="31">
        <f t="shared" si="6"/>
        <v>0</v>
      </c>
      <c r="O8" s="31">
        <f t="shared" si="6"/>
        <v>0</v>
      </c>
      <c r="P8" s="31">
        <f t="shared" si="6"/>
        <v>0</v>
      </c>
      <c r="Q8" s="31">
        <f t="shared" si="6"/>
        <v>0</v>
      </c>
      <c r="R8" s="31">
        <f t="shared" si="6"/>
        <v>0</v>
      </c>
      <c r="S8" s="31">
        <f t="shared" si="6"/>
        <v>0</v>
      </c>
      <c r="T8" s="31">
        <f t="shared" si="6"/>
        <v>0</v>
      </c>
      <c r="U8" s="31">
        <f t="shared" si="6"/>
        <v>0</v>
      </c>
      <c r="V8" s="31">
        <f t="shared" si="6"/>
        <v>0</v>
      </c>
      <c r="W8" s="31">
        <f t="shared" si="6"/>
        <v>0</v>
      </c>
      <c r="X8" s="31">
        <f t="shared" si="6"/>
        <v>0</v>
      </c>
      <c r="Y8" s="31">
        <f t="shared" si="6"/>
        <v>0</v>
      </c>
      <c r="Z8" s="31">
        <f t="shared" si="6"/>
        <v>0</v>
      </c>
      <c r="AA8" s="31">
        <f t="shared" si="6"/>
        <v>0</v>
      </c>
      <c r="AB8" s="31">
        <f t="shared" si="6"/>
        <v>0</v>
      </c>
      <c r="AC8" s="31">
        <f t="shared" si="6"/>
        <v>0</v>
      </c>
      <c r="AD8" s="31">
        <f t="shared" si="6"/>
        <v>0</v>
      </c>
      <c r="AE8" s="31">
        <f t="shared" si="6"/>
        <v>0</v>
      </c>
      <c r="AF8" s="31">
        <f t="shared" si="6"/>
        <v>0</v>
      </c>
      <c r="AG8" s="31">
        <f t="shared" si="6"/>
        <v>0</v>
      </c>
      <c r="AH8" s="31">
        <f t="shared" si="6"/>
        <v>0</v>
      </c>
      <c r="AI8" s="31">
        <f t="shared" si="6"/>
        <v>0</v>
      </c>
      <c r="AJ8" s="31">
        <f t="shared" si="6"/>
        <v>0</v>
      </c>
      <c r="AK8" s="31">
        <f t="shared" si="6"/>
        <v>0</v>
      </c>
      <c r="AL8" s="31">
        <f t="shared" si="6"/>
        <v>0</v>
      </c>
      <c r="AM8" s="31">
        <f t="shared" si="6"/>
        <v>0</v>
      </c>
      <c r="AN8" s="31">
        <f t="shared" si="6"/>
        <v>0</v>
      </c>
      <c r="AO8" s="31">
        <f t="shared" si="6"/>
        <v>0</v>
      </c>
      <c r="AP8" s="31">
        <f t="shared" si="6"/>
        <v>0</v>
      </c>
      <c r="AQ8" s="31">
        <f t="shared" si="6"/>
        <v>0</v>
      </c>
      <c r="AR8" s="31">
        <f t="shared" si="6"/>
        <v>0</v>
      </c>
      <c r="AS8" s="31">
        <f t="shared" si="6"/>
        <v>0</v>
      </c>
      <c r="AT8" s="31">
        <f t="shared" si="6"/>
        <v>0</v>
      </c>
      <c r="AU8" s="31">
        <f t="shared" si="6"/>
        <v>0</v>
      </c>
      <c r="AV8" s="31">
        <f t="shared" si="6"/>
        <v>0</v>
      </c>
      <c r="AW8" s="31">
        <f t="shared" si="6"/>
        <v>0</v>
      </c>
      <c r="AX8" s="31">
        <f t="shared" si="6"/>
        <v>0</v>
      </c>
      <c r="AY8" s="31">
        <f t="shared" si="6"/>
        <v>0</v>
      </c>
      <c r="AZ8" s="31">
        <f t="shared" si="6"/>
        <v>0</v>
      </c>
    </row>
    <row r="9" spans="1:52" ht="14.25" customHeight="1" x14ac:dyDescent="0.2">
      <c r="A9" s="5" t="s">
        <v>57</v>
      </c>
      <c r="B9" s="31">
        <v>0</v>
      </c>
      <c r="C9" s="31">
        <f t="shared" ref="C9:AZ9" si="7">$B$9</f>
        <v>0</v>
      </c>
      <c r="D9" s="31">
        <f t="shared" si="7"/>
        <v>0</v>
      </c>
      <c r="E9" s="31">
        <f t="shared" si="7"/>
        <v>0</v>
      </c>
      <c r="F9" s="31">
        <f t="shared" si="7"/>
        <v>0</v>
      </c>
      <c r="G9" s="31">
        <f t="shared" si="7"/>
        <v>0</v>
      </c>
      <c r="H9" s="31">
        <f t="shared" si="7"/>
        <v>0</v>
      </c>
      <c r="I9" s="31">
        <f t="shared" si="7"/>
        <v>0</v>
      </c>
      <c r="J9" s="31">
        <f t="shared" si="7"/>
        <v>0</v>
      </c>
      <c r="K9" s="31">
        <f t="shared" si="7"/>
        <v>0</v>
      </c>
      <c r="L9" s="31">
        <f t="shared" si="7"/>
        <v>0</v>
      </c>
      <c r="M9" s="31">
        <f t="shared" si="7"/>
        <v>0</v>
      </c>
      <c r="N9" s="31">
        <f t="shared" si="7"/>
        <v>0</v>
      </c>
      <c r="O9" s="31">
        <f t="shared" si="7"/>
        <v>0</v>
      </c>
      <c r="P9" s="31">
        <f t="shared" si="7"/>
        <v>0</v>
      </c>
      <c r="Q9" s="31">
        <f t="shared" si="7"/>
        <v>0</v>
      </c>
      <c r="R9" s="31">
        <f t="shared" si="7"/>
        <v>0</v>
      </c>
      <c r="S9" s="31">
        <f t="shared" si="7"/>
        <v>0</v>
      </c>
      <c r="T9" s="31">
        <f t="shared" si="7"/>
        <v>0</v>
      </c>
      <c r="U9" s="31">
        <f t="shared" si="7"/>
        <v>0</v>
      </c>
      <c r="V9" s="31">
        <f t="shared" si="7"/>
        <v>0</v>
      </c>
      <c r="W9" s="31">
        <f t="shared" si="7"/>
        <v>0</v>
      </c>
      <c r="X9" s="31">
        <f t="shared" si="7"/>
        <v>0</v>
      </c>
      <c r="Y9" s="31">
        <f t="shared" si="7"/>
        <v>0</v>
      </c>
      <c r="Z9" s="31">
        <f t="shared" si="7"/>
        <v>0</v>
      </c>
      <c r="AA9" s="31">
        <f t="shared" si="7"/>
        <v>0</v>
      </c>
      <c r="AB9" s="31">
        <f t="shared" si="7"/>
        <v>0</v>
      </c>
      <c r="AC9" s="31">
        <f t="shared" si="7"/>
        <v>0</v>
      </c>
      <c r="AD9" s="31">
        <f t="shared" si="7"/>
        <v>0</v>
      </c>
      <c r="AE9" s="31">
        <f t="shared" si="7"/>
        <v>0</v>
      </c>
      <c r="AF9" s="31">
        <f t="shared" si="7"/>
        <v>0</v>
      </c>
      <c r="AG9" s="31">
        <f t="shared" si="7"/>
        <v>0</v>
      </c>
      <c r="AH9" s="31">
        <f t="shared" si="7"/>
        <v>0</v>
      </c>
      <c r="AI9" s="31">
        <f t="shared" si="7"/>
        <v>0</v>
      </c>
      <c r="AJ9" s="31">
        <f t="shared" si="7"/>
        <v>0</v>
      </c>
      <c r="AK9" s="31">
        <f t="shared" si="7"/>
        <v>0</v>
      </c>
      <c r="AL9" s="31">
        <f t="shared" si="7"/>
        <v>0</v>
      </c>
      <c r="AM9" s="31">
        <f t="shared" si="7"/>
        <v>0</v>
      </c>
      <c r="AN9" s="31">
        <f t="shared" si="7"/>
        <v>0</v>
      </c>
      <c r="AO9" s="31">
        <f t="shared" si="7"/>
        <v>0</v>
      </c>
      <c r="AP9" s="31">
        <f t="shared" si="7"/>
        <v>0</v>
      </c>
      <c r="AQ9" s="31">
        <f t="shared" si="7"/>
        <v>0</v>
      </c>
      <c r="AR9" s="31">
        <f t="shared" si="7"/>
        <v>0</v>
      </c>
      <c r="AS9" s="31">
        <f t="shared" si="7"/>
        <v>0</v>
      </c>
      <c r="AT9" s="31">
        <f t="shared" si="7"/>
        <v>0</v>
      </c>
      <c r="AU9" s="31">
        <f t="shared" si="7"/>
        <v>0</v>
      </c>
      <c r="AV9" s="31">
        <f t="shared" si="7"/>
        <v>0</v>
      </c>
      <c r="AW9" s="31">
        <f t="shared" si="7"/>
        <v>0</v>
      </c>
      <c r="AX9" s="31">
        <f t="shared" si="7"/>
        <v>0</v>
      </c>
      <c r="AY9" s="31">
        <f t="shared" si="7"/>
        <v>0</v>
      </c>
      <c r="AZ9" s="31">
        <f t="shared" si="7"/>
        <v>0</v>
      </c>
    </row>
    <row r="10" spans="1:52" ht="14.25" customHeight="1" x14ac:dyDescent="0.2">
      <c r="A10" s="5" t="s">
        <v>58</v>
      </c>
      <c r="B10" s="31">
        <v>0</v>
      </c>
      <c r="C10" s="31">
        <f t="shared" ref="C10:AZ10" si="8">$B10</f>
        <v>0</v>
      </c>
      <c r="D10" s="31">
        <f t="shared" si="8"/>
        <v>0</v>
      </c>
      <c r="E10" s="31">
        <f t="shared" si="8"/>
        <v>0</v>
      </c>
      <c r="F10" s="31">
        <f t="shared" si="8"/>
        <v>0</v>
      </c>
      <c r="G10" s="31">
        <f t="shared" si="8"/>
        <v>0</v>
      </c>
      <c r="H10" s="31">
        <f t="shared" si="8"/>
        <v>0</v>
      </c>
      <c r="I10" s="31">
        <f t="shared" si="8"/>
        <v>0</v>
      </c>
      <c r="J10" s="31">
        <f t="shared" si="8"/>
        <v>0</v>
      </c>
      <c r="K10" s="31">
        <f t="shared" si="8"/>
        <v>0</v>
      </c>
      <c r="L10" s="31">
        <f t="shared" si="8"/>
        <v>0</v>
      </c>
      <c r="M10" s="31">
        <f t="shared" si="8"/>
        <v>0</v>
      </c>
      <c r="N10" s="31">
        <f t="shared" si="8"/>
        <v>0</v>
      </c>
      <c r="O10" s="31">
        <f t="shared" si="8"/>
        <v>0</v>
      </c>
      <c r="P10" s="31">
        <f t="shared" si="8"/>
        <v>0</v>
      </c>
      <c r="Q10" s="31">
        <f t="shared" si="8"/>
        <v>0</v>
      </c>
      <c r="R10" s="31">
        <f t="shared" si="8"/>
        <v>0</v>
      </c>
      <c r="S10" s="31">
        <f t="shared" si="8"/>
        <v>0</v>
      </c>
      <c r="T10" s="31">
        <f t="shared" si="8"/>
        <v>0</v>
      </c>
      <c r="U10" s="31">
        <f t="shared" si="8"/>
        <v>0</v>
      </c>
      <c r="V10" s="31">
        <f t="shared" si="8"/>
        <v>0</v>
      </c>
      <c r="W10" s="31">
        <f t="shared" si="8"/>
        <v>0</v>
      </c>
      <c r="X10" s="31">
        <f t="shared" si="8"/>
        <v>0</v>
      </c>
      <c r="Y10" s="31">
        <f t="shared" si="8"/>
        <v>0</v>
      </c>
      <c r="Z10" s="31">
        <f t="shared" si="8"/>
        <v>0</v>
      </c>
      <c r="AA10" s="31">
        <f t="shared" si="8"/>
        <v>0</v>
      </c>
      <c r="AB10" s="31">
        <f t="shared" si="8"/>
        <v>0</v>
      </c>
      <c r="AC10" s="31">
        <f t="shared" si="8"/>
        <v>0</v>
      </c>
      <c r="AD10" s="31">
        <f t="shared" si="8"/>
        <v>0</v>
      </c>
      <c r="AE10" s="31">
        <f t="shared" si="8"/>
        <v>0</v>
      </c>
      <c r="AF10" s="31">
        <f t="shared" si="8"/>
        <v>0</v>
      </c>
      <c r="AG10" s="31">
        <f t="shared" si="8"/>
        <v>0</v>
      </c>
      <c r="AH10" s="31">
        <f t="shared" si="8"/>
        <v>0</v>
      </c>
      <c r="AI10" s="31">
        <f t="shared" si="8"/>
        <v>0</v>
      </c>
      <c r="AJ10" s="31">
        <f t="shared" si="8"/>
        <v>0</v>
      </c>
      <c r="AK10" s="31">
        <f t="shared" si="8"/>
        <v>0</v>
      </c>
      <c r="AL10" s="31">
        <f t="shared" si="8"/>
        <v>0</v>
      </c>
      <c r="AM10" s="31">
        <f t="shared" si="8"/>
        <v>0</v>
      </c>
      <c r="AN10" s="31">
        <f t="shared" si="8"/>
        <v>0</v>
      </c>
      <c r="AO10" s="31">
        <f t="shared" si="8"/>
        <v>0</v>
      </c>
      <c r="AP10" s="31">
        <f t="shared" si="8"/>
        <v>0</v>
      </c>
      <c r="AQ10" s="31">
        <f t="shared" si="8"/>
        <v>0</v>
      </c>
      <c r="AR10" s="31">
        <f t="shared" si="8"/>
        <v>0</v>
      </c>
      <c r="AS10" s="31">
        <f t="shared" si="8"/>
        <v>0</v>
      </c>
      <c r="AT10" s="31">
        <f t="shared" si="8"/>
        <v>0</v>
      </c>
      <c r="AU10" s="31">
        <f t="shared" si="8"/>
        <v>0</v>
      </c>
      <c r="AV10" s="31">
        <f t="shared" si="8"/>
        <v>0</v>
      </c>
      <c r="AW10" s="31">
        <f t="shared" si="8"/>
        <v>0</v>
      </c>
      <c r="AX10" s="31">
        <f t="shared" si="8"/>
        <v>0</v>
      </c>
      <c r="AY10" s="31">
        <f t="shared" si="8"/>
        <v>0</v>
      </c>
      <c r="AZ10" s="31">
        <f t="shared" si="8"/>
        <v>0</v>
      </c>
    </row>
    <row r="11" spans="1:52" ht="14.25" customHeight="1" x14ac:dyDescent="0.2">
      <c r="A11" s="5" t="s">
        <v>59</v>
      </c>
      <c r="B11" s="31">
        <v>0</v>
      </c>
      <c r="C11" s="31">
        <f t="shared" ref="C11:AZ11" si="9">$B11</f>
        <v>0</v>
      </c>
      <c r="D11" s="31">
        <f t="shared" si="9"/>
        <v>0</v>
      </c>
      <c r="E11" s="31">
        <f t="shared" si="9"/>
        <v>0</v>
      </c>
      <c r="F11" s="31">
        <f t="shared" si="9"/>
        <v>0</v>
      </c>
      <c r="G11" s="31">
        <f t="shared" si="9"/>
        <v>0</v>
      </c>
      <c r="H11" s="31">
        <f t="shared" si="9"/>
        <v>0</v>
      </c>
      <c r="I11" s="31">
        <f t="shared" si="9"/>
        <v>0</v>
      </c>
      <c r="J11" s="31">
        <f t="shared" si="9"/>
        <v>0</v>
      </c>
      <c r="K11" s="31">
        <f t="shared" si="9"/>
        <v>0</v>
      </c>
      <c r="L11" s="31">
        <f t="shared" si="9"/>
        <v>0</v>
      </c>
      <c r="M11" s="31">
        <f t="shared" si="9"/>
        <v>0</v>
      </c>
      <c r="N11" s="31">
        <f t="shared" si="9"/>
        <v>0</v>
      </c>
      <c r="O11" s="31">
        <f t="shared" si="9"/>
        <v>0</v>
      </c>
      <c r="P11" s="31">
        <f t="shared" si="9"/>
        <v>0</v>
      </c>
      <c r="Q11" s="31">
        <f t="shared" si="9"/>
        <v>0</v>
      </c>
      <c r="R11" s="31">
        <f t="shared" si="9"/>
        <v>0</v>
      </c>
      <c r="S11" s="31">
        <f t="shared" si="9"/>
        <v>0</v>
      </c>
      <c r="T11" s="31">
        <f t="shared" si="9"/>
        <v>0</v>
      </c>
      <c r="U11" s="31">
        <f t="shared" si="9"/>
        <v>0</v>
      </c>
      <c r="V11" s="31">
        <f t="shared" si="9"/>
        <v>0</v>
      </c>
      <c r="W11" s="31">
        <f t="shared" si="9"/>
        <v>0</v>
      </c>
      <c r="X11" s="31">
        <f t="shared" si="9"/>
        <v>0</v>
      </c>
      <c r="Y11" s="31">
        <f t="shared" si="9"/>
        <v>0</v>
      </c>
      <c r="Z11" s="31">
        <f t="shared" si="9"/>
        <v>0</v>
      </c>
      <c r="AA11" s="31">
        <f t="shared" si="9"/>
        <v>0</v>
      </c>
      <c r="AB11" s="31">
        <f t="shared" si="9"/>
        <v>0</v>
      </c>
      <c r="AC11" s="31">
        <f t="shared" si="9"/>
        <v>0</v>
      </c>
      <c r="AD11" s="31">
        <f t="shared" si="9"/>
        <v>0</v>
      </c>
      <c r="AE11" s="31">
        <f t="shared" si="9"/>
        <v>0</v>
      </c>
      <c r="AF11" s="31">
        <f t="shared" si="9"/>
        <v>0</v>
      </c>
      <c r="AG11" s="31">
        <f t="shared" si="9"/>
        <v>0</v>
      </c>
      <c r="AH11" s="31">
        <f t="shared" si="9"/>
        <v>0</v>
      </c>
      <c r="AI11" s="31">
        <f t="shared" si="9"/>
        <v>0</v>
      </c>
      <c r="AJ11" s="31">
        <f t="shared" si="9"/>
        <v>0</v>
      </c>
      <c r="AK11" s="31">
        <f t="shared" si="9"/>
        <v>0</v>
      </c>
      <c r="AL11" s="31">
        <f t="shared" si="9"/>
        <v>0</v>
      </c>
      <c r="AM11" s="31">
        <f t="shared" si="9"/>
        <v>0</v>
      </c>
      <c r="AN11" s="31">
        <f t="shared" si="9"/>
        <v>0</v>
      </c>
      <c r="AO11" s="31">
        <f t="shared" si="9"/>
        <v>0</v>
      </c>
      <c r="AP11" s="31">
        <f t="shared" si="9"/>
        <v>0</v>
      </c>
      <c r="AQ11" s="31">
        <f t="shared" si="9"/>
        <v>0</v>
      </c>
      <c r="AR11" s="31">
        <f t="shared" si="9"/>
        <v>0</v>
      </c>
      <c r="AS11" s="31">
        <f t="shared" si="9"/>
        <v>0</v>
      </c>
      <c r="AT11" s="31">
        <f t="shared" si="9"/>
        <v>0</v>
      </c>
      <c r="AU11" s="31">
        <f t="shared" si="9"/>
        <v>0</v>
      </c>
      <c r="AV11" s="31">
        <f t="shared" si="9"/>
        <v>0</v>
      </c>
      <c r="AW11" s="31">
        <f t="shared" si="9"/>
        <v>0</v>
      </c>
      <c r="AX11" s="31">
        <f t="shared" si="9"/>
        <v>0</v>
      </c>
      <c r="AY11" s="31">
        <f t="shared" si="9"/>
        <v>0</v>
      </c>
      <c r="AZ11" s="31">
        <f t="shared" si="9"/>
        <v>0</v>
      </c>
    </row>
    <row r="12" spans="1:52" ht="14.25" customHeight="1" x14ac:dyDescent="0.2">
      <c r="A12" s="5" t="s">
        <v>60</v>
      </c>
      <c r="B12" s="31">
        <v>0</v>
      </c>
      <c r="C12" s="31">
        <f t="shared" ref="C12:AZ12" si="10">$B12</f>
        <v>0</v>
      </c>
      <c r="D12" s="31">
        <f t="shared" si="10"/>
        <v>0</v>
      </c>
      <c r="E12" s="31">
        <f t="shared" si="10"/>
        <v>0</v>
      </c>
      <c r="F12" s="31">
        <f t="shared" si="10"/>
        <v>0</v>
      </c>
      <c r="G12" s="31">
        <f t="shared" si="10"/>
        <v>0</v>
      </c>
      <c r="H12" s="31">
        <f t="shared" si="10"/>
        <v>0</v>
      </c>
      <c r="I12" s="31">
        <f t="shared" si="10"/>
        <v>0</v>
      </c>
      <c r="J12" s="31">
        <f t="shared" si="10"/>
        <v>0</v>
      </c>
      <c r="K12" s="31">
        <f t="shared" si="10"/>
        <v>0</v>
      </c>
      <c r="L12" s="31">
        <f t="shared" si="10"/>
        <v>0</v>
      </c>
      <c r="M12" s="31">
        <f t="shared" si="10"/>
        <v>0</v>
      </c>
      <c r="N12" s="31">
        <f t="shared" si="10"/>
        <v>0</v>
      </c>
      <c r="O12" s="31">
        <f t="shared" si="10"/>
        <v>0</v>
      </c>
      <c r="P12" s="31">
        <f t="shared" si="10"/>
        <v>0</v>
      </c>
      <c r="Q12" s="31">
        <f t="shared" si="10"/>
        <v>0</v>
      </c>
      <c r="R12" s="31">
        <f t="shared" si="10"/>
        <v>0</v>
      </c>
      <c r="S12" s="31">
        <f t="shared" si="10"/>
        <v>0</v>
      </c>
      <c r="T12" s="31">
        <f t="shared" si="10"/>
        <v>0</v>
      </c>
      <c r="U12" s="31">
        <f t="shared" si="10"/>
        <v>0</v>
      </c>
      <c r="V12" s="31">
        <f t="shared" si="10"/>
        <v>0</v>
      </c>
      <c r="W12" s="31">
        <f t="shared" si="10"/>
        <v>0</v>
      </c>
      <c r="X12" s="31">
        <f t="shared" si="10"/>
        <v>0</v>
      </c>
      <c r="Y12" s="31">
        <f t="shared" si="10"/>
        <v>0</v>
      </c>
      <c r="Z12" s="31">
        <f t="shared" si="10"/>
        <v>0</v>
      </c>
      <c r="AA12" s="31">
        <f t="shared" si="10"/>
        <v>0</v>
      </c>
      <c r="AB12" s="31">
        <f t="shared" si="10"/>
        <v>0</v>
      </c>
      <c r="AC12" s="31">
        <f t="shared" si="10"/>
        <v>0</v>
      </c>
      <c r="AD12" s="31">
        <f t="shared" si="10"/>
        <v>0</v>
      </c>
      <c r="AE12" s="31">
        <f t="shared" si="10"/>
        <v>0</v>
      </c>
      <c r="AF12" s="31">
        <f t="shared" si="10"/>
        <v>0</v>
      </c>
      <c r="AG12" s="31">
        <f t="shared" si="10"/>
        <v>0</v>
      </c>
      <c r="AH12" s="31">
        <f t="shared" si="10"/>
        <v>0</v>
      </c>
      <c r="AI12" s="31">
        <f t="shared" si="10"/>
        <v>0</v>
      </c>
      <c r="AJ12" s="31">
        <f t="shared" si="10"/>
        <v>0</v>
      </c>
      <c r="AK12" s="31">
        <f t="shared" si="10"/>
        <v>0</v>
      </c>
      <c r="AL12" s="31">
        <f t="shared" si="10"/>
        <v>0</v>
      </c>
      <c r="AM12" s="31">
        <f t="shared" si="10"/>
        <v>0</v>
      </c>
      <c r="AN12" s="31">
        <f t="shared" si="10"/>
        <v>0</v>
      </c>
      <c r="AO12" s="31">
        <f t="shared" si="10"/>
        <v>0</v>
      </c>
      <c r="AP12" s="31">
        <f t="shared" si="10"/>
        <v>0</v>
      </c>
      <c r="AQ12" s="31">
        <f t="shared" si="10"/>
        <v>0</v>
      </c>
      <c r="AR12" s="31">
        <f t="shared" si="10"/>
        <v>0</v>
      </c>
      <c r="AS12" s="31">
        <f t="shared" si="10"/>
        <v>0</v>
      </c>
      <c r="AT12" s="31">
        <f t="shared" si="10"/>
        <v>0</v>
      </c>
      <c r="AU12" s="31">
        <f t="shared" si="10"/>
        <v>0</v>
      </c>
      <c r="AV12" s="31">
        <f t="shared" si="10"/>
        <v>0</v>
      </c>
      <c r="AW12" s="31">
        <f t="shared" si="10"/>
        <v>0</v>
      </c>
      <c r="AX12" s="31">
        <f t="shared" si="10"/>
        <v>0</v>
      </c>
      <c r="AY12" s="31">
        <f t="shared" si="10"/>
        <v>0</v>
      </c>
      <c r="AZ12" s="31">
        <f t="shared" si="10"/>
        <v>0</v>
      </c>
    </row>
    <row r="13" spans="1:52" ht="14.25" customHeight="1" x14ac:dyDescent="0.2">
      <c r="A13" s="5" t="s">
        <v>61</v>
      </c>
      <c r="B13" s="31">
        <v>0</v>
      </c>
      <c r="C13" s="31">
        <f t="shared" ref="C13:AZ13" si="11">$B13</f>
        <v>0</v>
      </c>
      <c r="D13" s="31">
        <f t="shared" si="11"/>
        <v>0</v>
      </c>
      <c r="E13" s="31">
        <f t="shared" si="11"/>
        <v>0</v>
      </c>
      <c r="F13" s="31">
        <f t="shared" si="11"/>
        <v>0</v>
      </c>
      <c r="G13" s="31">
        <f t="shared" si="11"/>
        <v>0</v>
      </c>
      <c r="H13" s="31">
        <f t="shared" si="11"/>
        <v>0</v>
      </c>
      <c r="I13" s="31">
        <f t="shared" si="11"/>
        <v>0</v>
      </c>
      <c r="J13" s="31">
        <f t="shared" si="11"/>
        <v>0</v>
      </c>
      <c r="K13" s="31">
        <f t="shared" si="11"/>
        <v>0</v>
      </c>
      <c r="L13" s="31">
        <f t="shared" si="11"/>
        <v>0</v>
      </c>
      <c r="M13" s="31">
        <f t="shared" si="11"/>
        <v>0</v>
      </c>
      <c r="N13" s="31">
        <f t="shared" si="11"/>
        <v>0</v>
      </c>
      <c r="O13" s="31">
        <f t="shared" si="11"/>
        <v>0</v>
      </c>
      <c r="P13" s="31">
        <f t="shared" si="11"/>
        <v>0</v>
      </c>
      <c r="Q13" s="31">
        <f t="shared" si="11"/>
        <v>0</v>
      </c>
      <c r="R13" s="31">
        <f t="shared" si="11"/>
        <v>0</v>
      </c>
      <c r="S13" s="31">
        <f t="shared" si="11"/>
        <v>0</v>
      </c>
      <c r="T13" s="31">
        <f t="shared" si="11"/>
        <v>0</v>
      </c>
      <c r="U13" s="31">
        <f t="shared" si="11"/>
        <v>0</v>
      </c>
      <c r="V13" s="31">
        <f t="shared" si="11"/>
        <v>0</v>
      </c>
      <c r="W13" s="31">
        <f t="shared" si="11"/>
        <v>0</v>
      </c>
      <c r="X13" s="31">
        <f t="shared" si="11"/>
        <v>0</v>
      </c>
      <c r="Y13" s="31">
        <f t="shared" si="11"/>
        <v>0</v>
      </c>
      <c r="Z13" s="31">
        <f t="shared" si="11"/>
        <v>0</v>
      </c>
      <c r="AA13" s="31">
        <f t="shared" si="11"/>
        <v>0</v>
      </c>
      <c r="AB13" s="31">
        <f t="shared" si="11"/>
        <v>0</v>
      </c>
      <c r="AC13" s="31">
        <f t="shared" si="11"/>
        <v>0</v>
      </c>
      <c r="AD13" s="31">
        <f t="shared" si="11"/>
        <v>0</v>
      </c>
      <c r="AE13" s="31">
        <f t="shared" si="11"/>
        <v>0</v>
      </c>
      <c r="AF13" s="31">
        <f t="shared" si="11"/>
        <v>0</v>
      </c>
      <c r="AG13" s="31">
        <f t="shared" si="11"/>
        <v>0</v>
      </c>
      <c r="AH13" s="31">
        <f t="shared" si="11"/>
        <v>0</v>
      </c>
      <c r="AI13" s="31">
        <f t="shared" si="11"/>
        <v>0</v>
      </c>
      <c r="AJ13" s="31">
        <f t="shared" si="11"/>
        <v>0</v>
      </c>
      <c r="AK13" s="31">
        <f t="shared" si="11"/>
        <v>0</v>
      </c>
      <c r="AL13" s="31">
        <f t="shared" si="11"/>
        <v>0</v>
      </c>
      <c r="AM13" s="31">
        <f t="shared" si="11"/>
        <v>0</v>
      </c>
      <c r="AN13" s="31">
        <f t="shared" si="11"/>
        <v>0</v>
      </c>
      <c r="AO13" s="31">
        <f t="shared" si="11"/>
        <v>0</v>
      </c>
      <c r="AP13" s="31">
        <f t="shared" si="11"/>
        <v>0</v>
      </c>
      <c r="AQ13" s="31">
        <f t="shared" si="11"/>
        <v>0</v>
      </c>
      <c r="AR13" s="31">
        <f t="shared" si="11"/>
        <v>0</v>
      </c>
      <c r="AS13" s="31">
        <f t="shared" si="11"/>
        <v>0</v>
      </c>
      <c r="AT13" s="31">
        <f t="shared" si="11"/>
        <v>0</v>
      </c>
      <c r="AU13" s="31">
        <f t="shared" si="11"/>
        <v>0</v>
      </c>
      <c r="AV13" s="31">
        <f t="shared" si="11"/>
        <v>0</v>
      </c>
      <c r="AW13" s="31">
        <f t="shared" si="11"/>
        <v>0</v>
      </c>
      <c r="AX13" s="31">
        <f t="shared" si="11"/>
        <v>0</v>
      </c>
      <c r="AY13" s="31">
        <f t="shared" si="11"/>
        <v>0</v>
      </c>
      <c r="AZ13" s="31">
        <f t="shared" si="11"/>
        <v>0</v>
      </c>
    </row>
    <row r="14" spans="1:52" ht="14.25" customHeight="1" x14ac:dyDescent="0.2">
      <c r="A14" s="5" t="s">
        <v>62</v>
      </c>
      <c r="B14" s="31">
        <v>0</v>
      </c>
      <c r="C14" s="31">
        <f t="shared" ref="C14:AZ14" si="12">$B14</f>
        <v>0</v>
      </c>
      <c r="D14" s="31">
        <f t="shared" si="12"/>
        <v>0</v>
      </c>
      <c r="E14" s="31">
        <f t="shared" si="12"/>
        <v>0</v>
      </c>
      <c r="F14" s="31">
        <f t="shared" si="12"/>
        <v>0</v>
      </c>
      <c r="G14" s="31">
        <f t="shared" si="12"/>
        <v>0</v>
      </c>
      <c r="H14" s="31">
        <f t="shared" si="12"/>
        <v>0</v>
      </c>
      <c r="I14" s="31">
        <f t="shared" si="12"/>
        <v>0</v>
      </c>
      <c r="J14" s="31">
        <f t="shared" si="12"/>
        <v>0</v>
      </c>
      <c r="K14" s="31">
        <f t="shared" si="12"/>
        <v>0</v>
      </c>
      <c r="L14" s="31">
        <f t="shared" si="12"/>
        <v>0</v>
      </c>
      <c r="M14" s="31">
        <f t="shared" si="12"/>
        <v>0</v>
      </c>
      <c r="N14" s="31">
        <f t="shared" si="12"/>
        <v>0</v>
      </c>
      <c r="O14" s="31">
        <f t="shared" si="12"/>
        <v>0</v>
      </c>
      <c r="P14" s="31">
        <f t="shared" si="12"/>
        <v>0</v>
      </c>
      <c r="Q14" s="31">
        <f t="shared" si="12"/>
        <v>0</v>
      </c>
      <c r="R14" s="31">
        <f t="shared" si="12"/>
        <v>0</v>
      </c>
      <c r="S14" s="31">
        <f t="shared" si="12"/>
        <v>0</v>
      </c>
      <c r="T14" s="31">
        <f t="shared" si="12"/>
        <v>0</v>
      </c>
      <c r="U14" s="31">
        <f t="shared" si="12"/>
        <v>0</v>
      </c>
      <c r="V14" s="31">
        <f t="shared" si="12"/>
        <v>0</v>
      </c>
      <c r="W14" s="31">
        <f t="shared" si="12"/>
        <v>0</v>
      </c>
      <c r="X14" s="31">
        <f t="shared" si="12"/>
        <v>0</v>
      </c>
      <c r="Y14" s="31">
        <f t="shared" si="12"/>
        <v>0</v>
      </c>
      <c r="Z14" s="31">
        <f t="shared" si="12"/>
        <v>0</v>
      </c>
      <c r="AA14" s="31">
        <f t="shared" si="12"/>
        <v>0</v>
      </c>
      <c r="AB14" s="31">
        <f t="shared" si="12"/>
        <v>0</v>
      </c>
      <c r="AC14" s="31">
        <f t="shared" si="12"/>
        <v>0</v>
      </c>
      <c r="AD14" s="31">
        <f t="shared" si="12"/>
        <v>0</v>
      </c>
      <c r="AE14" s="31">
        <f t="shared" si="12"/>
        <v>0</v>
      </c>
      <c r="AF14" s="31">
        <f t="shared" si="12"/>
        <v>0</v>
      </c>
      <c r="AG14" s="31">
        <f t="shared" si="12"/>
        <v>0</v>
      </c>
      <c r="AH14" s="31">
        <f t="shared" si="12"/>
        <v>0</v>
      </c>
      <c r="AI14" s="31">
        <f t="shared" si="12"/>
        <v>0</v>
      </c>
      <c r="AJ14" s="31">
        <f t="shared" si="12"/>
        <v>0</v>
      </c>
      <c r="AK14" s="31">
        <f t="shared" si="12"/>
        <v>0</v>
      </c>
      <c r="AL14" s="31">
        <f t="shared" si="12"/>
        <v>0</v>
      </c>
      <c r="AM14" s="31">
        <f t="shared" si="12"/>
        <v>0</v>
      </c>
      <c r="AN14" s="31">
        <f t="shared" si="12"/>
        <v>0</v>
      </c>
      <c r="AO14" s="31">
        <f t="shared" si="12"/>
        <v>0</v>
      </c>
      <c r="AP14" s="31">
        <f t="shared" si="12"/>
        <v>0</v>
      </c>
      <c r="AQ14" s="31">
        <f t="shared" si="12"/>
        <v>0</v>
      </c>
      <c r="AR14" s="31">
        <f t="shared" si="12"/>
        <v>0</v>
      </c>
      <c r="AS14" s="31">
        <f t="shared" si="12"/>
        <v>0</v>
      </c>
      <c r="AT14" s="31">
        <f t="shared" si="12"/>
        <v>0</v>
      </c>
      <c r="AU14" s="31">
        <f t="shared" si="12"/>
        <v>0</v>
      </c>
      <c r="AV14" s="31">
        <f t="shared" si="12"/>
        <v>0</v>
      </c>
      <c r="AW14" s="31">
        <f t="shared" si="12"/>
        <v>0</v>
      </c>
      <c r="AX14" s="31">
        <f t="shared" si="12"/>
        <v>0</v>
      </c>
      <c r="AY14" s="31">
        <f t="shared" si="12"/>
        <v>0</v>
      </c>
      <c r="AZ14" s="31">
        <f t="shared" si="12"/>
        <v>0</v>
      </c>
    </row>
    <row r="15" spans="1:52" ht="14.25" customHeight="1" x14ac:dyDescent="0.2">
      <c r="A15" s="5" t="s">
        <v>63</v>
      </c>
      <c r="B15" s="31">
        <v>0</v>
      </c>
      <c r="C15" s="31">
        <f t="shared" ref="C15:AZ15" si="13">$B15</f>
        <v>0</v>
      </c>
      <c r="D15" s="31">
        <f t="shared" si="13"/>
        <v>0</v>
      </c>
      <c r="E15" s="31">
        <f t="shared" si="13"/>
        <v>0</v>
      </c>
      <c r="F15" s="31">
        <f t="shared" si="13"/>
        <v>0</v>
      </c>
      <c r="G15" s="31">
        <f t="shared" si="13"/>
        <v>0</v>
      </c>
      <c r="H15" s="31">
        <f t="shared" si="13"/>
        <v>0</v>
      </c>
      <c r="I15" s="31">
        <f t="shared" si="13"/>
        <v>0</v>
      </c>
      <c r="J15" s="31">
        <f t="shared" si="13"/>
        <v>0</v>
      </c>
      <c r="K15" s="31">
        <f t="shared" si="13"/>
        <v>0</v>
      </c>
      <c r="L15" s="31">
        <f t="shared" si="13"/>
        <v>0</v>
      </c>
      <c r="M15" s="31">
        <f t="shared" si="13"/>
        <v>0</v>
      </c>
      <c r="N15" s="31">
        <f t="shared" si="13"/>
        <v>0</v>
      </c>
      <c r="O15" s="31">
        <f t="shared" si="13"/>
        <v>0</v>
      </c>
      <c r="P15" s="31">
        <f t="shared" si="13"/>
        <v>0</v>
      </c>
      <c r="Q15" s="31">
        <f t="shared" si="13"/>
        <v>0</v>
      </c>
      <c r="R15" s="31">
        <f t="shared" si="13"/>
        <v>0</v>
      </c>
      <c r="S15" s="31">
        <f t="shared" si="13"/>
        <v>0</v>
      </c>
      <c r="T15" s="31">
        <f t="shared" si="13"/>
        <v>0</v>
      </c>
      <c r="U15" s="31">
        <f t="shared" si="13"/>
        <v>0</v>
      </c>
      <c r="V15" s="31">
        <f t="shared" si="13"/>
        <v>0</v>
      </c>
      <c r="W15" s="31">
        <f t="shared" si="13"/>
        <v>0</v>
      </c>
      <c r="X15" s="31">
        <f t="shared" si="13"/>
        <v>0</v>
      </c>
      <c r="Y15" s="31">
        <f t="shared" si="13"/>
        <v>0</v>
      </c>
      <c r="Z15" s="31">
        <f t="shared" si="13"/>
        <v>0</v>
      </c>
      <c r="AA15" s="31">
        <f t="shared" si="13"/>
        <v>0</v>
      </c>
      <c r="AB15" s="31">
        <f t="shared" si="13"/>
        <v>0</v>
      </c>
      <c r="AC15" s="31">
        <f t="shared" si="13"/>
        <v>0</v>
      </c>
      <c r="AD15" s="31">
        <f t="shared" si="13"/>
        <v>0</v>
      </c>
      <c r="AE15" s="31">
        <f t="shared" si="13"/>
        <v>0</v>
      </c>
      <c r="AF15" s="31">
        <f t="shared" si="13"/>
        <v>0</v>
      </c>
      <c r="AG15" s="31">
        <f t="shared" si="13"/>
        <v>0</v>
      </c>
      <c r="AH15" s="31">
        <f t="shared" si="13"/>
        <v>0</v>
      </c>
      <c r="AI15" s="31">
        <f t="shared" si="13"/>
        <v>0</v>
      </c>
      <c r="AJ15" s="31">
        <f t="shared" si="13"/>
        <v>0</v>
      </c>
      <c r="AK15" s="31">
        <f t="shared" si="13"/>
        <v>0</v>
      </c>
      <c r="AL15" s="31">
        <f t="shared" si="13"/>
        <v>0</v>
      </c>
      <c r="AM15" s="31">
        <f t="shared" si="13"/>
        <v>0</v>
      </c>
      <c r="AN15" s="31">
        <f t="shared" si="13"/>
        <v>0</v>
      </c>
      <c r="AO15" s="31">
        <f t="shared" si="13"/>
        <v>0</v>
      </c>
      <c r="AP15" s="31">
        <f t="shared" si="13"/>
        <v>0</v>
      </c>
      <c r="AQ15" s="31">
        <f t="shared" si="13"/>
        <v>0</v>
      </c>
      <c r="AR15" s="31">
        <f t="shared" si="13"/>
        <v>0</v>
      </c>
      <c r="AS15" s="31">
        <f t="shared" si="13"/>
        <v>0</v>
      </c>
      <c r="AT15" s="31">
        <f t="shared" si="13"/>
        <v>0</v>
      </c>
      <c r="AU15" s="31">
        <f t="shared" si="13"/>
        <v>0</v>
      </c>
      <c r="AV15" s="31">
        <f t="shared" si="13"/>
        <v>0</v>
      </c>
      <c r="AW15" s="31">
        <f t="shared" si="13"/>
        <v>0</v>
      </c>
      <c r="AX15" s="31">
        <f t="shared" si="13"/>
        <v>0</v>
      </c>
      <c r="AY15" s="31">
        <f t="shared" si="13"/>
        <v>0</v>
      </c>
      <c r="AZ15" s="31">
        <f t="shared" si="13"/>
        <v>0</v>
      </c>
    </row>
    <row r="16" spans="1:52" ht="14.25" customHeight="1" x14ac:dyDescent="0.2">
      <c r="A16" s="5" t="s">
        <v>64</v>
      </c>
      <c r="B16" s="31">
        <v>0</v>
      </c>
      <c r="C16" s="31">
        <f t="shared" ref="C16:AZ16" si="14">$B16</f>
        <v>0</v>
      </c>
      <c r="D16" s="31">
        <f t="shared" si="14"/>
        <v>0</v>
      </c>
      <c r="E16" s="31">
        <f t="shared" si="14"/>
        <v>0</v>
      </c>
      <c r="F16" s="31">
        <f t="shared" si="14"/>
        <v>0</v>
      </c>
      <c r="G16" s="31">
        <f t="shared" si="14"/>
        <v>0</v>
      </c>
      <c r="H16" s="31">
        <f t="shared" si="14"/>
        <v>0</v>
      </c>
      <c r="I16" s="31">
        <f t="shared" si="14"/>
        <v>0</v>
      </c>
      <c r="J16" s="31">
        <f t="shared" si="14"/>
        <v>0</v>
      </c>
      <c r="K16" s="31">
        <f t="shared" si="14"/>
        <v>0</v>
      </c>
      <c r="L16" s="31">
        <f t="shared" si="14"/>
        <v>0</v>
      </c>
      <c r="M16" s="31">
        <f t="shared" si="14"/>
        <v>0</v>
      </c>
      <c r="N16" s="31">
        <f t="shared" si="14"/>
        <v>0</v>
      </c>
      <c r="O16" s="31">
        <f t="shared" si="14"/>
        <v>0</v>
      </c>
      <c r="P16" s="31">
        <f t="shared" si="14"/>
        <v>0</v>
      </c>
      <c r="Q16" s="31">
        <f t="shared" si="14"/>
        <v>0</v>
      </c>
      <c r="R16" s="31">
        <f t="shared" si="14"/>
        <v>0</v>
      </c>
      <c r="S16" s="31">
        <f t="shared" si="14"/>
        <v>0</v>
      </c>
      <c r="T16" s="31">
        <f t="shared" si="14"/>
        <v>0</v>
      </c>
      <c r="U16" s="31">
        <f t="shared" si="14"/>
        <v>0</v>
      </c>
      <c r="V16" s="31">
        <f t="shared" si="14"/>
        <v>0</v>
      </c>
      <c r="W16" s="31">
        <f t="shared" si="14"/>
        <v>0</v>
      </c>
      <c r="X16" s="31">
        <f t="shared" si="14"/>
        <v>0</v>
      </c>
      <c r="Y16" s="31">
        <f t="shared" si="14"/>
        <v>0</v>
      </c>
      <c r="Z16" s="31">
        <f t="shared" si="14"/>
        <v>0</v>
      </c>
      <c r="AA16" s="31">
        <f t="shared" si="14"/>
        <v>0</v>
      </c>
      <c r="AB16" s="31">
        <f t="shared" si="14"/>
        <v>0</v>
      </c>
      <c r="AC16" s="31">
        <f t="shared" si="14"/>
        <v>0</v>
      </c>
      <c r="AD16" s="31">
        <f t="shared" si="14"/>
        <v>0</v>
      </c>
      <c r="AE16" s="31">
        <f t="shared" si="14"/>
        <v>0</v>
      </c>
      <c r="AF16" s="31">
        <f t="shared" si="14"/>
        <v>0</v>
      </c>
      <c r="AG16" s="31">
        <f t="shared" si="14"/>
        <v>0</v>
      </c>
      <c r="AH16" s="31">
        <f t="shared" si="14"/>
        <v>0</v>
      </c>
      <c r="AI16" s="31">
        <f t="shared" si="14"/>
        <v>0</v>
      </c>
      <c r="AJ16" s="31">
        <f t="shared" si="14"/>
        <v>0</v>
      </c>
      <c r="AK16" s="31">
        <f t="shared" si="14"/>
        <v>0</v>
      </c>
      <c r="AL16" s="31">
        <f t="shared" si="14"/>
        <v>0</v>
      </c>
      <c r="AM16" s="31">
        <f t="shared" si="14"/>
        <v>0</v>
      </c>
      <c r="AN16" s="31">
        <f t="shared" si="14"/>
        <v>0</v>
      </c>
      <c r="AO16" s="31">
        <f t="shared" si="14"/>
        <v>0</v>
      </c>
      <c r="AP16" s="31">
        <f t="shared" si="14"/>
        <v>0</v>
      </c>
      <c r="AQ16" s="31">
        <f t="shared" si="14"/>
        <v>0</v>
      </c>
      <c r="AR16" s="31">
        <f t="shared" si="14"/>
        <v>0</v>
      </c>
      <c r="AS16" s="31">
        <f t="shared" si="14"/>
        <v>0</v>
      </c>
      <c r="AT16" s="31">
        <f t="shared" si="14"/>
        <v>0</v>
      </c>
      <c r="AU16" s="31">
        <f t="shared" si="14"/>
        <v>0</v>
      </c>
      <c r="AV16" s="31">
        <f t="shared" si="14"/>
        <v>0</v>
      </c>
      <c r="AW16" s="31">
        <f t="shared" si="14"/>
        <v>0</v>
      </c>
      <c r="AX16" s="31">
        <f t="shared" si="14"/>
        <v>0</v>
      </c>
      <c r="AY16" s="31">
        <f t="shared" si="14"/>
        <v>0</v>
      </c>
      <c r="AZ16" s="31">
        <f t="shared" si="14"/>
        <v>0</v>
      </c>
    </row>
    <row r="17" spans="1:52" ht="14.25" customHeight="1" x14ac:dyDescent="0.2">
      <c r="A17" s="5" t="s">
        <v>65</v>
      </c>
      <c r="B17" s="31">
        <v>0</v>
      </c>
      <c r="C17" s="31">
        <f t="shared" ref="C17:AZ17" si="15">$B17</f>
        <v>0</v>
      </c>
      <c r="D17" s="31">
        <f t="shared" si="15"/>
        <v>0</v>
      </c>
      <c r="E17" s="31">
        <f t="shared" si="15"/>
        <v>0</v>
      </c>
      <c r="F17" s="31">
        <f t="shared" si="15"/>
        <v>0</v>
      </c>
      <c r="G17" s="31">
        <f t="shared" si="15"/>
        <v>0</v>
      </c>
      <c r="H17" s="31">
        <f t="shared" si="15"/>
        <v>0</v>
      </c>
      <c r="I17" s="31">
        <f t="shared" si="15"/>
        <v>0</v>
      </c>
      <c r="J17" s="31">
        <f t="shared" si="15"/>
        <v>0</v>
      </c>
      <c r="K17" s="31">
        <f t="shared" si="15"/>
        <v>0</v>
      </c>
      <c r="L17" s="31">
        <f t="shared" si="15"/>
        <v>0</v>
      </c>
      <c r="M17" s="31">
        <f t="shared" si="15"/>
        <v>0</v>
      </c>
      <c r="N17" s="31">
        <f t="shared" si="15"/>
        <v>0</v>
      </c>
      <c r="O17" s="31">
        <f t="shared" si="15"/>
        <v>0</v>
      </c>
      <c r="P17" s="31">
        <f t="shared" si="15"/>
        <v>0</v>
      </c>
      <c r="Q17" s="31">
        <f t="shared" si="15"/>
        <v>0</v>
      </c>
      <c r="R17" s="31">
        <f t="shared" si="15"/>
        <v>0</v>
      </c>
      <c r="S17" s="31">
        <f t="shared" si="15"/>
        <v>0</v>
      </c>
      <c r="T17" s="31">
        <f t="shared" si="15"/>
        <v>0</v>
      </c>
      <c r="U17" s="31">
        <f t="shared" si="15"/>
        <v>0</v>
      </c>
      <c r="V17" s="31">
        <f t="shared" si="15"/>
        <v>0</v>
      </c>
      <c r="W17" s="31">
        <f t="shared" si="15"/>
        <v>0</v>
      </c>
      <c r="X17" s="31">
        <f t="shared" si="15"/>
        <v>0</v>
      </c>
      <c r="Y17" s="31">
        <f t="shared" si="15"/>
        <v>0</v>
      </c>
      <c r="Z17" s="31">
        <f t="shared" si="15"/>
        <v>0</v>
      </c>
      <c r="AA17" s="31">
        <f t="shared" si="15"/>
        <v>0</v>
      </c>
      <c r="AB17" s="31">
        <f t="shared" si="15"/>
        <v>0</v>
      </c>
      <c r="AC17" s="31">
        <f t="shared" si="15"/>
        <v>0</v>
      </c>
      <c r="AD17" s="31">
        <f t="shared" si="15"/>
        <v>0</v>
      </c>
      <c r="AE17" s="31">
        <f t="shared" si="15"/>
        <v>0</v>
      </c>
      <c r="AF17" s="31">
        <f t="shared" si="15"/>
        <v>0</v>
      </c>
      <c r="AG17" s="31">
        <f t="shared" si="15"/>
        <v>0</v>
      </c>
      <c r="AH17" s="31">
        <f t="shared" si="15"/>
        <v>0</v>
      </c>
      <c r="AI17" s="31">
        <f t="shared" si="15"/>
        <v>0</v>
      </c>
      <c r="AJ17" s="31">
        <f t="shared" si="15"/>
        <v>0</v>
      </c>
      <c r="AK17" s="31">
        <f t="shared" si="15"/>
        <v>0</v>
      </c>
      <c r="AL17" s="31">
        <f t="shared" si="15"/>
        <v>0</v>
      </c>
      <c r="AM17" s="31">
        <f t="shared" si="15"/>
        <v>0</v>
      </c>
      <c r="AN17" s="31">
        <f t="shared" si="15"/>
        <v>0</v>
      </c>
      <c r="AO17" s="31">
        <f t="shared" si="15"/>
        <v>0</v>
      </c>
      <c r="AP17" s="31">
        <f t="shared" si="15"/>
        <v>0</v>
      </c>
      <c r="AQ17" s="31">
        <f t="shared" si="15"/>
        <v>0</v>
      </c>
      <c r="AR17" s="31">
        <f t="shared" si="15"/>
        <v>0</v>
      </c>
      <c r="AS17" s="31">
        <f t="shared" si="15"/>
        <v>0</v>
      </c>
      <c r="AT17" s="31">
        <f t="shared" si="15"/>
        <v>0</v>
      </c>
      <c r="AU17" s="31">
        <f t="shared" si="15"/>
        <v>0</v>
      </c>
      <c r="AV17" s="31">
        <f t="shared" si="15"/>
        <v>0</v>
      </c>
      <c r="AW17" s="31">
        <f t="shared" si="15"/>
        <v>0</v>
      </c>
      <c r="AX17" s="31">
        <f t="shared" si="15"/>
        <v>0</v>
      </c>
      <c r="AY17" s="31">
        <f t="shared" si="15"/>
        <v>0</v>
      </c>
      <c r="AZ17" s="31">
        <f t="shared" si="15"/>
        <v>0</v>
      </c>
    </row>
    <row r="18" spans="1:52" ht="14.25" customHeight="1" x14ac:dyDescent="0.2">
      <c r="C18" s="5">
        <f>B18</f>
        <v>0</v>
      </c>
    </row>
    <row r="19" spans="1:52" ht="14.25" customHeight="1" x14ac:dyDescent="0.2">
      <c r="A19" s="1"/>
    </row>
    <row r="20" spans="1:52" ht="14.25" customHeight="1" x14ac:dyDescent="0.2">
      <c r="F20" s="1"/>
      <c r="G20" s="1"/>
      <c r="H20" s="1"/>
      <c r="I20" s="1"/>
    </row>
    <row r="21" spans="1:52" ht="14.25" customHeight="1" x14ac:dyDescent="0.2"/>
    <row r="22" spans="1:52" ht="14.25" customHeight="1" x14ac:dyDescent="0.2"/>
    <row r="23" spans="1:52" ht="14.25" customHeight="1" x14ac:dyDescent="0.2"/>
    <row r="24" spans="1:52" ht="14.25" customHeight="1" x14ac:dyDescent="0.2"/>
    <row r="25" spans="1:52" ht="14.25" customHeight="1" x14ac:dyDescent="0.2"/>
    <row r="26" spans="1:52" ht="14.25" customHeight="1" x14ac:dyDescent="0.2"/>
    <row r="27" spans="1:52" ht="14.25" customHeight="1" x14ac:dyDescent="0.2"/>
    <row r="28" spans="1:52" ht="14.25" customHeight="1" x14ac:dyDescent="0.2"/>
    <row r="29" spans="1:52" ht="14.25" customHeight="1" x14ac:dyDescent="0.2"/>
    <row r="30" spans="1:52" ht="14.25" customHeight="1" x14ac:dyDescent="0.2"/>
    <row r="31" spans="1:52" ht="14.25" customHeight="1" x14ac:dyDescent="0.2"/>
    <row r="32" spans="1:52" ht="14.25" customHeight="1" x14ac:dyDescent="0.2"/>
    <row r="33" ht="14.25" customHeight="1" x14ac:dyDescent="0.2"/>
    <row r="34" ht="14.25" customHeight="1" x14ac:dyDescent="0.2"/>
    <row r="35" ht="14.25" customHeight="1" x14ac:dyDescent="0.2"/>
    <row r="36" ht="14.25" customHeight="1" x14ac:dyDescent="0.2"/>
    <row r="37" ht="14.25" customHeight="1" x14ac:dyDescent="0.2"/>
    <row r="38" ht="14.25" customHeight="1" x14ac:dyDescent="0.2"/>
    <row r="39" ht="14.25" customHeight="1" x14ac:dyDescent="0.2"/>
    <row r="40" ht="14.25" customHeight="1" x14ac:dyDescent="0.2"/>
    <row r="41" ht="14.25" customHeight="1" x14ac:dyDescent="0.2"/>
    <row r="42" ht="14.25" customHeight="1" x14ac:dyDescent="0.2"/>
    <row r="43" ht="14.25" customHeight="1" x14ac:dyDescent="0.2"/>
    <row r="44" ht="14.25" customHeight="1" x14ac:dyDescent="0.2"/>
    <row r="45" ht="14.25" customHeight="1" x14ac:dyDescent="0.2"/>
    <row r="46" ht="14.25" customHeight="1" x14ac:dyDescent="0.2"/>
    <row r="47" ht="14.25" customHeight="1" x14ac:dyDescent="0.2"/>
    <row r="48" ht="14.25" customHeight="1" x14ac:dyDescent="0.2"/>
    <row r="49" ht="14.25" customHeight="1" x14ac:dyDescent="0.2"/>
    <row r="50" ht="14.25" customHeight="1" x14ac:dyDescent="0.2"/>
    <row r="51" ht="14.25" customHeight="1" x14ac:dyDescent="0.2"/>
    <row r="52" ht="14.25" customHeight="1" x14ac:dyDescent="0.2"/>
    <row r="53" ht="14.25" customHeight="1" x14ac:dyDescent="0.2"/>
    <row r="54" ht="14.25" customHeight="1" x14ac:dyDescent="0.2"/>
    <row r="55" ht="14.25" customHeight="1" x14ac:dyDescent="0.2"/>
    <row r="56" ht="14.25" customHeight="1" x14ac:dyDescent="0.2"/>
    <row r="57" ht="14.25" customHeight="1" x14ac:dyDescent="0.2"/>
    <row r="58" ht="14.25" customHeight="1" x14ac:dyDescent="0.2"/>
    <row r="59" ht="14.25" customHeight="1" x14ac:dyDescent="0.2"/>
    <row r="60" ht="14.25" customHeight="1" x14ac:dyDescent="0.2"/>
    <row r="61" ht="14.25" customHeight="1" x14ac:dyDescent="0.2"/>
    <row r="62" ht="14.25" customHeight="1" x14ac:dyDescent="0.2"/>
    <row r="63" ht="14.25" customHeight="1" x14ac:dyDescent="0.2"/>
    <row r="64" ht="14.25" customHeight="1" x14ac:dyDescent="0.2"/>
    <row r="65" ht="14.25" customHeight="1" x14ac:dyDescent="0.2"/>
    <row r="66" ht="14.25" customHeight="1" x14ac:dyDescent="0.2"/>
    <row r="67" ht="14.25" customHeight="1" x14ac:dyDescent="0.2"/>
    <row r="68" ht="14.25" customHeight="1" x14ac:dyDescent="0.2"/>
    <row r="69" ht="14.25" customHeight="1" x14ac:dyDescent="0.2"/>
    <row r="70" ht="14.25" customHeight="1" x14ac:dyDescent="0.2"/>
    <row r="71" ht="14.25" customHeight="1" x14ac:dyDescent="0.2"/>
    <row r="72" ht="14.25" customHeight="1" x14ac:dyDescent="0.2"/>
    <row r="73" ht="14.25" customHeight="1" x14ac:dyDescent="0.2"/>
    <row r="74" ht="14.25" customHeight="1" x14ac:dyDescent="0.2"/>
    <row r="75" ht="14.25" customHeight="1" x14ac:dyDescent="0.2"/>
    <row r="76" ht="14.25" customHeight="1" x14ac:dyDescent="0.2"/>
    <row r="77" ht="14.25" customHeight="1" x14ac:dyDescent="0.2"/>
    <row r="78" ht="14.25" customHeight="1" x14ac:dyDescent="0.2"/>
    <row r="79" ht="14.25" customHeight="1" x14ac:dyDescent="0.2"/>
    <row r="80" ht="14.25" customHeight="1" x14ac:dyDescent="0.2"/>
    <row r="81" ht="14.25" customHeight="1" x14ac:dyDescent="0.2"/>
    <row r="82" ht="14.25" customHeight="1" x14ac:dyDescent="0.2"/>
    <row r="83" ht="14.25" customHeight="1" x14ac:dyDescent="0.2"/>
    <row r="84" ht="14.25" customHeight="1" x14ac:dyDescent="0.2"/>
    <row r="85" ht="14.25" customHeight="1" x14ac:dyDescent="0.2"/>
    <row r="86" ht="14.25" customHeight="1" x14ac:dyDescent="0.2"/>
    <row r="87" ht="14.25" customHeight="1" x14ac:dyDescent="0.2"/>
    <row r="88" ht="14.25" customHeight="1" x14ac:dyDescent="0.2"/>
    <row r="89" ht="14.25" customHeight="1" x14ac:dyDescent="0.2"/>
    <row r="90" ht="14.25" customHeight="1" x14ac:dyDescent="0.2"/>
    <row r="91" ht="14.25" customHeight="1" x14ac:dyDescent="0.2"/>
    <row r="92" ht="14.25" customHeight="1" x14ac:dyDescent="0.2"/>
    <row r="93" ht="14.25" customHeight="1" x14ac:dyDescent="0.2"/>
    <row r="94" ht="14.25" customHeight="1" x14ac:dyDescent="0.2"/>
    <row r="95" ht="14.25" customHeight="1" x14ac:dyDescent="0.2"/>
    <row r="96" ht="14.25" customHeight="1" x14ac:dyDescent="0.2"/>
    <row r="97" ht="14.25" customHeight="1" x14ac:dyDescent="0.2"/>
    <row r="98" ht="14.25" customHeight="1" x14ac:dyDescent="0.2"/>
    <row r="99" ht="14.25" customHeight="1" x14ac:dyDescent="0.2"/>
    <row r="100" ht="14.25" customHeight="1" x14ac:dyDescent="0.2"/>
    <row r="101" ht="14.25" customHeight="1" x14ac:dyDescent="0.2"/>
    <row r="102" ht="14.25" customHeight="1" x14ac:dyDescent="0.2"/>
    <row r="103" ht="14.25" customHeight="1" x14ac:dyDescent="0.2"/>
    <row r="104" ht="14.25" customHeight="1" x14ac:dyDescent="0.2"/>
    <row r="105" ht="14.25" customHeight="1" x14ac:dyDescent="0.2"/>
    <row r="106" ht="14.25" customHeight="1" x14ac:dyDescent="0.2"/>
    <row r="107" ht="14.25" customHeight="1" x14ac:dyDescent="0.2"/>
    <row r="108" ht="14.25" customHeight="1" x14ac:dyDescent="0.2"/>
    <row r="109" ht="14.25" customHeight="1" x14ac:dyDescent="0.2"/>
    <row r="110" ht="14.25" customHeight="1" x14ac:dyDescent="0.2"/>
    <row r="111" ht="14.25" customHeight="1" x14ac:dyDescent="0.2"/>
    <row r="112" ht="14.25" customHeight="1" x14ac:dyDescent="0.2"/>
    <row r="113" ht="14.25" customHeight="1" x14ac:dyDescent="0.2"/>
    <row r="114" ht="14.25" customHeight="1" x14ac:dyDescent="0.2"/>
    <row r="115" ht="14.25" customHeight="1" x14ac:dyDescent="0.2"/>
    <row r="116" ht="14.25" customHeight="1" x14ac:dyDescent="0.2"/>
    <row r="117" ht="14.25" customHeight="1" x14ac:dyDescent="0.2"/>
    <row r="118" ht="14.25" customHeight="1" x14ac:dyDescent="0.2"/>
    <row r="119" ht="14.25" customHeight="1" x14ac:dyDescent="0.2"/>
    <row r="120" ht="14.25" customHeight="1" x14ac:dyDescent="0.2"/>
    <row r="121" ht="14.25" customHeight="1" x14ac:dyDescent="0.2"/>
    <row r="122" ht="14.25" customHeight="1" x14ac:dyDescent="0.2"/>
    <row r="123" ht="14.25" customHeight="1" x14ac:dyDescent="0.2"/>
    <row r="124" ht="14.25" customHeight="1" x14ac:dyDescent="0.2"/>
    <row r="125" ht="14.25" customHeight="1" x14ac:dyDescent="0.2"/>
    <row r="126" ht="14.25" customHeight="1" x14ac:dyDescent="0.2"/>
    <row r="127" ht="14.25" customHeight="1" x14ac:dyDescent="0.2"/>
    <row r="128" ht="14.25" customHeight="1" x14ac:dyDescent="0.2"/>
    <row r="129" ht="14.25" customHeight="1" x14ac:dyDescent="0.2"/>
    <row r="130" ht="14.25" customHeight="1" x14ac:dyDescent="0.2"/>
    <row r="131" ht="14.25" customHeight="1" x14ac:dyDescent="0.2"/>
    <row r="132" ht="14.25" customHeight="1" x14ac:dyDescent="0.2"/>
    <row r="133" ht="14.25" customHeight="1" x14ac:dyDescent="0.2"/>
    <row r="134" ht="14.25" customHeight="1" x14ac:dyDescent="0.2"/>
    <row r="135" ht="14.25" customHeight="1" x14ac:dyDescent="0.2"/>
    <row r="136" ht="14.25" customHeight="1" x14ac:dyDescent="0.2"/>
    <row r="137" ht="14.25" customHeight="1" x14ac:dyDescent="0.2"/>
    <row r="138" ht="14.25" customHeight="1" x14ac:dyDescent="0.2"/>
    <row r="139" ht="14.25" customHeight="1" x14ac:dyDescent="0.2"/>
    <row r="140" ht="14.25" customHeight="1" x14ac:dyDescent="0.2"/>
    <row r="141" ht="14.25" customHeight="1" x14ac:dyDescent="0.2"/>
    <row r="142" ht="14.25" customHeight="1" x14ac:dyDescent="0.2"/>
    <row r="143" ht="14.25" customHeight="1" x14ac:dyDescent="0.2"/>
    <row r="144" ht="14.25" customHeight="1" x14ac:dyDescent="0.2"/>
    <row r="145" ht="14.25" customHeight="1" x14ac:dyDescent="0.2"/>
    <row r="146" ht="14.25" customHeight="1" x14ac:dyDescent="0.2"/>
    <row r="147" ht="14.25" customHeight="1" x14ac:dyDescent="0.2"/>
    <row r="148" ht="14.25" customHeight="1" x14ac:dyDescent="0.2"/>
    <row r="149" ht="14.25" customHeight="1" x14ac:dyDescent="0.2"/>
    <row r="150" ht="14.25" customHeight="1" x14ac:dyDescent="0.2"/>
    <row r="151" ht="14.25" customHeight="1" x14ac:dyDescent="0.2"/>
    <row r="152" ht="14.25" customHeight="1" x14ac:dyDescent="0.2"/>
    <row r="153" ht="14.25" customHeight="1" x14ac:dyDescent="0.2"/>
    <row r="154" ht="14.25" customHeight="1" x14ac:dyDescent="0.2"/>
    <row r="155" ht="14.25" customHeight="1" x14ac:dyDescent="0.2"/>
    <row r="156" ht="14.25" customHeight="1" x14ac:dyDescent="0.2"/>
    <row r="157" ht="14.25" customHeight="1" x14ac:dyDescent="0.2"/>
    <row r="158" ht="14.25" customHeight="1" x14ac:dyDescent="0.2"/>
    <row r="159" ht="14.25" customHeight="1" x14ac:dyDescent="0.2"/>
    <row r="160" ht="14.25" customHeight="1" x14ac:dyDescent="0.2"/>
    <row r="161" ht="14.25" customHeight="1" x14ac:dyDescent="0.2"/>
    <row r="162" ht="14.25" customHeight="1" x14ac:dyDescent="0.2"/>
    <row r="163" ht="14.25" customHeight="1" x14ac:dyDescent="0.2"/>
    <row r="164" ht="14.25" customHeight="1" x14ac:dyDescent="0.2"/>
    <row r="165" ht="14.25" customHeight="1" x14ac:dyDescent="0.2"/>
    <row r="166" ht="14.25" customHeight="1" x14ac:dyDescent="0.2"/>
    <row r="167" ht="14.25" customHeight="1" x14ac:dyDescent="0.2"/>
    <row r="168" ht="14.25" customHeight="1" x14ac:dyDescent="0.2"/>
    <row r="169" ht="14.25" customHeight="1" x14ac:dyDescent="0.2"/>
    <row r="170" ht="14.25" customHeight="1" x14ac:dyDescent="0.2"/>
    <row r="171" ht="14.25" customHeight="1" x14ac:dyDescent="0.2"/>
    <row r="172" ht="14.25" customHeight="1" x14ac:dyDescent="0.2"/>
    <row r="173" ht="14.25" customHeight="1" x14ac:dyDescent="0.2"/>
    <row r="174" ht="14.25" customHeight="1" x14ac:dyDescent="0.2"/>
    <row r="175" ht="14.25" customHeight="1" x14ac:dyDescent="0.2"/>
    <row r="176" ht="14.25" customHeight="1" x14ac:dyDescent="0.2"/>
    <row r="177" ht="14.25" customHeight="1" x14ac:dyDescent="0.2"/>
    <row r="178" ht="14.25" customHeight="1" x14ac:dyDescent="0.2"/>
    <row r="179" ht="14.25" customHeight="1" x14ac:dyDescent="0.2"/>
    <row r="180" ht="14.25" customHeight="1" x14ac:dyDescent="0.2"/>
    <row r="181" ht="14.25" customHeight="1" x14ac:dyDescent="0.2"/>
    <row r="182" ht="14.25" customHeight="1" x14ac:dyDescent="0.2"/>
    <row r="183" ht="14.25" customHeight="1" x14ac:dyDescent="0.2"/>
    <row r="184" ht="14.25" customHeight="1" x14ac:dyDescent="0.2"/>
    <row r="185" ht="14.25" customHeight="1" x14ac:dyDescent="0.2"/>
    <row r="186" ht="14.25" customHeight="1" x14ac:dyDescent="0.2"/>
    <row r="187" ht="14.25" customHeight="1" x14ac:dyDescent="0.2"/>
    <row r="188" ht="14.25" customHeight="1" x14ac:dyDescent="0.2"/>
    <row r="189" ht="14.25" customHeight="1" x14ac:dyDescent="0.2"/>
    <row r="190" ht="14.25" customHeight="1" x14ac:dyDescent="0.2"/>
    <row r="191" ht="14.25" customHeight="1" x14ac:dyDescent="0.2"/>
    <row r="192" ht="14.25" customHeight="1" x14ac:dyDescent="0.2"/>
    <row r="193" ht="14.25" customHeight="1" x14ac:dyDescent="0.2"/>
    <row r="194" ht="14.25" customHeight="1" x14ac:dyDescent="0.2"/>
    <row r="195" ht="14.25" customHeight="1" x14ac:dyDescent="0.2"/>
    <row r="196" ht="14.25" customHeight="1" x14ac:dyDescent="0.2"/>
    <row r="197" ht="14.25" customHeight="1" x14ac:dyDescent="0.2"/>
    <row r="198" ht="14.25" customHeight="1" x14ac:dyDescent="0.2"/>
    <row r="199" ht="14.25" customHeight="1" x14ac:dyDescent="0.2"/>
    <row r="200" ht="14.25" customHeight="1" x14ac:dyDescent="0.2"/>
    <row r="201" ht="14.25" customHeight="1" x14ac:dyDescent="0.2"/>
    <row r="202" ht="14.25" customHeight="1" x14ac:dyDescent="0.2"/>
    <row r="203" ht="14.25" customHeight="1" x14ac:dyDescent="0.2"/>
    <row r="204" ht="14.25" customHeight="1" x14ac:dyDescent="0.2"/>
    <row r="205" ht="14.25" customHeight="1" x14ac:dyDescent="0.2"/>
    <row r="206" ht="14.25" customHeight="1" x14ac:dyDescent="0.2"/>
    <row r="207" ht="14.25" customHeight="1" x14ac:dyDescent="0.2"/>
    <row r="208" ht="14.25" customHeight="1" x14ac:dyDescent="0.2"/>
    <row r="209" ht="14.25" customHeight="1" x14ac:dyDescent="0.2"/>
    <row r="210" ht="14.25" customHeight="1" x14ac:dyDescent="0.2"/>
    <row r="211" ht="14.25" customHeight="1" x14ac:dyDescent="0.2"/>
    <row r="212" ht="14.25" customHeight="1" x14ac:dyDescent="0.2"/>
    <row r="213" ht="14.25" customHeight="1" x14ac:dyDescent="0.2"/>
    <row r="214" ht="14.25" customHeight="1" x14ac:dyDescent="0.2"/>
    <row r="215" ht="14.25" customHeight="1" x14ac:dyDescent="0.2"/>
    <row r="216" ht="14.25" customHeight="1" x14ac:dyDescent="0.2"/>
    <row r="217" ht="14.25" customHeight="1" x14ac:dyDescent="0.2"/>
    <row r="218" ht="14.25" customHeight="1" x14ac:dyDescent="0.2"/>
    <row r="219" ht="14.25" customHeight="1" x14ac:dyDescent="0.2"/>
    <row r="220" ht="14.25" customHeight="1" x14ac:dyDescent="0.2"/>
    <row r="221" ht="14.25" customHeight="1" x14ac:dyDescent="0.2"/>
    <row r="222" ht="14.25" customHeight="1" x14ac:dyDescent="0.2"/>
    <row r="223" ht="14.25" customHeight="1" x14ac:dyDescent="0.2"/>
    <row r="224" ht="14.25" customHeight="1" x14ac:dyDescent="0.2"/>
    <row r="225" ht="14.25" customHeight="1" x14ac:dyDescent="0.2"/>
    <row r="226" ht="14.25" customHeight="1" x14ac:dyDescent="0.2"/>
    <row r="227" ht="14.25" customHeight="1" x14ac:dyDescent="0.2"/>
    <row r="228" ht="14.25" customHeight="1" x14ac:dyDescent="0.2"/>
    <row r="229" ht="14.25" customHeight="1" x14ac:dyDescent="0.2"/>
    <row r="230" ht="14.25" customHeight="1" x14ac:dyDescent="0.2"/>
    <row r="231" ht="14.25" customHeight="1" x14ac:dyDescent="0.2"/>
    <row r="232" ht="14.25" customHeight="1" x14ac:dyDescent="0.2"/>
    <row r="233" ht="14.25" customHeight="1" x14ac:dyDescent="0.2"/>
    <row r="234" ht="14.25" customHeight="1" x14ac:dyDescent="0.2"/>
    <row r="235" ht="14.25" customHeight="1" x14ac:dyDescent="0.2"/>
    <row r="236" ht="14.25" customHeight="1" x14ac:dyDescent="0.2"/>
    <row r="237" ht="14.25" customHeight="1" x14ac:dyDescent="0.2"/>
    <row r="238" ht="14.25" customHeight="1" x14ac:dyDescent="0.2"/>
    <row r="239" ht="14.25" customHeight="1" x14ac:dyDescent="0.2"/>
    <row r="240" ht="14.25" customHeight="1" x14ac:dyDescent="0.2"/>
    <row r="241" ht="14.25" customHeight="1" x14ac:dyDescent="0.2"/>
    <row r="242" ht="14.25" customHeight="1" x14ac:dyDescent="0.2"/>
    <row r="243" ht="14.25" customHeight="1" x14ac:dyDescent="0.2"/>
    <row r="244" ht="14.25" customHeight="1" x14ac:dyDescent="0.2"/>
    <row r="245" ht="14.25" customHeight="1" x14ac:dyDescent="0.2"/>
    <row r="246" ht="14.25" customHeight="1" x14ac:dyDescent="0.2"/>
    <row r="247" ht="14.25" customHeight="1" x14ac:dyDescent="0.2"/>
    <row r="248" ht="14.25" customHeight="1" x14ac:dyDescent="0.2"/>
    <row r="249" ht="14.25" customHeight="1" x14ac:dyDescent="0.2"/>
    <row r="250" ht="14.25" customHeight="1" x14ac:dyDescent="0.2"/>
    <row r="251" ht="14.25" customHeight="1" x14ac:dyDescent="0.2"/>
    <row r="252" ht="14.25" customHeight="1" x14ac:dyDescent="0.2"/>
    <row r="253" ht="14.25" customHeight="1" x14ac:dyDescent="0.2"/>
    <row r="254" ht="14.25" customHeight="1" x14ac:dyDescent="0.2"/>
    <row r="255" ht="14.25" customHeight="1" x14ac:dyDescent="0.2"/>
    <row r="256" ht="14.25" customHeight="1" x14ac:dyDescent="0.2"/>
    <row r="257" ht="14.25" customHeight="1" x14ac:dyDescent="0.2"/>
    <row r="258" ht="14.25" customHeight="1" x14ac:dyDescent="0.2"/>
    <row r="259" ht="14.25" customHeight="1" x14ac:dyDescent="0.2"/>
    <row r="260" ht="14.25" customHeight="1" x14ac:dyDescent="0.2"/>
    <row r="261" ht="14.25" customHeight="1" x14ac:dyDescent="0.2"/>
    <row r="262" ht="14.25" customHeight="1" x14ac:dyDescent="0.2"/>
    <row r="263" ht="14.25" customHeight="1" x14ac:dyDescent="0.2"/>
    <row r="264" ht="14.25" customHeight="1" x14ac:dyDescent="0.2"/>
    <row r="265" ht="14.25" customHeight="1" x14ac:dyDescent="0.2"/>
    <row r="266" ht="14.25" customHeight="1" x14ac:dyDescent="0.2"/>
    <row r="267" ht="14.25" customHeight="1" x14ac:dyDescent="0.2"/>
    <row r="268" ht="14.25" customHeight="1" x14ac:dyDescent="0.2"/>
    <row r="269" ht="14.25" customHeight="1" x14ac:dyDescent="0.2"/>
    <row r="270" ht="14.25" customHeight="1" x14ac:dyDescent="0.2"/>
    <row r="271" ht="14.25" customHeight="1" x14ac:dyDescent="0.2"/>
    <row r="272" ht="14.25" customHeight="1" x14ac:dyDescent="0.2"/>
    <row r="273" ht="14.25" customHeight="1" x14ac:dyDescent="0.2"/>
    <row r="274" ht="14.25" customHeight="1" x14ac:dyDescent="0.2"/>
    <row r="275" ht="14.25" customHeight="1" x14ac:dyDescent="0.2"/>
    <row r="276" ht="14.25" customHeight="1" x14ac:dyDescent="0.2"/>
    <row r="277" ht="14.25" customHeight="1" x14ac:dyDescent="0.2"/>
    <row r="278" ht="14.25" customHeight="1" x14ac:dyDescent="0.2"/>
    <row r="279" ht="14.25" customHeight="1" x14ac:dyDescent="0.2"/>
    <row r="280" ht="14.25" customHeight="1" x14ac:dyDescent="0.2"/>
    <row r="281" ht="14.25" customHeight="1" x14ac:dyDescent="0.2"/>
    <row r="282" ht="14.25" customHeight="1" x14ac:dyDescent="0.2"/>
    <row r="283" ht="14.25" customHeight="1" x14ac:dyDescent="0.2"/>
    <row r="284" ht="14.25" customHeight="1" x14ac:dyDescent="0.2"/>
    <row r="285" ht="14.25" customHeight="1" x14ac:dyDescent="0.2"/>
    <row r="286" ht="14.25" customHeight="1" x14ac:dyDescent="0.2"/>
    <row r="287" ht="14.25" customHeight="1" x14ac:dyDescent="0.2"/>
    <row r="288" ht="14.25" customHeight="1" x14ac:dyDescent="0.2"/>
    <row r="289" ht="14.25" customHeight="1" x14ac:dyDescent="0.2"/>
    <row r="290" ht="14.25" customHeight="1" x14ac:dyDescent="0.2"/>
    <row r="291" ht="14.25" customHeight="1" x14ac:dyDescent="0.2"/>
    <row r="292" ht="14.25" customHeight="1" x14ac:dyDescent="0.2"/>
    <row r="293" ht="14.25" customHeight="1" x14ac:dyDescent="0.2"/>
    <row r="294" ht="14.25" customHeight="1" x14ac:dyDescent="0.2"/>
    <row r="295" ht="14.25" customHeight="1" x14ac:dyDescent="0.2"/>
    <row r="296" ht="14.25" customHeight="1" x14ac:dyDescent="0.2"/>
    <row r="297" ht="14.25" customHeight="1" x14ac:dyDescent="0.2"/>
    <row r="298" ht="14.25" customHeight="1" x14ac:dyDescent="0.2"/>
    <row r="299" ht="14.25" customHeight="1" x14ac:dyDescent="0.2"/>
    <row r="300" ht="14.25" customHeight="1" x14ac:dyDescent="0.2"/>
    <row r="301" ht="14.25" customHeight="1" x14ac:dyDescent="0.2"/>
    <row r="302" ht="14.25" customHeight="1" x14ac:dyDescent="0.2"/>
    <row r="303" ht="14.25" customHeight="1" x14ac:dyDescent="0.2"/>
    <row r="304" ht="14.25" customHeight="1" x14ac:dyDescent="0.2"/>
    <row r="305" ht="14.25" customHeight="1" x14ac:dyDescent="0.2"/>
    <row r="306" ht="14.25" customHeight="1" x14ac:dyDescent="0.2"/>
    <row r="307" ht="14.25" customHeight="1" x14ac:dyDescent="0.2"/>
    <row r="308" ht="14.25" customHeight="1" x14ac:dyDescent="0.2"/>
    <row r="309" ht="14.25" customHeight="1" x14ac:dyDescent="0.2"/>
    <row r="310" ht="14.25" customHeight="1" x14ac:dyDescent="0.2"/>
    <row r="311" ht="14.25" customHeight="1" x14ac:dyDescent="0.2"/>
    <row r="312" ht="14.25" customHeight="1" x14ac:dyDescent="0.2"/>
    <row r="313" ht="14.25" customHeight="1" x14ac:dyDescent="0.2"/>
    <row r="314" ht="14.25" customHeight="1" x14ac:dyDescent="0.2"/>
    <row r="315" ht="14.25" customHeight="1" x14ac:dyDescent="0.2"/>
    <row r="316" ht="14.25" customHeight="1" x14ac:dyDescent="0.2"/>
    <row r="317" ht="14.25" customHeight="1" x14ac:dyDescent="0.2"/>
    <row r="318" ht="14.25" customHeight="1" x14ac:dyDescent="0.2"/>
    <row r="319" ht="14.25" customHeight="1" x14ac:dyDescent="0.2"/>
    <row r="320" ht="14.25" customHeight="1" x14ac:dyDescent="0.2"/>
    <row r="321" ht="14.25" customHeight="1" x14ac:dyDescent="0.2"/>
    <row r="322" ht="14.25" customHeight="1" x14ac:dyDescent="0.2"/>
    <row r="323" ht="14.25" customHeight="1" x14ac:dyDescent="0.2"/>
    <row r="324" ht="14.25" customHeight="1" x14ac:dyDescent="0.2"/>
    <row r="325" ht="14.25" customHeight="1" x14ac:dyDescent="0.2"/>
    <row r="326" ht="14.25" customHeight="1" x14ac:dyDescent="0.2"/>
    <row r="327" ht="14.25" customHeight="1" x14ac:dyDescent="0.2"/>
    <row r="328" ht="14.25" customHeight="1" x14ac:dyDescent="0.2"/>
    <row r="329" ht="14.25" customHeight="1" x14ac:dyDescent="0.2"/>
    <row r="330" ht="14.25" customHeight="1" x14ac:dyDescent="0.2"/>
    <row r="331" ht="14.25" customHeight="1" x14ac:dyDescent="0.2"/>
    <row r="332" ht="14.25" customHeight="1" x14ac:dyDescent="0.2"/>
    <row r="333" ht="14.25" customHeight="1" x14ac:dyDescent="0.2"/>
    <row r="334" ht="14.25" customHeight="1" x14ac:dyDescent="0.2"/>
    <row r="335" ht="14.25" customHeight="1" x14ac:dyDescent="0.2"/>
    <row r="336" ht="14.25" customHeight="1" x14ac:dyDescent="0.2"/>
    <row r="337" ht="14.25" customHeight="1" x14ac:dyDescent="0.2"/>
    <row r="338" ht="14.25" customHeight="1" x14ac:dyDescent="0.2"/>
    <row r="339" ht="14.25" customHeight="1" x14ac:dyDescent="0.2"/>
    <row r="340" ht="14.25" customHeight="1" x14ac:dyDescent="0.2"/>
    <row r="341" ht="14.25" customHeight="1" x14ac:dyDescent="0.2"/>
    <row r="342" ht="14.25" customHeight="1" x14ac:dyDescent="0.2"/>
    <row r="343" ht="14.25" customHeight="1" x14ac:dyDescent="0.2"/>
    <row r="344" ht="14.25" customHeight="1" x14ac:dyDescent="0.2"/>
    <row r="345" ht="14.25" customHeight="1" x14ac:dyDescent="0.2"/>
    <row r="346" ht="14.25" customHeight="1" x14ac:dyDescent="0.2"/>
    <row r="347" ht="14.25" customHeight="1" x14ac:dyDescent="0.2"/>
    <row r="348" ht="14.25" customHeight="1" x14ac:dyDescent="0.2"/>
    <row r="349" ht="14.25" customHeight="1" x14ac:dyDescent="0.2"/>
    <row r="350" ht="14.25" customHeight="1" x14ac:dyDescent="0.2"/>
    <row r="351" ht="14.25" customHeight="1" x14ac:dyDescent="0.2"/>
    <row r="352" ht="14.25" customHeight="1" x14ac:dyDescent="0.2"/>
    <row r="353" ht="14.25" customHeight="1" x14ac:dyDescent="0.2"/>
    <row r="354" ht="14.25" customHeight="1" x14ac:dyDescent="0.2"/>
    <row r="355" ht="14.25" customHeight="1" x14ac:dyDescent="0.2"/>
    <row r="356" ht="14.25" customHeight="1" x14ac:dyDescent="0.2"/>
    <row r="357" ht="14.25" customHeight="1" x14ac:dyDescent="0.2"/>
    <row r="358" ht="14.25" customHeight="1" x14ac:dyDescent="0.2"/>
    <row r="359" ht="14.25" customHeight="1" x14ac:dyDescent="0.2"/>
    <row r="360" ht="14.25" customHeight="1" x14ac:dyDescent="0.2"/>
    <row r="361" ht="14.25" customHeight="1" x14ac:dyDescent="0.2"/>
    <row r="362" ht="14.25" customHeight="1" x14ac:dyDescent="0.2"/>
    <row r="363" ht="14.25" customHeight="1" x14ac:dyDescent="0.2"/>
    <row r="364" ht="14.25" customHeight="1" x14ac:dyDescent="0.2"/>
    <row r="365" ht="14.25" customHeight="1" x14ac:dyDescent="0.2"/>
    <row r="366" ht="14.25" customHeight="1" x14ac:dyDescent="0.2"/>
    <row r="367" ht="14.25" customHeight="1" x14ac:dyDescent="0.2"/>
    <row r="368" ht="14.25" customHeight="1" x14ac:dyDescent="0.2"/>
    <row r="369" ht="14.25" customHeight="1" x14ac:dyDescent="0.2"/>
    <row r="370" ht="14.25" customHeight="1" x14ac:dyDescent="0.2"/>
    <row r="371" ht="14.25" customHeight="1" x14ac:dyDescent="0.2"/>
    <row r="372" ht="14.25" customHeight="1" x14ac:dyDescent="0.2"/>
    <row r="373" ht="14.25" customHeight="1" x14ac:dyDescent="0.2"/>
    <row r="374" ht="14.25" customHeight="1" x14ac:dyDescent="0.2"/>
    <row r="375" ht="14.25" customHeight="1" x14ac:dyDescent="0.2"/>
    <row r="376" ht="14.25" customHeight="1" x14ac:dyDescent="0.2"/>
    <row r="377" ht="14.25" customHeight="1" x14ac:dyDescent="0.2"/>
    <row r="378" ht="14.25" customHeight="1" x14ac:dyDescent="0.2"/>
    <row r="379" ht="14.25" customHeight="1" x14ac:dyDescent="0.2"/>
    <row r="380" ht="14.25" customHeight="1" x14ac:dyDescent="0.2"/>
    <row r="381" ht="14.25" customHeight="1" x14ac:dyDescent="0.2"/>
    <row r="382" ht="14.25" customHeight="1" x14ac:dyDescent="0.2"/>
    <row r="383" ht="14.25" customHeight="1" x14ac:dyDescent="0.2"/>
    <row r="384" ht="14.25" customHeight="1" x14ac:dyDescent="0.2"/>
    <row r="385" ht="14.25" customHeight="1" x14ac:dyDescent="0.2"/>
    <row r="386" ht="14.25" customHeight="1" x14ac:dyDescent="0.2"/>
    <row r="387" ht="14.25" customHeight="1" x14ac:dyDescent="0.2"/>
    <row r="388" ht="14.25" customHeight="1" x14ac:dyDescent="0.2"/>
    <row r="389" ht="14.25" customHeight="1" x14ac:dyDescent="0.2"/>
    <row r="390" ht="14.25" customHeight="1" x14ac:dyDescent="0.2"/>
    <row r="391" ht="14.25" customHeight="1" x14ac:dyDescent="0.2"/>
    <row r="392" ht="14.25" customHeight="1" x14ac:dyDescent="0.2"/>
    <row r="393" ht="14.25" customHeight="1" x14ac:dyDescent="0.2"/>
    <row r="394" ht="14.25" customHeight="1" x14ac:dyDescent="0.2"/>
    <row r="395" ht="14.25" customHeight="1" x14ac:dyDescent="0.2"/>
    <row r="396" ht="14.25" customHeight="1" x14ac:dyDescent="0.2"/>
    <row r="397" ht="14.25" customHeight="1" x14ac:dyDescent="0.2"/>
    <row r="398" ht="14.25" customHeight="1" x14ac:dyDescent="0.2"/>
    <row r="399" ht="14.25" customHeight="1" x14ac:dyDescent="0.2"/>
    <row r="400" ht="14.25" customHeight="1" x14ac:dyDescent="0.2"/>
    <row r="401" ht="14.25" customHeight="1" x14ac:dyDescent="0.2"/>
    <row r="402" ht="14.25" customHeight="1" x14ac:dyDescent="0.2"/>
    <row r="403" ht="14.25" customHeight="1" x14ac:dyDescent="0.2"/>
    <row r="404" ht="14.25" customHeight="1" x14ac:dyDescent="0.2"/>
    <row r="405" ht="14.25" customHeight="1" x14ac:dyDescent="0.2"/>
    <row r="406" ht="14.25" customHeight="1" x14ac:dyDescent="0.2"/>
    <row r="407" ht="14.25" customHeight="1" x14ac:dyDescent="0.2"/>
    <row r="408" ht="14.25" customHeight="1" x14ac:dyDescent="0.2"/>
    <row r="409" ht="14.25" customHeight="1" x14ac:dyDescent="0.2"/>
    <row r="410" ht="14.25" customHeight="1" x14ac:dyDescent="0.2"/>
    <row r="411" ht="14.25" customHeight="1" x14ac:dyDescent="0.2"/>
    <row r="412" ht="14.25" customHeight="1" x14ac:dyDescent="0.2"/>
    <row r="413" ht="14.25" customHeight="1" x14ac:dyDescent="0.2"/>
    <row r="414" ht="14.25" customHeight="1" x14ac:dyDescent="0.2"/>
    <row r="415" ht="14.25" customHeight="1" x14ac:dyDescent="0.2"/>
    <row r="416" ht="14.25" customHeight="1" x14ac:dyDescent="0.2"/>
    <row r="417" ht="14.25" customHeight="1" x14ac:dyDescent="0.2"/>
    <row r="418" ht="14.25" customHeight="1" x14ac:dyDescent="0.2"/>
    <row r="419" ht="14.25" customHeight="1" x14ac:dyDescent="0.2"/>
    <row r="420" ht="14.25" customHeight="1" x14ac:dyDescent="0.2"/>
    <row r="421" ht="14.25" customHeight="1" x14ac:dyDescent="0.2"/>
    <row r="422" ht="14.25" customHeight="1" x14ac:dyDescent="0.2"/>
    <row r="423" ht="14.25" customHeight="1" x14ac:dyDescent="0.2"/>
    <row r="424" ht="14.25" customHeight="1" x14ac:dyDescent="0.2"/>
    <row r="425" ht="14.25" customHeight="1" x14ac:dyDescent="0.2"/>
    <row r="426" ht="14.25" customHeight="1" x14ac:dyDescent="0.2"/>
    <row r="427" ht="14.25" customHeight="1" x14ac:dyDescent="0.2"/>
    <row r="428" ht="14.25" customHeight="1" x14ac:dyDescent="0.2"/>
    <row r="429" ht="14.25" customHeight="1" x14ac:dyDescent="0.2"/>
    <row r="430" ht="14.25" customHeight="1" x14ac:dyDescent="0.2"/>
    <row r="431" ht="14.25" customHeight="1" x14ac:dyDescent="0.2"/>
    <row r="432" ht="14.25" customHeight="1" x14ac:dyDescent="0.2"/>
    <row r="433" ht="14.25" customHeight="1" x14ac:dyDescent="0.2"/>
    <row r="434" ht="14.25" customHeight="1" x14ac:dyDescent="0.2"/>
    <row r="435" ht="14.25" customHeight="1" x14ac:dyDescent="0.2"/>
    <row r="436" ht="14.25" customHeight="1" x14ac:dyDescent="0.2"/>
    <row r="437" ht="14.25" customHeight="1" x14ac:dyDescent="0.2"/>
    <row r="438" ht="14.25" customHeight="1" x14ac:dyDescent="0.2"/>
    <row r="439" ht="14.25" customHeight="1" x14ac:dyDescent="0.2"/>
    <row r="440" ht="14.25" customHeight="1" x14ac:dyDescent="0.2"/>
    <row r="441" ht="14.25" customHeight="1" x14ac:dyDescent="0.2"/>
    <row r="442" ht="14.25" customHeight="1" x14ac:dyDescent="0.2"/>
    <row r="443" ht="14.25" customHeight="1" x14ac:dyDescent="0.2"/>
    <row r="444" ht="14.25" customHeight="1" x14ac:dyDescent="0.2"/>
    <row r="445" ht="14.25" customHeight="1" x14ac:dyDescent="0.2"/>
    <row r="446" ht="14.25" customHeight="1" x14ac:dyDescent="0.2"/>
    <row r="447" ht="14.25" customHeight="1" x14ac:dyDescent="0.2"/>
    <row r="448" ht="14.25" customHeight="1" x14ac:dyDescent="0.2"/>
    <row r="449" ht="14.25" customHeight="1" x14ac:dyDescent="0.2"/>
    <row r="450" ht="14.25" customHeight="1" x14ac:dyDescent="0.2"/>
    <row r="451" ht="14.25" customHeight="1" x14ac:dyDescent="0.2"/>
    <row r="452" ht="14.25" customHeight="1" x14ac:dyDescent="0.2"/>
    <row r="453" ht="14.25" customHeight="1" x14ac:dyDescent="0.2"/>
    <row r="454" ht="14.25" customHeight="1" x14ac:dyDescent="0.2"/>
    <row r="455" ht="14.25" customHeight="1" x14ac:dyDescent="0.2"/>
    <row r="456" ht="14.25" customHeight="1" x14ac:dyDescent="0.2"/>
    <row r="457" ht="14.25" customHeight="1" x14ac:dyDescent="0.2"/>
    <row r="458" ht="14.25" customHeight="1" x14ac:dyDescent="0.2"/>
    <row r="459" ht="14.25" customHeight="1" x14ac:dyDescent="0.2"/>
    <row r="460" ht="14.25" customHeight="1" x14ac:dyDescent="0.2"/>
    <row r="461" ht="14.25" customHeight="1" x14ac:dyDescent="0.2"/>
    <row r="462" ht="14.25" customHeight="1" x14ac:dyDescent="0.2"/>
    <row r="463" ht="14.25" customHeight="1" x14ac:dyDescent="0.2"/>
    <row r="464" ht="14.25" customHeight="1" x14ac:dyDescent="0.2"/>
    <row r="465" ht="14.25" customHeight="1" x14ac:dyDescent="0.2"/>
    <row r="466" ht="14.25" customHeight="1" x14ac:dyDescent="0.2"/>
    <row r="467" ht="14.25" customHeight="1" x14ac:dyDescent="0.2"/>
    <row r="468" ht="14.25" customHeight="1" x14ac:dyDescent="0.2"/>
    <row r="469" ht="14.25" customHeight="1" x14ac:dyDescent="0.2"/>
    <row r="470" ht="14.25" customHeight="1" x14ac:dyDescent="0.2"/>
    <row r="471" ht="14.25" customHeight="1" x14ac:dyDescent="0.2"/>
    <row r="472" ht="14.25" customHeight="1" x14ac:dyDescent="0.2"/>
    <row r="473" ht="14.25" customHeight="1" x14ac:dyDescent="0.2"/>
    <row r="474" ht="14.25" customHeight="1" x14ac:dyDescent="0.2"/>
    <row r="475" ht="14.25" customHeight="1" x14ac:dyDescent="0.2"/>
    <row r="476" ht="14.25" customHeight="1" x14ac:dyDescent="0.2"/>
    <row r="477" ht="14.25" customHeight="1" x14ac:dyDescent="0.2"/>
    <row r="478" ht="14.25" customHeight="1" x14ac:dyDescent="0.2"/>
    <row r="479" ht="14.25" customHeight="1" x14ac:dyDescent="0.2"/>
    <row r="480" ht="14.25" customHeight="1" x14ac:dyDescent="0.2"/>
    <row r="481" ht="14.25" customHeight="1" x14ac:dyDescent="0.2"/>
    <row r="482" ht="14.25" customHeight="1" x14ac:dyDescent="0.2"/>
    <row r="483" ht="14.25" customHeight="1" x14ac:dyDescent="0.2"/>
    <row r="484" ht="14.25" customHeight="1" x14ac:dyDescent="0.2"/>
    <row r="485" ht="14.25" customHeight="1" x14ac:dyDescent="0.2"/>
    <row r="486" ht="14.25" customHeight="1" x14ac:dyDescent="0.2"/>
    <row r="487" ht="14.25" customHeight="1" x14ac:dyDescent="0.2"/>
    <row r="488" ht="14.25" customHeight="1" x14ac:dyDescent="0.2"/>
    <row r="489" ht="14.25" customHeight="1" x14ac:dyDescent="0.2"/>
    <row r="490" ht="14.25" customHeight="1" x14ac:dyDescent="0.2"/>
    <row r="491" ht="14.25" customHeight="1" x14ac:dyDescent="0.2"/>
    <row r="492" ht="14.25" customHeight="1" x14ac:dyDescent="0.2"/>
    <row r="493" ht="14.25" customHeight="1" x14ac:dyDescent="0.2"/>
    <row r="494" ht="14.25" customHeight="1" x14ac:dyDescent="0.2"/>
    <row r="495" ht="14.25" customHeight="1" x14ac:dyDescent="0.2"/>
    <row r="496" ht="14.25" customHeight="1" x14ac:dyDescent="0.2"/>
    <row r="497" ht="14.25" customHeight="1" x14ac:dyDescent="0.2"/>
    <row r="498" ht="14.25" customHeight="1" x14ac:dyDescent="0.2"/>
    <row r="499" ht="14.25" customHeight="1" x14ac:dyDescent="0.2"/>
    <row r="500" ht="14.25" customHeight="1" x14ac:dyDescent="0.2"/>
    <row r="501" ht="14.25" customHeight="1" x14ac:dyDescent="0.2"/>
    <row r="502" ht="14.25" customHeight="1" x14ac:dyDescent="0.2"/>
    <row r="503" ht="14.25" customHeight="1" x14ac:dyDescent="0.2"/>
    <row r="504" ht="14.25" customHeight="1" x14ac:dyDescent="0.2"/>
    <row r="505" ht="14.25" customHeight="1" x14ac:dyDescent="0.2"/>
    <row r="506" ht="14.25" customHeight="1" x14ac:dyDescent="0.2"/>
    <row r="507" ht="14.25" customHeight="1" x14ac:dyDescent="0.2"/>
    <row r="508" ht="14.25" customHeight="1" x14ac:dyDescent="0.2"/>
    <row r="509" ht="14.25" customHeight="1" x14ac:dyDescent="0.2"/>
    <row r="510" ht="14.25" customHeight="1" x14ac:dyDescent="0.2"/>
    <row r="511" ht="14.25" customHeight="1" x14ac:dyDescent="0.2"/>
    <row r="512" ht="14.25" customHeight="1" x14ac:dyDescent="0.2"/>
    <row r="513" ht="14.25" customHeight="1" x14ac:dyDescent="0.2"/>
    <row r="514" ht="14.25" customHeight="1" x14ac:dyDescent="0.2"/>
    <row r="515" ht="14.25" customHeight="1" x14ac:dyDescent="0.2"/>
    <row r="516" ht="14.25" customHeight="1" x14ac:dyDescent="0.2"/>
    <row r="517" ht="14.25" customHeight="1" x14ac:dyDescent="0.2"/>
    <row r="518" ht="14.25" customHeight="1" x14ac:dyDescent="0.2"/>
    <row r="519" ht="14.25" customHeight="1" x14ac:dyDescent="0.2"/>
    <row r="520" ht="14.25" customHeight="1" x14ac:dyDescent="0.2"/>
    <row r="521" ht="14.25" customHeight="1" x14ac:dyDescent="0.2"/>
    <row r="522" ht="14.25" customHeight="1" x14ac:dyDescent="0.2"/>
    <row r="523" ht="14.25" customHeight="1" x14ac:dyDescent="0.2"/>
    <row r="524" ht="14.25" customHeight="1" x14ac:dyDescent="0.2"/>
    <row r="525" ht="14.25" customHeight="1" x14ac:dyDescent="0.2"/>
    <row r="526" ht="14.25" customHeight="1" x14ac:dyDescent="0.2"/>
    <row r="527" ht="14.25" customHeight="1" x14ac:dyDescent="0.2"/>
    <row r="528" ht="14.25" customHeight="1" x14ac:dyDescent="0.2"/>
    <row r="529" ht="14.25" customHeight="1" x14ac:dyDescent="0.2"/>
    <row r="530" ht="14.25" customHeight="1" x14ac:dyDescent="0.2"/>
    <row r="531" ht="14.25" customHeight="1" x14ac:dyDescent="0.2"/>
    <row r="532" ht="14.25" customHeight="1" x14ac:dyDescent="0.2"/>
    <row r="533" ht="14.25" customHeight="1" x14ac:dyDescent="0.2"/>
    <row r="534" ht="14.25" customHeight="1" x14ac:dyDescent="0.2"/>
    <row r="535" ht="14.25" customHeight="1" x14ac:dyDescent="0.2"/>
    <row r="536" ht="14.25" customHeight="1" x14ac:dyDescent="0.2"/>
    <row r="537" ht="14.25" customHeight="1" x14ac:dyDescent="0.2"/>
    <row r="538" ht="14.25" customHeight="1" x14ac:dyDescent="0.2"/>
    <row r="539" ht="14.25" customHeight="1" x14ac:dyDescent="0.2"/>
    <row r="540" ht="14.25" customHeight="1" x14ac:dyDescent="0.2"/>
    <row r="541" ht="14.25" customHeight="1" x14ac:dyDescent="0.2"/>
    <row r="542" ht="14.25" customHeight="1" x14ac:dyDescent="0.2"/>
    <row r="543" ht="14.25" customHeight="1" x14ac:dyDescent="0.2"/>
    <row r="544" ht="14.25" customHeight="1" x14ac:dyDescent="0.2"/>
    <row r="545" ht="14.25" customHeight="1" x14ac:dyDescent="0.2"/>
    <row r="546" ht="14.25" customHeight="1" x14ac:dyDescent="0.2"/>
    <row r="547" ht="14.25" customHeight="1" x14ac:dyDescent="0.2"/>
    <row r="548" ht="14.25" customHeight="1" x14ac:dyDescent="0.2"/>
    <row r="549" ht="14.25" customHeight="1" x14ac:dyDescent="0.2"/>
    <row r="550" ht="14.25" customHeight="1" x14ac:dyDescent="0.2"/>
    <row r="551" ht="14.25" customHeight="1" x14ac:dyDescent="0.2"/>
    <row r="552" ht="14.25" customHeight="1" x14ac:dyDescent="0.2"/>
    <row r="553" ht="14.25" customHeight="1" x14ac:dyDescent="0.2"/>
    <row r="554" ht="14.25" customHeight="1" x14ac:dyDescent="0.2"/>
    <row r="555" ht="14.25" customHeight="1" x14ac:dyDescent="0.2"/>
    <row r="556" ht="14.25" customHeight="1" x14ac:dyDescent="0.2"/>
    <row r="557" ht="14.25" customHeight="1" x14ac:dyDescent="0.2"/>
    <row r="558" ht="14.25" customHeight="1" x14ac:dyDescent="0.2"/>
    <row r="559" ht="14.25" customHeight="1" x14ac:dyDescent="0.2"/>
    <row r="560" ht="14.25" customHeight="1" x14ac:dyDescent="0.2"/>
    <row r="561" ht="14.25" customHeight="1" x14ac:dyDescent="0.2"/>
    <row r="562" ht="14.25" customHeight="1" x14ac:dyDescent="0.2"/>
    <row r="563" ht="14.25" customHeight="1" x14ac:dyDescent="0.2"/>
    <row r="564" ht="14.25" customHeight="1" x14ac:dyDescent="0.2"/>
    <row r="565" ht="14.25" customHeight="1" x14ac:dyDescent="0.2"/>
    <row r="566" ht="14.25" customHeight="1" x14ac:dyDescent="0.2"/>
    <row r="567" ht="14.25" customHeight="1" x14ac:dyDescent="0.2"/>
    <row r="568" ht="14.25" customHeight="1" x14ac:dyDescent="0.2"/>
    <row r="569" ht="14.25" customHeight="1" x14ac:dyDescent="0.2"/>
    <row r="570" ht="14.25" customHeight="1" x14ac:dyDescent="0.2"/>
    <row r="571" ht="14.25" customHeight="1" x14ac:dyDescent="0.2"/>
    <row r="572" ht="14.25" customHeight="1" x14ac:dyDescent="0.2"/>
    <row r="573" ht="14.25" customHeight="1" x14ac:dyDescent="0.2"/>
    <row r="574" ht="14.25" customHeight="1" x14ac:dyDescent="0.2"/>
    <row r="575" ht="14.25" customHeight="1" x14ac:dyDescent="0.2"/>
    <row r="576" ht="14.25" customHeight="1" x14ac:dyDescent="0.2"/>
    <row r="577" ht="14.25" customHeight="1" x14ac:dyDescent="0.2"/>
    <row r="578" ht="14.25" customHeight="1" x14ac:dyDescent="0.2"/>
    <row r="579" ht="14.25" customHeight="1" x14ac:dyDescent="0.2"/>
    <row r="580" ht="14.25" customHeight="1" x14ac:dyDescent="0.2"/>
    <row r="581" ht="14.25" customHeight="1" x14ac:dyDescent="0.2"/>
    <row r="582" ht="14.25" customHeight="1" x14ac:dyDescent="0.2"/>
    <row r="583" ht="14.25" customHeight="1" x14ac:dyDescent="0.2"/>
    <row r="584" ht="14.25" customHeight="1" x14ac:dyDescent="0.2"/>
    <row r="585" ht="14.25" customHeight="1" x14ac:dyDescent="0.2"/>
    <row r="586" ht="14.25" customHeight="1" x14ac:dyDescent="0.2"/>
    <row r="587" ht="14.25" customHeight="1" x14ac:dyDescent="0.2"/>
    <row r="588" ht="14.25" customHeight="1" x14ac:dyDescent="0.2"/>
    <row r="589" ht="14.25" customHeight="1" x14ac:dyDescent="0.2"/>
    <row r="590" ht="14.25" customHeight="1" x14ac:dyDescent="0.2"/>
    <row r="591" ht="14.25" customHeight="1" x14ac:dyDescent="0.2"/>
    <row r="592" ht="14.25" customHeight="1" x14ac:dyDescent="0.2"/>
    <row r="593" ht="14.25" customHeight="1" x14ac:dyDescent="0.2"/>
    <row r="594" ht="14.25" customHeight="1" x14ac:dyDescent="0.2"/>
    <row r="595" ht="14.25" customHeight="1" x14ac:dyDescent="0.2"/>
    <row r="596" ht="14.25" customHeight="1" x14ac:dyDescent="0.2"/>
    <row r="597" ht="14.25" customHeight="1" x14ac:dyDescent="0.2"/>
    <row r="598" ht="14.25" customHeight="1" x14ac:dyDescent="0.2"/>
    <row r="599" ht="14.25" customHeight="1" x14ac:dyDescent="0.2"/>
    <row r="600" ht="14.25" customHeight="1" x14ac:dyDescent="0.2"/>
    <row r="601" ht="14.25" customHeight="1" x14ac:dyDescent="0.2"/>
    <row r="602" ht="14.25" customHeight="1" x14ac:dyDescent="0.2"/>
    <row r="603" ht="14.25" customHeight="1" x14ac:dyDescent="0.2"/>
    <row r="604" ht="14.25" customHeight="1" x14ac:dyDescent="0.2"/>
    <row r="605" ht="14.25" customHeight="1" x14ac:dyDescent="0.2"/>
    <row r="606" ht="14.25" customHeight="1" x14ac:dyDescent="0.2"/>
    <row r="607" ht="14.25" customHeight="1" x14ac:dyDescent="0.2"/>
    <row r="608" ht="14.25" customHeight="1" x14ac:dyDescent="0.2"/>
    <row r="609" ht="14.25" customHeight="1" x14ac:dyDescent="0.2"/>
    <row r="610" ht="14.25" customHeight="1" x14ac:dyDescent="0.2"/>
    <row r="611" ht="14.25" customHeight="1" x14ac:dyDescent="0.2"/>
    <row r="612" ht="14.25" customHeight="1" x14ac:dyDescent="0.2"/>
    <row r="613" ht="14.25" customHeight="1" x14ac:dyDescent="0.2"/>
    <row r="614" ht="14.25" customHeight="1" x14ac:dyDescent="0.2"/>
    <row r="615" ht="14.25" customHeight="1" x14ac:dyDescent="0.2"/>
    <row r="616" ht="14.25" customHeight="1" x14ac:dyDescent="0.2"/>
    <row r="617" ht="14.25" customHeight="1" x14ac:dyDescent="0.2"/>
    <row r="618" ht="14.25" customHeight="1" x14ac:dyDescent="0.2"/>
    <row r="619" ht="14.25" customHeight="1" x14ac:dyDescent="0.2"/>
    <row r="620" ht="14.25" customHeight="1" x14ac:dyDescent="0.2"/>
    <row r="621" ht="14.25" customHeight="1" x14ac:dyDescent="0.2"/>
    <row r="622" ht="14.25" customHeight="1" x14ac:dyDescent="0.2"/>
    <row r="623" ht="14.25" customHeight="1" x14ac:dyDescent="0.2"/>
    <row r="624" ht="14.25" customHeight="1" x14ac:dyDescent="0.2"/>
    <row r="625" ht="14.25" customHeight="1" x14ac:dyDescent="0.2"/>
    <row r="626" ht="14.25" customHeight="1" x14ac:dyDescent="0.2"/>
    <row r="627" ht="14.25" customHeight="1" x14ac:dyDescent="0.2"/>
    <row r="628" ht="14.25" customHeight="1" x14ac:dyDescent="0.2"/>
    <row r="629" ht="14.25" customHeight="1" x14ac:dyDescent="0.2"/>
    <row r="630" ht="14.25" customHeight="1" x14ac:dyDescent="0.2"/>
    <row r="631" ht="14.25" customHeight="1" x14ac:dyDescent="0.2"/>
    <row r="632" ht="14.25" customHeight="1" x14ac:dyDescent="0.2"/>
    <row r="633" ht="14.25" customHeight="1" x14ac:dyDescent="0.2"/>
    <row r="634" ht="14.25" customHeight="1" x14ac:dyDescent="0.2"/>
    <row r="635" ht="14.25" customHeight="1" x14ac:dyDescent="0.2"/>
    <row r="636" ht="14.25" customHeight="1" x14ac:dyDescent="0.2"/>
    <row r="637" ht="14.25" customHeight="1" x14ac:dyDescent="0.2"/>
    <row r="638" ht="14.25" customHeight="1" x14ac:dyDescent="0.2"/>
    <row r="639" ht="14.25" customHeight="1" x14ac:dyDescent="0.2"/>
    <row r="640" ht="14.25" customHeight="1" x14ac:dyDescent="0.2"/>
    <row r="641" ht="14.25" customHeight="1" x14ac:dyDescent="0.2"/>
    <row r="642" ht="14.25" customHeight="1" x14ac:dyDescent="0.2"/>
    <row r="643" ht="14.25" customHeight="1" x14ac:dyDescent="0.2"/>
    <row r="644" ht="14.25" customHeight="1" x14ac:dyDescent="0.2"/>
    <row r="645" ht="14.25" customHeight="1" x14ac:dyDescent="0.2"/>
    <row r="646" ht="14.25" customHeight="1" x14ac:dyDescent="0.2"/>
    <row r="647" ht="14.25" customHeight="1" x14ac:dyDescent="0.2"/>
    <row r="648" ht="14.25" customHeight="1" x14ac:dyDescent="0.2"/>
    <row r="649" ht="14.25" customHeight="1" x14ac:dyDescent="0.2"/>
    <row r="650" ht="14.25" customHeight="1" x14ac:dyDescent="0.2"/>
    <row r="651" ht="14.25" customHeight="1" x14ac:dyDescent="0.2"/>
    <row r="652" ht="14.25" customHeight="1" x14ac:dyDescent="0.2"/>
    <row r="653" ht="14.25" customHeight="1" x14ac:dyDescent="0.2"/>
    <row r="654" ht="14.25" customHeight="1" x14ac:dyDescent="0.2"/>
    <row r="655" ht="14.25" customHeight="1" x14ac:dyDescent="0.2"/>
    <row r="656" ht="14.25" customHeight="1" x14ac:dyDescent="0.2"/>
    <row r="657" ht="14.25" customHeight="1" x14ac:dyDescent="0.2"/>
    <row r="658" ht="14.25" customHeight="1" x14ac:dyDescent="0.2"/>
    <row r="659" ht="14.25" customHeight="1" x14ac:dyDescent="0.2"/>
    <row r="660" ht="14.25" customHeight="1" x14ac:dyDescent="0.2"/>
    <row r="661" ht="14.25" customHeight="1" x14ac:dyDescent="0.2"/>
    <row r="662" ht="14.25" customHeight="1" x14ac:dyDescent="0.2"/>
    <row r="663" ht="14.25" customHeight="1" x14ac:dyDescent="0.2"/>
    <row r="664" ht="14.25" customHeight="1" x14ac:dyDescent="0.2"/>
    <row r="665" ht="14.25" customHeight="1" x14ac:dyDescent="0.2"/>
    <row r="666" ht="14.25" customHeight="1" x14ac:dyDescent="0.2"/>
    <row r="667" ht="14.25" customHeight="1" x14ac:dyDescent="0.2"/>
    <row r="668" ht="14.25" customHeight="1" x14ac:dyDescent="0.2"/>
    <row r="669" ht="14.25" customHeight="1" x14ac:dyDescent="0.2"/>
    <row r="670" ht="14.25" customHeight="1" x14ac:dyDescent="0.2"/>
    <row r="671" ht="14.25" customHeight="1" x14ac:dyDescent="0.2"/>
    <row r="672" ht="14.25" customHeight="1" x14ac:dyDescent="0.2"/>
    <row r="673" ht="14.25" customHeight="1" x14ac:dyDescent="0.2"/>
    <row r="674" ht="14.25" customHeight="1" x14ac:dyDescent="0.2"/>
    <row r="675" ht="14.25" customHeight="1" x14ac:dyDescent="0.2"/>
    <row r="676" ht="14.25" customHeight="1" x14ac:dyDescent="0.2"/>
    <row r="677" ht="14.25" customHeight="1" x14ac:dyDescent="0.2"/>
    <row r="678" ht="14.25" customHeight="1" x14ac:dyDescent="0.2"/>
    <row r="679" ht="14.25" customHeight="1" x14ac:dyDescent="0.2"/>
    <row r="680" ht="14.25" customHeight="1" x14ac:dyDescent="0.2"/>
    <row r="681" ht="14.25" customHeight="1" x14ac:dyDescent="0.2"/>
    <row r="682" ht="14.25" customHeight="1" x14ac:dyDescent="0.2"/>
    <row r="683" ht="14.25" customHeight="1" x14ac:dyDescent="0.2"/>
    <row r="684" ht="14.25" customHeight="1" x14ac:dyDescent="0.2"/>
    <row r="685" ht="14.25" customHeight="1" x14ac:dyDescent="0.2"/>
    <row r="686" ht="14.25" customHeight="1" x14ac:dyDescent="0.2"/>
    <row r="687" ht="14.25" customHeight="1" x14ac:dyDescent="0.2"/>
    <row r="688" ht="14.25" customHeight="1" x14ac:dyDescent="0.2"/>
    <row r="689" ht="14.25" customHeight="1" x14ac:dyDescent="0.2"/>
    <row r="690" ht="14.25" customHeight="1" x14ac:dyDescent="0.2"/>
    <row r="691" ht="14.25" customHeight="1" x14ac:dyDescent="0.2"/>
    <row r="692" ht="14.25" customHeight="1" x14ac:dyDescent="0.2"/>
    <row r="693" ht="14.25" customHeight="1" x14ac:dyDescent="0.2"/>
    <row r="694" ht="14.25" customHeight="1" x14ac:dyDescent="0.2"/>
    <row r="695" ht="14.25" customHeight="1" x14ac:dyDescent="0.2"/>
    <row r="696" ht="14.25" customHeight="1" x14ac:dyDescent="0.2"/>
    <row r="697" ht="14.25" customHeight="1" x14ac:dyDescent="0.2"/>
    <row r="698" ht="14.25" customHeight="1" x14ac:dyDescent="0.2"/>
    <row r="699" ht="14.25" customHeight="1" x14ac:dyDescent="0.2"/>
    <row r="700" ht="14.25" customHeight="1" x14ac:dyDescent="0.2"/>
    <row r="701" ht="14.25" customHeight="1" x14ac:dyDescent="0.2"/>
    <row r="702" ht="14.25" customHeight="1" x14ac:dyDescent="0.2"/>
    <row r="703" ht="14.25" customHeight="1" x14ac:dyDescent="0.2"/>
    <row r="704" ht="14.25" customHeight="1" x14ac:dyDescent="0.2"/>
    <row r="705" ht="14.25" customHeight="1" x14ac:dyDescent="0.2"/>
    <row r="706" ht="14.25" customHeight="1" x14ac:dyDescent="0.2"/>
    <row r="707" ht="14.25" customHeight="1" x14ac:dyDescent="0.2"/>
    <row r="708" ht="14.25" customHeight="1" x14ac:dyDescent="0.2"/>
    <row r="709" ht="14.25" customHeight="1" x14ac:dyDescent="0.2"/>
    <row r="710" ht="14.25" customHeight="1" x14ac:dyDescent="0.2"/>
    <row r="711" ht="14.25" customHeight="1" x14ac:dyDescent="0.2"/>
    <row r="712" ht="14.25" customHeight="1" x14ac:dyDescent="0.2"/>
    <row r="713" ht="14.25" customHeight="1" x14ac:dyDescent="0.2"/>
    <row r="714" ht="14.25" customHeight="1" x14ac:dyDescent="0.2"/>
    <row r="715" ht="14.25" customHeight="1" x14ac:dyDescent="0.2"/>
    <row r="716" ht="14.25" customHeight="1" x14ac:dyDescent="0.2"/>
    <row r="717" ht="14.25" customHeight="1" x14ac:dyDescent="0.2"/>
    <row r="718" ht="14.25" customHeight="1" x14ac:dyDescent="0.2"/>
    <row r="719" ht="14.25" customHeight="1" x14ac:dyDescent="0.2"/>
    <row r="720" ht="14.25" customHeight="1" x14ac:dyDescent="0.2"/>
    <row r="721" ht="14.25" customHeight="1" x14ac:dyDescent="0.2"/>
    <row r="722" ht="14.25" customHeight="1" x14ac:dyDescent="0.2"/>
    <row r="723" ht="14.25" customHeight="1" x14ac:dyDescent="0.2"/>
    <row r="724" ht="14.25" customHeight="1" x14ac:dyDescent="0.2"/>
    <row r="725" ht="14.25" customHeight="1" x14ac:dyDescent="0.2"/>
    <row r="726" ht="14.25" customHeight="1" x14ac:dyDescent="0.2"/>
    <row r="727" ht="14.25" customHeight="1" x14ac:dyDescent="0.2"/>
    <row r="728" ht="14.25" customHeight="1" x14ac:dyDescent="0.2"/>
    <row r="729" ht="14.25" customHeight="1" x14ac:dyDescent="0.2"/>
    <row r="730" ht="14.25" customHeight="1" x14ac:dyDescent="0.2"/>
    <row r="731" ht="14.25" customHeight="1" x14ac:dyDescent="0.2"/>
    <row r="732" ht="14.25" customHeight="1" x14ac:dyDescent="0.2"/>
    <row r="733" ht="14.25" customHeight="1" x14ac:dyDescent="0.2"/>
    <row r="734" ht="14.25" customHeight="1" x14ac:dyDescent="0.2"/>
    <row r="735" ht="14.25" customHeight="1" x14ac:dyDescent="0.2"/>
    <row r="736" ht="14.25" customHeight="1" x14ac:dyDescent="0.2"/>
    <row r="737" ht="14.25" customHeight="1" x14ac:dyDescent="0.2"/>
    <row r="738" ht="14.25" customHeight="1" x14ac:dyDescent="0.2"/>
    <row r="739" ht="14.25" customHeight="1" x14ac:dyDescent="0.2"/>
    <row r="740" ht="14.25" customHeight="1" x14ac:dyDescent="0.2"/>
    <row r="741" ht="14.25" customHeight="1" x14ac:dyDescent="0.2"/>
    <row r="742" ht="14.25" customHeight="1" x14ac:dyDescent="0.2"/>
    <row r="743" ht="14.25" customHeight="1" x14ac:dyDescent="0.2"/>
    <row r="744" ht="14.25" customHeight="1" x14ac:dyDescent="0.2"/>
    <row r="745" ht="14.25" customHeight="1" x14ac:dyDescent="0.2"/>
    <row r="746" ht="14.25" customHeight="1" x14ac:dyDescent="0.2"/>
    <row r="747" ht="14.25" customHeight="1" x14ac:dyDescent="0.2"/>
    <row r="748" ht="14.25" customHeight="1" x14ac:dyDescent="0.2"/>
    <row r="749" ht="14.25" customHeight="1" x14ac:dyDescent="0.2"/>
    <row r="750" ht="14.25" customHeight="1" x14ac:dyDescent="0.2"/>
    <row r="751" ht="14.25" customHeight="1" x14ac:dyDescent="0.2"/>
    <row r="752" ht="14.25" customHeight="1" x14ac:dyDescent="0.2"/>
    <row r="753" ht="14.25" customHeight="1" x14ac:dyDescent="0.2"/>
    <row r="754" ht="14.25" customHeight="1" x14ac:dyDescent="0.2"/>
    <row r="755" ht="14.25" customHeight="1" x14ac:dyDescent="0.2"/>
    <row r="756" ht="14.25" customHeight="1" x14ac:dyDescent="0.2"/>
    <row r="757" ht="14.25" customHeight="1" x14ac:dyDescent="0.2"/>
    <row r="758" ht="14.25" customHeight="1" x14ac:dyDescent="0.2"/>
    <row r="759" ht="14.25" customHeight="1" x14ac:dyDescent="0.2"/>
    <row r="760" ht="14.25" customHeight="1" x14ac:dyDescent="0.2"/>
    <row r="761" ht="14.25" customHeight="1" x14ac:dyDescent="0.2"/>
    <row r="762" ht="14.25" customHeight="1" x14ac:dyDescent="0.2"/>
    <row r="763" ht="14.25" customHeight="1" x14ac:dyDescent="0.2"/>
    <row r="764" ht="14.25" customHeight="1" x14ac:dyDescent="0.2"/>
    <row r="765" ht="14.25" customHeight="1" x14ac:dyDescent="0.2"/>
    <row r="766" ht="14.25" customHeight="1" x14ac:dyDescent="0.2"/>
    <row r="767" ht="14.25" customHeight="1" x14ac:dyDescent="0.2"/>
    <row r="768" ht="14.25" customHeight="1" x14ac:dyDescent="0.2"/>
    <row r="769" ht="14.25" customHeight="1" x14ac:dyDescent="0.2"/>
    <row r="770" ht="14.25" customHeight="1" x14ac:dyDescent="0.2"/>
    <row r="771" ht="14.25" customHeight="1" x14ac:dyDescent="0.2"/>
    <row r="772" ht="14.25" customHeight="1" x14ac:dyDescent="0.2"/>
    <row r="773" ht="14.25" customHeight="1" x14ac:dyDescent="0.2"/>
    <row r="774" ht="14.25" customHeight="1" x14ac:dyDescent="0.2"/>
    <row r="775" ht="14.25" customHeight="1" x14ac:dyDescent="0.2"/>
    <row r="776" ht="14.25" customHeight="1" x14ac:dyDescent="0.2"/>
    <row r="777" ht="14.25" customHeight="1" x14ac:dyDescent="0.2"/>
    <row r="778" ht="14.25" customHeight="1" x14ac:dyDescent="0.2"/>
    <row r="779" ht="14.25" customHeight="1" x14ac:dyDescent="0.2"/>
    <row r="780" ht="14.25" customHeight="1" x14ac:dyDescent="0.2"/>
    <row r="781" ht="14.25" customHeight="1" x14ac:dyDescent="0.2"/>
    <row r="782" ht="14.25" customHeight="1" x14ac:dyDescent="0.2"/>
    <row r="783" ht="14.25" customHeight="1" x14ac:dyDescent="0.2"/>
    <row r="784" ht="14.25" customHeight="1" x14ac:dyDescent="0.2"/>
    <row r="785" ht="14.25" customHeight="1" x14ac:dyDescent="0.2"/>
    <row r="786" ht="14.25" customHeight="1" x14ac:dyDescent="0.2"/>
    <row r="787" ht="14.25" customHeight="1" x14ac:dyDescent="0.2"/>
    <row r="788" ht="14.25" customHeight="1" x14ac:dyDescent="0.2"/>
    <row r="789" ht="14.25" customHeight="1" x14ac:dyDescent="0.2"/>
    <row r="790" ht="14.25" customHeight="1" x14ac:dyDescent="0.2"/>
    <row r="791" ht="14.25" customHeight="1" x14ac:dyDescent="0.2"/>
    <row r="792" ht="14.25" customHeight="1" x14ac:dyDescent="0.2"/>
    <row r="793" ht="14.25" customHeight="1" x14ac:dyDescent="0.2"/>
    <row r="794" ht="14.25" customHeight="1" x14ac:dyDescent="0.2"/>
    <row r="795" ht="14.25" customHeight="1" x14ac:dyDescent="0.2"/>
    <row r="796" ht="14.25" customHeight="1" x14ac:dyDescent="0.2"/>
    <row r="797" ht="14.25" customHeight="1" x14ac:dyDescent="0.2"/>
    <row r="798" ht="14.25" customHeight="1" x14ac:dyDescent="0.2"/>
    <row r="799" ht="14.25" customHeight="1" x14ac:dyDescent="0.2"/>
    <row r="800" ht="14.25" customHeight="1" x14ac:dyDescent="0.2"/>
    <row r="801" ht="14.25" customHeight="1" x14ac:dyDescent="0.2"/>
    <row r="802" ht="14.25" customHeight="1" x14ac:dyDescent="0.2"/>
    <row r="803" ht="14.25" customHeight="1" x14ac:dyDescent="0.2"/>
    <row r="804" ht="14.25" customHeight="1" x14ac:dyDescent="0.2"/>
    <row r="805" ht="14.25" customHeight="1" x14ac:dyDescent="0.2"/>
    <row r="806" ht="14.25" customHeight="1" x14ac:dyDescent="0.2"/>
    <row r="807" ht="14.25" customHeight="1" x14ac:dyDescent="0.2"/>
    <row r="808" ht="14.25" customHeight="1" x14ac:dyDescent="0.2"/>
    <row r="809" ht="14.25" customHeight="1" x14ac:dyDescent="0.2"/>
    <row r="810" ht="14.25" customHeight="1" x14ac:dyDescent="0.2"/>
    <row r="811" ht="14.25" customHeight="1" x14ac:dyDescent="0.2"/>
    <row r="812" ht="14.25" customHeight="1" x14ac:dyDescent="0.2"/>
    <row r="813" ht="14.25" customHeight="1" x14ac:dyDescent="0.2"/>
    <row r="814" ht="14.25" customHeight="1" x14ac:dyDescent="0.2"/>
    <row r="815" ht="14.25" customHeight="1" x14ac:dyDescent="0.2"/>
    <row r="816" ht="14.25" customHeight="1" x14ac:dyDescent="0.2"/>
    <row r="817" ht="14.25" customHeight="1" x14ac:dyDescent="0.2"/>
    <row r="818" ht="14.25" customHeight="1" x14ac:dyDescent="0.2"/>
    <row r="819" ht="14.25" customHeight="1" x14ac:dyDescent="0.2"/>
    <row r="820" ht="14.25" customHeight="1" x14ac:dyDescent="0.2"/>
    <row r="821" ht="14.25" customHeight="1" x14ac:dyDescent="0.2"/>
    <row r="822" ht="14.25" customHeight="1" x14ac:dyDescent="0.2"/>
    <row r="823" ht="14.25" customHeight="1" x14ac:dyDescent="0.2"/>
    <row r="824" ht="14.25" customHeight="1" x14ac:dyDescent="0.2"/>
    <row r="825" ht="14.25" customHeight="1" x14ac:dyDescent="0.2"/>
    <row r="826" ht="14.25" customHeight="1" x14ac:dyDescent="0.2"/>
    <row r="827" ht="14.25" customHeight="1" x14ac:dyDescent="0.2"/>
    <row r="828" ht="14.25" customHeight="1" x14ac:dyDescent="0.2"/>
    <row r="829" ht="14.25" customHeight="1" x14ac:dyDescent="0.2"/>
    <row r="830" ht="14.25" customHeight="1" x14ac:dyDescent="0.2"/>
    <row r="831" ht="14.25" customHeight="1" x14ac:dyDescent="0.2"/>
    <row r="832" ht="14.25" customHeight="1" x14ac:dyDescent="0.2"/>
    <row r="833" ht="14.25" customHeight="1" x14ac:dyDescent="0.2"/>
    <row r="834" ht="14.25" customHeight="1" x14ac:dyDescent="0.2"/>
    <row r="835" ht="14.25" customHeight="1" x14ac:dyDescent="0.2"/>
    <row r="836" ht="14.25" customHeight="1" x14ac:dyDescent="0.2"/>
    <row r="837" ht="14.25" customHeight="1" x14ac:dyDescent="0.2"/>
    <row r="838" ht="14.25" customHeight="1" x14ac:dyDescent="0.2"/>
    <row r="839" ht="14.25" customHeight="1" x14ac:dyDescent="0.2"/>
    <row r="840" ht="14.25" customHeight="1" x14ac:dyDescent="0.2"/>
    <row r="841" ht="14.25" customHeight="1" x14ac:dyDescent="0.2"/>
    <row r="842" ht="14.25" customHeight="1" x14ac:dyDescent="0.2"/>
    <row r="843" ht="14.25" customHeight="1" x14ac:dyDescent="0.2"/>
    <row r="844" ht="14.25" customHeight="1" x14ac:dyDescent="0.2"/>
    <row r="845" ht="14.25" customHeight="1" x14ac:dyDescent="0.2"/>
    <row r="846" ht="14.25" customHeight="1" x14ac:dyDescent="0.2"/>
    <row r="847" ht="14.25" customHeight="1" x14ac:dyDescent="0.2"/>
    <row r="848" ht="14.25" customHeight="1" x14ac:dyDescent="0.2"/>
    <row r="849" ht="14.25" customHeight="1" x14ac:dyDescent="0.2"/>
    <row r="850" ht="14.25" customHeight="1" x14ac:dyDescent="0.2"/>
    <row r="851" ht="14.25" customHeight="1" x14ac:dyDescent="0.2"/>
    <row r="852" ht="14.25" customHeight="1" x14ac:dyDescent="0.2"/>
    <row r="853" ht="14.25" customHeight="1" x14ac:dyDescent="0.2"/>
    <row r="854" ht="14.25" customHeight="1" x14ac:dyDescent="0.2"/>
    <row r="855" ht="14.25" customHeight="1" x14ac:dyDescent="0.2"/>
    <row r="856" ht="14.25" customHeight="1" x14ac:dyDescent="0.2"/>
    <row r="857" ht="14.25" customHeight="1" x14ac:dyDescent="0.2"/>
    <row r="858" ht="14.25" customHeight="1" x14ac:dyDescent="0.2"/>
    <row r="859" ht="14.25" customHeight="1" x14ac:dyDescent="0.2"/>
    <row r="860" ht="14.25" customHeight="1" x14ac:dyDescent="0.2"/>
    <row r="861" ht="14.25" customHeight="1" x14ac:dyDescent="0.2"/>
    <row r="862" ht="14.25" customHeight="1" x14ac:dyDescent="0.2"/>
    <row r="863" ht="14.25" customHeight="1" x14ac:dyDescent="0.2"/>
    <row r="864" ht="14.25" customHeight="1" x14ac:dyDescent="0.2"/>
    <row r="865" ht="14.25" customHeight="1" x14ac:dyDescent="0.2"/>
    <row r="866" ht="14.25" customHeight="1" x14ac:dyDescent="0.2"/>
    <row r="867" ht="14.25" customHeight="1" x14ac:dyDescent="0.2"/>
    <row r="868" ht="14.25" customHeight="1" x14ac:dyDescent="0.2"/>
    <row r="869" ht="14.25" customHeight="1" x14ac:dyDescent="0.2"/>
    <row r="870" ht="14.25" customHeight="1" x14ac:dyDescent="0.2"/>
    <row r="871" ht="14.25" customHeight="1" x14ac:dyDescent="0.2"/>
    <row r="872" ht="14.25" customHeight="1" x14ac:dyDescent="0.2"/>
    <row r="873" ht="14.25" customHeight="1" x14ac:dyDescent="0.2"/>
    <row r="874" ht="14.25" customHeight="1" x14ac:dyDescent="0.2"/>
    <row r="875" ht="14.25" customHeight="1" x14ac:dyDescent="0.2"/>
    <row r="876" ht="14.25" customHeight="1" x14ac:dyDescent="0.2"/>
    <row r="877" ht="14.25" customHeight="1" x14ac:dyDescent="0.2"/>
    <row r="878" ht="14.25" customHeight="1" x14ac:dyDescent="0.2"/>
    <row r="879" ht="14.25" customHeight="1" x14ac:dyDescent="0.2"/>
    <row r="880" ht="14.25" customHeight="1" x14ac:dyDescent="0.2"/>
    <row r="881" ht="14.25" customHeight="1" x14ac:dyDescent="0.2"/>
    <row r="882" ht="14.25" customHeight="1" x14ac:dyDescent="0.2"/>
    <row r="883" ht="14.25" customHeight="1" x14ac:dyDescent="0.2"/>
    <row r="884" ht="14.25" customHeight="1" x14ac:dyDescent="0.2"/>
    <row r="885" ht="14.25" customHeight="1" x14ac:dyDescent="0.2"/>
    <row r="886" ht="14.25" customHeight="1" x14ac:dyDescent="0.2"/>
    <row r="887" ht="14.25" customHeight="1" x14ac:dyDescent="0.2"/>
    <row r="888" ht="14.25" customHeight="1" x14ac:dyDescent="0.2"/>
    <row r="889" ht="14.25" customHeight="1" x14ac:dyDescent="0.2"/>
    <row r="890" ht="14.25" customHeight="1" x14ac:dyDescent="0.2"/>
    <row r="891" ht="14.25" customHeight="1" x14ac:dyDescent="0.2"/>
    <row r="892" ht="14.25" customHeight="1" x14ac:dyDescent="0.2"/>
    <row r="893" ht="14.25" customHeight="1" x14ac:dyDescent="0.2"/>
    <row r="894" ht="14.25" customHeight="1" x14ac:dyDescent="0.2"/>
    <row r="895" ht="14.25" customHeight="1" x14ac:dyDescent="0.2"/>
    <row r="896" ht="14.25" customHeight="1" x14ac:dyDescent="0.2"/>
    <row r="897" ht="14.25" customHeight="1" x14ac:dyDescent="0.2"/>
    <row r="898" ht="14.25" customHeight="1" x14ac:dyDescent="0.2"/>
    <row r="899" ht="14.25" customHeight="1" x14ac:dyDescent="0.2"/>
    <row r="900" ht="14.25" customHeight="1" x14ac:dyDescent="0.2"/>
    <row r="901" ht="14.25" customHeight="1" x14ac:dyDescent="0.2"/>
    <row r="902" ht="14.25" customHeight="1" x14ac:dyDescent="0.2"/>
    <row r="903" ht="14.25" customHeight="1" x14ac:dyDescent="0.2"/>
    <row r="904" ht="14.25" customHeight="1" x14ac:dyDescent="0.2"/>
    <row r="905" ht="14.25" customHeight="1" x14ac:dyDescent="0.2"/>
    <row r="906" ht="14.25" customHeight="1" x14ac:dyDescent="0.2"/>
    <row r="907" ht="14.25" customHeight="1" x14ac:dyDescent="0.2"/>
    <row r="908" ht="14.25" customHeight="1" x14ac:dyDescent="0.2"/>
    <row r="909" ht="14.25" customHeight="1" x14ac:dyDescent="0.2"/>
    <row r="910" ht="14.25" customHeight="1" x14ac:dyDescent="0.2"/>
    <row r="911" ht="14.25" customHeight="1" x14ac:dyDescent="0.2"/>
    <row r="912" ht="14.25" customHeight="1" x14ac:dyDescent="0.2"/>
    <row r="913" ht="14.25" customHeight="1" x14ac:dyDescent="0.2"/>
    <row r="914" ht="14.25" customHeight="1" x14ac:dyDescent="0.2"/>
    <row r="915" ht="14.25" customHeight="1" x14ac:dyDescent="0.2"/>
    <row r="916" ht="14.25" customHeight="1" x14ac:dyDescent="0.2"/>
    <row r="917" ht="14.25" customHeight="1" x14ac:dyDescent="0.2"/>
    <row r="918" ht="14.25" customHeight="1" x14ac:dyDescent="0.2"/>
    <row r="919" ht="14.25" customHeight="1" x14ac:dyDescent="0.2"/>
    <row r="920" ht="14.25" customHeight="1" x14ac:dyDescent="0.2"/>
    <row r="921" ht="14.25" customHeight="1" x14ac:dyDescent="0.2"/>
    <row r="922" ht="14.25" customHeight="1" x14ac:dyDescent="0.2"/>
    <row r="923" ht="14.25" customHeight="1" x14ac:dyDescent="0.2"/>
    <row r="924" ht="14.25" customHeight="1" x14ac:dyDescent="0.2"/>
    <row r="925" ht="14.25" customHeight="1" x14ac:dyDescent="0.2"/>
    <row r="926" ht="14.25" customHeight="1" x14ac:dyDescent="0.2"/>
    <row r="927" ht="14.25" customHeight="1" x14ac:dyDescent="0.2"/>
    <row r="928" ht="14.25" customHeight="1" x14ac:dyDescent="0.2"/>
    <row r="929" ht="14.25" customHeight="1" x14ac:dyDescent="0.2"/>
    <row r="930" ht="14.25" customHeight="1" x14ac:dyDescent="0.2"/>
    <row r="931" ht="14.25" customHeight="1" x14ac:dyDescent="0.2"/>
    <row r="932" ht="14.25" customHeight="1" x14ac:dyDescent="0.2"/>
    <row r="933" ht="14.25" customHeight="1" x14ac:dyDescent="0.2"/>
    <row r="934" ht="14.25" customHeight="1" x14ac:dyDescent="0.2"/>
    <row r="935" ht="14.25" customHeight="1" x14ac:dyDescent="0.2"/>
    <row r="936" ht="14.25" customHeight="1" x14ac:dyDescent="0.2"/>
    <row r="937" ht="14.25" customHeight="1" x14ac:dyDescent="0.2"/>
    <row r="938" ht="14.25" customHeight="1" x14ac:dyDescent="0.2"/>
    <row r="939" ht="14.25" customHeight="1" x14ac:dyDescent="0.2"/>
    <row r="940" ht="14.25" customHeight="1" x14ac:dyDescent="0.2"/>
    <row r="941" ht="14.25" customHeight="1" x14ac:dyDescent="0.2"/>
    <row r="942" ht="14.25" customHeight="1" x14ac:dyDescent="0.2"/>
    <row r="943" ht="14.25" customHeight="1" x14ac:dyDescent="0.2"/>
    <row r="944" ht="14.25" customHeight="1" x14ac:dyDescent="0.2"/>
    <row r="945" ht="14.25" customHeight="1" x14ac:dyDescent="0.2"/>
    <row r="946" ht="14.25" customHeight="1" x14ac:dyDescent="0.2"/>
    <row r="947" ht="14.25" customHeight="1" x14ac:dyDescent="0.2"/>
    <row r="948" ht="14.25" customHeight="1" x14ac:dyDescent="0.2"/>
    <row r="949" ht="14.25" customHeight="1" x14ac:dyDescent="0.2"/>
    <row r="950" ht="14.25" customHeight="1" x14ac:dyDescent="0.2"/>
    <row r="951" ht="14.25" customHeight="1" x14ac:dyDescent="0.2"/>
    <row r="952" ht="14.25" customHeight="1" x14ac:dyDescent="0.2"/>
    <row r="953" ht="14.25" customHeight="1" x14ac:dyDescent="0.2"/>
    <row r="954" ht="14.25" customHeight="1" x14ac:dyDescent="0.2"/>
    <row r="955" ht="14.25" customHeight="1" x14ac:dyDescent="0.2"/>
    <row r="956" ht="14.25" customHeight="1" x14ac:dyDescent="0.2"/>
    <row r="957" ht="14.25" customHeight="1" x14ac:dyDescent="0.2"/>
    <row r="958" ht="14.25" customHeight="1" x14ac:dyDescent="0.2"/>
    <row r="959" ht="14.25" customHeight="1" x14ac:dyDescent="0.2"/>
    <row r="960" ht="14.25" customHeight="1" x14ac:dyDescent="0.2"/>
    <row r="961" ht="14.25" customHeight="1" x14ac:dyDescent="0.2"/>
    <row r="962" ht="14.25" customHeight="1" x14ac:dyDescent="0.2"/>
    <row r="963" ht="14.25" customHeight="1" x14ac:dyDescent="0.2"/>
    <row r="964" ht="14.25" customHeight="1" x14ac:dyDescent="0.2"/>
    <row r="965" ht="14.25" customHeight="1" x14ac:dyDescent="0.2"/>
    <row r="966" ht="14.25" customHeight="1" x14ac:dyDescent="0.2"/>
    <row r="967" ht="14.25" customHeight="1" x14ac:dyDescent="0.2"/>
    <row r="968" ht="14.25" customHeight="1" x14ac:dyDescent="0.2"/>
    <row r="969" ht="14.25" customHeight="1" x14ac:dyDescent="0.2"/>
    <row r="970" ht="14.25" customHeight="1" x14ac:dyDescent="0.2"/>
    <row r="971" ht="14.25" customHeight="1" x14ac:dyDescent="0.2"/>
    <row r="972" ht="14.25" customHeight="1" x14ac:dyDescent="0.2"/>
    <row r="973" ht="14.25" customHeight="1" x14ac:dyDescent="0.2"/>
    <row r="974" ht="14.25" customHeight="1" x14ac:dyDescent="0.2"/>
    <row r="975" ht="14.25" customHeight="1" x14ac:dyDescent="0.2"/>
    <row r="976" ht="14.25" customHeight="1" x14ac:dyDescent="0.2"/>
    <row r="977" ht="14.25" customHeight="1" x14ac:dyDescent="0.2"/>
    <row r="978" ht="14.25" customHeight="1" x14ac:dyDescent="0.2"/>
    <row r="979" ht="14.25" customHeight="1" x14ac:dyDescent="0.2"/>
    <row r="980" ht="14.25" customHeight="1" x14ac:dyDescent="0.2"/>
    <row r="981" ht="14.25" customHeight="1" x14ac:dyDescent="0.2"/>
    <row r="982" ht="14.25" customHeight="1" x14ac:dyDescent="0.2"/>
    <row r="983" ht="14.25" customHeight="1" x14ac:dyDescent="0.2"/>
    <row r="984" ht="14.25" customHeight="1" x14ac:dyDescent="0.2"/>
    <row r="985" ht="14.25" customHeight="1" x14ac:dyDescent="0.2"/>
    <row r="986" ht="14.25" customHeight="1" x14ac:dyDescent="0.2"/>
    <row r="987" ht="14.25" customHeight="1" x14ac:dyDescent="0.2"/>
    <row r="988" ht="14.25" customHeight="1" x14ac:dyDescent="0.2"/>
    <row r="989" ht="14.25" customHeight="1" x14ac:dyDescent="0.2"/>
    <row r="990" ht="14.25" customHeight="1" x14ac:dyDescent="0.2"/>
    <row r="991" ht="14.25" customHeight="1" x14ac:dyDescent="0.2"/>
    <row r="992" ht="14.25" customHeight="1" x14ac:dyDescent="0.2"/>
    <row r="993" ht="14.25" customHeight="1" x14ac:dyDescent="0.2"/>
    <row r="994" ht="14.25" customHeight="1" x14ac:dyDescent="0.2"/>
    <row r="995" ht="14.25" customHeight="1" x14ac:dyDescent="0.2"/>
    <row r="996" ht="14.25" customHeight="1" x14ac:dyDescent="0.2"/>
    <row r="997" ht="14.25" customHeight="1" x14ac:dyDescent="0.2"/>
    <row r="998" ht="14.25" customHeight="1" x14ac:dyDescent="0.2"/>
    <row r="999" ht="14.25" customHeight="1" x14ac:dyDescent="0.2"/>
    <row r="1000" ht="14.25" customHeight="1" x14ac:dyDescent="0.2"/>
  </sheetData>
  <pageMargins left="0.7" right="0.7" top="0.75" bottom="0.75" header="0" footer="0"/>
  <pageSetup orientation="portrait"/>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44546A"/>
  </sheetPr>
  <dimension ref="A1:AZ1000"/>
  <sheetViews>
    <sheetView topLeftCell="AI1" workbookViewId="0">
      <selection activeCell="AF2" sqref="AF2:AZ17"/>
    </sheetView>
  </sheetViews>
  <sheetFormatPr baseColWidth="10" defaultColWidth="14.5" defaultRowHeight="15" customHeight="1" x14ac:dyDescent="0.2"/>
  <cols>
    <col min="1" max="1" width="36.5" customWidth="1"/>
    <col min="2" max="32" width="7.33203125" customWidth="1"/>
  </cols>
  <sheetData>
    <row r="1" spans="1:52" s="25" customFormat="1" ht="14.25" customHeight="1" x14ac:dyDescent="0.2">
      <c r="A1" s="22" t="s">
        <v>71</v>
      </c>
      <c r="B1" s="16">
        <v>2020</v>
      </c>
      <c r="C1" s="41">
        <v>2021</v>
      </c>
      <c r="D1" s="41">
        <v>2022</v>
      </c>
      <c r="E1" s="41">
        <v>2023</v>
      </c>
      <c r="F1" s="41">
        <v>2024</v>
      </c>
      <c r="G1" s="41">
        <v>2025</v>
      </c>
      <c r="H1" s="41">
        <v>2026</v>
      </c>
      <c r="I1" s="41">
        <v>2027</v>
      </c>
      <c r="J1" s="41">
        <v>2028</v>
      </c>
      <c r="K1" s="41">
        <v>2029</v>
      </c>
      <c r="L1" s="41">
        <v>2030</v>
      </c>
      <c r="M1" s="41">
        <v>2031</v>
      </c>
      <c r="N1" s="41">
        <v>2032</v>
      </c>
      <c r="O1" s="41">
        <v>2033</v>
      </c>
      <c r="P1" s="41">
        <v>2034</v>
      </c>
      <c r="Q1" s="41">
        <v>2035</v>
      </c>
      <c r="R1" s="41">
        <v>2036</v>
      </c>
      <c r="S1" s="41">
        <v>2037</v>
      </c>
      <c r="T1" s="41">
        <v>2038</v>
      </c>
      <c r="U1" s="41">
        <v>2039</v>
      </c>
      <c r="V1" s="41">
        <v>2040</v>
      </c>
      <c r="W1" s="41">
        <v>2041</v>
      </c>
      <c r="X1" s="41">
        <v>2042</v>
      </c>
      <c r="Y1" s="41">
        <v>2043</v>
      </c>
      <c r="Z1" s="41">
        <v>2044</v>
      </c>
      <c r="AA1" s="41">
        <v>2045</v>
      </c>
      <c r="AB1" s="41">
        <v>2046</v>
      </c>
      <c r="AC1" s="41">
        <v>2047</v>
      </c>
      <c r="AD1" s="41">
        <v>2048</v>
      </c>
      <c r="AE1" s="41">
        <v>2049</v>
      </c>
      <c r="AF1" s="41">
        <v>2050</v>
      </c>
      <c r="AG1" s="25">
        <v>2051</v>
      </c>
      <c r="AH1" s="25">
        <v>2052</v>
      </c>
      <c r="AI1" s="25">
        <v>2053</v>
      </c>
      <c r="AJ1" s="25">
        <v>2054</v>
      </c>
      <c r="AK1" s="25">
        <v>2055</v>
      </c>
      <c r="AL1" s="25">
        <v>2056</v>
      </c>
      <c r="AM1" s="25">
        <v>2057</v>
      </c>
      <c r="AN1" s="25">
        <v>2058</v>
      </c>
      <c r="AO1" s="25">
        <v>2059</v>
      </c>
      <c r="AP1" s="25">
        <v>2060</v>
      </c>
      <c r="AQ1" s="25">
        <v>2061</v>
      </c>
      <c r="AR1" s="25">
        <v>2062</v>
      </c>
      <c r="AS1" s="25">
        <v>2063</v>
      </c>
      <c r="AT1" s="25">
        <v>2064</v>
      </c>
      <c r="AU1" s="25">
        <v>2065</v>
      </c>
      <c r="AV1" s="25">
        <v>2066</v>
      </c>
      <c r="AW1" s="25">
        <v>2067</v>
      </c>
      <c r="AX1" s="25">
        <v>2068</v>
      </c>
      <c r="AY1" s="25">
        <v>2069</v>
      </c>
      <c r="AZ1" s="25">
        <v>2070</v>
      </c>
    </row>
    <row r="2" spans="1:52" ht="14.25" customHeight="1" x14ac:dyDescent="0.2">
      <c r="A2" s="5" t="s">
        <v>70</v>
      </c>
      <c r="B2" s="32">
        <f>'CCaMC-VOaMCpUC-pre-ret'!B2</f>
        <v>0.12</v>
      </c>
      <c r="C2" s="32">
        <f>'CCaMC-VOaMCpUC-pre-ret'!C2</f>
        <v>0.43</v>
      </c>
      <c r="D2" s="32">
        <f>'CCaMC-VOaMCpUC-pre-ret'!D2</f>
        <v>0.74</v>
      </c>
      <c r="E2" s="32">
        <f>'CCaMC-VOaMCpUC-pre-ret'!E2</f>
        <v>1.05</v>
      </c>
      <c r="F2" s="32">
        <f>'CCaMC-VOaMCpUC-pre-ret'!F2</f>
        <v>1.0442857142857143</v>
      </c>
      <c r="G2" s="32">
        <f>'CCaMC-VOaMCpUC-pre-ret'!G2</f>
        <v>1.0385714285714287</v>
      </c>
      <c r="H2" s="32">
        <f>'CCaMC-VOaMCpUC-pre-ret'!H2</f>
        <v>1.0328571428571429</v>
      </c>
      <c r="I2" s="32">
        <f>'CCaMC-VOaMCpUC-pre-ret'!I2</f>
        <v>1.0271428571428571</v>
      </c>
      <c r="J2" s="32">
        <f>'CCaMC-VOaMCpUC-pre-ret'!J2</f>
        <v>1.0214285714285714</v>
      </c>
      <c r="K2" s="32">
        <f>'CCaMC-VOaMCpUC-pre-ret'!K2</f>
        <v>1.0157142857142858</v>
      </c>
      <c r="L2" s="32">
        <f>'CCaMC-VOaMCpUC-pre-ret'!L2</f>
        <v>1.01</v>
      </c>
      <c r="M2" s="32">
        <f>'CCaMC-VOaMCpUC-pre-ret'!M2</f>
        <v>1.0085</v>
      </c>
      <c r="N2" s="32">
        <f>'CCaMC-VOaMCpUC-pre-ret'!N2</f>
        <v>1.0070000000000001</v>
      </c>
      <c r="O2" s="32">
        <f>'CCaMC-VOaMCpUC-pre-ret'!O2</f>
        <v>1.0055000000000001</v>
      </c>
      <c r="P2" s="32">
        <f>'CCaMC-VOaMCpUC-pre-ret'!P2</f>
        <v>1.004</v>
      </c>
      <c r="Q2" s="32">
        <f>'CCaMC-VOaMCpUC-pre-ret'!Q2</f>
        <v>1.0024999999999999</v>
      </c>
      <c r="R2" s="32">
        <f>'CCaMC-VOaMCpUC-pre-ret'!R2</f>
        <v>1.0009999999999999</v>
      </c>
      <c r="S2" s="32">
        <f>'CCaMC-VOaMCpUC-pre-ret'!S2</f>
        <v>0.99950000000000006</v>
      </c>
      <c r="T2" s="32">
        <f>'CCaMC-VOaMCpUC-pre-ret'!T2</f>
        <v>0.998</v>
      </c>
      <c r="U2" s="32">
        <f>'CCaMC-VOaMCpUC-pre-ret'!U2</f>
        <v>0.99649999999999994</v>
      </c>
      <c r="V2" s="32">
        <f>'CCaMC-VOaMCpUC-pre-ret'!V2</f>
        <v>0.995</v>
      </c>
      <c r="W2" s="32">
        <f>'CCaMC-VOaMCpUC-pre-ret'!W2</f>
        <v>0.99350000000000005</v>
      </c>
      <c r="X2" s="32">
        <f>'CCaMC-VOaMCpUC-pre-ret'!X2</f>
        <v>0.99199999999999999</v>
      </c>
      <c r="Y2" s="32">
        <f>'CCaMC-VOaMCpUC-pre-ret'!Y2</f>
        <v>0.99049999999999994</v>
      </c>
      <c r="Z2" s="32">
        <f>'CCaMC-VOaMCpUC-pre-ret'!Z2</f>
        <v>0.98899999999999999</v>
      </c>
      <c r="AA2" s="32">
        <f>'CCaMC-VOaMCpUC-pre-ret'!AA2</f>
        <v>0.98750000000000004</v>
      </c>
      <c r="AB2" s="32">
        <f>'CCaMC-VOaMCpUC-pre-ret'!AB2</f>
        <v>0.98599999999999999</v>
      </c>
      <c r="AC2" s="32">
        <f>'CCaMC-VOaMCpUC-pre-ret'!AC2</f>
        <v>0.98449999999999993</v>
      </c>
      <c r="AD2" s="32">
        <f>'CCaMC-VOaMCpUC-pre-ret'!AD2</f>
        <v>0.98299999999999998</v>
      </c>
      <c r="AE2" s="32">
        <f>'CCaMC-VOaMCpUC-pre-ret'!AE2</f>
        <v>0.98150000000000004</v>
      </c>
      <c r="AF2" s="32">
        <f>'CCaMC-VOaMCpUC-pre-ret'!AF2</f>
        <v>0.98</v>
      </c>
      <c r="AG2" s="32">
        <f>'CCaMC-VOaMCpUC-pre-ret'!AG2</f>
        <v>0.97849999999999993</v>
      </c>
      <c r="AH2" s="32">
        <f>'CCaMC-VOaMCpUC-pre-ret'!AH2</f>
        <v>0.97699999999999987</v>
      </c>
      <c r="AI2" s="32">
        <f>'CCaMC-VOaMCpUC-pre-ret'!AI2</f>
        <v>0.97549999999999981</v>
      </c>
      <c r="AJ2" s="32">
        <f>'CCaMC-VOaMCpUC-pre-ret'!AJ2</f>
        <v>0.9740000000000002</v>
      </c>
      <c r="AK2" s="32">
        <f>'CCaMC-VOaMCpUC-pre-ret'!AK2</f>
        <v>0.97250000000000014</v>
      </c>
      <c r="AL2" s="32">
        <f>'CCaMC-VOaMCpUC-pre-ret'!AL2</f>
        <v>0.97100000000000009</v>
      </c>
      <c r="AM2" s="32">
        <f>'CCaMC-VOaMCpUC-pre-ret'!AM2</f>
        <v>0.96950000000000003</v>
      </c>
      <c r="AN2" s="32">
        <f>'CCaMC-VOaMCpUC-pre-ret'!AN2</f>
        <v>0.96799999999999997</v>
      </c>
      <c r="AO2" s="32">
        <f>'CCaMC-VOaMCpUC-pre-ret'!AO2</f>
        <v>0.96650000000000036</v>
      </c>
      <c r="AP2" s="32">
        <f>'CCaMC-VOaMCpUC-pre-ret'!AP2</f>
        <v>0.9650000000000003</v>
      </c>
      <c r="AQ2" s="32">
        <f>'CCaMC-VOaMCpUC-pre-ret'!AQ2</f>
        <v>0.96350000000000025</v>
      </c>
      <c r="AR2" s="32">
        <f>'CCaMC-VOaMCpUC-pre-ret'!AR2</f>
        <v>0.96200000000000063</v>
      </c>
      <c r="AS2" s="32">
        <f>'CCaMC-VOaMCpUC-pre-ret'!AS2</f>
        <v>0.96050000000000058</v>
      </c>
      <c r="AT2" s="32">
        <f>'CCaMC-VOaMCpUC-pre-ret'!AT2</f>
        <v>0.95900000000000052</v>
      </c>
      <c r="AU2" s="32">
        <f>'CCaMC-VOaMCpUC-pre-ret'!AU2</f>
        <v>0.95750000000000046</v>
      </c>
      <c r="AV2" s="32">
        <f>'CCaMC-VOaMCpUC-pre-ret'!AV2</f>
        <v>0.95600000000000041</v>
      </c>
      <c r="AW2" s="32">
        <f>'CCaMC-VOaMCpUC-pre-ret'!AW2</f>
        <v>0.95450000000000079</v>
      </c>
      <c r="AX2" s="32">
        <f>'CCaMC-VOaMCpUC-pre-ret'!AX2</f>
        <v>0.95300000000000074</v>
      </c>
      <c r="AY2" s="32">
        <f>'CCaMC-VOaMCpUC-pre-ret'!AY2</f>
        <v>0.95150000000000068</v>
      </c>
      <c r="AZ2" s="32">
        <f>'CCaMC-VOaMCpUC-pre-ret'!AZ2</f>
        <v>0.95000000000000107</v>
      </c>
    </row>
    <row r="3" spans="1:52" ht="14.25" customHeight="1" x14ac:dyDescent="0.2">
      <c r="A3" s="5" t="s">
        <v>53</v>
      </c>
      <c r="B3" s="32">
        <f>'CCaMC-VOaMCpUC-pre-ret'!B3</f>
        <v>0.12479999999999999</v>
      </c>
      <c r="C3" s="32">
        <f>'CCaMC-VOaMCpUC-pre-ret'!C3</f>
        <v>0.88986666666666669</v>
      </c>
      <c r="D3" s="32">
        <f>'CCaMC-VOaMCpUC-pre-ret'!D3</f>
        <v>1.6549333333333334</v>
      </c>
      <c r="E3" s="32">
        <f>'CCaMC-VOaMCpUC-pre-ret'!E3</f>
        <v>2.42</v>
      </c>
      <c r="F3" s="32">
        <f>'CCaMC-VOaMCpUC-pre-ret'!F3</f>
        <v>2.4085714285714284</v>
      </c>
      <c r="G3" s="32">
        <f>'CCaMC-VOaMCpUC-pre-ret'!G3</f>
        <v>2.3971428571428572</v>
      </c>
      <c r="H3" s="32">
        <f>'CCaMC-VOaMCpUC-pre-ret'!H3</f>
        <v>2.3857142857142857</v>
      </c>
      <c r="I3" s="32">
        <f>'CCaMC-VOaMCpUC-pre-ret'!I3</f>
        <v>2.3742857142857141</v>
      </c>
      <c r="J3" s="32">
        <f>'CCaMC-VOaMCpUC-pre-ret'!J3</f>
        <v>2.3628571428571425</v>
      </c>
      <c r="K3" s="32">
        <f>'CCaMC-VOaMCpUC-pre-ret'!K3</f>
        <v>2.3514285714285714</v>
      </c>
      <c r="L3" s="32">
        <f>'CCaMC-VOaMCpUC-pre-ret'!L3</f>
        <v>2.34</v>
      </c>
      <c r="M3" s="32">
        <f>'CCaMC-VOaMCpUC-pre-ret'!M3</f>
        <v>2.3359999999999999</v>
      </c>
      <c r="N3" s="32">
        <f>'CCaMC-VOaMCpUC-pre-ret'!N3</f>
        <v>2.3319999999999999</v>
      </c>
      <c r="O3" s="32">
        <f>'CCaMC-VOaMCpUC-pre-ret'!O3</f>
        <v>2.3279999999999998</v>
      </c>
      <c r="P3" s="32">
        <f>'CCaMC-VOaMCpUC-pre-ret'!P3</f>
        <v>2.3239999999999998</v>
      </c>
      <c r="Q3" s="32">
        <f>'CCaMC-VOaMCpUC-pre-ret'!Q3</f>
        <v>2.3199999999999998</v>
      </c>
      <c r="R3" s="32">
        <f>'CCaMC-VOaMCpUC-pre-ret'!R3</f>
        <v>2.3159999999999998</v>
      </c>
      <c r="S3" s="32">
        <f>'CCaMC-VOaMCpUC-pre-ret'!S3</f>
        <v>2.3119999999999998</v>
      </c>
      <c r="T3" s="32">
        <f>'CCaMC-VOaMCpUC-pre-ret'!T3</f>
        <v>2.3079999999999998</v>
      </c>
      <c r="U3" s="32">
        <f>'CCaMC-VOaMCpUC-pre-ret'!U3</f>
        <v>2.3039999999999998</v>
      </c>
      <c r="V3" s="32">
        <f>'CCaMC-VOaMCpUC-pre-ret'!V3</f>
        <v>2.2999999999999998</v>
      </c>
      <c r="W3" s="32">
        <f>'CCaMC-VOaMCpUC-pre-ret'!W3</f>
        <v>2.2959999999999998</v>
      </c>
      <c r="X3" s="32">
        <f>'CCaMC-VOaMCpUC-pre-ret'!X3</f>
        <v>2.2919999999999998</v>
      </c>
      <c r="Y3" s="32">
        <f>'CCaMC-VOaMCpUC-pre-ret'!Y3</f>
        <v>2.2879999999999998</v>
      </c>
      <c r="Z3" s="32">
        <f>'CCaMC-VOaMCpUC-pre-ret'!Z3</f>
        <v>2.2839999999999998</v>
      </c>
      <c r="AA3" s="32">
        <f>'CCaMC-VOaMCpUC-pre-ret'!AA3</f>
        <v>2.2799999999999998</v>
      </c>
      <c r="AB3" s="32">
        <f>'CCaMC-VOaMCpUC-pre-ret'!AB3</f>
        <v>2.2759999999999998</v>
      </c>
      <c r="AC3" s="32">
        <f>'CCaMC-VOaMCpUC-pre-ret'!AC3</f>
        <v>2.2719999999999998</v>
      </c>
      <c r="AD3" s="32">
        <f>'CCaMC-VOaMCpUC-pre-ret'!AD3</f>
        <v>2.2679999999999998</v>
      </c>
      <c r="AE3" s="32">
        <f>'CCaMC-VOaMCpUC-pre-ret'!AE3</f>
        <v>2.2639999999999998</v>
      </c>
      <c r="AF3" s="32">
        <f>'CCaMC-VOaMCpUC-pre-ret'!AF3</f>
        <v>2.2599999999999998</v>
      </c>
      <c r="AG3" s="32">
        <f>'CCaMC-VOaMCpUC-pre-ret'!AG3</f>
        <v>2.2559999999999985</v>
      </c>
      <c r="AH3" s="32">
        <f>'CCaMC-VOaMCpUC-pre-ret'!AH3</f>
        <v>2.2519999999999989</v>
      </c>
      <c r="AI3" s="32">
        <f>'CCaMC-VOaMCpUC-pre-ret'!AI3</f>
        <v>2.2479999999999993</v>
      </c>
      <c r="AJ3" s="32">
        <f>'CCaMC-VOaMCpUC-pre-ret'!AJ3</f>
        <v>2.243999999999998</v>
      </c>
      <c r="AK3" s="32">
        <f>'CCaMC-VOaMCpUC-pre-ret'!AK3</f>
        <v>2.2399999999999984</v>
      </c>
      <c r="AL3" s="32">
        <f>'CCaMC-VOaMCpUC-pre-ret'!AL3</f>
        <v>2.2359999999999989</v>
      </c>
      <c r="AM3" s="32">
        <f>'CCaMC-VOaMCpUC-pre-ret'!AM3</f>
        <v>2.2319999999999993</v>
      </c>
      <c r="AN3" s="32">
        <f>'CCaMC-VOaMCpUC-pre-ret'!AN3</f>
        <v>2.2279999999999998</v>
      </c>
      <c r="AO3" s="32">
        <f>'CCaMC-VOaMCpUC-pre-ret'!AO3</f>
        <v>2.2239999999999984</v>
      </c>
      <c r="AP3" s="32">
        <f>'CCaMC-VOaMCpUC-pre-ret'!AP3</f>
        <v>2.2199999999999989</v>
      </c>
      <c r="AQ3" s="32">
        <f>'CCaMC-VOaMCpUC-pre-ret'!AQ3</f>
        <v>2.2159999999999993</v>
      </c>
      <c r="AR3" s="32">
        <f>'CCaMC-VOaMCpUC-pre-ret'!AR3</f>
        <v>2.211999999999998</v>
      </c>
      <c r="AS3" s="32">
        <f>'CCaMC-VOaMCpUC-pre-ret'!AS3</f>
        <v>2.2079999999999984</v>
      </c>
      <c r="AT3" s="32">
        <f>'CCaMC-VOaMCpUC-pre-ret'!AT3</f>
        <v>2.2039999999999988</v>
      </c>
      <c r="AU3" s="32">
        <f>'CCaMC-VOaMCpUC-pre-ret'!AU3</f>
        <v>2.1999999999999993</v>
      </c>
      <c r="AV3" s="32">
        <f>'CCaMC-VOaMCpUC-pre-ret'!AV3</f>
        <v>2.1959999999999997</v>
      </c>
      <c r="AW3" s="32">
        <f>'CCaMC-VOaMCpUC-pre-ret'!AW3</f>
        <v>2.1919999999999984</v>
      </c>
      <c r="AX3" s="32">
        <f>'CCaMC-VOaMCpUC-pre-ret'!AX3</f>
        <v>2.1879999999999988</v>
      </c>
      <c r="AY3" s="32">
        <f>'CCaMC-VOaMCpUC-pre-ret'!AY3</f>
        <v>2.1839999999999993</v>
      </c>
      <c r="AZ3" s="32">
        <f>'CCaMC-VOaMCpUC-pre-ret'!AZ3</f>
        <v>2.1799999999999979</v>
      </c>
    </row>
    <row r="4" spans="1:52" ht="14.25" customHeight="1" x14ac:dyDescent="0.2">
      <c r="A4" s="5" t="s">
        <v>40</v>
      </c>
      <c r="B4" s="32">
        <f>'CCaMC-VOaMCpUC-pre-ret'!B4</f>
        <v>1.87</v>
      </c>
      <c r="C4" s="32">
        <f>'CCaMC-VOaMCpUC-pre-ret'!C4</f>
        <v>1.87</v>
      </c>
      <c r="D4" s="32">
        <f>'CCaMC-VOaMCpUC-pre-ret'!D4</f>
        <v>1.87</v>
      </c>
      <c r="E4" s="32">
        <f>'CCaMC-VOaMCpUC-pre-ret'!E4</f>
        <v>1.87</v>
      </c>
      <c r="F4" s="32">
        <f>'CCaMC-VOaMCpUC-pre-ret'!F4</f>
        <v>1.8585714285714288</v>
      </c>
      <c r="G4" s="32">
        <f>'CCaMC-VOaMCpUC-pre-ret'!G4</f>
        <v>1.8471428571428572</v>
      </c>
      <c r="H4" s="32">
        <f>'CCaMC-VOaMCpUC-pre-ret'!H4</f>
        <v>1.8357142857142859</v>
      </c>
      <c r="I4" s="32">
        <f>'CCaMC-VOaMCpUC-pre-ret'!I4</f>
        <v>1.8242857142857143</v>
      </c>
      <c r="J4" s="32">
        <f>'CCaMC-VOaMCpUC-pre-ret'!J4</f>
        <v>1.8128571428571429</v>
      </c>
      <c r="K4" s="32">
        <f>'CCaMC-VOaMCpUC-pre-ret'!K4</f>
        <v>1.8014285714285714</v>
      </c>
      <c r="L4" s="32">
        <f>'CCaMC-VOaMCpUC-pre-ret'!L4</f>
        <v>1.79</v>
      </c>
      <c r="M4" s="32">
        <f>'CCaMC-VOaMCpUC-pre-ret'!M4</f>
        <v>1.7865</v>
      </c>
      <c r="N4" s="32">
        <f>'CCaMC-VOaMCpUC-pre-ret'!N4</f>
        <v>1.7829999999999999</v>
      </c>
      <c r="O4" s="32">
        <f>'CCaMC-VOaMCpUC-pre-ret'!O4</f>
        <v>1.7795000000000001</v>
      </c>
      <c r="P4" s="32">
        <f>'CCaMC-VOaMCpUC-pre-ret'!P4</f>
        <v>1.776</v>
      </c>
      <c r="Q4" s="32">
        <f>'CCaMC-VOaMCpUC-pre-ret'!Q4</f>
        <v>1.7725</v>
      </c>
      <c r="R4" s="32">
        <f>'CCaMC-VOaMCpUC-pre-ret'!R4</f>
        <v>1.7690000000000001</v>
      </c>
      <c r="S4" s="32">
        <f>'CCaMC-VOaMCpUC-pre-ret'!S4</f>
        <v>1.7655000000000001</v>
      </c>
      <c r="T4" s="32">
        <f>'CCaMC-VOaMCpUC-pre-ret'!T4</f>
        <v>1.762</v>
      </c>
      <c r="U4" s="32">
        <f>'CCaMC-VOaMCpUC-pre-ret'!U4</f>
        <v>1.7585</v>
      </c>
      <c r="V4" s="32">
        <f>'CCaMC-VOaMCpUC-pre-ret'!V4</f>
        <v>1.7549999999999999</v>
      </c>
      <c r="W4" s="32">
        <f>'CCaMC-VOaMCpUC-pre-ret'!W4</f>
        <v>1.7515000000000001</v>
      </c>
      <c r="X4" s="32">
        <f>'CCaMC-VOaMCpUC-pre-ret'!X4</f>
        <v>1.748</v>
      </c>
      <c r="Y4" s="32">
        <f>'CCaMC-VOaMCpUC-pre-ret'!Y4</f>
        <v>1.7444999999999999</v>
      </c>
      <c r="Z4" s="32">
        <f>'CCaMC-VOaMCpUC-pre-ret'!Z4</f>
        <v>1.7410000000000001</v>
      </c>
      <c r="AA4" s="32">
        <f>'CCaMC-VOaMCpUC-pre-ret'!AA4</f>
        <v>1.7375</v>
      </c>
      <c r="AB4" s="32">
        <f>'CCaMC-VOaMCpUC-pre-ret'!AB4</f>
        <v>1.734</v>
      </c>
      <c r="AC4" s="32">
        <f>'CCaMC-VOaMCpUC-pre-ret'!AC4</f>
        <v>1.7304999999999999</v>
      </c>
      <c r="AD4" s="32">
        <f>'CCaMC-VOaMCpUC-pre-ret'!AD4</f>
        <v>1.7269999999999999</v>
      </c>
      <c r="AE4" s="32">
        <f>'CCaMC-VOaMCpUC-pre-ret'!AE4</f>
        <v>1.7235</v>
      </c>
      <c r="AF4" s="32">
        <f>'CCaMC-VOaMCpUC-pre-ret'!AF4</f>
        <v>1.72</v>
      </c>
      <c r="AG4" s="32">
        <f>'CCaMC-VOaMCpUC-pre-ret'!AG4</f>
        <v>1.7165000000000008</v>
      </c>
      <c r="AH4" s="32">
        <f>'CCaMC-VOaMCpUC-pre-ret'!AH4</f>
        <v>1.713000000000001</v>
      </c>
      <c r="AI4" s="32">
        <f>'CCaMC-VOaMCpUC-pre-ret'!AI4</f>
        <v>1.7095000000000002</v>
      </c>
      <c r="AJ4" s="32">
        <f>'CCaMC-VOaMCpUC-pre-ret'!AJ4</f>
        <v>1.7060000000000004</v>
      </c>
      <c r="AK4" s="32">
        <f>'CCaMC-VOaMCpUC-pre-ret'!AK4</f>
        <v>1.7025000000000006</v>
      </c>
      <c r="AL4" s="32">
        <f>'CCaMC-VOaMCpUC-pre-ret'!AL4</f>
        <v>1.6990000000000007</v>
      </c>
      <c r="AM4" s="32">
        <f>'CCaMC-VOaMCpUC-pre-ret'!AM4</f>
        <v>1.6955000000000009</v>
      </c>
      <c r="AN4" s="32">
        <f>'CCaMC-VOaMCpUC-pre-ret'!AN4</f>
        <v>1.6920000000000011</v>
      </c>
      <c r="AO4" s="32">
        <f>'CCaMC-VOaMCpUC-pre-ret'!AO4</f>
        <v>1.6885000000000012</v>
      </c>
      <c r="AP4" s="32">
        <f>'CCaMC-VOaMCpUC-pre-ret'!AP4</f>
        <v>1.6850000000000005</v>
      </c>
      <c r="AQ4" s="32">
        <f>'CCaMC-VOaMCpUC-pre-ret'!AQ4</f>
        <v>1.6815000000000007</v>
      </c>
      <c r="AR4" s="32">
        <f>'CCaMC-VOaMCpUC-pre-ret'!AR4</f>
        <v>1.6780000000000008</v>
      </c>
      <c r="AS4" s="32">
        <f>'CCaMC-VOaMCpUC-pre-ret'!AS4</f>
        <v>1.674500000000001</v>
      </c>
      <c r="AT4" s="32">
        <f>'CCaMC-VOaMCpUC-pre-ret'!AT4</f>
        <v>1.6710000000000012</v>
      </c>
      <c r="AU4" s="32">
        <f>'CCaMC-VOaMCpUC-pre-ret'!AU4</f>
        <v>1.6675000000000013</v>
      </c>
      <c r="AV4" s="32">
        <f>'CCaMC-VOaMCpUC-pre-ret'!AV4</f>
        <v>1.6640000000000015</v>
      </c>
      <c r="AW4" s="32">
        <f>'CCaMC-VOaMCpUC-pre-ret'!AW4</f>
        <v>1.6605000000000016</v>
      </c>
      <c r="AX4" s="32">
        <f>'CCaMC-VOaMCpUC-pre-ret'!AX4</f>
        <v>1.6570000000000018</v>
      </c>
      <c r="AY4" s="32">
        <f>'CCaMC-VOaMCpUC-pre-ret'!AY4</f>
        <v>1.6535000000000011</v>
      </c>
      <c r="AZ4" s="32">
        <f>'CCaMC-VOaMCpUC-pre-ret'!AZ4</f>
        <v>1.6500000000000012</v>
      </c>
    </row>
    <row r="5" spans="1:52" ht="14.25" customHeight="1" x14ac:dyDescent="0.2">
      <c r="A5" s="5" t="s">
        <v>54</v>
      </c>
      <c r="B5" s="32">
        <f>'CCaMC-VOaMCpUC-pre-ret'!B5</f>
        <v>0.53</v>
      </c>
      <c r="C5" s="32">
        <f>'CCaMC-VOaMCpUC-pre-ret'!C5</f>
        <v>0.51666666666666672</v>
      </c>
      <c r="D5" s="32">
        <f>'CCaMC-VOaMCpUC-pre-ret'!D5</f>
        <v>0.5033333333333333</v>
      </c>
      <c r="E5" s="32">
        <f>'CCaMC-VOaMCpUC-pre-ret'!E5</f>
        <v>0.49</v>
      </c>
      <c r="F5" s="32">
        <f>'CCaMC-VOaMCpUC-pre-ret'!F5</f>
        <v>0.48714285714285716</v>
      </c>
      <c r="G5" s="32">
        <f>'CCaMC-VOaMCpUC-pre-ret'!G5</f>
        <v>0.48428571428571426</v>
      </c>
      <c r="H5" s="32">
        <f>'CCaMC-VOaMCpUC-pre-ret'!H5</f>
        <v>0.48142857142857143</v>
      </c>
      <c r="I5" s="32">
        <f>'CCaMC-VOaMCpUC-pre-ret'!I5</f>
        <v>0.47857142857142854</v>
      </c>
      <c r="J5" s="32">
        <f>'CCaMC-VOaMCpUC-pre-ret'!J5</f>
        <v>0.4757142857142857</v>
      </c>
      <c r="K5" s="32">
        <f>'CCaMC-VOaMCpUC-pre-ret'!K5</f>
        <v>0.47285714285714281</v>
      </c>
      <c r="L5" s="32">
        <f>'CCaMC-VOaMCpUC-pre-ret'!L5</f>
        <v>0.47</v>
      </c>
      <c r="M5" s="32">
        <f>'CCaMC-VOaMCpUC-pre-ret'!M5</f>
        <v>0.46849999999999997</v>
      </c>
      <c r="N5" s="32">
        <f>'CCaMC-VOaMCpUC-pre-ret'!N5</f>
        <v>0.46699999999999997</v>
      </c>
      <c r="O5" s="32">
        <f>'CCaMC-VOaMCpUC-pre-ret'!O5</f>
        <v>0.46549999999999997</v>
      </c>
      <c r="P5" s="32">
        <f>'CCaMC-VOaMCpUC-pre-ret'!P5</f>
        <v>0.46399999999999997</v>
      </c>
      <c r="Q5" s="32">
        <f>'CCaMC-VOaMCpUC-pre-ret'!Q5</f>
        <v>0.46249999999999997</v>
      </c>
      <c r="R5" s="32">
        <f>'CCaMC-VOaMCpUC-pre-ret'!R5</f>
        <v>0.46099999999999997</v>
      </c>
      <c r="S5" s="32">
        <f>'CCaMC-VOaMCpUC-pre-ret'!S5</f>
        <v>0.45949999999999996</v>
      </c>
      <c r="T5" s="32">
        <f>'CCaMC-VOaMCpUC-pre-ret'!T5</f>
        <v>0.45799999999999996</v>
      </c>
      <c r="U5" s="32">
        <f>'CCaMC-VOaMCpUC-pre-ret'!U5</f>
        <v>0.45649999999999996</v>
      </c>
      <c r="V5" s="32">
        <f>'CCaMC-VOaMCpUC-pre-ret'!V5</f>
        <v>0.45499999999999996</v>
      </c>
      <c r="W5" s="32">
        <f>'CCaMC-VOaMCpUC-pre-ret'!W5</f>
        <v>0.45350000000000001</v>
      </c>
      <c r="X5" s="32">
        <f>'CCaMC-VOaMCpUC-pre-ret'!X5</f>
        <v>0.45200000000000001</v>
      </c>
      <c r="Y5" s="32">
        <f>'CCaMC-VOaMCpUC-pre-ret'!Y5</f>
        <v>0.45050000000000001</v>
      </c>
      <c r="Z5" s="32">
        <f>'CCaMC-VOaMCpUC-pre-ret'!Z5</f>
        <v>0.44900000000000001</v>
      </c>
      <c r="AA5" s="32">
        <f>'CCaMC-VOaMCpUC-pre-ret'!AA5</f>
        <v>0.44750000000000001</v>
      </c>
      <c r="AB5" s="32">
        <f>'CCaMC-VOaMCpUC-pre-ret'!AB5</f>
        <v>0.44600000000000001</v>
      </c>
      <c r="AC5" s="32">
        <f>'CCaMC-VOaMCpUC-pre-ret'!AC5</f>
        <v>0.44450000000000001</v>
      </c>
      <c r="AD5" s="32">
        <f>'CCaMC-VOaMCpUC-pre-ret'!AD5</f>
        <v>0.443</v>
      </c>
      <c r="AE5" s="32">
        <f>'CCaMC-VOaMCpUC-pre-ret'!AE5</f>
        <v>0.4415</v>
      </c>
      <c r="AF5" s="32">
        <f>'CCaMC-VOaMCpUC-pre-ret'!AF5</f>
        <v>0.44</v>
      </c>
      <c r="AG5" s="32">
        <f>'CCaMC-VOaMCpUC-pre-ret'!AG5</f>
        <v>0.43849999999999989</v>
      </c>
      <c r="AH5" s="32">
        <f>'CCaMC-VOaMCpUC-pre-ret'!AH5</f>
        <v>0.43699999999999983</v>
      </c>
      <c r="AI5" s="32">
        <f>'CCaMC-VOaMCpUC-pre-ret'!AI5</f>
        <v>0.43550000000000022</v>
      </c>
      <c r="AJ5" s="32">
        <f>'CCaMC-VOaMCpUC-pre-ret'!AJ5</f>
        <v>0.43400000000000016</v>
      </c>
      <c r="AK5" s="32">
        <f>'CCaMC-VOaMCpUC-pre-ret'!AK5</f>
        <v>0.43250000000000011</v>
      </c>
      <c r="AL5" s="32">
        <f>'CCaMC-VOaMCpUC-pre-ret'!AL5</f>
        <v>0.43100000000000005</v>
      </c>
      <c r="AM5" s="32">
        <f>'CCaMC-VOaMCpUC-pre-ret'!AM5</f>
        <v>0.42949999999999999</v>
      </c>
      <c r="AN5" s="32">
        <f>'CCaMC-VOaMCpUC-pre-ret'!AN5</f>
        <v>0.42799999999999994</v>
      </c>
      <c r="AO5" s="32">
        <f>'CCaMC-VOaMCpUC-pre-ret'!AO5</f>
        <v>0.42649999999999988</v>
      </c>
      <c r="AP5" s="32">
        <f>'CCaMC-VOaMCpUC-pre-ret'!AP5</f>
        <v>0.42500000000000027</v>
      </c>
      <c r="AQ5" s="32">
        <f>'CCaMC-VOaMCpUC-pre-ret'!AQ5</f>
        <v>0.42350000000000021</v>
      </c>
      <c r="AR5" s="32">
        <f>'CCaMC-VOaMCpUC-pre-ret'!AR5</f>
        <v>0.42200000000000015</v>
      </c>
      <c r="AS5" s="32">
        <f>'CCaMC-VOaMCpUC-pre-ret'!AS5</f>
        <v>0.4205000000000001</v>
      </c>
      <c r="AT5" s="32">
        <f>'CCaMC-VOaMCpUC-pre-ret'!AT5</f>
        <v>0.41900000000000004</v>
      </c>
      <c r="AU5" s="32">
        <f>'CCaMC-VOaMCpUC-pre-ret'!AU5</f>
        <v>0.41749999999999998</v>
      </c>
      <c r="AV5" s="32">
        <f>'CCaMC-VOaMCpUC-pre-ret'!AV5</f>
        <v>0.41599999999999993</v>
      </c>
      <c r="AW5" s="32">
        <f>'CCaMC-VOaMCpUC-pre-ret'!AW5</f>
        <v>0.41449999999999987</v>
      </c>
      <c r="AX5" s="32">
        <f>'CCaMC-VOaMCpUC-pre-ret'!AX5</f>
        <v>0.41299999999999981</v>
      </c>
      <c r="AY5" s="32">
        <f>'CCaMC-VOaMCpUC-pre-ret'!AY5</f>
        <v>0.4115000000000002</v>
      </c>
      <c r="AZ5" s="32">
        <f>'CCaMC-VOaMCpUC-pre-ret'!AZ5</f>
        <v>0.41000000000000014</v>
      </c>
    </row>
    <row r="6" spans="1:52" ht="14.25" customHeight="1" x14ac:dyDescent="0.2">
      <c r="A6" s="5" t="s">
        <v>55</v>
      </c>
      <c r="B6" s="32">
        <f>'CCaMC-VOaMCpUC-pre-ret'!B6</f>
        <v>0</v>
      </c>
      <c r="C6" s="32">
        <f>'CCaMC-VOaMCpUC-pre-ret'!C6</f>
        <v>0</v>
      </c>
      <c r="D6" s="32">
        <f>'CCaMC-VOaMCpUC-pre-ret'!D6</f>
        <v>0</v>
      </c>
      <c r="E6" s="32">
        <f>'CCaMC-VOaMCpUC-pre-ret'!E6</f>
        <v>0</v>
      </c>
      <c r="F6" s="32">
        <f>'CCaMC-VOaMCpUC-pre-ret'!F6</f>
        <v>0</v>
      </c>
      <c r="G6" s="32">
        <f>'CCaMC-VOaMCpUC-pre-ret'!G6</f>
        <v>0</v>
      </c>
      <c r="H6" s="32">
        <f>'CCaMC-VOaMCpUC-pre-ret'!H6</f>
        <v>0</v>
      </c>
      <c r="I6" s="32">
        <f>'CCaMC-VOaMCpUC-pre-ret'!I6</f>
        <v>0</v>
      </c>
      <c r="J6" s="32">
        <f>'CCaMC-VOaMCpUC-pre-ret'!J6</f>
        <v>0</v>
      </c>
      <c r="K6" s="32">
        <f>'CCaMC-VOaMCpUC-pre-ret'!K6</f>
        <v>0</v>
      </c>
      <c r="L6" s="32">
        <f>'CCaMC-VOaMCpUC-pre-ret'!L6</f>
        <v>0</v>
      </c>
      <c r="M6" s="32">
        <f>'CCaMC-VOaMCpUC-pre-ret'!M6</f>
        <v>0</v>
      </c>
      <c r="N6" s="32">
        <f>'CCaMC-VOaMCpUC-pre-ret'!N6</f>
        <v>0</v>
      </c>
      <c r="O6" s="32">
        <f>'CCaMC-VOaMCpUC-pre-ret'!O6</f>
        <v>0</v>
      </c>
      <c r="P6" s="32">
        <f>'CCaMC-VOaMCpUC-pre-ret'!P6</f>
        <v>0</v>
      </c>
      <c r="Q6" s="32">
        <f>'CCaMC-VOaMCpUC-pre-ret'!Q6</f>
        <v>0</v>
      </c>
      <c r="R6" s="32">
        <f>'CCaMC-VOaMCpUC-pre-ret'!R6</f>
        <v>0</v>
      </c>
      <c r="S6" s="32">
        <f>'CCaMC-VOaMCpUC-pre-ret'!S6</f>
        <v>0</v>
      </c>
      <c r="T6" s="32">
        <f>'CCaMC-VOaMCpUC-pre-ret'!T6</f>
        <v>0</v>
      </c>
      <c r="U6" s="32">
        <f>'CCaMC-VOaMCpUC-pre-ret'!U6</f>
        <v>0</v>
      </c>
      <c r="V6" s="32">
        <f>'CCaMC-VOaMCpUC-pre-ret'!V6</f>
        <v>0</v>
      </c>
      <c r="W6" s="32">
        <f>'CCaMC-VOaMCpUC-pre-ret'!W6</f>
        <v>0</v>
      </c>
      <c r="X6" s="32">
        <f>'CCaMC-VOaMCpUC-pre-ret'!X6</f>
        <v>0</v>
      </c>
      <c r="Y6" s="32">
        <f>'CCaMC-VOaMCpUC-pre-ret'!Y6</f>
        <v>0</v>
      </c>
      <c r="Z6" s="32">
        <f>'CCaMC-VOaMCpUC-pre-ret'!Z6</f>
        <v>0</v>
      </c>
      <c r="AA6" s="32">
        <f>'CCaMC-VOaMCpUC-pre-ret'!AA6</f>
        <v>0</v>
      </c>
      <c r="AB6" s="32">
        <f>'CCaMC-VOaMCpUC-pre-ret'!AB6</f>
        <v>0</v>
      </c>
      <c r="AC6" s="32">
        <f>'CCaMC-VOaMCpUC-pre-ret'!AC6</f>
        <v>0</v>
      </c>
      <c r="AD6" s="32">
        <f>'CCaMC-VOaMCpUC-pre-ret'!AD6</f>
        <v>0</v>
      </c>
      <c r="AE6" s="32">
        <f>'CCaMC-VOaMCpUC-pre-ret'!AE6</f>
        <v>0</v>
      </c>
      <c r="AF6" s="32">
        <f>'CCaMC-VOaMCpUC-pre-ret'!AF6</f>
        <v>0</v>
      </c>
      <c r="AG6" s="32">
        <f>'CCaMC-VOaMCpUC-pre-ret'!AG6</f>
        <v>0</v>
      </c>
      <c r="AH6" s="32">
        <f>'CCaMC-VOaMCpUC-pre-ret'!AH6</f>
        <v>0</v>
      </c>
      <c r="AI6" s="32">
        <f>'CCaMC-VOaMCpUC-pre-ret'!AI6</f>
        <v>0</v>
      </c>
      <c r="AJ6" s="32">
        <f>'CCaMC-VOaMCpUC-pre-ret'!AJ6</f>
        <v>0</v>
      </c>
      <c r="AK6" s="32">
        <f>'CCaMC-VOaMCpUC-pre-ret'!AK6</f>
        <v>0</v>
      </c>
      <c r="AL6" s="32">
        <f>'CCaMC-VOaMCpUC-pre-ret'!AL6</f>
        <v>0</v>
      </c>
      <c r="AM6" s="32">
        <f>'CCaMC-VOaMCpUC-pre-ret'!AM6</f>
        <v>0</v>
      </c>
      <c r="AN6" s="32">
        <f>'CCaMC-VOaMCpUC-pre-ret'!AN6</f>
        <v>0</v>
      </c>
      <c r="AO6" s="32">
        <f>'CCaMC-VOaMCpUC-pre-ret'!AO6</f>
        <v>0</v>
      </c>
      <c r="AP6" s="32">
        <f>'CCaMC-VOaMCpUC-pre-ret'!AP6</f>
        <v>0</v>
      </c>
      <c r="AQ6" s="32">
        <f>'CCaMC-VOaMCpUC-pre-ret'!AQ6</f>
        <v>0</v>
      </c>
      <c r="AR6" s="32">
        <f>'CCaMC-VOaMCpUC-pre-ret'!AR6</f>
        <v>0</v>
      </c>
      <c r="AS6" s="32">
        <f>'CCaMC-VOaMCpUC-pre-ret'!AS6</f>
        <v>0</v>
      </c>
      <c r="AT6" s="32">
        <f>'CCaMC-VOaMCpUC-pre-ret'!AT6</f>
        <v>0</v>
      </c>
      <c r="AU6" s="32">
        <f>'CCaMC-VOaMCpUC-pre-ret'!AU6</f>
        <v>0</v>
      </c>
      <c r="AV6" s="32">
        <f>'CCaMC-VOaMCpUC-pre-ret'!AV6</f>
        <v>0</v>
      </c>
      <c r="AW6" s="32">
        <f>'CCaMC-VOaMCpUC-pre-ret'!AW6</f>
        <v>0</v>
      </c>
      <c r="AX6" s="32">
        <f>'CCaMC-VOaMCpUC-pre-ret'!AX6</f>
        <v>0</v>
      </c>
      <c r="AY6" s="32">
        <f>'CCaMC-VOaMCpUC-pre-ret'!AY6</f>
        <v>0</v>
      </c>
      <c r="AZ6" s="32">
        <f>'CCaMC-VOaMCpUC-pre-ret'!AZ6</f>
        <v>0</v>
      </c>
    </row>
    <row r="7" spans="1:52" ht="14.25" customHeight="1" x14ac:dyDescent="0.2">
      <c r="A7" s="5" t="s">
        <v>56</v>
      </c>
      <c r="B7" s="32">
        <f>'CCaMC-VOaMCpUC-pre-ret'!B7</f>
        <v>0</v>
      </c>
      <c r="C7" s="32">
        <f>'CCaMC-VOaMCpUC-pre-ret'!C7</f>
        <v>0</v>
      </c>
      <c r="D7" s="32">
        <f>'CCaMC-VOaMCpUC-pre-ret'!D7</f>
        <v>0</v>
      </c>
      <c r="E7" s="32">
        <f>'CCaMC-VOaMCpUC-pre-ret'!E7</f>
        <v>0</v>
      </c>
      <c r="F7" s="32">
        <f>'CCaMC-VOaMCpUC-pre-ret'!F7</f>
        <v>0</v>
      </c>
      <c r="G7" s="32">
        <f>'CCaMC-VOaMCpUC-pre-ret'!G7</f>
        <v>0</v>
      </c>
      <c r="H7" s="32">
        <f>'CCaMC-VOaMCpUC-pre-ret'!H7</f>
        <v>0</v>
      </c>
      <c r="I7" s="32">
        <f>'CCaMC-VOaMCpUC-pre-ret'!I7</f>
        <v>0</v>
      </c>
      <c r="J7" s="32">
        <f>'CCaMC-VOaMCpUC-pre-ret'!J7</f>
        <v>0</v>
      </c>
      <c r="K7" s="32">
        <f>'CCaMC-VOaMCpUC-pre-ret'!K7</f>
        <v>0</v>
      </c>
      <c r="L7" s="32">
        <f>'CCaMC-VOaMCpUC-pre-ret'!L7</f>
        <v>0</v>
      </c>
      <c r="M7" s="32">
        <f>'CCaMC-VOaMCpUC-pre-ret'!M7</f>
        <v>0</v>
      </c>
      <c r="N7" s="32">
        <f>'CCaMC-VOaMCpUC-pre-ret'!N7</f>
        <v>0</v>
      </c>
      <c r="O7" s="32">
        <f>'CCaMC-VOaMCpUC-pre-ret'!O7</f>
        <v>0</v>
      </c>
      <c r="P7" s="32">
        <f>'CCaMC-VOaMCpUC-pre-ret'!P7</f>
        <v>0</v>
      </c>
      <c r="Q7" s="32">
        <f>'CCaMC-VOaMCpUC-pre-ret'!Q7</f>
        <v>0</v>
      </c>
      <c r="R7" s="32">
        <f>'CCaMC-VOaMCpUC-pre-ret'!R7</f>
        <v>0</v>
      </c>
      <c r="S7" s="32">
        <f>'CCaMC-VOaMCpUC-pre-ret'!S7</f>
        <v>0</v>
      </c>
      <c r="T7" s="32">
        <f>'CCaMC-VOaMCpUC-pre-ret'!T7</f>
        <v>0</v>
      </c>
      <c r="U7" s="32">
        <f>'CCaMC-VOaMCpUC-pre-ret'!U7</f>
        <v>0</v>
      </c>
      <c r="V7" s="32">
        <f>'CCaMC-VOaMCpUC-pre-ret'!V7</f>
        <v>0</v>
      </c>
      <c r="W7" s="32">
        <f>'CCaMC-VOaMCpUC-pre-ret'!W7</f>
        <v>0</v>
      </c>
      <c r="X7" s="32">
        <f>'CCaMC-VOaMCpUC-pre-ret'!X7</f>
        <v>0</v>
      </c>
      <c r="Y7" s="32">
        <f>'CCaMC-VOaMCpUC-pre-ret'!Y7</f>
        <v>0</v>
      </c>
      <c r="Z7" s="32">
        <f>'CCaMC-VOaMCpUC-pre-ret'!Z7</f>
        <v>0</v>
      </c>
      <c r="AA7" s="32">
        <f>'CCaMC-VOaMCpUC-pre-ret'!AA7</f>
        <v>0</v>
      </c>
      <c r="AB7" s="32">
        <f>'CCaMC-VOaMCpUC-pre-ret'!AB7</f>
        <v>0</v>
      </c>
      <c r="AC7" s="32">
        <f>'CCaMC-VOaMCpUC-pre-ret'!AC7</f>
        <v>0</v>
      </c>
      <c r="AD7" s="32">
        <f>'CCaMC-VOaMCpUC-pre-ret'!AD7</f>
        <v>0</v>
      </c>
      <c r="AE7" s="32">
        <f>'CCaMC-VOaMCpUC-pre-ret'!AE7</f>
        <v>0</v>
      </c>
      <c r="AF7" s="32">
        <f>'CCaMC-VOaMCpUC-pre-ret'!AF7</f>
        <v>0</v>
      </c>
      <c r="AG7" s="32">
        <f>'CCaMC-VOaMCpUC-pre-ret'!AG7</f>
        <v>0</v>
      </c>
      <c r="AH7" s="32">
        <f>'CCaMC-VOaMCpUC-pre-ret'!AH7</f>
        <v>0</v>
      </c>
      <c r="AI7" s="32">
        <f>'CCaMC-VOaMCpUC-pre-ret'!AI7</f>
        <v>0</v>
      </c>
      <c r="AJ7" s="32">
        <f>'CCaMC-VOaMCpUC-pre-ret'!AJ7</f>
        <v>0</v>
      </c>
      <c r="AK7" s="32">
        <f>'CCaMC-VOaMCpUC-pre-ret'!AK7</f>
        <v>0</v>
      </c>
      <c r="AL7" s="32">
        <f>'CCaMC-VOaMCpUC-pre-ret'!AL7</f>
        <v>0</v>
      </c>
      <c r="AM7" s="32">
        <f>'CCaMC-VOaMCpUC-pre-ret'!AM7</f>
        <v>0</v>
      </c>
      <c r="AN7" s="32">
        <f>'CCaMC-VOaMCpUC-pre-ret'!AN7</f>
        <v>0</v>
      </c>
      <c r="AO7" s="32">
        <f>'CCaMC-VOaMCpUC-pre-ret'!AO7</f>
        <v>0</v>
      </c>
      <c r="AP7" s="32">
        <f>'CCaMC-VOaMCpUC-pre-ret'!AP7</f>
        <v>0</v>
      </c>
      <c r="AQ7" s="32">
        <f>'CCaMC-VOaMCpUC-pre-ret'!AQ7</f>
        <v>0</v>
      </c>
      <c r="AR7" s="32">
        <f>'CCaMC-VOaMCpUC-pre-ret'!AR7</f>
        <v>0</v>
      </c>
      <c r="AS7" s="32">
        <f>'CCaMC-VOaMCpUC-pre-ret'!AS7</f>
        <v>0</v>
      </c>
      <c r="AT7" s="32">
        <f>'CCaMC-VOaMCpUC-pre-ret'!AT7</f>
        <v>0</v>
      </c>
      <c r="AU7" s="32">
        <f>'CCaMC-VOaMCpUC-pre-ret'!AU7</f>
        <v>0</v>
      </c>
      <c r="AV7" s="32">
        <f>'CCaMC-VOaMCpUC-pre-ret'!AV7</f>
        <v>0</v>
      </c>
      <c r="AW7" s="32">
        <f>'CCaMC-VOaMCpUC-pre-ret'!AW7</f>
        <v>0</v>
      </c>
      <c r="AX7" s="32">
        <f>'CCaMC-VOaMCpUC-pre-ret'!AX7</f>
        <v>0</v>
      </c>
      <c r="AY7" s="32">
        <f>'CCaMC-VOaMCpUC-pre-ret'!AY7</f>
        <v>0</v>
      </c>
      <c r="AZ7" s="32">
        <f>'CCaMC-VOaMCpUC-pre-ret'!AZ7</f>
        <v>0</v>
      </c>
    </row>
    <row r="8" spans="1:52" ht="14.25" customHeight="1" x14ac:dyDescent="0.2">
      <c r="A8" s="5" t="s">
        <v>67</v>
      </c>
      <c r="B8" s="32">
        <f>'CCaMC-VOaMCpUC-pre-ret'!B8</f>
        <v>0</v>
      </c>
      <c r="C8" s="32">
        <f>'CCaMC-VOaMCpUC-pre-ret'!C8</f>
        <v>0</v>
      </c>
      <c r="D8" s="32">
        <f>'CCaMC-VOaMCpUC-pre-ret'!D8</f>
        <v>0</v>
      </c>
      <c r="E8" s="32">
        <f>'CCaMC-VOaMCpUC-pre-ret'!E8</f>
        <v>0</v>
      </c>
      <c r="F8" s="32">
        <f>'CCaMC-VOaMCpUC-pre-ret'!F8</f>
        <v>0</v>
      </c>
      <c r="G8" s="32">
        <f>'CCaMC-VOaMCpUC-pre-ret'!G8</f>
        <v>0</v>
      </c>
      <c r="H8" s="32">
        <f>'CCaMC-VOaMCpUC-pre-ret'!H8</f>
        <v>0</v>
      </c>
      <c r="I8" s="32">
        <f>'CCaMC-VOaMCpUC-pre-ret'!I8</f>
        <v>0</v>
      </c>
      <c r="J8" s="32">
        <f>'CCaMC-VOaMCpUC-pre-ret'!J8</f>
        <v>0</v>
      </c>
      <c r="K8" s="32">
        <f>'CCaMC-VOaMCpUC-pre-ret'!K8</f>
        <v>0</v>
      </c>
      <c r="L8" s="32">
        <f>'CCaMC-VOaMCpUC-pre-ret'!L8</f>
        <v>0</v>
      </c>
      <c r="M8" s="32">
        <f>'CCaMC-VOaMCpUC-pre-ret'!M8</f>
        <v>0</v>
      </c>
      <c r="N8" s="32">
        <f>'CCaMC-VOaMCpUC-pre-ret'!N8</f>
        <v>0</v>
      </c>
      <c r="O8" s="32">
        <f>'CCaMC-VOaMCpUC-pre-ret'!O8</f>
        <v>0</v>
      </c>
      <c r="P8" s="32">
        <f>'CCaMC-VOaMCpUC-pre-ret'!P8</f>
        <v>0</v>
      </c>
      <c r="Q8" s="32">
        <f>'CCaMC-VOaMCpUC-pre-ret'!Q8</f>
        <v>0</v>
      </c>
      <c r="R8" s="32">
        <f>'CCaMC-VOaMCpUC-pre-ret'!R8</f>
        <v>0</v>
      </c>
      <c r="S8" s="32">
        <f>'CCaMC-VOaMCpUC-pre-ret'!S8</f>
        <v>0</v>
      </c>
      <c r="T8" s="32">
        <f>'CCaMC-VOaMCpUC-pre-ret'!T8</f>
        <v>0</v>
      </c>
      <c r="U8" s="32">
        <f>'CCaMC-VOaMCpUC-pre-ret'!U8</f>
        <v>0</v>
      </c>
      <c r="V8" s="32">
        <f>'CCaMC-VOaMCpUC-pre-ret'!V8</f>
        <v>0</v>
      </c>
      <c r="W8" s="32">
        <f>'CCaMC-VOaMCpUC-pre-ret'!W8</f>
        <v>0</v>
      </c>
      <c r="X8" s="32">
        <f>'CCaMC-VOaMCpUC-pre-ret'!X8</f>
        <v>0</v>
      </c>
      <c r="Y8" s="32">
        <f>'CCaMC-VOaMCpUC-pre-ret'!Y8</f>
        <v>0</v>
      </c>
      <c r="Z8" s="32">
        <f>'CCaMC-VOaMCpUC-pre-ret'!Z8</f>
        <v>0</v>
      </c>
      <c r="AA8" s="32">
        <f>'CCaMC-VOaMCpUC-pre-ret'!AA8</f>
        <v>0</v>
      </c>
      <c r="AB8" s="32">
        <f>'CCaMC-VOaMCpUC-pre-ret'!AB8</f>
        <v>0</v>
      </c>
      <c r="AC8" s="32">
        <f>'CCaMC-VOaMCpUC-pre-ret'!AC8</f>
        <v>0</v>
      </c>
      <c r="AD8" s="32">
        <f>'CCaMC-VOaMCpUC-pre-ret'!AD8</f>
        <v>0</v>
      </c>
      <c r="AE8" s="32">
        <f>'CCaMC-VOaMCpUC-pre-ret'!AE8</f>
        <v>0</v>
      </c>
      <c r="AF8" s="32">
        <f>'CCaMC-VOaMCpUC-pre-ret'!AF8</f>
        <v>0</v>
      </c>
      <c r="AG8" s="32">
        <f>'CCaMC-VOaMCpUC-pre-ret'!AG8</f>
        <v>0</v>
      </c>
      <c r="AH8" s="32">
        <f>'CCaMC-VOaMCpUC-pre-ret'!AH8</f>
        <v>0</v>
      </c>
      <c r="AI8" s="32">
        <f>'CCaMC-VOaMCpUC-pre-ret'!AI8</f>
        <v>0</v>
      </c>
      <c r="AJ8" s="32">
        <f>'CCaMC-VOaMCpUC-pre-ret'!AJ8</f>
        <v>0</v>
      </c>
      <c r="AK8" s="32">
        <f>'CCaMC-VOaMCpUC-pre-ret'!AK8</f>
        <v>0</v>
      </c>
      <c r="AL8" s="32">
        <f>'CCaMC-VOaMCpUC-pre-ret'!AL8</f>
        <v>0</v>
      </c>
      <c r="AM8" s="32">
        <f>'CCaMC-VOaMCpUC-pre-ret'!AM8</f>
        <v>0</v>
      </c>
      <c r="AN8" s="32">
        <f>'CCaMC-VOaMCpUC-pre-ret'!AN8</f>
        <v>0</v>
      </c>
      <c r="AO8" s="32">
        <f>'CCaMC-VOaMCpUC-pre-ret'!AO8</f>
        <v>0</v>
      </c>
      <c r="AP8" s="32">
        <f>'CCaMC-VOaMCpUC-pre-ret'!AP8</f>
        <v>0</v>
      </c>
      <c r="AQ8" s="32">
        <f>'CCaMC-VOaMCpUC-pre-ret'!AQ8</f>
        <v>0</v>
      </c>
      <c r="AR8" s="32">
        <f>'CCaMC-VOaMCpUC-pre-ret'!AR8</f>
        <v>0</v>
      </c>
      <c r="AS8" s="32">
        <f>'CCaMC-VOaMCpUC-pre-ret'!AS8</f>
        <v>0</v>
      </c>
      <c r="AT8" s="32">
        <f>'CCaMC-VOaMCpUC-pre-ret'!AT8</f>
        <v>0</v>
      </c>
      <c r="AU8" s="32">
        <f>'CCaMC-VOaMCpUC-pre-ret'!AU8</f>
        <v>0</v>
      </c>
      <c r="AV8" s="32">
        <f>'CCaMC-VOaMCpUC-pre-ret'!AV8</f>
        <v>0</v>
      </c>
      <c r="AW8" s="32">
        <f>'CCaMC-VOaMCpUC-pre-ret'!AW8</f>
        <v>0</v>
      </c>
      <c r="AX8" s="32">
        <f>'CCaMC-VOaMCpUC-pre-ret'!AX8</f>
        <v>0</v>
      </c>
      <c r="AY8" s="32">
        <f>'CCaMC-VOaMCpUC-pre-ret'!AY8</f>
        <v>0</v>
      </c>
      <c r="AZ8" s="32">
        <f>'CCaMC-VOaMCpUC-pre-ret'!AZ8</f>
        <v>0</v>
      </c>
    </row>
    <row r="9" spans="1:52" ht="14.25" customHeight="1" x14ac:dyDescent="0.2">
      <c r="A9" s="5" t="s">
        <v>57</v>
      </c>
      <c r="B9" s="32">
        <f>'CCaMC-VOaMCpUC-pre-ret'!B9</f>
        <v>2.88</v>
      </c>
      <c r="C9" s="32">
        <f>'CCaMC-VOaMCpUC-pre-ret'!C9</f>
        <v>2.8033333333333332</v>
      </c>
      <c r="D9" s="32">
        <f>'CCaMC-VOaMCpUC-pre-ret'!D9</f>
        <v>2.7266666666666666</v>
      </c>
      <c r="E9" s="32">
        <f>'CCaMC-VOaMCpUC-pre-ret'!E9</f>
        <v>2.65</v>
      </c>
      <c r="F9" s="32">
        <f>'CCaMC-VOaMCpUC-pre-ret'!F9</f>
        <v>2.62</v>
      </c>
      <c r="G9" s="32">
        <f>'CCaMC-VOaMCpUC-pre-ret'!G9</f>
        <v>2.59</v>
      </c>
      <c r="H9" s="32">
        <f>'CCaMC-VOaMCpUC-pre-ret'!H9</f>
        <v>2.56</v>
      </c>
      <c r="I9" s="32">
        <f>'CCaMC-VOaMCpUC-pre-ret'!I9</f>
        <v>2.5299999999999998</v>
      </c>
      <c r="J9" s="32">
        <f>'CCaMC-VOaMCpUC-pre-ret'!J9</f>
        <v>2.5</v>
      </c>
      <c r="K9" s="32">
        <f>'CCaMC-VOaMCpUC-pre-ret'!K9</f>
        <v>2.4699999999999998</v>
      </c>
      <c r="L9" s="32">
        <f>'CCaMC-VOaMCpUC-pre-ret'!L9</f>
        <v>2.44</v>
      </c>
      <c r="M9" s="32">
        <f>'CCaMC-VOaMCpUC-pre-ret'!M9</f>
        <v>2.4239999999999999</v>
      </c>
      <c r="N9" s="32">
        <f>'CCaMC-VOaMCpUC-pre-ret'!N9</f>
        <v>2.4079999999999999</v>
      </c>
      <c r="O9" s="32">
        <f>'CCaMC-VOaMCpUC-pre-ret'!O9</f>
        <v>2.3919999999999999</v>
      </c>
      <c r="P9" s="32">
        <f>'CCaMC-VOaMCpUC-pre-ret'!P9</f>
        <v>2.3759999999999999</v>
      </c>
      <c r="Q9" s="32">
        <f>'CCaMC-VOaMCpUC-pre-ret'!Q9</f>
        <v>2.36</v>
      </c>
      <c r="R9" s="32">
        <f>'CCaMC-VOaMCpUC-pre-ret'!R9</f>
        <v>2.3439999999999999</v>
      </c>
      <c r="S9" s="32">
        <f>'CCaMC-VOaMCpUC-pre-ret'!S9</f>
        <v>2.3279999999999998</v>
      </c>
      <c r="T9" s="32">
        <f>'CCaMC-VOaMCpUC-pre-ret'!T9</f>
        <v>2.3119999999999998</v>
      </c>
      <c r="U9" s="32">
        <f>'CCaMC-VOaMCpUC-pre-ret'!U9</f>
        <v>2.2959999999999998</v>
      </c>
      <c r="V9" s="32">
        <f>'CCaMC-VOaMCpUC-pre-ret'!V9</f>
        <v>2.2800000000000002</v>
      </c>
      <c r="W9" s="32">
        <f>'CCaMC-VOaMCpUC-pre-ret'!W9</f>
        <v>2.2640000000000002</v>
      </c>
      <c r="X9" s="32">
        <f>'CCaMC-VOaMCpUC-pre-ret'!X9</f>
        <v>2.2480000000000002</v>
      </c>
      <c r="Y9" s="32">
        <f>'CCaMC-VOaMCpUC-pre-ret'!Y9</f>
        <v>2.2320000000000002</v>
      </c>
      <c r="Z9" s="32">
        <f>'CCaMC-VOaMCpUC-pre-ret'!Z9</f>
        <v>2.2160000000000002</v>
      </c>
      <c r="AA9" s="32">
        <f>'CCaMC-VOaMCpUC-pre-ret'!AA9</f>
        <v>2.2000000000000002</v>
      </c>
      <c r="AB9" s="32">
        <f>'CCaMC-VOaMCpUC-pre-ret'!AB9</f>
        <v>2.1840000000000002</v>
      </c>
      <c r="AC9" s="32">
        <f>'CCaMC-VOaMCpUC-pre-ret'!AC9</f>
        <v>2.1680000000000001</v>
      </c>
      <c r="AD9" s="32">
        <f>'CCaMC-VOaMCpUC-pre-ret'!AD9</f>
        <v>2.1520000000000001</v>
      </c>
      <c r="AE9" s="32">
        <f>'CCaMC-VOaMCpUC-pre-ret'!AE9</f>
        <v>2.1360000000000001</v>
      </c>
      <c r="AF9" s="32">
        <f>'CCaMC-VOaMCpUC-pre-ret'!AF9</f>
        <v>2.12</v>
      </c>
      <c r="AG9" s="32">
        <f>'CCaMC-VOaMCpUC-pre-ret'!AG9</f>
        <v>2.1039999999999992</v>
      </c>
      <c r="AH9" s="32">
        <f>'CCaMC-VOaMCpUC-pre-ret'!AH9</f>
        <v>2.088000000000001</v>
      </c>
      <c r="AI9" s="32">
        <f>'CCaMC-VOaMCpUC-pre-ret'!AI9</f>
        <v>2.0720000000000027</v>
      </c>
      <c r="AJ9" s="32">
        <f>'CCaMC-VOaMCpUC-pre-ret'!AJ9</f>
        <v>2.0559999999999974</v>
      </c>
      <c r="AK9" s="32">
        <f>'CCaMC-VOaMCpUC-pre-ret'!AK9</f>
        <v>2.0399999999999991</v>
      </c>
      <c r="AL9" s="32">
        <f>'CCaMC-VOaMCpUC-pre-ret'!AL9</f>
        <v>2.0240000000000009</v>
      </c>
      <c r="AM9" s="32">
        <f>'CCaMC-VOaMCpUC-pre-ret'!AM9</f>
        <v>2.0080000000000027</v>
      </c>
      <c r="AN9" s="32">
        <f>'CCaMC-VOaMCpUC-pre-ret'!AN9</f>
        <v>1.9920000000000044</v>
      </c>
      <c r="AO9" s="32">
        <f>'CCaMC-VOaMCpUC-pre-ret'!AO9</f>
        <v>1.9759999999999991</v>
      </c>
      <c r="AP9" s="32">
        <f>'CCaMC-VOaMCpUC-pre-ret'!AP9</f>
        <v>1.9600000000000009</v>
      </c>
      <c r="AQ9" s="32">
        <f>'CCaMC-VOaMCpUC-pre-ret'!AQ9</f>
        <v>1.9440000000000026</v>
      </c>
      <c r="AR9" s="32">
        <f>'CCaMC-VOaMCpUC-pre-ret'!AR9</f>
        <v>1.9279999999999973</v>
      </c>
      <c r="AS9" s="32">
        <f>'CCaMC-VOaMCpUC-pre-ret'!AS9</f>
        <v>1.911999999999999</v>
      </c>
      <c r="AT9" s="32">
        <f>'CCaMC-VOaMCpUC-pre-ret'!AT9</f>
        <v>1.8960000000000008</v>
      </c>
      <c r="AU9" s="32">
        <f>'CCaMC-VOaMCpUC-pre-ret'!AU9</f>
        <v>1.8800000000000026</v>
      </c>
      <c r="AV9" s="32">
        <f>'CCaMC-VOaMCpUC-pre-ret'!AV9</f>
        <v>1.8640000000000043</v>
      </c>
      <c r="AW9" s="32">
        <f>'CCaMC-VOaMCpUC-pre-ret'!AW9</f>
        <v>1.847999999999999</v>
      </c>
      <c r="AX9" s="32">
        <f>'CCaMC-VOaMCpUC-pre-ret'!AX9</f>
        <v>1.8320000000000007</v>
      </c>
      <c r="AY9" s="32">
        <f>'CCaMC-VOaMCpUC-pre-ret'!AY9</f>
        <v>1.8160000000000025</v>
      </c>
      <c r="AZ9" s="32">
        <f>'CCaMC-VOaMCpUC-pre-ret'!AZ9</f>
        <v>1.7999999999999972</v>
      </c>
    </row>
    <row r="10" spans="1:52" ht="14.25" customHeight="1" x14ac:dyDescent="0.2">
      <c r="A10" s="5" t="s">
        <v>58</v>
      </c>
      <c r="B10" s="32">
        <f>'CCaMC-VOaMCpUC-pre-ret'!B10</f>
        <v>0.21</v>
      </c>
      <c r="C10" s="32">
        <f>'CCaMC-VOaMCpUC-pre-ret'!C10</f>
        <v>0.21</v>
      </c>
      <c r="D10" s="32">
        <f>'CCaMC-VOaMCpUC-pre-ret'!D10</f>
        <v>0.21</v>
      </c>
      <c r="E10" s="32">
        <f>'CCaMC-VOaMCpUC-pre-ret'!E10</f>
        <v>0.21</v>
      </c>
      <c r="F10" s="32">
        <f>'CCaMC-VOaMCpUC-pre-ret'!F10</f>
        <v>0.20714285714285713</v>
      </c>
      <c r="G10" s="32">
        <f>'CCaMC-VOaMCpUC-pre-ret'!G10</f>
        <v>0.20428571428571429</v>
      </c>
      <c r="H10" s="32">
        <f>'CCaMC-VOaMCpUC-pre-ret'!H10</f>
        <v>0.20142857142857143</v>
      </c>
      <c r="I10" s="32">
        <f>'CCaMC-VOaMCpUC-pre-ret'!I10</f>
        <v>0.19857142857142857</v>
      </c>
      <c r="J10" s="32">
        <f>'CCaMC-VOaMCpUC-pre-ret'!J10</f>
        <v>0.1957142857142857</v>
      </c>
      <c r="K10" s="32">
        <f>'CCaMC-VOaMCpUC-pre-ret'!K10</f>
        <v>0.19285714285714287</v>
      </c>
      <c r="L10" s="32">
        <f>'CCaMC-VOaMCpUC-pre-ret'!L10</f>
        <v>0.19</v>
      </c>
      <c r="M10" s="32">
        <f>'CCaMC-VOaMCpUC-pre-ret'!M10</f>
        <v>0.1885</v>
      </c>
      <c r="N10" s="32">
        <f>'CCaMC-VOaMCpUC-pre-ret'!N10</f>
        <v>0.187</v>
      </c>
      <c r="O10" s="32">
        <f>'CCaMC-VOaMCpUC-pre-ret'!O10</f>
        <v>0.1855</v>
      </c>
      <c r="P10" s="32">
        <f>'CCaMC-VOaMCpUC-pre-ret'!P10</f>
        <v>0.184</v>
      </c>
      <c r="Q10" s="32">
        <f>'CCaMC-VOaMCpUC-pre-ret'!Q10</f>
        <v>0.1825</v>
      </c>
      <c r="R10" s="32">
        <f>'CCaMC-VOaMCpUC-pre-ret'!R10</f>
        <v>0.18099999999999999</v>
      </c>
      <c r="S10" s="32">
        <f>'CCaMC-VOaMCpUC-pre-ret'!S10</f>
        <v>0.17949999999999999</v>
      </c>
      <c r="T10" s="32">
        <f>'CCaMC-VOaMCpUC-pre-ret'!T10</f>
        <v>0.17799999999999999</v>
      </c>
      <c r="U10" s="32">
        <f>'CCaMC-VOaMCpUC-pre-ret'!U10</f>
        <v>0.17649999999999999</v>
      </c>
      <c r="V10" s="32">
        <f>'CCaMC-VOaMCpUC-pre-ret'!V10</f>
        <v>0.17499999999999999</v>
      </c>
      <c r="W10" s="32">
        <f>'CCaMC-VOaMCpUC-pre-ret'!W10</f>
        <v>0.17349999999999999</v>
      </c>
      <c r="X10" s="32">
        <f>'CCaMC-VOaMCpUC-pre-ret'!X10</f>
        <v>0.17199999999999999</v>
      </c>
      <c r="Y10" s="32">
        <f>'CCaMC-VOaMCpUC-pre-ret'!Y10</f>
        <v>0.17050000000000001</v>
      </c>
      <c r="Z10" s="32">
        <f>'CCaMC-VOaMCpUC-pre-ret'!Z10</f>
        <v>0.16900000000000001</v>
      </c>
      <c r="AA10" s="32">
        <f>'CCaMC-VOaMCpUC-pre-ret'!AA10</f>
        <v>0.16750000000000001</v>
      </c>
      <c r="AB10" s="32">
        <f>'CCaMC-VOaMCpUC-pre-ret'!AB10</f>
        <v>0.16600000000000001</v>
      </c>
      <c r="AC10" s="32">
        <f>'CCaMC-VOaMCpUC-pre-ret'!AC10</f>
        <v>0.16450000000000001</v>
      </c>
      <c r="AD10" s="32">
        <f>'CCaMC-VOaMCpUC-pre-ret'!AD10</f>
        <v>0.16300000000000001</v>
      </c>
      <c r="AE10" s="32">
        <f>'CCaMC-VOaMCpUC-pre-ret'!AE10</f>
        <v>0.1615</v>
      </c>
      <c r="AF10" s="32">
        <f>'CCaMC-VOaMCpUC-pre-ret'!AF10</f>
        <v>0.16</v>
      </c>
      <c r="AG10" s="32">
        <f>'CCaMC-VOaMCpUC-pre-ret'!AG10</f>
        <v>0.15849999999999964</v>
      </c>
      <c r="AH10" s="32">
        <f>'CCaMC-VOaMCpUC-pre-ret'!AH10</f>
        <v>0.15699999999999958</v>
      </c>
      <c r="AI10" s="32">
        <f>'CCaMC-VOaMCpUC-pre-ret'!AI10</f>
        <v>0.15549999999999997</v>
      </c>
      <c r="AJ10" s="32">
        <f>'CCaMC-VOaMCpUC-pre-ret'!AJ10</f>
        <v>0.15399999999999991</v>
      </c>
      <c r="AK10" s="32">
        <f>'CCaMC-VOaMCpUC-pre-ret'!AK10</f>
        <v>0.15249999999999986</v>
      </c>
      <c r="AL10" s="32">
        <f>'CCaMC-VOaMCpUC-pre-ret'!AL10</f>
        <v>0.1509999999999998</v>
      </c>
      <c r="AM10" s="32">
        <f>'CCaMC-VOaMCpUC-pre-ret'!AM10</f>
        <v>0.14949999999999974</v>
      </c>
      <c r="AN10" s="32">
        <f>'CCaMC-VOaMCpUC-pre-ret'!AN10</f>
        <v>0.14799999999999969</v>
      </c>
      <c r="AO10" s="32">
        <f>'CCaMC-VOaMCpUC-pre-ret'!AO10</f>
        <v>0.14649999999999963</v>
      </c>
      <c r="AP10" s="32">
        <f>'CCaMC-VOaMCpUC-pre-ret'!AP10</f>
        <v>0.14500000000000002</v>
      </c>
      <c r="AQ10" s="32">
        <f>'CCaMC-VOaMCpUC-pre-ret'!AQ10</f>
        <v>0.14349999999999996</v>
      </c>
      <c r="AR10" s="32">
        <f>'CCaMC-VOaMCpUC-pre-ret'!AR10</f>
        <v>0.1419999999999999</v>
      </c>
      <c r="AS10" s="32">
        <f>'CCaMC-VOaMCpUC-pre-ret'!AS10</f>
        <v>0.14049999999999985</v>
      </c>
      <c r="AT10" s="32">
        <f>'CCaMC-VOaMCpUC-pre-ret'!AT10</f>
        <v>0.13899999999999979</v>
      </c>
      <c r="AU10" s="32">
        <f>'CCaMC-VOaMCpUC-pre-ret'!AU10</f>
        <v>0.13749999999999973</v>
      </c>
      <c r="AV10" s="32">
        <f>'CCaMC-VOaMCpUC-pre-ret'!AV10</f>
        <v>0.13599999999999968</v>
      </c>
      <c r="AW10" s="32">
        <f>'CCaMC-VOaMCpUC-pre-ret'!AW10</f>
        <v>0.13449999999999962</v>
      </c>
      <c r="AX10" s="32">
        <f>'CCaMC-VOaMCpUC-pre-ret'!AX10</f>
        <v>0.13299999999999956</v>
      </c>
      <c r="AY10" s="32">
        <f>'CCaMC-VOaMCpUC-pre-ret'!AY10</f>
        <v>0.13149999999999995</v>
      </c>
      <c r="AZ10" s="32">
        <f>'CCaMC-VOaMCpUC-pre-ret'!AZ10</f>
        <v>0.12999999999999989</v>
      </c>
    </row>
    <row r="11" spans="1:52" ht="14.25" customHeight="1" x14ac:dyDescent="0.2">
      <c r="A11" s="5" t="s">
        <v>59</v>
      </c>
      <c r="B11" s="32">
        <f>'CCaMC-VOaMCpUC-pre-ret'!B11</f>
        <v>6.14</v>
      </c>
      <c r="C11" s="32">
        <f>'CCaMC-VOaMCpUC-pre-ret'!C11</f>
        <v>5.99</v>
      </c>
      <c r="D11" s="32">
        <f>'CCaMC-VOaMCpUC-pre-ret'!D11</f>
        <v>5.84</v>
      </c>
      <c r="E11" s="32">
        <f>'CCaMC-VOaMCpUC-pre-ret'!E11</f>
        <v>5.69</v>
      </c>
      <c r="F11" s="32">
        <f>'CCaMC-VOaMCpUC-pre-ret'!F11</f>
        <v>5.6400000000000006</v>
      </c>
      <c r="G11" s="32">
        <f>'CCaMC-VOaMCpUC-pre-ret'!G11</f>
        <v>5.59</v>
      </c>
      <c r="H11" s="32">
        <f>'CCaMC-VOaMCpUC-pre-ret'!H11</f>
        <v>5.54</v>
      </c>
      <c r="I11" s="32">
        <f>'CCaMC-VOaMCpUC-pre-ret'!I11</f>
        <v>5.49</v>
      </c>
      <c r="J11" s="32">
        <f>'CCaMC-VOaMCpUC-pre-ret'!J11</f>
        <v>5.44</v>
      </c>
      <c r="K11" s="32">
        <f>'CCaMC-VOaMCpUC-pre-ret'!K11</f>
        <v>5.39</v>
      </c>
      <c r="L11" s="32">
        <f>'CCaMC-VOaMCpUC-pre-ret'!L11</f>
        <v>5.34</v>
      </c>
      <c r="M11" s="32">
        <f>'CCaMC-VOaMCpUC-pre-ret'!M11</f>
        <v>5.3309999999999995</v>
      </c>
      <c r="N11" s="32">
        <f>'CCaMC-VOaMCpUC-pre-ret'!N11</f>
        <v>5.3220000000000001</v>
      </c>
      <c r="O11" s="32">
        <f>'CCaMC-VOaMCpUC-pre-ret'!O11</f>
        <v>5.3129999999999997</v>
      </c>
      <c r="P11" s="32">
        <f>'CCaMC-VOaMCpUC-pre-ret'!P11</f>
        <v>5.3040000000000003</v>
      </c>
      <c r="Q11" s="32">
        <f>'CCaMC-VOaMCpUC-pre-ret'!Q11</f>
        <v>5.2949999999999999</v>
      </c>
      <c r="R11" s="32">
        <f>'CCaMC-VOaMCpUC-pre-ret'!R11</f>
        <v>5.2859999999999996</v>
      </c>
      <c r="S11" s="32">
        <f>'CCaMC-VOaMCpUC-pre-ret'!S11</f>
        <v>5.2770000000000001</v>
      </c>
      <c r="T11" s="32">
        <f>'CCaMC-VOaMCpUC-pre-ret'!T11</f>
        <v>5.2679999999999998</v>
      </c>
      <c r="U11" s="32">
        <f>'CCaMC-VOaMCpUC-pre-ret'!U11</f>
        <v>5.2590000000000003</v>
      </c>
      <c r="V11" s="32">
        <f>'CCaMC-VOaMCpUC-pre-ret'!V11</f>
        <v>5.25</v>
      </c>
      <c r="W11" s="32">
        <f>'CCaMC-VOaMCpUC-pre-ret'!W11</f>
        <v>5.2409999999999997</v>
      </c>
      <c r="X11" s="32">
        <f>'CCaMC-VOaMCpUC-pre-ret'!X11</f>
        <v>5.2320000000000002</v>
      </c>
      <c r="Y11" s="32">
        <f>'CCaMC-VOaMCpUC-pre-ret'!Y11</f>
        <v>5.2229999999999999</v>
      </c>
      <c r="Z11" s="32">
        <f>'CCaMC-VOaMCpUC-pre-ret'!Z11</f>
        <v>5.2140000000000004</v>
      </c>
      <c r="AA11" s="32">
        <f>'CCaMC-VOaMCpUC-pre-ret'!AA11</f>
        <v>5.2050000000000001</v>
      </c>
      <c r="AB11" s="32">
        <f>'CCaMC-VOaMCpUC-pre-ret'!AB11</f>
        <v>5.1959999999999997</v>
      </c>
      <c r="AC11" s="32">
        <f>'CCaMC-VOaMCpUC-pre-ret'!AC11</f>
        <v>5.1870000000000003</v>
      </c>
      <c r="AD11" s="32">
        <f>'CCaMC-VOaMCpUC-pre-ret'!AD11</f>
        <v>5.1779999999999999</v>
      </c>
      <c r="AE11" s="32">
        <f>'CCaMC-VOaMCpUC-pre-ret'!AE11</f>
        <v>5.1690000000000005</v>
      </c>
      <c r="AF11" s="32">
        <f>'CCaMC-VOaMCpUC-pre-ret'!AF11</f>
        <v>5.16</v>
      </c>
      <c r="AG11" s="32">
        <f>'CCaMC-VOaMCpUC-pre-ret'!AG11</f>
        <v>5.1509999999999998</v>
      </c>
      <c r="AH11" s="32">
        <f>'CCaMC-VOaMCpUC-pre-ret'!AH11</f>
        <v>5.1419999999999995</v>
      </c>
      <c r="AI11" s="32">
        <f>'CCaMC-VOaMCpUC-pre-ret'!AI11</f>
        <v>5.1330000000000027</v>
      </c>
      <c r="AJ11" s="32">
        <f>'CCaMC-VOaMCpUC-pre-ret'!AJ11</f>
        <v>5.1240000000000023</v>
      </c>
      <c r="AK11" s="32">
        <f>'CCaMC-VOaMCpUC-pre-ret'!AK11</f>
        <v>5.115000000000002</v>
      </c>
      <c r="AL11" s="32">
        <f>'CCaMC-VOaMCpUC-pre-ret'!AL11</f>
        <v>5.1060000000000016</v>
      </c>
      <c r="AM11" s="32">
        <f>'CCaMC-VOaMCpUC-pre-ret'!AM11</f>
        <v>5.0970000000000013</v>
      </c>
      <c r="AN11" s="32">
        <f>'CCaMC-VOaMCpUC-pre-ret'!AN11</f>
        <v>5.088000000000001</v>
      </c>
      <c r="AO11" s="32">
        <f>'CCaMC-VOaMCpUC-pre-ret'!AO11</f>
        <v>5.0790000000000006</v>
      </c>
      <c r="AP11" s="32">
        <f>'CCaMC-VOaMCpUC-pre-ret'!AP11</f>
        <v>5.0700000000000038</v>
      </c>
      <c r="AQ11" s="32">
        <f>'CCaMC-VOaMCpUC-pre-ret'!AQ11</f>
        <v>5.0610000000000035</v>
      </c>
      <c r="AR11" s="32">
        <f>'CCaMC-VOaMCpUC-pre-ret'!AR11</f>
        <v>5.0520000000000032</v>
      </c>
      <c r="AS11" s="32">
        <f>'CCaMC-VOaMCpUC-pre-ret'!AS11</f>
        <v>5.0430000000000028</v>
      </c>
      <c r="AT11" s="32">
        <f>'CCaMC-VOaMCpUC-pre-ret'!AT11</f>
        <v>5.0340000000000025</v>
      </c>
      <c r="AU11" s="32">
        <f>'CCaMC-VOaMCpUC-pre-ret'!AU11</f>
        <v>5.0250000000000021</v>
      </c>
      <c r="AV11" s="32">
        <f>'CCaMC-VOaMCpUC-pre-ret'!AV11</f>
        <v>5.0160000000000018</v>
      </c>
      <c r="AW11" s="32">
        <f>'CCaMC-VOaMCpUC-pre-ret'!AW11</f>
        <v>5.0070000000000014</v>
      </c>
      <c r="AX11" s="32">
        <f>'CCaMC-VOaMCpUC-pre-ret'!AX11</f>
        <v>4.9980000000000011</v>
      </c>
      <c r="AY11" s="32">
        <f>'CCaMC-VOaMCpUC-pre-ret'!AY11</f>
        <v>4.9890000000000043</v>
      </c>
      <c r="AZ11" s="32">
        <f>'CCaMC-VOaMCpUC-pre-ret'!AZ11</f>
        <v>4.980000000000004</v>
      </c>
    </row>
    <row r="12" spans="1:52" ht="14.25" customHeight="1" x14ac:dyDescent="0.2">
      <c r="A12" s="5" t="s">
        <v>60</v>
      </c>
      <c r="B12" s="32">
        <f>'CCaMC-VOaMCpUC-pre-ret'!B12</f>
        <v>0.12479999999999999</v>
      </c>
      <c r="C12" s="32">
        <f>'CCaMC-VOaMCpUC-pre-ret'!C12</f>
        <v>0.88986666666666669</v>
      </c>
      <c r="D12" s="32">
        <f>'CCaMC-VOaMCpUC-pre-ret'!D12</f>
        <v>1.6549333333333334</v>
      </c>
      <c r="E12" s="32">
        <f>'CCaMC-VOaMCpUC-pre-ret'!E12</f>
        <v>2.42</v>
      </c>
      <c r="F12" s="32">
        <f>'CCaMC-VOaMCpUC-pre-ret'!F12</f>
        <v>2.4085714285714284</v>
      </c>
      <c r="G12" s="32">
        <f>'CCaMC-VOaMCpUC-pre-ret'!G12</f>
        <v>2.3971428571428572</v>
      </c>
      <c r="H12" s="32">
        <f>'CCaMC-VOaMCpUC-pre-ret'!H12</f>
        <v>2.3857142857142857</v>
      </c>
      <c r="I12" s="32">
        <f>'CCaMC-VOaMCpUC-pre-ret'!I12</f>
        <v>2.3742857142857141</v>
      </c>
      <c r="J12" s="32">
        <f>'CCaMC-VOaMCpUC-pre-ret'!J12</f>
        <v>2.3628571428571425</v>
      </c>
      <c r="K12" s="32">
        <f>'CCaMC-VOaMCpUC-pre-ret'!K12</f>
        <v>2.3514285714285714</v>
      </c>
      <c r="L12" s="32">
        <f>'CCaMC-VOaMCpUC-pre-ret'!L12</f>
        <v>2.34</v>
      </c>
      <c r="M12" s="32">
        <f>'CCaMC-VOaMCpUC-pre-ret'!M12</f>
        <v>2.3359999999999999</v>
      </c>
      <c r="N12" s="32">
        <f>'CCaMC-VOaMCpUC-pre-ret'!N12</f>
        <v>2.3319999999999999</v>
      </c>
      <c r="O12" s="32">
        <f>'CCaMC-VOaMCpUC-pre-ret'!O12</f>
        <v>2.3279999999999998</v>
      </c>
      <c r="P12" s="32">
        <f>'CCaMC-VOaMCpUC-pre-ret'!P12</f>
        <v>2.3239999999999998</v>
      </c>
      <c r="Q12" s="32">
        <f>'CCaMC-VOaMCpUC-pre-ret'!Q12</f>
        <v>2.3199999999999998</v>
      </c>
      <c r="R12" s="32">
        <f>'CCaMC-VOaMCpUC-pre-ret'!R12</f>
        <v>2.3159999999999998</v>
      </c>
      <c r="S12" s="32">
        <f>'CCaMC-VOaMCpUC-pre-ret'!S12</f>
        <v>2.3119999999999998</v>
      </c>
      <c r="T12" s="32">
        <f>'CCaMC-VOaMCpUC-pre-ret'!T12</f>
        <v>2.3079999999999998</v>
      </c>
      <c r="U12" s="32">
        <f>'CCaMC-VOaMCpUC-pre-ret'!U12</f>
        <v>2.3039999999999998</v>
      </c>
      <c r="V12" s="32">
        <f>'CCaMC-VOaMCpUC-pre-ret'!V12</f>
        <v>2.2999999999999998</v>
      </c>
      <c r="W12" s="32">
        <f>'CCaMC-VOaMCpUC-pre-ret'!W12</f>
        <v>2.2959999999999998</v>
      </c>
      <c r="X12" s="32">
        <f>'CCaMC-VOaMCpUC-pre-ret'!X12</f>
        <v>2.2919999999999998</v>
      </c>
      <c r="Y12" s="32">
        <f>'CCaMC-VOaMCpUC-pre-ret'!Y12</f>
        <v>2.2879999999999998</v>
      </c>
      <c r="Z12" s="32">
        <f>'CCaMC-VOaMCpUC-pre-ret'!Z12</f>
        <v>2.2839999999999998</v>
      </c>
      <c r="AA12" s="32">
        <f>'CCaMC-VOaMCpUC-pre-ret'!AA12</f>
        <v>2.2799999999999998</v>
      </c>
      <c r="AB12" s="32">
        <f>'CCaMC-VOaMCpUC-pre-ret'!AB12</f>
        <v>2.2759999999999998</v>
      </c>
      <c r="AC12" s="32">
        <f>'CCaMC-VOaMCpUC-pre-ret'!AC12</f>
        <v>2.2719999999999998</v>
      </c>
      <c r="AD12" s="32">
        <f>'CCaMC-VOaMCpUC-pre-ret'!AD12</f>
        <v>2.2679999999999998</v>
      </c>
      <c r="AE12" s="32">
        <f>'CCaMC-VOaMCpUC-pre-ret'!AE12</f>
        <v>2.2639999999999998</v>
      </c>
      <c r="AF12" s="32">
        <f>'CCaMC-VOaMCpUC-pre-ret'!AF12</f>
        <v>2.2599999999999998</v>
      </c>
      <c r="AG12" s="32">
        <f>'CCaMC-VOaMCpUC-pre-ret'!AG12</f>
        <v>2.2559999999999985</v>
      </c>
      <c r="AH12" s="32">
        <f>'CCaMC-VOaMCpUC-pre-ret'!AH12</f>
        <v>2.2519999999999989</v>
      </c>
      <c r="AI12" s="32">
        <f>'CCaMC-VOaMCpUC-pre-ret'!AI12</f>
        <v>2.2479999999999993</v>
      </c>
      <c r="AJ12" s="32">
        <f>'CCaMC-VOaMCpUC-pre-ret'!AJ12</f>
        <v>2.243999999999998</v>
      </c>
      <c r="AK12" s="32">
        <f>'CCaMC-VOaMCpUC-pre-ret'!AK12</f>
        <v>2.2399999999999984</v>
      </c>
      <c r="AL12" s="32">
        <f>'CCaMC-VOaMCpUC-pre-ret'!AL12</f>
        <v>2.2359999999999989</v>
      </c>
      <c r="AM12" s="32">
        <f>'CCaMC-VOaMCpUC-pre-ret'!AM12</f>
        <v>2.2319999999999993</v>
      </c>
      <c r="AN12" s="32">
        <f>'CCaMC-VOaMCpUC-pre-ret'!AN12</f>
        <v>2.2279999999999998</v>
      </c>
      <c r="AO12" s="32">
        <f>'CCaMC-VOaMCpUC-pre-ret'!AO12</f>
        <v>2.2239999999999984</v>
      </c>
      <c r="AP12" s="32">
        <f>'CCaMC-VOaMCpUC-pre-ret'!AP12</f>
        <v>2.2199999999999989</v>
      </c>
      <c r="AQ12" s="32">
        <f>'CCaMC-VOaMCpUC-pre-ret'!AQ12</f>
        <v>2.2159999999999993</v>
      </c>
      <c r="AR12" s="32">
        <f>'CCaMC-VOaMCpUC-pre-ret'!AR12</f>
        <v>2.211999999999998</v>
      </c>
      <c r="AS12" s="32">
        <f>'CCaMC-VOaMCpUC-pre-ret'!AS12</f>
        <v>2.2079999999999984</v>
      </c>
      <c r="AT12" s="32">
        <f>'CCaMC-VOaMCpUC-pre-ret'!AT12</f>
        <v>2.2039999999999988</v>
      </c>
      <c r="AU12" s="32">
        <f>'CCaMC-VOaMCpUC-pre-ret'!AU12</f>
        <v>2.1999999999999993</v>
      </c>
      <c r="AV12" s="32">
        <f>'CCaMC-VOaMCpUC-pre-ret'!AV12</f>
        <v>2.1959999999999997</v>
      </c>
      <c r="AW12" s="32">
        <f>'CCaMC-VOaMCpUC-pre-ret'!AW12</f>
        <v>2.1919999999999984</v>
      </c>
      <c r="AX12" s="32">
        <f>'CCaMC-VOaMCpUC-pre-ret'!AX12</f>
        <v>2.1879999999999988</v>
      </c>
      <c r="AY12" s="32">
        <f>'CCaMC-VOaMCpUC-pre-ret'!AY12</f>
        <v>2.1839999999999993</v>
      </c>
      <c r="AZ12" s="32">
        <f>'CCaMC-VOaMCpUC-pre-ret'!AZ12</f>
        <v>2.1799999999999979</v>
      </c>
    </row>
    <row r="13" spans="1:52" ht="14.25" customHeight="1" x14ac:dyDescent="0.2">
      <c r="A13" s="5" t="s">
        <v>61</v>
      </c>
      <c r="B13" s="32">
        <f>'CCaMC-VOaMCpUC-pre-ret'!B13</f>
        <v>0.12</v>
      </c>
      <c r="C13" s="32">
        <f>'CCaMC-VOaMCpUC-pre-ret'!C13</f>
        <v>0.43</v>
      </c>
      <c r="D13" s="32">
        <f>'CCaMC-VOaMCpUC-pre-ret'!D13</f>
        <v>0.74</v>
      </c>
      <c r="E13" s="32">
        <f>'CCaMC-VOaMCpUC-pre-ret'!E13</f>
        <v>1.05</v>
      </c>
      <c r="F13" s="32">
        <f>'CCaMC-VOaMCpUC-pre-ret'!F13</f>
        <v>1.0442857142857143</v>
      </c>
      <c r="G13" s="32">
        <f>'CCaMC-VOaMCpUC-pre-ret'!G13</f>
        <v>1.0385714285714287</v>
      </c>
      <c r="H13" s="32">
        <f>'CCaMC-VOaMCpUC-pre-ret'!H13</f>
        <v>1.0328571428571429</v>
      </c>
      <c r="I13" s="32">
        <f>'CCaMC-VOaMCpUC-pre-ret'!I13</f>
        <v>1.0271428571428571</v>
      </c>
      <c r="J13" s="32">
        <f>'CCaMC-VOaMCpUC-pre-ret'!J13</f>
        <v>1.0214285714285714</v>
      </c>
      <c r="K13" s="32">
        <f>'CCaMC-VOaMCpUC-pre-ret'!K13</f>
        <v>1.0157142857142858</v>
      </c>
      <c r="L13" s="32">
        <f>'CCaMC-VOaMCpUC-pre-ret'!L13</f>
        <v>1.01</v>
      </c>
      <c r="M13" s="32">
        <f>'CCaMC-VOaMCpUC-pre-ret'!M13</f>
        <v>1.0085</v>
      </c>
      <c r="N13" s="32">
        <f>'CCaMC-VOaMCpUC-pre-ret'!N13</f>
        <v>1.0070000000000001</v>
      </c>
      <c r="O13" s="32">
        <f>'CCaMC-VOaMCpUC-pre-ret'!O13</f>
        <v>1.0055000000000001</v>
      </c>
      <c r="P13" s="32">
        <f>'CCaMC-VOaMCpUC-pre-ret'!P13</f>
        <v>1.004</v>
      </c>
      <c r="Q13" s="32">
        <f>'CCaMC-VOaMCpUC-pre-ret'!Q13</f>
        <v>1.0024999999999999</v>
      </c>
      <c r="R13" s="32">
        <f>'CCaMC-VOaMCpUC-pre-ret'!R13</f>
        <v>1.0009999999999999</v>
      </c>
      <c r="S13" s="32">
        <f>'CCaMC-VOaMCpUC-pre-ret'!S13</f>
        <v>0.99950000000000006</v>
      </c>
      <c r="T13" s="32">
        <f>'CCaMC-VOaMCpUC-pre-ret'!T13</f>
        <v>0.998</v>
      </c>
      <c r="U13" s="32">
        <f>'CCaMC-VOaMCpUC-pre-ret'!U13</f>
        <v>0.99649999999999994</v>
      </c>
      <c r="V13" s="32">
        <f>'CCaMC-VOaMCpUC-pre-ret'!V13</f>
        <v>0.995</v>
      </c>
      <c r="W13" s="32">
        <f>'CCaMC-VOaMCpUC-pre-ret'!W13</f>
        <v>0.99350000000000005</v>
      </c>
      <c r="X13" s="32">
        <f>'CCaMC-VOaMCpUC-pre-ret'!X13</f>
        <v>0.99199999999999999</v>
      </c>
      <c r="Y13" s="32">
        <f>'CCaMC-VOaMCpUC-pre-ret'!Y13</f>
        <v>0.99049999999999994</v>
      </c>
      <c r="Z13" s="32">
        <f>'CCaMC-VOaMCpUC-pre-ret'!Z13</f>
        <v>0.98899999999999999</v>
      </c>
      <c r="AA13" s="32">
        <f>'CCaMC-VOaMCpUC-pre-ret'!AA13</f>
        <v>0.98750000000000004</v>
      </c>
      <c r="AB13" s="32">
        <f>'CCaMC-VOaMCpUC-pre-ret'!AB13</f>
        <v>0.98599999999999999</v>
      </c>
      <c r="AC13" s="32">
        <f>'CCaMC-VOaMCpUC-pre-ret'!AC13</f>
        <v>0.98449999999999993</v>
      </c>
      <c r="AD13" s="32">
        <f>'CCaMC-VOaMCpUC-pre-ret'!AD13</f>
        <v>0.98299999999999998</v>
      </c>
      <c r="AE13" s="32">
        <f>'CCaMC-VOaMCpUC-pre-ret'!AE13</f>
        <v>0.98150000000000004</v>
      </c>
      <c r="AF13" s="32">
        <f>'CCaMC-VOaMCpUC-pre-ret'!AF13</f>
        <v>0.98</v>
      </c>
      <c r="AG13" s="32">
        <f>'CCaMC-VOaMCpUC-pre-ret'!AG13</f>
        <v>0.97849999999999993</v>
      </c>
      <c r="AH13" s="32">
        <f>'CCaMC-VOaMCpUC-pre-ret'!AH13</f>
        <v>0.97699999999999987</v>
      </c>
      <c r="AI13" s="32">
        <f>'CCaMC-VOaMCpUC-pre-ret'!AI13</f>
        <v>0.97549999999999981</v>
      </c>
      <c r="AJ13" s="32">
        <f>'CCaMC-VOaMCpUC-pre-ret'!AJ13</f>
        <v>0.9740000000000002</v>
      </c>
      <c r="AK13" s="32">
        <f>'CCaMC-VOaMCpUC-pre-ret'!AK13</f>
        <v>0.97250000000000014</v>
      </c>
      <c r="AL13" s="32">
        <f>'CCaMC-VOaMCpUC-pre-ret'!AL13</f>
        <v>0.97100000000000009</v>
      </c>
      <c r="AM13" s="32">
        <f>'CCaMC-VOaMCpUC-pre-ret'!AM13</f>
        <v>0.96950000000000003</v>
      </c>
      <c r="AN13" s="32">
        <f>'CCaMC-VOaMCpUC-pre-ret'!AN13</f>
        <v>0.96799999999999997</v>
      </c>
      <c r="AO13" s="32">
        <f>'CCaMC-VOaMCpUC-pre-ret'!AO13</f>
        <v>0.96650000000000036</v>
      </c>
      <c r="AP13" s="32">
        <f>'CCaMC-VOaMCpUC-pre-ret'!AP13</f>
        <v>0.9650000000000003</v>
      </c>
      <c r="AQ13" s="32">
        <f>'CCaMC-VOaMCpUC-pre-ret'!AQ13</f>
        <v>0.96350000000000025</v>
      </c>
      <c r="AR13" s="32">
        <f>'CCaMC-VOaMCpUC-pre-ret'!AR13</f>
        <v>0.96200000000000063</v>
      </c>
      <c r="AS13" s="32">
        <f>'CCaMC-VOaMCpUC-pre-ret'!AS13</f>
        <v>0.96050000000000058</v>
      </c>
      <c r="AT13" s="32">
        <f>'CCaMC-VOaMCpUC-pre-ret'!AT13</f>
        <v>0.95900000000000052</v>
      </c>
      <c r="AU13" s="32">
        <f>'CCaMC-VOaMCpUC-pre-ret'!AU13</f>
        <v>0.95750000000000046</v>
      </c>
      <c r="AV13" s="32">
        <f>'CCaMC-VOaMCpUC-pre-ret'!AV13</f>
        <v>0.95600000000000041</v>
      </c>
      <c r="AW13" s="32">
        <f>'CCaMC-VOaMCpUC-pre-ret'!AW13</f>
        <v>0.95450000000000079</v>
      </c>
      <c r="AX13" s="32">
        <f>'CCaMC-VOaMCpUC-pre-ret'!AX13</f>
        <v>0.95300000000000074</v>
      </c>
      <c r="AY13" s="32">
        <f>'CCaMC-VOaMCpUC-pre-ret'!AY13</f>
        <v>0.95150000000000068</v>
      </c>
      <c r="AZ13" s="32">
        <f>'CCaMC-VOaMCpUC-pre-ret'!AZ13</f>
        <v>0.95000000000000107</v>
      </c>
    </row>
    <row r="14" spans="1:52" ht="14.25" customHeight="1" x14ac:dyDescent="0.2">
      <c r="A14" s="5" t="s">
        <v>62</v>
      </c>
      <c r="B14" s="32">
        <f>'CCaMC-VOaMCpUC-pre-ret'!B14</f>
        <v>4.29</v>
      </c>
      <c r="C14" s="32">
        <f>'CCaMC-VOaMCpUC-pre-ret'!C14</f>
        <v>4.29</v>
      </c>
      <c r="D14" s="32">
        <f>'CCaMC-VOaMCpUC-pre-ret'!D14</f>
        <v>4.29</v>
      </c>
      <c r="E14" s="32">
        <f>'CCaMC-VOaMCpUC-pre-ret'!E14</f>
        <v>4.29</v>
      </c>
      <c r="F14" s="32">
        <f>'CCaMC-VOaMCpUC-pre-ret'!F14</f>
        <v>4.2114285714285717</v>
      </c>
      <c r="G14" s="32">
        <f>'CCaMC-VOaMCpUC-pre-ret'!G14</f>
        <v>4.1328571428571426</v>
      </c>
      <c r="H14" s="32">
        <f>'CCaMC-VOaMCpUC-pre-ret'!H14</f>
        <v>4.0542857142857143</v>
      </c>
      <c r="I14" s="32">
        <f>'CCaMC-VOaMCpUC-pre-ret'!I14</f>
        <v>3.975714285714286</v>
      </c>
      <c r="J14" s="32">
        <f>'CCaMC-VOaMCpUC-pre-ret'!J14</f>
        <v>3.8971428571428572</v>
      </c>
      <c r="K14" s="32">
        <f>'CCaMC-VOaMCpUC-pre-ret'!K14</f>
        <v>3.8185714285714289</v>
      </c>
      <c r="L14" s="32">
        <f>'CCaMC-VOaMCpUC-pre-ret'!L14</f>
        <v>3.74</v>
      </c>
      <c r="M14" s="32">
        <f>'CCaMC-VOaMCpUC-pre-ret'!M14</f>
        <v>3.7050000000000001</v>
      </c>
      <c r="N14" s="32">
        <f>'CCaMC-VOaMCpUC-pre-ret'!N14</f>
        <v>3.6700000000000004</v>
      </c>
      <c r="O14" s="32">
        <f>'CCaMC-VOaMCpUC-pre-ret'!O14</f>
        <v>3.6350000000000002</v>
      </c>
      <c r="P14" s="32">
        <f>'CCaMC-VOaMCpUC-pre-ret'!P14</f>
        <v>3.6</v>
      </c>
      <c r="Q14" s="32">
        <f>'CCaMC-VOaMCpUC-pre-ret'!Q14</f>
        <v>3.5650000000000004</v>
      </c>
      <c r="R14" s="32">
        <f>'CCaMC-VOaMCpUC-pre-ret'!R14</f>
        <v>3.5300000000000002</v>
      </c>
      <c r="S14" s="32">
        <f>'CCaMC-VOaMCpUC-pre-ret'!S14</f>
        <v>3.4950000000000001</v>
      </c>
      <c r="T14" s="32">
        <f>'CCaMC-VOaMCpUC-pre-ret'!T14</f>
        <v>3.46</v>
      </c>
      <c r="U14" s="32">
        <f>'CCaMC-VOaMCpUC-pre-ret'!U14</f>
        <v>3.4250000000000003</v>
      </c>
      <c r="V14" s="32">
        <f>'CCaMC-VOaMCpUC-pre-ret'!V14</f>
        <v>3.39</v>
      </c>
      <c r="W14" s="32">
        <f>'CCaMC-VOaMCpUC-pre-ret'!W14</f>
        <v>3.355</v>
      </c>
      <c r="X14" s="32">
        <f>'CCaMC-VOaMCpUC-pre-ret'!X14</f>
        <v>3.3200000000000003</v>
      </c>
      <c r="Y14" s="32">
        <f>'CCaMC-VOaMCpUC-pre-ret'!Y14</f>
        <v>3.2850000000000001</v>
      </c>
      <c r="Z14" s="32">
        <f>'CCaMC-VOaMCpUC-pre-ret'!Z14</f>
        <v>3.25</v>
      </c>
      <c r="AA14" s="32">
        <f>'CCaMC-VOaMCpUC-pre-ret'!AA14</f>
        <v>3.2149999999999999</v>
      </c>
      <c r="AB14" s="32">
        <f>'CCaMC-VOaMCpUC-pre-ret'!AB14</f>
        <v>3.18</v>
      </c>
      <c r="AC14" s="32">
        <f>'CCaMC-VOaMCpUC-pre-ret'!AC14</f>
        <v>3.145</v>
      </c>
      <c r="AD14" s="32">
        <f>'CCaMC-VOaMCpUC-pre-ret'!AD14</f>
        <v>3.11</v>
      </c>
      <c r="AE14" s="32">
        <f>'CCaMC-VOaMCpUC-pre-ret'!AE14</f>
        <v>3.0750000000000002</v>
      </c>
      <c r="AF14" s="32">
        <f>'CCaMC-VOaMCpUC-pre-ret'!AF14</f>
        <v>3.04</v>
      </c>
      <c r="AG14" s="32">
        <f>'CCaMC-VOaMCpUC-pre-ret'!AG14</f>
        <v>3.0049999999999955</v>
      </c>
      <c r="AH14" s="32">
        <f>'CCaMC-VOaMCpUC-pre-ret'!AH14</f>
        <v>2.9699999999999989</v>
      </c>
      <c r="AI14" s="32">
        <f>'CCaMC-VOaMCpUC-pre-ret'!AI14</f>
        <v>2.9350000000000023</v>
      </c>
      <c r="AJ14" s="32">
        <f>'CCaMC-VOaMCpUC-pre-ret'!AJ14</f>
        <v>2.9000000000000057</v>
      </c>
      <c r="AK14" s="32">
        <f>'CCaMC-VOaMCpUC-pre-ret'!AK14</f>
        <v>2.8649999999999949</v>
      </c>
      <c r="AL14" s="32">
        <f>'CCaMC-VOaMCpUC-pre-ret'!AL14</f>
        <v>2.8299999999999983</v>
      </c>
      <c r="AM14" s="32">
        <f>'CCaMC-VOaMCpUC-pre-ret'!AM14</f>
        <v>2.7950000000000017</v>
      </c>
      <c r="AN14" s="32">
        <f>'CCaMC-VOaMCpUC-pre-ret'!AN14</f>
        <v>2.7600000000000051</v>
      </c>
      <c r="AO14" s="32">
        <f>'CCaMC-VOaMCpUC-pre-ret'!AO14</f>
        <v>2.7249999999999943</v>
      </c>
      <c r="AP14" s="32">
        <f>'CCaMC-VOaMCpUC-pre-ret'!AP14</f>
        <v>2.6899999999999977</v>
      </c>
      <c r="AQ14" s="32">
        <f>'CCaMC-VOaMCpUC-pre-ret'!AQ14</f>
        <v>2.6550000000000011</v>
      </c>
      <c r="AR14" s="32">
        <f>'CCaMC-VOaMCpUC-pre-ret'!AR14</f>
        <v>2.6200000000000045</v>
      </c>
      <c r="AS14" s="32">
        <f>'CCaMC-VOaMCpUC-pre-ret'!AS14</f>
        <v>2.5849999999999937</v>
      </c>
      <c r="AT14" s="32">
        <f>'CCaMC-VOaMCpUC-pre-ret'!AT14</f>
        <v>2.5499999999999972</v>
      </c>
      <c r="AU14" s="32">
        <f>'CCaMC-VOaMCpUC-pre-ret'!AU14</f>
        <v>2.5150000000000006</v>
      </c>
      <c r="AV14" s="32">
        <f>'CCaMC-VOaMCpUC-pre-ret'!AV14</f>
        <v>2.480000000000004</v>
      </c>
      <c r="AW14" s="32">
        <f>'CCaMC-VOaMCpUC-pre-ret'!AW14</f>
        <v>2.4450000000000074</v>
      </c>
      <c r="AX14" s="32">
        <f>'CCaMC-VOaMCpUC-pre-ret'!AX14</f>
        <v>2.4099999999999966</v>
      </c>
      <c r="AY14" s="32">
        <f>'CCaMC-VOaMCpUC-pre-ret'!AY14</f>
        <v>2.375</v>
      </c>
      <c r="AZ14" s="32">
        <f>'CCaMC-VOaMCpUC-pre-ret'!AZ14</f>
        <v>2.3400000000000034</v>
      </c>
    </row>
    <row r="15" spans="1:52" ht="14.25" customHeight="1" x14ac:dyDescent="0.2">
      <c r="A15" s="5" t="s">
        <v>63</v>
      </c>
      <c r="B15" s="32">
        <f>'CCaMC-VOaMCpUC-pre-ret'!B15</f>
        <v>6.14</v>
      </c>
      <c r="C15" s="32">
        <f>'CCaMC-VOaMCpUC-pre-ret'!C15</f>
        <v>5.99</v>
      </c>
      <c r="D15" s="32">
        <f>'CCaMC-VOaMCpUC-pre-ret'!D15</f>
        <v>5.84</v>
      </c>
      <c r="E15" s="32">
        <f>'CCaMC-VOaMCpUC-pre-ret'!E15</f>
        <v>5.69</v>
      </c>
      <c r="F15" s="32">
        <f>'CCaMC-VOaMCpUC-pre-ret'!F15</f>
        <v>5.6400000000000006</v>
      </c>
      <c r="G15" s="32">
        <f>'CCaMC-VOaMCpUC-pre-ret'!G15</f>
        <v>5.59</v>
      </c>
      <c r="H15" s="32">
        <f>'CCaMC-VOaMCpUC-pre-ret'!H15</f>
        <v>5.54</v>
      </c>
      <c r="I15" s="32">
        <f>'CCaMC-VOaMCpUC-pre-ret'!I15</f>
        <v>5.49</v>
      </c>
      <c r="J15" s="32">
        <f>'CCaMC-VOaMCpUC-pre-ret'!J15</f>
        <v>5.44</v>
      </c>
      <c r="K15" s="32">
        <f>'CCaMC-VOaMCpUC-pre-ret'!K15</f>
        <v>5.39</v>
      </c>
      <c r="L15" s="32">
        <f>'CCaMC-VOaMCpUC-pre-ret'!L15</f>
        <v>5.34</v>
      </c>
      <c r="M15" s="32">
        <f>'CCaMC-VOaMCpUC-pre-ret'!M15</f>
        <v>5.3309999999999995</v>
      </c>
      <c r="N15" s="32">
        <f>'CCaMC-VOaMCpUC-pre-ret'!N15</f>
        <v>5.3220000000000001</v>
      </c>
      <c r="O15" s="32">
        <f>'CCaMC-VOaMCpUC-pre-ret'!O15</f>
        <v>5.3129999999999997</v>
      </c>
      <c r="P15" s="32">
        <f>'CCaMC-VOaMCpUC-pre-ret'!P15</f>
        <v>5.3040000000000003</v>
      </c>
      <c r="Q15" s="32">
        <f>'CCaMC-VOaMCpUC-pre-ret'!Q15</f>
        <v>5.2949999999999999</v>
      </c>
      <c r="R15" s="32">
        <f>'CCaMC-VOaMCpUC-pre-ret'!R15</f>
        <v>5.2859999999999996</v>
      </c>
      <c r="S15" s="32">
        <f>'CCaMC-VOaMCpUC-pre-ret'!S15</f>
        <v>5.2770000000000001</v>
      </c>
      <c r="T15" s="32">
        <f>'CCaMC-VOaMCpUC-pre-ret'!T15</f>
        <v>5.2679999999999998</v>
      </c>
      <c r="U15" s="32">
        <f>'CCaMC-VOaMCpUC-pre-ret'!U15</f>
        <v>5.2590000000000003</v>
      </c>
      <c r="V15" s="32">
        <f>'CCaMC-VOaMCpUC-pre-ret'!V15</f>
        <v>5.25</v>
      </c>
      <c r="W15" s="32">
        <f>'CCaMC-VOaMCpUC-pre-ret'!W15</f>
        <v>5.2409999999999997</v>
      </c>
      <c r="X15" s="32">
        <f>'CCaMC-VOaMCpUC-pre-ret'!X15</f>
        <v>5.2320000000000002</v>
      </c>
      <c r="Y15" s="32">
        <f>'CCaMC-VOaMCpUC-pre-ret'!Y15</f>
        <v>5.2229999999999999</v>
      </c>
      <c r="Z15" s="32">
        <f>'CCaMC-VOaMCpUC-pre-ret'!Z15</f>
        <v>5.2140000000000004</v>
      </c>
      <c r="AA15" s="32">
        <f>'CCaMC-VOaMCpUC-pre-ret'!AA15</f>
        <v>5.2050000000000001</v>
      </c>
      <c r="AB15" s="32">
        <f>'CCaMC-VOaMCpUC-pre-ret'!AB15</f>
        <v>5.1959999999999997</v>
      </c>
      <c r="AC15" s="32">
        <f>'CCaMC-VOaMCpUC-pre-ret'!AC15</f>
        <v>5.1870000000000003</v>
      </c>
      <c r="AD15" s="32">
        <f>'CCaMC-VOaMCpUC-pre-ret'!AD15</f>
        <v>5.1779999999999999</v>
      </c>
      <c r="AE15" s="32">
        <f>'CCaMC-VOaMCpUC-pre-ret'!AE15</f>
        <v>5.1690000000000005</v>
      </c>
      <c r="AF15" s="32">
        <f>'CCaMC-VOaMCpUC-pre-ret'!AF15</f>
        <v>5.16</v>
      </c>
      <c r="AG15" s="32">
        <f>'CCaMC-VOaMCpUC-pre-ret'!AG15</f>
        <v>5.1509999999999998</v>
      </c>
      <c r="AH15" s="32">
        <f>'CCaMC-VOaMCpUC-pre-ret'!AH15</f>
        <v>5.1419999999999995</v>
      </c>
      <c r="AI15" s="32">
        <f>'CCaMC-VOaMCpUC-pre-ret'!AI15</f>
        <v>5.1330000000000027</v>
      </c>
      <c r="AJ15" s="32">
        <f>'CCaMC-VOaMCpUC-pre-ret'!AJ15</f>
        <v>5.1240000000000023</v>
      </c>
      <c r="AK15" s="32">
        <f>'CCaMC-VOaMCpUC-pre-ret'!AK15</f>
        <v>5.115000000000002</v>
      </c>
      <c r="AL15" s="32">
        <f>'CCaMC-VOaMCpUC-pre-ret'!AL15</f>
        <v>5.1060000000000016</v>
      </c>
      <c r="AM15" s="32">
        <f>'CCaMC-VOaMCpUC-pre-ret'!AM15</f>
        <v>5.0970000000000013</v>
      </c>
      <c r="AN15" s="32">
        <f>'CCaMC-VOaMCpUC-pre-ret'!AN15</f>
        <v>5.088000000000001</v>
      </c>
      <c r="AO15" s="32">
        <f>'CCaMC-VOaMCpUC-pre-ret'!AO15</f>
        <v>5.0790000000000006</v>
      </c>
      <c r="AP15" s="32">
        <f>'CCaMC-VOaMCpUC-pre-ret'!AP15</f>
        <v>5.0700000000000038</v>
      </c>
      <c r="AQ15" s="32">
        <f>'CCaMC-VOaMCpUC-pre-ret'!AQ15</f>
        <v>5.0610000000000035</v>
      </c>
      <c r="AR15" s="32">
        <f>'CCaMC-VOaMCpUC-pre-ret'!AR15</f>
        <v>5.0520000000000032</v>
      </c>
      <c r="AS15" s="32">
        <f>'CCaMC-VOaMCpUC-pre-ret'!AS15</f>
        <v>5.0430000000000028</v>
      </c>
      <c r="AT15" s="32">
        <f>'CCaMC-VOaMCpUC-pre-ret'!AT15</f>
        <v>5.0340000000000025</v>
      </c>
      <c r="AU15" s="32">
        <f>'CCaMC-VOaMCpUC-pre-ret'!AU15</f>
        <v>5.0250000000000021</v>
      </c>
      <c r="AV15" s="32">
        <f>'CCaMC-VOaMCpUC-pre-ret'!AV15</f>
        <v>5.0160000000000018</v>
      </c>
      <c r="AW15" s="32">
        <f>'CCaMC-VOaMCpUC-pre-ret'!AW15</f>
        <v>5.0070000000000014</v>
      </c>
      <c r="AX15" s="32">
        <f>'CCaMC-VOaMCpUC-pre-ret'!AX15</f>
        <v>4.9980000000000011</v>
      </c>
      <c r="AY15" s="32">
        <f>'CCaMC-VOaMCpUC-pre-ret'!AY15</f>
        <v>4.9890000000000043</v>
      </c>
      <c r="AZ15" s="32">
        <f>'CCaMC-VOaMCpUC-pre-ret'!AZ15</f>
        <v>4.980000000000004</v>
      </c>
    </row>
    <row r="16" spans="1:52" ht="14.25" customHeight="1" x14ac:dyDescent="0.2">
      <c r="A16" s="5" t="s">
        <v>64</v>
      </c>
      <c r="B16" s="32">
        <f>'CCaMC-VOaMCpUC-pre-ret'!B16</f>
        <v>6.14</v>
      </c>
      <c r="C16" s="32">
        <f>'CCaMC-VOaMCpUC-pre-ret'!C16</f>
        <v>5.99</v>
      </c>
      <c r="D16" s="32">
        <f>'CCaMC-VOaMCpUC-pre-ret'!D16</f>
        <v>5.84</v>
      </c>
      <c r="E16" s="32">
        <f>'CCaMC-VOaMCpUC-pre-ret'!E16</f>
        <v>5.69</v>
      </c>
      <c r="F16" s="32">
        <f>'CCaMC-VOaMCpUC-pre-ret'!F16</f>
        <v>5.6400000000000006</v>
      </c>
      <c r="G16" s="32">
        <f>'CCaMC-VOaMCpUC-pre-ret'!G16</f>
        <v>5.59</v>
      </c>
      <c r="H16" s="32">
        <f>'CCaMC-VOaMCpUC-pre-ret'!H16</f>
        <v>5.54</v>
      </c>
      <c r="I16" s="32">
        <f>'CCaMC-VOaMCpUC-pre-ret'!I16</f>
        <v>5.49</v>
      </c>
      <c r="J16" s="32">
        <f>'CCaMC-VOaMCpUC-pre-ret'!J16</f>
        <v>5.44</v>
      </c>
      <c r="K16" s="32">
        <f>'CCaMC-VOaMCpUC-pre-ret'!K16</f>
        <v>5.39</v>
      </c>
      <c r="L16" s="32">
        <f>'CCaMC-VOaMCpUC-pre-ret'!L16</f>
        <v>5.34</v>
      </c>
      <c r="M16" s="32">
        <f>'CCaMC-VOaMCpUC-pre-ret'!M16</f>
        <v>5.3309999999999995</v>
      </c>
      <c r="N16" s="32">
        <f>'CCaMC-VOaMCpUC-pre-ret'!N16</f>
        <v>5.3220000000000001</v>
      </c>
      <c r="O16" s="32">
        <f>'CCaMC-VOaMCpUC-pre-ret'!O16</f>
        <v>5.3129999999999997</v>
      </c>
      <c r="P16" s="32">
        <f>'CCaMC-VOaMCpUC-pre-ret'!P16</f>
        <v>5.3040000000000003</v>
      </c>
      <c r="Q16" s="32">
        <f>'CCaMC-VOaMCpUC-pre-ret'!Q16</f>
        <v>5.2949999999999999</v>
      </c>
      <c r="R16" s="32">
        <f>'CCaMC-VOaMCpUC-pre-ret'!R16</f>
        <v>5.2859999999999996</v>
      </c>
      <c r="S16" s="32">
        <f>'CCaMC-VOaMCpUC-pre-ret'!S16</f>
        <v>5.2770000000000001</v>
      </c>
      <c r="T16" s="32">
        <f>'CCaMC-VOaMCpUC-pre-ret'!T16</f>
        <v>5.2679999999999998</v>
      </c>
      <c r="U16" s="32">
        <f>'CCaMC-VOaMCpUC-pre-ret'!U16</f>
        <v>5.2590000000000003</v>
      </c>
      <c r="V16" s="32">
        <f>'CCaMC-VOaMCpUC-pre-ret'!V16</f>
        <v>5.25</v>
      </c>
      <c r="W16" s="32">
        <f>'CCaMC-VOaMCpUC-pre-ret'!W16</f>
        <v>5.2409999999999997</v>
      </c>
      <c r="X16" s="32">
        <f>'CCaMC-VOaMCpUC-pre-ret'!X16</f>
        <v>5.2320000000000002</v>
      </c>
      <c r="Y16" s="32">
        <f>'CCaMC-VOaMCpUC-pre-ret'!Y16</f>
        <v>5.2229999999999999</v>
      </c>
      <c r="Z16" s="32">
        <f>'CCaMC-VOaMCpUC-pre-ret'!Z16</f>
        <v>5.2140000000000004</v>
      </c>
      <c r="AA16" s="32">
        <f>'CCaMC-VOaMCpUC-pre-ret'!AA16</f>
        <v>5.2050000000000001</v>
      </c>
      <c r="AB16" s="32">
        <f>'CCaMC-VOaMCpUC-pre-ret'!AB16</f>
        <v>5.1959999999999997</v>
      </c>
      <c r="AC16" s="32">
        <f>'CCaMC-VOaMCpUC-pre-ret'!AC16</f>
        <v>5.1870000000000003</v>
      </c>
      <c r="AD16" s="32">
        <f>'CCaMC-VOaMCpUC-pre-ret'!AD16</f>
        <v>5.1779999999999999</v>
      </c>
      <c r="AE16" s="32">
        <f>'CCaMC-VOaMCpUC-pre-ret'!AE16</f>
        <v>5.1690000000000005</v>
      </c>
      <c r="AF16" s="32">
        <f>'CCaMC-VOaMCpUC-pre-ret'!AF16</f>
        <v>5.16</v>
      </c>
      <c r="AG16" s="32">
        <f>'CCaMC-VOaMCpUC-pre-ret'!AG16</f>
        <v>5.1509999999999998</v>
      </c>
      <c r="AH16" s="32">
        <f>'CCaMC-VOaMCpUC-pre-ret'!AH16</f>
        <v>5.1419999999999995</v>
      </c>
      <c r="AI16" s="32">
        <f>'CCaMC-VOaMCpUC-pre-ret'!AI16</f>
        <v>5.1330000000000027</v>
      </c>
      <c r="AJ16" s="32">
        <f>'CCaMC-VOaMCpUC-pre-ret'!AJ16</f>
        <v>5.1240000000000023</v>
      </c>
      <c r="AK16" s="32">
        <f>'CCaMC-VOaMCpUC-pre-ret'!AK16</f>
        <v>5.115000000000002</v>
      </c>
      <c r="AL16" s="32">
        <f>'CCaMC-VOaMCpUC-pre-ret'!AL16</f>
        <v>5.1060000000000016</v>
      </c>
      <c r="AM16" s="32">
        <f>'CCaMC-VOaMCpUC-pre-ret'!AM16</f>
        <v>5.0970000000000013</v>
      </c>
      <c r="AN16" s="32">
        <f>'CCaMC-VOaMCpUC-pre-ret'!AN16</f>
        <v>5.088000000000001</v>
      </c>
      <c r="AO16" s="32">
        <f>'CCaMC-VOaMCpUC-pre-ret'!AO16</f>
        <v>5.0790000000000006</v>
      </c>
      <c r="AP16" s="32">
        <f>'CCaMC-VOaMCpUC-pre-ret'!AP16</f>
        <v>5.0700000000000038</v>
      </c>
      <c r="AQ16" s="32">
        <f>'CCaMC-VOaMCpUC-pre-ret'!AQ16</f>
        <v>5.0610000000000035</v>
      </c>
      <c r="AR16" s="32">
        <f>'CCaMC-VOaMCpUC-pre-ret'!AR16</f>
        <v>5.0520000000000032</v>
      </c>
      <c r="AS16" s="32">
        <f>'CCaMC-VOaMCpUC-pre-ret'!AS16</f>
        <v>5.0430000000000028</v>
      </c>
      <c r="AT16" s="32">
        <f>'CCaMC-VOaMCpUC-pre-ret'!AT16</f>
        <v>5.0340000000000025</v>
      </c>
      <c r="AU16" s="32">
        <f>'CCaMC-VOaMCpUC-pre-ret'!AU16</f>
        <v>5.0250000000000021</v>
      </c>
      <c r="AV16" s="32">
        <f>'CCaMC-VOaMCpUC-pre-ret'!AV16</f>
        <v>5.0160000000000018</v>
      </c>
      <c r="AW16" s="32">
        <f>'CCaMC-VOaMCpUC-pre-ret'!AW16</f>
        <v>5.0070000000000014</v>
      </c>
      <c r="AX16" s="32">
        <f>'CCaMC-VOaMCpUC-pre-ret'!AX16</f>
        <v>4.9980000000000011</v>
      </c>
      <c r="AY16" s="32">
        <f>'CCaMC-VOaMCpUC-pre-ret'!AY16</f>
        <v>4.9890000000000043</v>
      </c>
      <c r="AZ16" s="32">
        <f>'CCaMC-VOaMCpUC-pre-ret'!AZ16</f>
        <v>4.980000000000004</v>
      </c>
    </row>
    <row r="17" spans="1:52" ht="14.25" customHeight="1" x14ac:dyDescent="0.2">
      <c r="A17" s="5" t="s">
        <v>65</v>
      </c>
      <c r="B17" s="32">
        <f>'CCaMC-VOaMCpUC-pre-ret'!B17</f>
        <v>23.14</v>
      </c>
      <c r="C17" s="32">
        <f>'CCaMC-VOaMCpUC-pre-ret'!C17</f>
        <v>22.576666666666668</v>
      </c>
      <c r="D17" s="32">
        <f>'CCaMC-VOaMCpUC-pre-ret'!D17</f>
        <v>22.013333333333332</v>
      </c>
      <c r="E17" s="32">
        <f>'CCaMC-VOaMCpUC-pre-ret'!E17</f>
        <v>21.45</v>
      </c>
      <c r="F17" s="32">
        <f>'CCaMC-VOaMCpUC-pre-ret'!F17</f>
        <v>21.45</v>
      </c>
      <c r="G17" s="32">
        <f>'CCaMC-VOaMCpUC-pre-ret'!G17</f>
        <v>21.45</v>
      </c>
      <c r="H17" s="32">
        <f>'CCaMC-VOaMCpUC-pre-ret'!H17</f>
        <v>21.45</v>
      </c>
      <c r="I17" s="32">
        <f>'CCaMC-VOaMCpUC-pre-ret'!I17</f>
        <v>21.45</v>
      </c>
      <c r="J17" s="32">
        <f>'CCaMC-VOaMCpUC-pre-ret'!J17</f>
        <v>21.45</v>
      </c>
      <c r="K17" s="32">
        <f>'CCaMC-VOaMCpUC-pre-ret'!K17</f>
        <v>21.45</v>
      </c>
      <c r="L17" s="32">
        <f>'CCaMC-VOaMCpUC-pre-ret'!L17</f>
        <v>21.45</v>
      </c>
      <c r="M17" s="32">
        <f>'CCaMC-VOaMCpUC-pre-ret'!M17</f>
        <v>21.45</v>
      </c>
      <c r="N17" s="32">
        <f>'CCaMC-VOaMCpUC-pre-ret'!N17</f>
        <v>21.45</v>
      </c>
      <c r="O17" s="32">
        <f>'CCaMC-VOaMCpUC-pre-ret'!O17</f>
        <v>21.45</v>
      </c>
      <c r="P17" s="32">
        <f>'CCaMC-VOaMCpUC-pre-ret'!P17</f>
        <v>21.45</v>
      </c>
      <c r="Q17" s="32">
        <f>'CCaMC-VOaMCpUC-pre-ret'!Q17</f>
        <v>21.45</v>
      </c>
      <c r="R17" s="32">
        <f>'CCaMC-VOaMCpUC-pre-ret'!R17</f>
        <v>21.45</v>
      </c>
      <c r="S17" s="32">
        <f>'CCaMC-VOaMCpUC-pre-ret'!S17</f>
        <v>21.45</v>
      </c>
      <c r="T17" s="32">
        <f>'CCaMC-VOaMCpUC-pre-ret'!T17</f>
        <v>21.45</v>
      </c>
      <c r="U17" s="32">
        <f>'CCaMC-VOaMCpUC-pre-ret'!U17</f>
        <v>21.45</v>
      </c>
      <c r="V17" s="32">
        <f>'CCaMC-VOaMCpUC-pre-ret'!V17</f>
        <v>21.45</v>
      </c>
      <c r="W17" s="32">
        <f>'CCaMC-VOaMCpUC-pre-ret'!W17</f>
        <v>21.45</v>
      </c>
      <c r="X17" s="32">
        <f>'CCaMC-VOaMCpUC-pre-ret'!X17</f>
        <v>21.45</v>
      </c>
      <c r="Y17" s="32">
        <f>'CCaMC-VOaMCpUC-pre-ret'!Y17</f>
        <v>21.45</v>
      </c>
      <c r="Z17" s="32">
        <f>'CCaMC-VOaMCpUC-pre-ret'!Z17</f>
        <v>21.45</v>
      </c>
      <c r="AA17" s="32">
        <f>'CCaMC-VOaMCpUC-pre-ret'!AA17</f>
        <v>21.45</v>
      </c>
      <c r="AB17" s="32">
        <f>'CCaMC-VOaMCpUC-pre-ret'!AB17</f>
        <v>21.45</v>
      </c>
      <c r="AC17" s="32">
        <f>'CCaMC-VOaMCpUC-pre-ret'!AC17</f>
        <v>21.45</v>
      </c>
      <c r="AD17" s="32">
        <f>'CCaMC-VOaMCpUC-pre-ret'!AD17</f>
        <v>21.45</v>
      </c>
      <c r="AE17" s="32">
        <f>'CCaMC-VOaMCpUC-pre-ret'!AE17</f>
        <v>21.45</v>
      </c>
      <c r="AF17" s="32">
        <f>'CCaMC-VOaMCpUC-pre-ret'!AF17</f>
        <v>21.45</v>
      </c>
      <c r="AG17" s="32">
        <f>'CCaMC-VOaMCpUC-pre-ret'!AG17</f>
        <v>21.45</v>
      </c>
      <c r="AH17" s="32">
        <f>'CCaMC-VOaMCpUC-pre-ret'!AH17</f>
        <v>21.45</v>
      </c>
      <c r="AI17" s="32">
        <f>'CCaMC-VOaMCpUC-pre-ret'!AI17</f>
        <v>21.45</v>
      </c>
      <c r="AJ17" s="32">
        <f>'CCaMC-VOaMCpUC-pre-ret'!AJ17</f>
        <v>21.45</v>
      </c>
      <c r="AK17" s="32">
        <f>'CCaMC-VOaMCpUC-pre-ret'!AK17</f>
        <v>21.45</v>
      </c>
      <c r="AL17" s="32">
        <f>'CCaMC-VOaMCpUC-pre-ret'!AL17</f>
        <v>21.45</v>
      </c>
      <c r="AM17" s="32">
        <f>'CCaMC-VOaMCpUC-pre-ret'!AM17</f>
        <v>21.45</v>
      </c>
      <c r="AN17" s="32">
        <f>'CCaMC-VOaMCpUC-pre-ret'!AN17</f>
        <v>21.45</v>
      </c>
      <c r="AO17" s="32">
        <f>'CCaMC-VOaMCpUC-pre-ret'!AO17</f>
        <v>21.45</v>
      </c>
      <c r="AP17" s="32">
        <f>'CCaMC-VOaMCpUC-pre-ret'!AP17</f>
        <v>21.45</v>
      </c>
      <c r="AQ17" s="32">
        <f>'CCaMC-VOaMCpUC-pre-ret'!AQ17</f>
        <v>21.45</v>
      </c>
      <c r="AR17" s="32">
        <f>'CCaMC-VOaMCpUC-pre-ret'!AR17</f>
        <v>21.45</v>
      </c>
      <c r="AS17" s="32">
        <f>'CCaMC-VOaMCpUC-pre-ret'!AS17</f>
        <v>21.45</v>
      </c>
      <c r="AT17" s="32">
        <f>'CCaMC-VOaMCpUC-pre-ret'!AT17</f>
        <v>21.45</v>
      </c>
      <c r="AU17" s="32">
        <f>'CCaMC-VOaMCpUC-pre-ret'!AU17</f>
        <v>21.45</v>
      </c>
      <c r="AV17" s="32">
        <f>'CCaMC-VOaMCpUC-pre-ret'!AV17</f>
        <v>21.45</v>
      </c>
      <c r="AW17" s="32">
        <f>'CCaMC-VOaMCpUC-pre-ret'!AW17</f>
        <v>21.45</v>
      </c>
      <c r="AX17" s="32">
        <f>'CCaMC-VOaMCpUC-pre-ret'!AX17</f>
        <v>21.45</v>
      </c>
      <c r="AY17" s="32">
        <f>'CCaMC-VOaMCpUC-pre-ret'!AY17</f>
        <v>21.45</v>
      </c>
      <c r="AZ17" s="32">
        <f>'CCaMC-VOaMCpUC-pre-ret'!AZ17</f>
        <v>21.45</v>
      </c>
    </row>
    <row r="18" spans="1:52" ht="14.25" customHeight="1" x14ac:dyDescent="0.2">
      <c r="C18" s="5"/>
    </row>
    <row r="19" spans="1:52" ht="14.25" customHeight="1" x14ac:dyDescent="0.2">
      <c r="A19" s="1"/>
    </row>
    <row r="20" spans="1:52" ht="14.25" customHeight="1" x14ac:dyDescent="0.2">
      <c r="F20" s="1"/>
      <c r="G20" s="1"/>
      <c r="H20" s="1"/>
      <c r="I20" s="1"/>
    </row>
    <row r="21" spans="1:52" ht="14.25" customHeight="1" x14ac:dyDescent="0.2"/>
    <row r="22" spans="1:52" ht="14.25" customHeight="1" x14ac:dyDescent="0.2"/>
    <row r="23" spans="1:52" ht="14.25" customHeight="1" x14ac:dyDescent="0.2"/>
    <row r="24" spans="1:52" ht="14.25" customHeight="1" x14ac:dyDescent="0.2"/>
    <row r="25" spans="1:52" ht="14.25" customHeight="1" x14ac:dyDescent="0.2"/>
    <row r="26" spans="1:52" ht="14.25" customHeight="1" x14ac:dyDescent="0.2"/>
    <row r="27" spans="1:52" ht="14.25" customHeight="1" x14ac:dyDescent="0.2"/>
    <row r="28" spans="1:52" ht="14.25" customHeight="1" x14ac:dyDescent="0.2"/>
    <row r="29" spans="1:52" ht="14.25" customHeight="1" x14ac:dyDescent="0.2"/>
    <row r="30" spans="1:52" ht="14.25" customHeight="1" x14ac:dyDescent="0.2"/>
    <row r="31" spans="1:52" ht="14.25" customHeight="1" x14ac:dyDescent="0.2"/>
    <row r="32" spans="1:52" ht="14.25" customHeight="1" x14ac:dyDescent="0.2"/>
    <row r="33" ht="14.25" customHeight="1" x14ac:dyDescent="0.2"/>
    <row r="34" ht="14.25" customHeight="1" x14ac:dyDescent="0.2"/>
    <row r="35" ht="14.25" customHeight="1" x14ac:dyDescent="0.2"/>
    <row r="36" ht="14.25" customHeight="1" x14ac:dyDescent="0.2"/>
    <row r="37" ht="14.25" customHeight="1" x14ac:dyDescent="0.2"/>
    <row r="38" ht="14.25" customHeight="1" x14ac:dyDescent="0.2"/>
    <row r="39" ht="14.25" customHeight="1" x14ac:dyDescent="0.2"/>
    <row r="40" ht="14.25" customHeight="1" x14ac:dyDescent="0.2"/>
    <row r="41" ht="14.25" customHeight="1" x14ac:dyDescent="0.2"/>
    <row r="42" ht="14.25" customHeight="1" x14ac:dyDescent="0.2"/>
    <row r="43" ht="14.25" customHeight="1" x14ac:dyDescent="0.2"/>
    <row r="44" ht="14.25" customHeight="1" x14ac:dyDescent="0.2"/>
    <row r="45" ht="14.25" customHeight="1" x14ac:dyDescent="0.2"/>
    <row r="46" ht="14.25" customHeight="1" x14ac:dyDescent="0.2"/>
    <row r="47" ht="14.25" customHeight="1" x14ac:dyDescent="0.2"/>
    <row r="48" ht="14.25" customHeight="1" x14ac:dyDescent="0.2"/>
    <row r="49" ht="14.25" customHeight="1" x14ac:dyDescent="0.2"/>
    <row r="50" ht="14.25" customHeight="1" x14ac:dyDescent="0.2"/>
    <row r="51" ht="14.25" customHeight="1" x14ac:dyDescent="0.2"/>
    <row r="52" ht="14.25" customHeight="1" x14ac:dyDescent="0.2"/>
    <row r="53" ht="14.25" customHeight="1" x14ac:dyDescent="0.2"/>
    <row r="54" ht="14.25" customHeight="1" x14ac:dyDescent="0.2"/>
    <row r="55" ht="14.25" customHeight="1" x14ac:dyDescent="0.2"/>
    <row r="56" ht="14.25" customHeight="1" x14ac:dyDescent="0.2"/>
    <row r="57" ht="14.25" customHeight="1" x14ac:dyDescent="0.2"/>
    <row r="58" ht="14.25" customHeight="1" x14ac:dyDescent="0.2"/>
    <row r="59" ht="14.25" customHeight="1" x14ac:dyDescent="0.2"/>
    <row r="60" ht="14.25" customHeight="1" x14ac:dyDescent="0.2"/>
    <row r="61" ht="14.25" customHeight="1" x14ac:dyDescent="0.2"/>
    <row r="62" ht="14.25" customHeight="1" x14ac:dyDescent="0.2"/>
    <row r="63" ht="14.25" customHeight="1" x14ac:dyDescent="0.2"/>
    <row r="64" ht="14.25" customHeight="1" x14ac:dyDescent="0.2"/>
    <row r="65" ht="14.25" customHeight="1" x14ac:dyDescent="0.2"/>
    <row r="66" ht="14.25" customHeight="1" x14ac:dyDescent="0.2"/>
    <row r="67" ht="14.25" customHeight="1" x14ac:dyDescent="0.2"/>
    <row r="68" ht="14.25" customHeight="1" x14ac:dyDescent="0.2"/>
    <row r="69" ht="14.25" customHeight="1" x14ac:dyDescent="0.2"/>
    <row r="70" ht="14.25" customHeight="1" x14ac:dyDescent="0.2"/>
    <row r="71" ht="14.25" customHeight="1" x14ac:dyDescent="0.2"/>
    <row r="72" ht="14.25" customHeight="1" x14ac:dyDescent="0.2"/>
    <row r="73" ht="14.25" customHeight="1" x14ac:dyDescent="0.2"/>
    <row r="74" ht="14.25" customHeight="1" x14ac:dyDescent="0.2"/>
    <row r="75" ht="14.25" customHeight="1" x14ac:dyDescent="0.2"/>
    <row r="76" ht="14.25" customHeight="1" x14ac:dyDescent="0.2"/>
    <row r="77" ht="14.25" customHeight="1" x14ac:dyDescent="0.2"/>
    <row r="78" ht="14.25" customHeight="1" x14ac:dyDescent="0.2"/>
    <row r="79" ht="14.25" customHeight="1" x14ac:dyDescent="0.2"/>
    <row r="80" ht="14.25" customHeight="1" x14ac:dyDescent="0.2"/>
    <row r="81" ht="14.25" customHeight="1" x14ac:dyDescent="0.2"/>
    <row r="82" ht="14.25" customHeight="1" x14ac:dyDescent="0.2"/>
    <row r="83" ht="14.25" customHeight="1" x14ac:dyDescent="0.2"/>
    <row r="84" ht="14.25" customHeight="1" x14ac:dyDescent="0.2"/>
    <row r="85" ht="14.25" customHeight="1" x14ac:dyDescent="0.2"/>
    <row r="86" ht="14.25" customHeight="1" x14ac:dyDescent="0.2"/>
    <row r="87" ht="14.25" customHeight="1" x14ac:dyDescent="0.2"/>
    <row r="88" ht="14.25" customHeight="1" x14ac:dyDescent="0.2"/>
    <row r="89" ht="14.25" customHeight="1" x14ac:dyDescent="0.2"/>
    <row r="90" ht="14.25" customHeight="1" x14ac:dyDescent="0.2"/>
    <row r="91" ht="14.25" customHeight="1" x14ac:dyDescent="0.2"/>
    <row r="92" ht="14.25" customHeight="1" x14ac:dyDescent="0.2"/>
    <row r="93" ht="14.25" customHeight="1" x14ac:dyDescent="0.2"/>
    <row r="94" ht="14.25" customHeight="1" x14ac:dyDescent="0.2"/>
    <row r="95" ht="14.25" customHeight="1" x14ac:dyDescent="0.2"/>
    <row r="96" ht="14.25" customHeight="1" x14ac:dyDescent="0.2"/>
    <row r="97" ht="14.25" customHeight="1" x14ac:dyDescent="0.2"/>
    <row r="98" ht="14.25" customHeight="1" x14ac:dyDescent="0.2"/>
    <row r="99" ht="14.25" customHeight="1" x14ac:dyDescent="0.2"/>
    <row r="100" ht="14.25" customHeight="1" x14ac:dyDescent="0.2"/>
    <row r="101" ht="14.25" customHeight="1" x14ac:dyDescent="0.2"/>
    <row r="102" ht="14.25" customHeight="1" x14ac:dyDescent="0.2"/>
    <row r="103" ht="14.25" customHeight="1" x14ac:dyDescent="0.2"/>
    <row r="104" ht="14.25" customHeight="1" x14ac:dyDescent="0.2"/>
    <row r="105" ht="14.25" customHeight="1" x14ac:dyDescent="0.2"/>
    <row r="106" ht="14.25" customHeight="1" x14ac:dyDescent="0.2"/>
    <row r="107" ht="14.25" customHeight="1" x14ac:dyDescent="0.2"/>
    <row r="108" ht="14.25" customHeight="1" x14ac:dyDescent="0.2"/>
    <row r="109" ht="14.25" customHeight="1" x14ac:dyDescent="0.2"/>
    <row r="110" ht="14.25" customHeight="1" x14ac:dyDescent="0.2"/>
    <row r="111" ht="14.25" customHeight="1" x14ac:dyDescent="0.2"/>
    <row r="112" ht="14.25" customHeight="1" x14ac:dyDescent="0.2"/>
    <row r="113" ht="14.25" customHeight="1" x14ac:dyDescent="0.2"/>
    <row r="114" ht="14.25" customHeight="1" x14ac:dyDescent="0.2"/>
    <row r="115" ht="14.25" customHeight="1" x14ac:dyDescent="0.2"/>
    <row r="116" ht="14.25" customHeight="1" x14ac:dyDescent="0.2"/>
    <row r="117" ht="14.25" customHeight="1" x14ac:dyDescent="0.2"/>
    <row r="118" ht="14.25" customHeight="1" x14ac:dyDescent="0.2"/>
    <row r="119" ht="14.25" customHeight="1" x14ac:dyDescent="0.2"/>
    <row r="120" ht="14.25" customHeight="1" x14ac:dyDescent="0.2"/>
    <row r="121" ht="14.25" customHeight="1" x14ac:dyDescent="0.2"/>
    <row r="122" ht="14.25" customHeight="1" x14ac:dyDescent="0.2"/>
    <row r="123" ht="14.25" customHeight="1" x14ac:dyDescent="0.2"/>
    <row r="124" ht="14.25" customHeight="1" x14ac:dyDescent="0.2"/>
    <row r="125" ht="14.25" customHeight="1" x14ac:dyDescent="0.2"/>
    <row r="126" ht="14.25" customHeight="1" x14ac:dyDescent="0.2"/>
    <row r="127" ht="14.25" customHeight="1" x14ac:dyDescent="0.2"/>
    <row r="128" ht="14.25" customHeight="1" x14ac:dyDescent="0.2"/>
    <row r="129" ht="14.25" customHeight="1" x14ac:dyDescent="0.2"/>
    <row r="130" ht="14.25" customHeight="1" x14ac:dyDescent="0.2"/>
    <row r="131" ht="14.25" customHeight="1" x14ac:dyDescent="0.2"/>
    <row r="132" ht="14.25" customHeight="1" x14ac:dyDescent="0.2"/>
    <row r="133" ht="14.25" customHeight="1" x14ac:dyDescent="0.2"/>
    <row r="134" ht="14.25" customHeight="1" x14ac:dyDescent="0.2"/>
    <row r="135" ht="14.25" customHeight="1" x14ac:dyDescent="0.2"/>
    <row r="136" ht="14.25" customHeight="1" x14ac:dyDescent="0.2"/>
    <row r="137" ht="14.25" customHeight="1" x14ac:dyDescent="0.2"/>
    <row r="138" ht="14.25" customHeight="1" x14ac:dyDescent="0.2"/>
    <row r="139" ht="14.25" customHeight="1" x14ac:dyDescent="0.2"/>
    <row r="140" ht="14.25" customHeight="1" x14ac:dyDescent="0.2"/>
    <row r="141" ht="14.25" customHeight="1" x14ac:dyDescent="0.2"/>
    <row r="142" ht="14.25" customHeight="1" x14ac:dyDescent="0.2"/>
    <row r="143" ht="14.25" customHeight="1" x14ac:dyDescent="0.2"/>
    <row r="144" ht="14.25" customHeight="1" x14ac:dyDescent="0.2"/>
    <row r="145" ht="14.25" customHeight="1" x14ac:dyDescent="0.2"/>
    <row r="146" ht="14.25" customHeight="1" x14ac:dyDescent="0.2"/>
    <row r="147" ht="14.25" customHeight="1" x14ac:dyDescent="0.2"/>
    <row r="148" ht="14.25" customHeight="1" x14ac:dyDescent="0.2"/>
    <row r="149" ht="14.25" customHeight="1" x14ac:dyDescent="0.2"/>
    <row r="150" ht="14.25" customHeight="1" x14ac:dyDescent="0.2"/>
    <row r="151" ht="14.25" customHeight="1" x14ac:dyDescent="0.2"/>
    <row r="152" ht="14.25" customHeight="1" x14ac:dyDescent="0.2"/>
    <row r="153" ht="14.25" customHeight="1" x14ac:dyDescent="0.2"/>
    <row r="154" ht="14.25" customHeight="1" x14ac:dyDescent="0.2"/>
    <row r="155" ht="14.25" customHeight="1" x14ac:dyDescent="0.2"/>
    <row r="156" ht="14.25" customHeight="1" x14ac:dyDescent="0.2"/>
    <row r="157" ht="14.25" customHeight="1" x14ac:dyDescent="0.2"/>
    <row r="158" ht="14.25" customHeight="1" x14ac:dyDescent="0.2"/>
    <row r="159" ht="14.25" customHeight="1" x14ac:dyDescent="0.2"/>
    <row r="160" ht="14.25" customHeight="1" x14ac:dyDescent="0.2"/>
    <row r="161" ht="14.25" customHeight="1" x14ac:dyDescent="0.2"/>
    <row r="162" ht="14.25" customHeight="1" x14ac:dyDescent="0.2"/>
    <row r="163" ht="14.25" customHeight="1" x14ac:dyDescent="0.2"/>
    <row r="164" ht="14.25" customHeight="1" x14ac:dyDescent="0.2"/>
    <row r="165" ht="14.25" customHeight="1" x14ac:dyDescent="0.2"/>
    <row r="166" ht="14.25" customHeight="1" x14ac:dyDescent="0.2"/>
    <row r="167" ht="14.25" customHeight="1" x14ac:dyDescent="0.2"/>
    <row r="168" ht="14.25" customHeight="1" x14ac:dyDescent="0.2"/>
    <row r="169" ht="14.25" customHeight="1" x14ac:dyDescent="0.2"/>
    <row r="170" ht="14.25" customHeight="1" x14ac:dyDescent="0.2"/>
    <row r="171" ht="14.25" customHeight="1" x14ac:dyDescent="0.2"/>
    <row r="172" ht="14.25" customHeight="1" x14ac:dyDescent="0.2"/>
    <row r="173" ht="14.25" customHeight="1" x14ac:dyDescent="0.2"/>
    <row r="174" ht="14.25" customHeight="1" x14ac:dyDescent="0.2"/>
    <row r="175" ht="14.25" customHeight="1" x14ac:dyDescent="0.2"/>
    <row r="176" ht="14.25" customHeight="1" x14ac:dyDescent="0.2"/>
    <row r="177" ht="14.25" customHeight="1" x14ac:dyDescent="0.2"/>
    <row r="178" ht="14.25" customHeight="1" x14ac:dyDescent="0.2"/>
    <row r="179" ht="14.25" customHeight="1" x14ac:dyDescent="0.2"/>
    <row r="180" ht="14.25" customHeight="1" x14ac:dyDescent="0.2"/>
    <row r="181" ht="14.25" customHeight="1" x14ac:dyDescent="0.2"/>
    <row r="182" ht="14.25" customHeight="1" x14ac:dyDescent="0.2"/>
    <row r="183" ht="14.25" customHeight="1" x14ac:dyDescent="0.2"/>
    <row r="184" ht="14.25" customHeight="1" x14ac:dyDescent="0.2"/>
    <row r="185" ht="14.25" customHeight="1" x14ac:dyDescent="0.2"/>
    <row r="186" ht="14.25" customHeight="1" x14ac:dyDescent="0.2"/>
    <row r="187" ht="14.25" customHeight="1" x14ac:dyDescent="0.2"/>
    <row r="188" ht="14.25" customHeight="1" x14ac:dyDescent="0.2"/>
    <row r="189" ht="14.25" customHeight="1" x14ac:dyDescent="0.2"/>
    <row r="190" ht="14.25" customHeight="1" x14ac:dyDescent="0.2"/>
    <row r="191" ht="14.25" customHeight="1" x14ac:dyDescent="0.2"/>
    <row r="192" ht="14.25" customHeight="1" x14ac:dyDescent="0.2"/>
    <row r="193" ht="14.25" customHeight="1" x14ac:dyDescent="0.2"/>
    <row r="194" ht="14.25" customHeight="1" x14ac:dyDescent="0.2"/>
    <row r="195" ht="14.25" customHeight="1" x14ac:dyDescent="0.2"/>
    <row r="196" ht="14.25" customHeight="1" x14ac:dyDescent="0.2"/>
    <row r="197" ht="14.25" customHeight="1" x14ac:dyDescent="0.2"/>
    <row r="198" ht="14.25" customHeight="1" x14ac:dyDescent="0.2"/>
    <row r="199" ht="14.25" customHeight="1" x14ac:dyDescent="0.2"/>
    <row r="200" ht="14.25" customHeight="1" x14ac:dyDescent="0.2"/>
    <row r="201" ht="14.25" customHeight="1" x14ac:dyDescent="0.2"/>
    <row r="202" ht="14.25" customHeight="1" x14ac:dyDescent="0.2"/>
    <row r="203" ht="14.25" customHeight="1" x14ac:dyDescent="0.2"/>
    <row r="204" ht="14.25" customHeight="1" x14ac:dyDescent="0.2"/>
    <row r="205" ht="14.25" customHeight="1" x14ac:dyDescent="0.2"/>
    <row r="206" ht="14.25" customHeight="1" x14ac:dyDescent="0.2"/>
    <row r="207" ht="14.25" customHeight="1" x14ac:dyDescent="0.2"/>
    <row r="208" ht="14.25" customHeight="1" x14ac:dyDescent="0.2"/>
    <row r="209" ht="14.25" customHeight="1" x14ac:dyDescent="0.2"/>
    <row r="210" ht="14.25" customHeight="1" x14ac:dyDescent="0.2"/>
    <row r="211" ht="14.25" customHeight="1" x14ac:dyDescent="0.2"/>
    <row r="212" ht="14.25" customHeight="1" x14ac:dyDescent="0.2"/>
    <row r="213" ht="14.25" customHeight="1" x14ac:dyDescent="0.2"/>
    <row r="214" ht="14.25" customHeight="1" x14ac:dyDescent="0.2"/>
    <row r="215" ht="14.25" customHeight="1" x14ac:dyDescent="0.2"/>
    <row r="216" ht="14.25" customHeight="1" x14ac:dyDescent="0.2"/>
    <row r="217" ht="14.25" customHeight="1" x14ac:dyDescent="0.2"/>
    <row r="218" ht="14.25" customHeight="1" x14ac:dyDescent="0.2"/>
    <row r="219" ht="14.25" customHeight="1" x14ac:dyDescent="0.2"/>
    <row r="220" ht="14.25" customHeight="1" x14ac:dyDescent="0.2"/>
    <row r="221" ht="14.25" customHeight="1" x14ac:dyDescent="0.2"/>
    <row r="222" ht="14.25" customHeight="1" x14ac:dyDescent="0.2"/>
    <row r="223" ht="14.25" customHeight="1" x14ac:dyDescent="0.2"/>
    <row r="224" ht="14.25" customHeight="1" x14ac:dyDescent="0.2"/>
    <row r="225" ht="14.25" customHeight="1" x14ac:dyDescent="0.2"/>
    <row r="226" ht="14.25" customHeight="1" x14ac:dyDescent="0.2"/>
    <row r="227" ht="14.25" customHeight="1" x14ac:dyDescent="0.2"/>
    <row r="228" ht="14.25" customHeight="1" x14ac:dyDescent="0.2"/>
    <row r="229" ht="14.25" customHeight="1" x14ac:dyDescent="0.2"/>
    <row r="230" ht="14.25" customHeight="1" x14ac:dyDescent="0.2"/>
    <row r="231" ht="14.25" customHeight="1" x14ac:dyDescent="0.2"/>
    <row r="232" ht="14.25" customHeight="1" x14ac:dyDescent="0.2"/>
    <row r="233" ht="14.25" customHeight="1" x14ac:dyDescent="0.2"/>
    <row r="234" ht="14.25" customHeight="1" x14ac:dyDescent="0.2"/>
    <row r="235" ht="14.25" customHeight="1" x14ac:dyDescent="0.2"/>
    <row r="236" ht="14.25" customHeight="1" x14ac:dyDescent="0.2"/>
    <row r="237" ht="14.25" customHeight="1" x14ac:dyDescent="0.2"/>
    <row r="238" ht="14.25" customHeight="1" x14ac:dyDescent="0.2"/>
    <row r="239" ht="14.25" customHeight="1" x14ac:dyDescent="0.2"/>
    <row r="240" ht="14.25" customHeight="1" x14ac:dyDescent="0.2"/>
    <row r="241" ht="14.25" customHeight="1" x14ac:dyDescent="0.2"/>
    <row r="242" ht="14.25" customHeight="1" x14ac:dyDescent="0.2"/>
    <row r="243" ht="14.25" customHeight="1" x14ac:dyDescent="0.2"/>
    <row r="244" ht="14.25" customHeight="1" x14ac:dyDescent="0.2"/>
    <row r="245" ht="14.25" customHeight="1" x14ac:dyDescent="0.2"/>
    <row r="246" ht="14.25" customHeight="1" x14ac:dyDescent="0.2"/>
    <row r="247" ht="14.25" customHeight="1" x14ac:dyDescent="0.2"/>
    <row r="248" ht="14.25" customHeight="1" x14ac:dyDescent="0.2"/>
    <row r="249" ht="14.25" customHeight="1" x14ac:dyDescent="0.2"/>
    <row r="250" ht="14.25" customHeight="1" x14ac:dyDescent="0.2"/>
    <row r="251" ht="14.25" customHeight="1" x14ac:dyDescent="0.2"/>
    <row r="252" ht="14.25" customHeight="1" x14ac:dyDescent="0.2"/>
    <row r="253" ht="14.25" customHeight="1" x14ac:dyDescent="0.2"/>
    <row r="254" ht="14.25" customHeight="1" x14ac:dyDescent="0.2"/>
    <row r="255" ht="14.25" customHeight="1" x14ac:dyDescent="0.2"/>
    <row r="256" ht="14.25" customHeight="1" x14ac:dyDescent="0.2"/>
    <row r="257" ht="14.25" customHeight="1" x14ac:dyDescent="0.2"/>
    <row r="258" ht="14.25" customHeight="1" x14ac:dyDescent="0.2"/>
    <row r="259" ht="14.25" customHeight="1" x14ac:dyDescent="0.2"/>
    <row r="260" ht="14.25" customHeight="1" x14ac:dyDescent="0.2"/>
    <row r="261" ht="14.25" customHeight="1" x14ac:dyDescent="0.2"/>
    <row r="262" ht="14.25" customHeight="1" x14ac:dyDescent="0.2"/>
    <row r="263" ht="14.25" customHeight="1" x14ac:dyDescent="0.2"/>
    <row r="264" ht="14.25" customHeight="1" x14ac:dyDescent="0.2"/>
    <row r="265" ht="14.25" customHeight="1" x14ac:dyDescent="0.2"/>
    <row r="266" ht="14.25" customHeight="1" x14ac:dyDescent="0.2"/>
    <row r="267" ht="14.25" customHeight="1" x14ac:dyDescent="0.2"/>
    <row r="268" ht="14.25" customHeight="1" x14ac:dyDescent="0.2"/>
    <row r="269" ht="14.25" customHeight="1" x14ac:dyDescent="0.2"/>
    <row r="270" ht="14.25" customHeight="1" x14ac:dyDescent="0.2"/>
    <row r="271" ht="14.25" customHeight="1" x14ac:dyDescent="0.2"/>
    <row r="272" ht="14.25" customHeight="1" x14ac:dyDescent="0.2"/>
    <row r="273" ht="14.25" customHeight="1" x14ac:dyDescent="0.2"/>
    <row r="274" ht="14.25" customHeight="1" x14ac:dyDescent="0.2"/>
    <row r="275" ht="14.25" customHeight="1" x14ac:dyDescent="0.2"/>
    <row r="276" ht="14.25" customHeight="1" x14ac:dyDescent="0.2"/>
    <row r="277" ht="14.25" customHeight="1" x14ac:dyDescent="0.2"/>
    <row r="278" ht="14.25" customHeight="1" x14ac:dyDescent="0.2"/>
    <row r="279" ht="14.25" customHeight="1" x14ac:dyDescent="0.2"/>
    <row r="280" ht="14.25" customHeight="1" x14ac:dyDescent="0.2"/>
    <row r="281" ht="14.25" customHeight="1" x14ac:dyDescent="0.2"/>
    <row r="282" ht="14.25" customHeight="1" x14ac:dyDescent="0.2"/>
    <row r="283" ht="14.25" customHeight="1" x14ac:dyDescent="0.2"/>
    <row r="284" ht="14.25" customHeight="1" x14ac:dyDescent="0.2"/>
    <row r="285" ht="14.25" customHeight="1" x14ac:dyDescent="0.2"/>
    <row r="286" ht="14.25" customHeight="1" x14ac:dyDescent="0.2"/>
    <row r="287" ht="14.25" customHeight="1" x14ac:dyDescent="0.2"/>
    <row r="288" ht="14.25" customHeight="1" x14ac:dyDescent="0.2"/>
    <row r="289" ht="14.25" customHeight="1" x14ac:dyDescent="0.2"/>
    <row r="290" ht="14.25" customHeight="1" x14ac:dyDescent="0.2"/>
    <row r="291" ht="14.25" customHeight="1" x14ac:dyDescent="0.2"/>
    <row r="292" ht="14.25" customHeight="1" x14ac:dyDescent="0.2"/>
    <row r="293" ht="14.25" customHeight="1" x14ac:dyDescent="0.2"/>
    <row r="294" ht="14.25" customHeight="1" x14ac:dyDescent="0.2"/>
    <row r="295" ht="14.25" customHeight="1" x14ac:dyDescent="0.2"/>
    <row r="296" ht="14.25" customHeight="1" x14ac:dyDescent="0.2"/>
    <row r="297" ht="14.25" customHeight="1" x14ac:dyDescent="0.2"/>
    <row r="298" ht="14.25" customHeight="1" x14ac:dyDescent="0.2"/>
    <row r="299" ht="14.25" customHeight="1" x14ac:dyDescent="0.2"/>
    <row r="300" ht="14.25" customHeight="1" x14ac:dyDescent="0.2"/>
    <row r="301" ht="14.25" customHeight="1" x14ac:dyDescent="0.2"/>
    <row r="302" ht="14.25" customHeight="1" x14ac:dyDescent="0.2"/>
    <row r="303" ht="14.25" customHeight="1" x14ac:dyDescent="0.2"/>
    <row r="304" ht="14.25" customHeight="1" x14ac:dyDescent="0.2"/>
    <row r="305" ht="14.25" customHeight="1" x14ac:dyDescent="0.2"/>
    <row r="306" ht="14.25" customHeight="1" x14ac:dyDescent="0.2"/>
    <row r="307" ht="14.25" customHeight="1" x14ac:dyDescent="0.2"/>
    <row r="308" ht="14.25" customHeight="1" x14ac:dyDescent="0.2"/>
    <row r="309" ht="14.25" customHeight="1" x14ac:dyDescent="0.2"/>
    <row r="310" ht="14.25" customHeight="1" x14ac:dyDescent="0.2"/>
    <row r="311" ht="14.25" customHeight="1" x14ac:dyDescent="0.2"/>
    <row r="312" ht="14.25" customHeight="1" x14ac:dyDescent="0.2"/>
    <row r="313" ht="14.25" customHeight="1" x14ac:dyDescent="0.2"/>
    <row r="314" ht="14.25" customHeight="1" x14ac:dyDescent="0.2"/>
    <row r="315" ht="14.25" customHeight="1" x14ac:dyDescent="0.2"/>
    <row r="316" ht="14.25" customHeight="1" x14ac:dyDescent="0.2"/>
    <row r="317" ht="14.25" customHeight="1" x14ac:dyDescent="0.2"/>
    <row r="318" ht="14.25" customHeight="1" x14ac:dyDescent="0.2"/>
    <row r="319" ht="14.25" customHeight="1" x14ac:dyDescent="0.2"/>
    <row r="320" ht="14.25" customHeight="1" x14ac:dyDescent="0.2"/>
    <row r="321" ht="14.25" customHeight="1" x14ac:dyDescent="0.2"/>
    <row r="322" ht="14.25" customHeight="1" x14ac:dyDescent="0.2"/>
    <row r="323" ht="14.25" customHeight="1" x14ac:dyDescent="0.2"/>
    <row r="324" ht="14.25" customHeight="1" x14ac:dyDescent="0.2"/>
    <row r="325" ht="14.25" customHeight="1" x14ac:dyDescent="0.2"/>
    <row r="326" ht="14.25" customHeight="1" x14ac:dyDescent="0.2"/>
    <row r="327" ht="14.25" customHeight="1" x14ac:dyDescent="0.2"/>
    <row r="328" ht="14.25" customHeight="1" x14ac:dyDescent="0.2"/>
    <row r="329" ht="14.25" customHeight="1" x14ac:dyDescent="0.2"/>
    <row r="330" ht="14.25" customHeight="1" x14ac:dyDescent="0.2"/>
    <row r="331" ht="14.25" customHeight="1" x14ac:dyDescent="0.2"/>
    <row r="332" ht="14.25" customHeight="1" x14ac:dyDescent="0.2"/>
    <row r="333" ht="14.25" customHeight="1" x14ac:dyDescent="0.2"/>
    <row r="334" ht="14.25" customHeight="1" x14ac:dyDescent="0.2"/>
    <row r="335" ht="14.25" customHeight="1" x14ac:dyDescent="0.2"/>
    <row r="336" ht="14.25" customHeight="1" x14ac:dyDescent="0.2"/>
    <row r="337" ht="14.25" customHeight="1" x14ac:dyDescent="0.2"/>
    <row r="338" ht="14.25" customHeight="1" x14ac:dyDescent="0.2"/>
    <row r="339" ht="14.25" customHeight="1" x14ac:dyDescent="0.2"/>
    <row r="340" ht="14.25" customHeight="1" x14ac:dyDescent="0.2"/>
    <row r="341" ht="14.25" customHeight="1" x14ac:dyDescent="0.2"/>
    <row r="342" ht="14.25" customHeight="1" x14ac:dyDescent="0.2"/>
    <row r="343" ht="14.25" customHeight="1" x14ac:dyDescent="0.2"/>
    <row r="344" ht="14.25" customHeight="1" x14ac:dyDescent="0.2"/>
    <row r="345" ht="14.25" customHeight="1" x14ac:dyDescent="0.2"/>
    <row r="346" ht="14.25" customHeight="1" x14ac:dyDescent="0.2"/>
    <row r="347" ht="14.25" customHeight="1" x14ac:dyDescent="0.2"/>
    <row r="348" ht="14.25" customHeight="1" x14ac:dyDescent="0.2"/>
    <row r="349" ht="14.25" customHeight="1" x14ac:dyDescent="0.2"/>
    <row r="350" ht="14.25" customHeight="1" x14ac:dyDescent="0.2"/>
    <row r="351" ht="14.25" customHeight="1" x14ac:dyDescent="0.2"/>
    <row r="352" ht="14.25" customHeight="1" x14ac:dyDescent="0.2"/>
    <row r="353" ht="14.25" customHeight="1" x14ac:dyDescent="0.2"/>
    <row r="354" ht="14.25" customHeight="1" x14ac:dyDescent="0.2"/>
    <row r="355" ht="14.25" customHeight="1" x14ac:dyDescent="0.2"/>
    <row r="356" ht="14.25" customHeight="1" x14ac:dyDescent="0.2"/>
    <row r="357" ht="14.25" customHeight="1" x14ac:dyDescent="0.2"/>
    <row r="358" ht="14.25" customHeight="1" x14ac:dyDescent="0.2"/>
    <row r="359" ht="14.25" customHeight="1" x14ac:dyDescent="0.2"/>
    <row r="360" ht="14.25" customHeight="1" x14ac:dyDescent="0.2"/>
    <row r="361" ht="14.25" customHeight="1" x14ac:dyDescent="0.2"/>
    <row r="362" ht="14.25" customHeight="1" x14ac:dyDescent="0.2"/>
    <row r="363" ht="14.25" customHeight="1" x14ac:dyDescent="0.2"/>
    <row r="364" ht="14.25" customHeight="1" x14ac:dyDescent="0.2"/>
    <row r="365" ht="14.25" customHeight="1" x14ac:dyDescent="0.2"/>
    <row r="366" ht="14.25" customHeight="1" x14ac:dyDescent="0.2"/>
    <row r="367" ht="14.25" customHeight="1" x14ac:dyDescent="0.2"/>
    <row r="368" ht="14.25" customHeight="1" x14ac:dyDescent="0.2"/>
    <row r="369" ht="14.25" customHeight="1" x14ac:dyDescent="0.2"/>
    <row r="370" ht="14.25" customHeight="1" x14ac:dyDescent="0.2"/>
    <row r="371" ht="14.25" customHeight="1" x14ac:dyDescent="0.2"/>
    <row r="372" ht="14.25" customHeight="1" x14ac:dyDescent="0.2"/>
    <row r="373" ht="14.25" customHeight="1" x14ac:dyDescent="0.2"/>
    <row r="374" ht="14.25" customHeight="1" x14ac:dyDescent="0.2"/>
    <row r="375" ht="14.25" customHeight="1" x14ac:dyDescent="0.2"/>
    <row r="376" ht="14.25" customHeight="1" x14ac:dyDescent="0.2"/>
    <row r="377" ht="14.25" customHeight="1" x14ac:dyDescent="0.2"/>
    <row r="378" ht="14.25" customHeight="1" x14ac:dyDescent="0.2"/>
    <row r="379" ht="14.25" customHeight="1" x14ac:dyDescent="0.2"/>
    <row r="380" ht="14.25" customHeight="1" x14ac:dyDescent="0.2"/>
    <row r="381" ht="14.25" customHeight="1" x14ac:dyDescent="0.2"/>
    <row r="382" ht="14.25" customHeight="1" x14ac:dyDescent="0.2"/>
    <row r="383" ht="14.25" customHeight="1" x14ac:dyDescent="0.2"/>
    <row r="384" ht="14.25" customHeight="1" x14ac:dyDescent="0.2"/>
    <row r="385" ht="14.25" customHeight="1" x14ac:dyDescent="0.2"/>
    <row r="386" ht="14.25" customHeight="1" x14ac:dyDescent="0.2"/>
    <row r="387" ht="14.25" customHeight="1" x14ac:dyDescent="0.2"/>
    <row r="388" ht="14.25" customHeight="1" x14ac:dyDescent="0.2"/>
    <row r="389" ht="14.25" customHeight="1" x14ac:dyDescent="0.2"/>
    <row r="390" ht="14.25" customHeight="1" x14ac:dyDescent="0.2"/>
    <row r="391" ht="14.25" customHeight="1" x14ac:dyDescent="0.2"/>
    <row r="392" ht="14.25" customHeight="1" x14ac:dyDescent="0.2"/>
    <row r="393" ht="14.25" customHeight="1" x14ac:dyDescent="0.2"/>
    <row r="394" ht="14.25" customHeight="1" x14ac:dyDescent="0.2"/>
    <row r="395" ht="14.25" customHeight="1" x14ac:dyDescent="0.2"/>
    <row r="396" ht="14.25" customHeight="1" x14ac:dyDescent="0.2"/>
    <row r="397" ht="14.25" customHeight="1" x14ac:dyDescent="0.2"/>
    <row r="398" ht="14.25" customHeight="1" x14ac:dyDescent="0.2"/>
    <row r="399" ht="14.25" customHeight="1" x14ac:dyDescent="0.2"/>
    <row r="400" ht="14.25" customHeight="1" x14ac:dyDescent="0.2"/>
    <row r="401" ht="14.25" customHeight="1" x14ac:dyDescent="0.2"/>
    <row r="402" ht="14.25" customHeight="1" x14ac:dyDescent="0.2"/>
    <row r="403" ht="14.25" customHeight="1" x14ac:dyDescent="0.2"/>
    <row r="404" ht="14.25" customHeight="1" x14ac:dyDescent="0.2"/>
    <row r="405" ht="14.25" customHeight="1" x14ac:dyDescent="0.2"/>
    <row r="406" ht="14.25" customHeight="1" x14ac:dyDescent="0.2"/>
    <row r="407" ht="14.25" customHeight="1" x14ac:dyDescent="0.2"/>
    <row r="408" ht="14.25" customHeight="1" x14ac:dyDescent="0.2"/>
    <row r="409" ht="14.25" customHeight="1" x14ac:dyDescent="0.2"/>
    <row r="410" ht="14.25" customHeight="1" x14ac:dyDescent="0.2"/>
    <row r="411" ht="14.25" customHeight="1" x14ac:dyDescent="0.2"/>
    <row r="412" ht="14.25" customHeight="1" x14ac:dyDescent="0.2"/>
    <row r="413" ht="14.25" customHeight="1" x14ac:dyDescent="0.2"/>
    <row r="414" ht="14.25" customHeight="1" x14ac:dyDescent="0.2"/>
    <row r="415" ht="14.25" customHeight="1" x14ac:dyDescent="0.2"/>
    <row r="416" ht="14.25" customHeight="1" x14ac:dyDescent="0.2"/>
    <row r="417" ht="14.25" customHeight="1" x14ac:dyDescent="0.2"/>
    <row r="418" ht="14.25" customHeight="1" x14ac:dyDescent="0.2"/>
    <row r="419" ht="14.25" customHeight="1" x14ac:dyDescent="0.2"/>
    <row r="420" ht="14.25" customHeight="1" x14ac:dyDescent="0.2"/>
    <row r="421" ht="14.25" customHeight="1" x14ac:dyDescent="0.2"/>
    <row r="422" ht="14.25" customHeight="1" x14ac:dyDescent="0.2"/>
    <row r="423" ht="14.25" customHeight="1" x14ac:dyDescent="0.2"/>
    <row r="424" ht="14.25" customHeight="1" x14ac:dyDescent="0.2"/>
    <row r="425" ht="14.25" customHeight="1" x14ac:dyDescent="0.2"/>
    <row r="426" ht="14.25" customHeight="1" x14ac:dyDescent="0.2"/>
    <row r="427" ht="14.25" customHeight="1" x14ac:dyDescent="0.2"/>
    <row r="428" ht="14.25" customHeight="1" x14ac:dyDescent="0.2"/>
    <row r="429" ht="14.25" customHeight="1" x14ac:dyDescent="0.2"/>
    <row r="430" ht="14.25" customHeight="1" x14ac:dyDescent="0.2"/>
    <row r="431" ht="14.25" customHeight="1" x14ac:dyDescent="0.2"/>
    <row r="432" ht="14.25" customHeight="1" x14ac:dyDescent="0.2"/>
    <row r="433" ht="14.25" customHeight="1" x14ac:dyDescent="0.2"/>
    <row r="434" ht="14.25" customHeight="1" x14ac:dyDescent="0.2"/>
    <row r="435" ht="14.25" customHeight="1" x14ac:dyDescent="0.2"/>
    <row r="436" ht="14.25" customHeight="1" x14ac:dyDescent="0.2"/>
    <row r="437" ht="14.25" customHeight="1" x14ac:dyDescent="0.2"/>
    <row r="438" ht="14.25" customHeight="1" x14ac:dyDescent="0.2"/>
    <row r="439" ht="14.25" customHeight="1" x14ac:dyDescent="0.2"/>
    <row r="440" ht="14.25" customHeight="1" x14ac:dyDescent="0.2"/>
    <row r="441" ht="14.25" customHeight="1" x14ac:dyDescent="0.2"/>
    <row r="442" ht="14.25" customHeight="1" x14ac:dyDescent="0.2"/>
    <row r="443" ht="14.25" customHeight="1" x14ac:dyDescent="0.2"/>
    <row r="444" ht="14.25" customHeight="1" x14ac:dyDescent="0.2"/>
    <row r="445" ht="14.25" customHeight="1" x14ac:dyDescent="0.2"/>
    <row r="446" ht="14.25" customHeight="1" x14ac:dyDescent="0.2"/>
    <row r="447" ht="14.25" customHeight="1" x14ac:dyDescent="0.2"/>
    <row r="448" ht="14.25" customHeight="1" x14ac:dyDescent="0.2"/>
    <row r="449" ht="14.25" customHeight="1" x14ac:dyDescent="0.2"/>
    <row r="450" ht="14.25" customHeight="1" x14ac:dyDescent="0.2"/>
    <row r="451" ht="14.25" customHeight="1" x14ac:dyDescent="0.2"/>
    <row r="452" ht="14.25" customHeight="1" x14ac:dyDescent="0.2"/>
    <row r="453" ht="14.25" customHeight="1" x14ac:dyDescent="0.2"/>
    <row r="454" ht="14.25" customHeight="1" x14ac:dyDescent="0.2"/>
    <row r="455" ht="14.25" customHeight="1" x14ac:dyDescent="0.2"/>
    <row r="456" ht="14.25" customHeight="1" x14ac:dyDescent="0.2"/>
    <row r="457" ht="14.25" customHeight="1" x14ac:dyDescent="0.2"/>
    <row r="458" ht="14.25" customHeight="1" x14ac:dyDescent="0.2"/>
    <row r="459" ht="14.25" customHeight="1" x14ac:dyDescent="0.2"/>
    <row r="460" ht="14.25" customHeight="1" x14ac:dyDescent="0.2"/>
    <row r="461" ht="14.25" customHeight="1" x14ac:dyDescent="0.2"/>
    <row r="462" ht="14.25" customHeight="1" x14ac:dyDescent="0.2"/>
    <row r="463" ht="14.25" customHeight="1" x14ac:dyDescent="0.2"/>
    <row r="464" ht="14.25" customHeight="1" x14ac:dyDescent="0.2"/>
    <row r="465" ht="14.25" customHeight="1" x14ac:dyDescent="0.2"/>
    <row r="466" ht="14.25" customHeight="1" x14ac:dyDescent="0.2"/>
    <row r="467" ht="14.25" customHeight="1" x14ac:dyDescent="0.2"/>
    <row r="468" ht="14.25" customHeight="1" x14ac:dyDescent="0.2"/>
    <row r="469" ht="14.25" customHeight="1" x14ac:dyDescent="0.2"/>
    <row r="470" ht="14.25" customHeight="1" x14ac:dyDescent="0.2"/>
    <row r="471" ht="14.25" customHeight="1" x14ac:dyDescent="0.2"/>
    <row r="472" ht="14.25" customHeight="1" x14ac:dyDescent="0.2"/>
    <row r="473" ht="14.25" customHeight="1" x14ac:dyDescent="0.2"/>
    <row r="474" ht="14.25" customHeight="1" x14ac:dyDescent="0.2"/>
    <row r="475" ht="14.25" customHeight="1" x14ac:dyDescent="0.2"/>
    <row r="476" ht="14.25" customHeight="1" x14ac:dyDescent="0.2"/>
    <row r="477" ht="14.25" customHeight="1" x14ac:dyDescent="0.2"/>
    <row r="478" ht="14.25" customHeight="1" x14ac:dyDescent="0.2"/>
    <row r="479" ht="14.25" customHeight="1" x14ac:dyDescent="0.2"/>
    <row r="480" ht="14.25" customHeight="1" x14ac:dyDescent="0.2"/>
    <row r="481" ht="14.25" customHeight="1" x14ac:dyDescent="0.2"/>
    <row r="482" ht="14.25" customHeight="1" x14ac:dyDescent="0.2"/>
    <row r="483" ht="14.25" customHeight="1" x14ac:dyDescent="0.2"/>
    <row r="484" ht="14.25" customHeight="1" x14ac:dyDescent="0.2"/>
    <row r="485" ht="14.25" customHeight="1" x14ac:dyDescent="0.2"/>
    <row r="486" ht="14.25" customHeight="1" x14ac:dyDescent="0.2"/>
    <row r="487" ht="14.25" customHeight="1" x14ac:dyDescent="0.2"/>
    <row r="488" ht="14.25" customHeight="1" x14ac:dyDescent="0.2"/>
    <row r="489" ht="14.25" customHeight="1" x14ac:dyDescent="0.2"/>
    <row r="490" ht="14.25" customHeight="1" x14ac:dyDescent="0.2"/>
    <row r="491" ht="14.25" customHeight="1" x14ac:dyDescent="0.2"/>
    <row r="492" ht="14.25" customHeight="1" x14ac:dyDescent="0.2"/>
    <row r="493" ht="14.25" customHeight="1" x14ac:dyDescent="0.2"/>
    <row r="494" ht="14.25" customHeight="1" x14ac:dyDescent="0.2"/>
    <row r="495" ht="14.25" customHeight="1" x14ac:dyDescent="0.2"/>
    <row r="496" ht="14.25" customHeight="1" x14ac:dyDescent="0.2"/>
    <row r="497" ht="14.25" customHeight="1" x14ac:dyDescent="0.2"/>
    <row r="498" ht="14.25" customHeight="1" x14ac:dyDescent="0.2"/>
    <row r="499" ht="14.25" customHeight="1" x14ac:dyDescent="0.2"/>
    <row r="500" ht="14.25" customHeight="1" x14ac:dyDescent="0.2"/>
    <row r="501" ht="14.25" customHeight="1" x14ac:dyDescent="0.2"/>
    <row r="502" ht="14.25" customHeight="1" x14ac:dyDescent="0.2"/>
    <row r="503" ht="14.25" customHeight="1" x14ac:dyDescent="0.2"/>
    <row r="504" ht="14.25" customHeight="1" x14ac:dyDescent="0.2"/>
    <row r="505" ht="14.25" customHeight="1" x14ac:dyDescent="0.2"/>
    <row r="506" ht="14.25" customHeight="1" x14ac:dyDescent="0.2"/>
    <row r="507" ht="14.25" customHeight="1" x14ac:dyDescent="0.2"/>
    <row r="508" ht="14.25" customHeight="1" x14ac:dyDescent="0.2"/>
    <row r="509" ht="14.25" customHeight="1" x14ac:dyDescent="0.2"/>
    <row r="510" ht="14.25" customHeight="1" x14ac:dyDescent="0.2"/>
    <row r="511" ht="14.25" customHeight="1" x14ac:dyDescent="0.2"/>
    <row r="512" ht="14.25" customHeight="1" x14ac:dyDescent="0.2"/>
    <row r="513" ht="14.25" customHeight="1" x14ac:dyDescent="0.2"/>
    <row r="514" ht="14.25" customHeight="1" x14ac:dyDescent="0.2"/>
    <row r="515" ht="14.25" customHeight="1" x14ac:dyDescent="0.2"/>
    <row r="516" ht="14.25" customHeight="1" x14ac:dyDescent="0.2"/>
    <row r="517" ht="14.25" customHeight="1" x14ac:dyDescent="0.2"/>
    <row r="518" ht="14.25" customHeight="1" x14ac:dyDescent="0.2"/>
    <row r="519" ht="14.25" customHeight="1" x14ac:dyDescent="0.2"/>
    <row r="520" ht="14.25" customHeight="1" x14ac:dyDescent="0.2"/>
    <row r="521" ht="14.25" customHeight="1" x14ac:dyDescent="0.2"/>
    <row r="522" ht="14.25" customHeight="1" x14ac:dyDescent="0.2"/>
    <row r="523" ht="14.25" customHeight="1" x14ac:dyDescent="0.2"/>
    <row r="524" ht="14.25" customHeight="1" x14ac:dyDescent="0.2"/>
    <row r="525" ht="14.25" customHeight="1" x14ac:dyDescent="0.2"/>
    <row r="526" ht="14.25" customHeight="1" x14ac:dyDescent="0.2"/>
    <row r="527" ht="14.25" customHeight="1" x14ac:dyDescent="0.2"/>
    <row r="528" ht="14.25" customHeight="1" x14ac:dyDescent="0.2"/>
    <row r="529" ht="14.25" customHeight="1" x14ac:dyDescent="0.2"/>
    <row r="530" ht="14.25" customHeight="1" x14ac:dyDescent="0.2"/>
    <row r="531" ht="14.25" customHeight="1" x14ac:dyDescent="0.2"/>
    <row r="532" ht="14.25" customHeight="1" x14ac:dyDescent="0.2"/>
    <row r="533" ht="14.25" customHeight="1" x14ac:dyDescent="0.2"/>
    <row r="534" ht="14.25" customHeight="1" x14ac:dyDescent="0.2"/>
    <row r="535" ht="14.25" customHeight="1" x14ac:dyDescent="0.2"/>
    <row r="536" ht="14.25" customHeight="1" x14ac:dyDescent="0.2"/>
    <row r="537" ht="14.25" customHeight="1" x14ac:dyDescent="0.2"/>
    <row r="538" ht="14.25" customHeight="1" x14ac:dyDescent="0.2"/>
    <row r="539" ht="14.25" customHeight="1" x14ac:dyDescent="0.2"/>
    <row r="540" ht="14.25" customHeight="1" x14ac:dyDescent="0.2"/>
    <row r="541" ht="14.25" customHeight="1" x14ac:dyDescent="0.2"/>
    <row r="542" ht="14.25" customHeight="1" x14ac:dyDescent="0.2"/>
    <row r="543" ht="14.25" customHeight="1" x14ac:dyDescent="0.2"/>
    <row r="544" ht="14.25" customHeight="1" x14ac:dyDescent="0.2"/>
    <row r="545" ht="14.25" customHeight="1" x14ac:dyDescent="0.2"/>
    <row r="546" ht="14.25" customHeight="1" x14ac:dyDescent="0.2"/>
    <row r="547" ht="14.25" customHeight="1" x14ac:dyDescent="0.2"/>
    <row r="548" ht="14.25" customHeight="1" x14ac:dyDescent="0.2"/>
    <row r="549" ht="14.25" customHeight="1" x14ac:dyDescent="0.2"/>
    <row r="550" ht="14.25" customHeight="1" x14ac:dyDescent="0.2"/>
    <row r="551" ht="14.25" customHeight="1" x14ac:dyDescent="0.2"/>
    <row r="552" ht="14.25" customHeight="1" x14ac:dyDescent="0.2"/>
    <row r="553" ht="14.25" customHeight="1" x14ac:dyDescent="0.2"/>
    <row r="554" ht="14.25" customHeight="1" x14ac:dyDescent="0.2"/>
    <row r="555" ht="14.25" customHeight="1" x14ac:dyDescent="0.2"/>
    <row r="556" ht="14.25" customHeight="1" x14ac:dyDescent="0.2"/>
    <row r="557" ht="14.25" customHeight="1" x14ac:dyDescent="0.2"/>
    <row r="558" ht="14.25" customHeight="1" x14ac:dyDescent="0.2"/>
    <row r="559" ht="14.25" customHeight="1" x14ac:dyDescent="0.2"/>
    <row r="560" ht="14.25" customHeight="1" x14ac:dyDescent="0.2"/>
    <row r="561" ht="14.25" customHeight="1" x14ac:dyDescent="0.2"/>
    <row r="562" ht="14.25" customHeight="1" x14ac:dyDescent="0.2"/>
    <row r="563" ht="14.25" customHeight="1" x14ac:dyDescent="0.2"/>
    <row r="564" ht="14.25" customHeight="1" x14ac:dyDescent="0.2"/>
    <row r="565" ht="14.25" customHeight="1" x14ac:dyDescent="0.2"/>
    <row r="566" ht="14.25" customHeight="1" x14ac:dyDescent="0.2"/>
    <row r="567" ht="14.25" customHeight="1" x14ac:dyDescent="0.2"/>
    <row r="568" ht="14.25" customHeight="1" x14ac:dyDescent="0.2"/>
    <row r="569" ht="14.25" customHeight="1" x14ac:dyDescent="0.2"/>
    <row r="570" ht="14.25" customHeight="1" x14ac:dyDescent="0.2"/>
    <row r="571" ht="14.25" customHeight="1" x14ac:dyDescent="0.2"/>
    <row r="572" ht="14.25" customHeight="1" x14ac:dyDescent="0.2"/>
    <row r="573" ht="14.25" customHeight="1" x14ac:dyDescent="0.2"/>
    <row r="574" ht="14.25" customHeight="1" x14ac:dyDescent="0.2"/>
    <row r="575" ht="14.25" customHeight="1" x14ac:dyDescent="0.2"/>
    <row r="576" ht="14.25" customHeight="1" x14ac:dyDescent="0.2"/>
    <row r="577" ht="14.25" customHeight="1" x14ac:dyDescent="0.2"/>
    <row r="578" ht="14.25" customHeight="1" x14ac:dyDescent="0.2"/>
    <row r="579" ht="14.25" customHeight="1" x14ac:dyDescent="0.2"/>
    <row r="580" ht="14.25" customHeight="1" x14ac:dyDescent="0.2"/>
    <row r="581" ht="14.25" customHeight="1" x14ac:dyDescent="0.2"/>
    <row r="582" ht="14.25" customHeight="1" x14ac:dyDescent="0.2"/>
    <row r="583" ht="14.25" customHeight="1" x14ac:dyDescent="0.2"/>
    <row r="584" ht="14.25" customHeight="1" x14ac:dyDescent="0.2"/>
    <row r="585" ht="14.25" customHeight="1" x14ac:dyDescent="0.2"/>
    <row r="586" ht="14.25" customHeight="1" x14ac:dyDescent="0.2"/>
    <row r="587" ht="14.25" customHeight="1" x14ac:dyDescent="0.2"/>
    <row r="588" ht="14.25" customHeight="1" x14ac:dyDescent="0.2"/>
    <row r="589" ht="14.25" customHeight="1" x14ac:dyDescent="0.2"/>
    <row r="590" ht="14.25" customHeight="1" x14ac:dyDescent="0.2"/>
    <row r="591" ht="14.25" customHeight="1" x14ac:dyDescent="0.2"/>
    <row r="592" ht="14.25" customHeight="1" x14ac:dyDescent="0.2"/>
    <row r="593" ht="14.25" customHeight="1" x14ac:dyDescent="0.2"/>
    <row r="594" ht="14.25" customHeight="1" x14ac:dyDescent="0.2"/>
    <row r="595" ht="14.25" customHeight="1" x14ac:dyDescent="0.2"/>
    <row r="596" ht="14.25" customHeight="1" x14ac:dyDescent="0.2"/>
    <row r="597" ht="14.25" customHeight="1" x14ac:dyDescent="0.2"/>
    <row r="598" ht="14.25" customHeight="1" x14ac:dyDescent="0.2"/>
    <row r="599" ht="14.25" customHeight="1" x14ac:dyDescent="0.2"/>
    <row r="600" ht="14.25" customHeight="1" x14ac:dyDescent="0.2"/>
    <row r="601" ht="14.25" customHeight="1" x14ac:dyDescent="0.2"/>
    <row r="602" ht="14.25" customHeight="1" x14ac:dyDescent="0.2"/>
    <row r="603" ht="14.25" customHeight="1" x14ac:dyDescent="0.2"/>
    <row r="604" ht="14.25" customHeight="1" x14ac:dyDescent="0.2"/>
    <row r="605" ht="14.25" customHeight="1" x14ac:dyDescent="0.2"/>
    <row r="606" ht="14.25" customHeight="1" x14ac:dyDescent="0.2"/>
    <row r="607" ht="14.25" customHeight="1" x14ac:dyDescent="0.2"/>
    <row r="608" ht="14.25" customHeight="1" x14ac:dyDescent="0.2"/>
    <row r="609" ht="14.25" customHeight="1" x14ac:dyDescent="0.2"/>
    <row r="610" ht="14.25" customHeight="1" x14ac:dyDescent="0.2"/>
    <row r="611" ht="14.25" customHeight="1" x14ac:dyDescent="0.2"/>
    <row r="612" ht="14.25" customHeight="1" x14ac:dyDescent="0.2"/>
    <row r="613" ht="14.25" customHeight="1" x14ac:dyDescent="0.2"/>
    <row r="614" ht="14.25" customHeight="1" x14ac:dyDescent="0.2"/>
    <row r="615" ht="14.25" customHeight="1" x14ac:dyDescent="0.2"/>
    <row r="616" ht="14.25" customHeight="1" x14ac:dyDescent="0.2"/>
    <row r="617" ht="14.25" customHeight="1" x14ac:dyDescent="0.2"/>
    <row r="618" ht="14.25" customHeight="1" x14ac:dyDescent="0.2"/>
    <row r="619" ht="14.25" customHeight="1" x14ac:dyDescent="0.2"/>
    <row r="620" ht="14.25" customHeight="1" x14ac:dyDescent="0.2"/>
    <row r="621" ht="14.25" customHeight="1" x14ac:dyDescent="0.2"/>
    <row r="622" ht="14.25" customHeight="1" x14ac:dyDescent="0.2"/>
    <row r="623" ht="14.25" customHeight="1" x14ac:dyDescent="0.2"/>
    <row r="624" ht="14.25" customHeight="1" x14ac:dyDescent="0.2"/>
    <row r="625" ht="14.25" customHeight="1" x14ac:dyDescent="0.2"/>
    <row r="626" ht="14.25" customHeight="1" x14ac:dyDescent="0.2"/>
    <row r="627" ht="14.25" customHeight="1" x14ac:dyDescent="0.2"/>
    <row r="628" ht="14.25" customHeight="1" x14ac:dyDescent="0.2"/>
    <row r="629" ht="14.25" customHeight="1" x14ac:dyDescent="0.2"/>
    <row r="630" ht="14.25" customHeight="1" x14ac:dyDescent="0.2"/>
    <row r="631" ht="14.25" customHeight="1" x14ac:dyDescent="0.2"/>
    <row r="632" ht="14.25" customHeight="1" x14ac:dyDescent="0.2"/>
    <row r="633" ht="14.25" customHeight="1" x14ac:dyDescent="0.2"/>
    <row r="634" ht="14.25" customHeight="1" x14ac:dyDescent="0.2"/>
    <row r="635" ht="14.25" customHeight="1" x14ac:dyDescent="0.2"/>
    <row r="636" ht="14.25" customHeight="1" x14ac:dyDescent="0.2"/>
    <row r="637" ht="14.25" customHeight="1" x14ac:dyDescent="0.2"/>
    <row r="638" ht="14.25" customHeight="1" x14ac:dyDescent="0.2"/>
    <row r="639" ht="14.25" customHeight="1" x14ac:dyDescent="0.2"/>
    <row r="640" ht="14.25" customHeight="1" x14ac:dyDescent="0.2"/>
    <row r="641" ht="14.25" customHeight="1" x14ac:dyDescent="0.2"/>
    <row r="642" ht="14.25" customHeight="1" x14ac:dyDescent="0.2"/>
    <row r="643" ht="14.25" customHeight="1" x14ac:dyDescent="0.2"/>
    <row r="644" ht="14.25" customHeight="1" x14ac:dyDescent="0.2"/>
    <row r="645" ht="14.25" customHeight="1" x14ac:dyDescent="0.2"/>
    <row r="646" ht="14.25" customHeight="1" x14ac:dyDescent="0.2"/>
    <row r="647" ht="14.25" customHeight="1" x14ac:dyDescent="0.2"/>
    <row r="648" ht="14.25" customHeight="1" x14ac:dyDescent="0.2"/>
    <row r="649" ht="14.25" customHeight="1" x14ac:dyDescent="0.2"/>
    <row r="650" ht="14.25" customHeight="1" x14ac:dyDescent="0.2"/>
    <row r="651" ht="14.25" customHeight="1" x14ac:dyDescent="0.2"/>
    <row r="652" ht="14.25" customHeight="1" x14ac:dyDescent="0.2"/>
    <row r="653" ht="14.25" customHeight="1" x14ac:dyDescent="0.2"/>
    <row r="654" ht="14.25" customHeight="1" x14ac:dyDescent="0.2"/>
    <row r="655" ht="14.25" customHeight="1" x14ac:dyDescent="0.2"/>
    <row r="656" ht="14.25" customHeight="1" x14ac:dyDescent="0.2"/>
    <row r="657" ht="14.25" customHeight="1" x14ac:dyDescent="0.2"/>
    <row r="658" ht="14.25" customHeight="1" x14ac:dyDescent="0.2"/>
    <row r="659" ht="14.25" customHeight="1" x14ac:dyDescent="0.2"/>
    <row r="660" ht="14.25" customHeight="1" x14ac:dyDescent="0.2"/>
    <row r="661" ht="14.25" customHeight="1" x14ac:dyDescent="0.2"/>
    <row r="662" ht="14.25" customHeight="1" x14ac:dyDescent="0.2"/>
    <row r="663" ht="14.25" customHeight="1" x14ac:dyDescent="0.2"/>
    <row r="664" ht="14.25" customHeight="1" x14ac:dyDescent="0.2"/>
    <row r="665" ht="14.25" customHeight="1" x14ac:dyDescent="0.2"/>
    <row r="666" ht="14.25" customHeight="1" x14ac:dyDescent="0.2"/>
    <row r="667" ht="14.25" customHeight="1" x14ac:dyDescent="0.2"/>
    <row r="668" ht="14.25" customHeight="1" x14ac:dyDescent="0.2"/>
    <row r="669" ht="14.25" customHeight="1" x14ac:dyDescent="0.2"/>
    <row r="670" ht="14.25" customHeight="1" x14ac:dyDescent="0.2"/>
    <row r="671" ht="14.25" customHeight="1" x14ac:dyDescent="0.2"/>
    <row r="672" ht="14.25" customHeight="1" x14ac:dyDescent="0.2"/>
    <row r="673" ht="14.25" customHeight="1" x14ac:dyDescent="0.2"/>
    <row r="674" ht="14.25" customHeight="1" x14ac:dyDescent="0.2"/>
    <row r="675" ht="14.25" customHeight="1" x14ac:dyDescent="0.2"/>
    <row r="676" ht="14.25" customHeight="1" x14ac:dyDescent="0.2"/>
    <row r="677" ht="14.25" customHeight="1" x14ac:dyDescent="0.2"/>
    <row r="678" ht="14.25" customHeight="1" x14ac:dyDescent="0.2"/>
    <row r="679" ht="14.25" customHeight="1" x14ac:dyDescent="0.2"/>
    <row r="680" ht="14.25" customHeight="1" x14ac:dyDescent="0.2"/>
    <row r="681" ht="14.25" customHeight="1" x14ac:dyDescent="0.2"/>
    <row r="682" ht="14.25" customHeight="1" x14ac:dyDescent="0.2"/>
    <row r="683" ht="14.25" customHeight="1" x14ac:dyDescent="0.2"/>
    <row r="684" ht="14.25" customHeight="1" x14ac:dyDescent="0.2"/>
    <row r="685" ht="14.25" customHeight="1" x14ac:dyDescent="0.2"/>
    <row r="686" ht="14.25" customHeight="1" x14ac:dyDescent="0.2"/>
    <row r="687" ht="14.25" customHeight="1" x14ac:dyDescent="0.2"/>
    <row r="688" ht="14.25" customHeight="1" x14ac:dyDescent="0.2"/>
    <row r="689" ht="14.25" customHeight="1" x14ac:dyDescent="0.2"/>
    <row r="690" ht="14.25" customHeight="1" x14ac:dyDescent="0.2"/>
    <row r="691" ht="14.25" customHeight="1" x14ac:dyDescent="0.2"/>
    <row r="692" ht="14.25" customHeight="1" x14ac:dyDescent="0.2"/>
    <row r="693" ht="14.25" customHeight="1" x14ac:dyDescent="0.2"/>
    <row r="694" ht="14.25" customHeight="1" x14ac:dyDescent="0.2"/>
    <row r="695" ht="14.25" customHeight="1" x14ac:dyDescent="0.2"/>
    <row r="696" ht="14.25" customHeight="1" x14ac:dyDescent="0.2"/>
    <row r="697" ht="14.25" customHeight="1" x14ac:dyDescent="0.2"/>
    <row r="698" ht="14.25" customHeight="1" x14ac:dyDescent="0.2"/>
    <row r="699" ht="14.25" customHeight="1" x14ac:dyDescent="0.2"/>
    <row r="700" ht="14.25" customHeight="1" x14ac:dyDescent="0.2"/>
    <row r="701" ht="14.25" customHeight="1" x14ac:dyDescent="0.2"/>
    <row r="702" ht="14.25" customHeight="1" x14ac:dyDescent="0.2"/>
    <row r="703" ht="14.25" customHeight="1" x14ac:dyDescent="0.2"/>
    <row r="704" ht="14.25" customHeight="1" x14ac:dyDescent="0.2"/>
    <row r="705" ht="14.25" customHeight="1" x14ac:dyDescent="0.2"/>
    <row r="706" ht="14.25" customHeight="1" x14ac:dyDescent="0.2"/>
    <row r="707" ht="14.25" customHeight="1" x14ac:dyDescent="0.2"/>
    <row r="708" ht="14.25" customHeight="1" x14ac:dyDescent="0.2"/>
    <row r="709" ht="14.25" customHeight="1" x14ac:dyDescent="0.2"/>
    <row r="710" ht="14.25" customHeight="1" x14ac:dyDescent="0.2"/>
    <row r="711" ht="14.25" customHeight="1" x14ac:dyDescent="0.2"/>
    <row r="712" ht="14.25" customHeight="1" x14ac:dyDescent="0.2"/>
    <row r="713" ht="14.25" customHeight="1" x14ac:dyDescent="0.2"/>
    <row r="714" ht="14.25" customHeight="1" x14ac:dyDescent="0.2"/>
    <row r="715" ht="14.25" customHeight="1" x14ac:dyDescent="0.2"/>
    <row r="716" ht="14.25" customHeight="1" x14ac:dyDescent="0.2"/>
    <row r="717" ht="14.25" customHeight="1" x14ac:dyDescent="0.2"/>
    <row r="718" ht="14.25" customHeight="1" x14ac:dyDescent="0.2"/>
    <row r="719" ht="14.25" customHeight="1" x14ac:dyDescent="0.2"/>
    <row r="720" ht="14.25" customHeight="1" x14ac:dyDescent="0.2"/>
    <row r="721" ht="14.25" customHeight="1" x14ac:dyDescent="0.2"/>
    <row r="722" ht="14.25" customHeight="1" x14ac:dyDescent="0.2"/>
    <row r="723" ht="14.25" customHeight="1" x14ac:dyDescent="0.2"/>
    <row r="724" ht="14.25" customHeight="1" x14ac:dyDescent="0.2"/>
    <row r="725" ht="14.25" customHeight="1" x14ac:dyDescent="0.2"/>
    <row r="726" ht="14.25" customHeight="1" x14ac:dyDescent="0.2"/>
    <row r="727" ht="14.25" customHeight="1" x14ac:dyDescent="0.2"/>
    <row r="728" ht="14.25" customHeight="1" x14ac:dyDescent="0.2"/>
    <row r="729" ht="14.25" customHeight="1" x14ac:dyDescent="0.2"/>
    <row r="730" ht="14.25" customHeight="1" x14ac:dyDescent="0.2"/>
    <row r="731" ht="14.25" customHeight="1" x14ac:dyDescent="0.2"/>
    <row r="732" ht="14.25" customHeight="1" x14ac:dyDescent="0.2"/>
    <row r="733" ht="14.25" customHeight="1" x14ac:dyDescent="0.2"/>
    <row r="734" ht="14.25" customHeight="1" x14ac:dyDescent="0.2"/>
    <row r="735" ht="14.25" customHeight="1" x14ac:dyDescent="0.2"/>
    <row r="736" ht="14.25" customHeight="1" x14ac:dyDescent="0.2"/>
    <row r="737" ht="14.25" customHeight="1" x14ac:dyDescent="0.2"/>
    <row r="738" ht="14.25" customHeight="1" x14ac:dyDescent="0.2"/>
    <row r="739" ht="14.25" customHeight="1" x14ac:dyDescent="0.2"/>
    <row r="740" ht="14.25" customHeight="1" x14ac:dyDescent="0.2"/>
    <row r="741" ht="14.25" customHeight="1" x14ac:dyDescent="0.2"/>
    <row r="742" ht="14.25" customHeight="1" x14ac:dyDescent="0.2"/>
    <row r="743" ht="14.25" customHeight="1" x14ac:dyDescent="0.2"/>
    <row r="744" ht="14.25" customHeight="1" x14ac:dyDescent="0.2"/>
    <row r="745" ht="14.25" customHeight="1" x14ac:dyDescent="0.2"/>
    <row r="746" ht="14.25" customHeight="1" x14ac:dyDescent="0.2"/>
    <row r="747" ht="14.25" customHeight="1" x14ac:dyDescent="0.2"/>
    <row r="748" ht="14.25" customHeight="1" x14ac:dyDescent="0.2"/>
    <row r="749" ht="14.25" customHeight="1" x14ac:dyDescent="0.2"/>
    <row r="750" ht="14.25" customHeight="1" x14ac:dyDescent="0.2"/>
    <row r="751" ht="14.25" customHeight="1" x14ac:dyDescent="0.2"/>
    <row r="752" ht="14.25" customHeight="1" x14ac:dyDescent="0.2"/>
    <row r="753" ht="14.25" customHeight="1" x14ac:dyDescent="0.2"/>
    <row r="754" ht="14.25" customHeight="1" x14ac:dyDescent="0.2"/>
    <row r="755" ht="14.25" customHeight="1" x14ac:dyDescent="0.2"/>
    <row r="756" ht="14.25" customHeight="1" x14ac:dyDescent="0.2"/>
    <row r="757" ht="14.25" customHeight="1" x14ac:dyDescent="0.2"/>
    <row r="758" ht="14.25" customHeight="1" x14ac:dyDescent="0.2"/>
    <row r="759" ht="14.25" customHeight="1" x14ac:dyDescent="0.2"/>
    <row r="760" ht="14.25" customHeight="1" x14ac:dyDescent="0.2"/>
    <row r="761" ht="14.25" customHeight="1" x14ac:dyDescent="0.2"/>
    <row r="762" ht="14.25" customHeight="1" x14ac:dyDescent="0.2"/>
    <row r="763" ht="14.25" customHeight="1" x14ac:dyDescent="0.2"/>
    <row r="764" ht="14.25" customHeight="1" x14ac:dyDescent="0.2"/>
    <row r="765" ht="14.25" customHeight="1" x14ac:dyDescent="0.2"/>
    <row r="766" ht="14.25" customHeight="1" x14ac:dyDescent="0.2"/>
    <row r="767" ht="14.25" customHeight="1" x14ac:dyDescent="0.2"/>
    <row r="768" ht="14.25" customHeight="1" x14ac:dyDescent="0.2"/>
    <row r="769" ht="14.25" customHeight="1" x14ac:dyDescent="0.2"/>
    <row r="770" ht="14.25" customHeight="1" x14ac:dyDescent="0.2"/>
    <row r="771" ht="14.25" customHeight="1" x14ac:dyDescent="0.2"/>
    <row r="772" ht="14.25" customHeight="1" x14ac:dyDescent="0.2"/>
    <row r="773" ht="14.25" customHeight="1" x14ac:dyDescent="0.2"/>
    <row r="774" ht="14.25" customHeight="1" x14ac:dyDescent="0.2"/>
    <row r="775" ht="14.25" customHeight="1" x14ac:dyDescent="0.2"/>
    <row r="776" ht="14.25" customHeight="1" x14ac:dyDescent="0.2"/>
    <row r="777" ht="14.25" customHeight="1" x14ac:dyDescent="0.2"/>
    <row r="778" ht="14.25" customHeight="1" x14ac:dyDescent="0.2"/>
    <row r="779" ht="14.25" customHeight="1" x14ac:dyDescent="0.2"/>
    <row r="780" ht="14.25" customHeight="1" x14ac:dyDescent="0.2"/>
    <row r="781" ht="14.25" customHeight="1" x14ac:dyDescent="0.2"/>
    <row r="782" ht="14.25" customHeight="1" x14ac:dyDescent="0.2"/>
    <row r="783" ht="14.25" customHeight="1" x14ac:dyDescent="0.2"/>
    <row r="784" ht="14.25" customHeight="1" x14ac:dyDescent="0.2"/>
    <row r="785" ht="14.25" customHeight="1" x14ac:dyDescent="0.2"/>
    <row r="786" ht="14.25" customHeight="1" x14ac:dyDescent="0.2"/>
    <row r="787" ht="14.25" customHeight="1" x14ac:dyDescent="0.2"/>
    <row r="788" ht="14.25" customHeight="1" x14ac:dyDescent="0.2"/>
    <row r="789" ht="14.25" customHeight="1" x14ac:dyDescent="0.2"/>
    <row r="790" ht="14.25" customHeight="1" x14ac:dyDescent="0.2"/>
    <row r="791" ht="14.25" customHeight="1" x14ac:dyDescent="0.2"/>
    <row r="792" ht="14.25" customHeight="1" x14ac:dyDescent="0.2"/>
    <row r="793" ht="14.25" customHeight="1" x14ac:dyDescent="0.2"/>
    <row r="794" ht="14.25" customHeight="1" x14ac:dyDescent="0.2"/>
    <row r="795" ht="14.25" customHeight="1" x14ac:dyDescent="0.2"/>
    <row r="796" ht="14.25" customHeight="1" x14ac:dyDescent="0.2"/>
    <row r="797" ht="14.25" customHeight="1" x14ac:dyDescent="0.2"/>
    <row r="798" ht="14.25" customHeight="1" x14ac:dyDescent="0.2"/>
    <row r="799" ht="14.25" customHeight="1" x14ac:dyDescent="0.2"/>
    <row r="800" ht="14.25" customHeight="1" x14ac:dyDescent="0.2"/>
    <row r="801" ht="14.25" customHeight="1" x14ac:dyDescent="0.2"/>
    <row r="802" ht="14.25" customHeight="1" x14ac:dyDescent="0.2"/>
    <row r="803" ht="14.25" customHeight="1" x14ac:dyDescent="0.2"/>
    <row r="804" ht="14.25" customHeight="1" x14ac:dyDescent="0.2"/>
    <row r="805" ht="14.25" customHeight="1" x14ac:dyDescent="0.2"/>
    <row r="806" ht="14.25" customHeight="1" x14ac:dyDescent="0.2"/>
    <row r="807" ht="14.25" customHeight="1" x14ac:dyDescent="0.2"/>
    <row r="808" ht="14.25" customHeight="1" x14ac:dyDescent="0.2"/>
    <row r="809" ht="14.25" customHeight="1" x14ac:dyDescent="0.2"/>
    <row r="810" ht="14.25" customHeight="1" x14ac:dyDescent="0.2"/>
    <row r="811" ht="14.25" customHeight="1" x14ac:dyDescent="0.2"/>
    <row r="812" ht="14.25" customHeight="1" x14ac:dyDescent="0.2"/>
    <row r="813" ht="14.25" customHeight="1" x14ac:dyDescent="0.2"/>
    <row r="814" ht="14.25" customHeight="1" x14ac:dyDescent="0.2"/>
    <row r="815" ht="14.25" customHeight="1" x14ac:dyDescent="0.2"/>
    <row r="816" ht="14.25" customHeight="1" x14ac:dyDescent="0.2"/>
    <row r="817" ht="14.25" customHeight="1" x14ac:dyDescent="0.2"/>
    <row r="818" ht="14.25" customHeight="1" x14ac:dyDescent="0.2"/>
    <row r="819" ht="14.25" customHeight="1" x14ac:dyDescent="0.2"/>
    <row r="820" ht="14.25" customHeight="1" x14ac:dyDescent="0.2"/>
    <row r="821" ht="14.25" customHeight="1" x14ac:dyDescent="0.2"/>
    <row r="822" ht="14.25" customHeight="1" x14ac:dyDescent="0.2"/>
    <row r="823" ht="14.25" customHeight="1" x14ac:dyDescent="0.2"/>
    <row r="824" ht="14.25" customHeight="1" x14ac:dyDescent="0.2"/>
    <row r="825" ht="14.25" customHeight="1" x14ac:dyDescent="0.2"/>
    <row r="826" ht="14.25" customHeight="1" x14ac:dyDescent="0.2"/>
    <row r="827" ht="14.25" customHeight="1" x14ac:dyDescent="0.2"/>
    <row r="828" ht="14.25" customHeight="1" x14ac:dyDescent="0.2"/>
    <row r="829" ht="14.25" customHeight="1" x14ac:dyDescent="0.2"/>
    <row r="830" ht="14.25" customHeight="1" x14ac:dyDescent="0.2"/>
    <row r="831" ht="14.25" customHeight="1" x14ac:dyDescent="0.2"/>
    <row r="832" ht="14.25" customHeight="1" x14ac:dyDescent="0.2"/>
    <row r="833" ht="14.25" customHeight="1" x14ac:dyDescent="0.2"/>
    <row r="834" ht="14.25" customHeight="1" x14ac:dyDescent="0.2"/>
    <row r="835" ht="14.25" customHeight="1" x14ac:dyDescent="0.2"/>
    <row r="836" ht="14.25" customHeight="1" x14ac:dyDescent="0.2"/>
    <row r="837" ht="14.25" customHeight="1" x14ac:dyDescent="0.2"/>
    <row r="838" ht="14.25" customHeight="1" x14ac:dyDescent="0.2"/>
    <row r="839" ht="14.25" customHeight="1" x14ac:dyDescent="0.2"/>
    <row r="840" ht="14.25" customHeight="1" x14ac:dyDescent="0.2"/>
    <row r="841" ht="14.25" customHeight="1" x14ac:dyDescent="0.2"/>
    <row r="842" ht="14.25" customHeight="1" x14ac:dyDescent="0.2"/>
    <row r="843" ht="14.25" customHeight="1" x14ac:dyDescent="0.2"/>
    <row r="844" ht="14.25" customHeight="1" x14ac:dyDescent="0.2"/>
    <row r="845" ht="14.25" customHeight="1" x14ac:dyDescent="0.2"/>
    <row r="846" ht="14.25" customHeight="1" x14ac:dyDescent="0.2"/>
    <row r="847" ht="14.25" customHeight="1" x14ac:dyDescent="0.2"/>
    <row r="848" ht="14.25" customHeight="1" x14ac:dyDescent="0.2"/>
    <row r="849" ht="14.25" customHeight="1" x14ac:dyDescent="0.2"/>
    <row r="850" ht="14.25" customHeight="1" x14ac:dyDescent="0.2"/>
    <row r="851" ht="14.25" customHeight="1" x14ac:dyDescent="0.2"/>
    <row r="852" ht="14.25" customHeight="1" x14ac:dyDescent="0.2"/>
    <row r="853" ht="14.25" customHeight="1" x14ac:dyDescent="0.2"/>
    <row r="854" ht="14.25" customHeight="1" x14ac:dyDescent="0.2"/>
    <row r="855" ht="14.25" customHeight="1" x14ac:dyDescent="0.2"/>
    <row r="856" ht="14.25" customHeight="1" x14ac:dyDescent="0.2"/>
    <row r="857" ht="14.25" customHeight="1" x14ac:dyDescent="0.2"/>
    <row r="858" ht="14.25" customHeight="1" x14ac:dyDescent="0.2"/>
    <row r="859" ht="14.25" customHeight="1" x14ac:dyDescent="0.2"/>
    <row r="860" ht="14.25" customHeight="1" x14ac:dyDescent="0.2"/>
    <row r="861" ht="14.25" customHeight="1" x14ac:dyDescent="0.2"/>
    <row r="862" ht="14.25" customHeight="1" x14ac:dyDescent="0.2"/>
    <row r="863" ht="14.25" customHeight="1" x14ac:dyDescent="0.2"/>
    <row r="864" ht="14.25" customHeight="1" x14ac:dyDescent="0.2"/>
    <row r="865" ht="14.25" customHeight="1" x14ac:dyDescent="0.2"/>
    <row r="866" ht="14.25" customHeight="1" x14ac:dyDescent="0.2"/>
    <row r="867" ht="14.25" customHeight="1" x14ac:dyDescent="0.2"/>
    <row r="868" ht="14.25" customHeight="1" x14ac:dyDescent="0.2"/>
    <row r="869" ht="14.25" customHeight="1" x14ac:dyDescent="0.2"/>
    <row r="870" ht="14.25" customHeight="1" x14ac:dyDescent="0.2"/>
    <row r="871" ht="14.25" customHeight="1" x14ac:dyDescent="0.2"/>
    <row r="872" ht="14.25" customHeight="1" x14ac:dyDescent="0.2"/>
    <row r="873" ht="14.25" customHeight="1" x14ac:dyDescent="0.2"/>
    <row r="874" ht="14.25" customHeight="1" x14ac:dyDescent="0.2"/>
    <row r="875" ht="14.25" customHeight="1" x14ac:dyDescent="0.2"/>
    <row r="876" ht="14.25" customHeight="1" x14ac:dyDescent="0.2"/>
    <row r="877" ht="14.25" customHeight="1" x14ac:dyDescent="0.2"/>
    <row r="878" ht="14.25" customHeight="1" x14ac:dyDescent="0.2"/>
    <row r="879" ht="14.25" customHeight="1" x14ac:dyDescent="0.2"/>
    <row r="880" ht="14.25" customHeight="1" x14ac:dyDescent="0.2"/>
    <row r="881" ht="14.25" customHeight="1" x14ac:dyDescent="0.2"/>
    <row r="882" ht="14.25" customHeight="1" x14ac:dyDescent="0.2"/>
    <row r="883" ht="14.25" customHeight="1" x14ac:dyDescent="0.2"/>
    <row r="884" ht="14.25" customHeight="1" x14ac:dyDescent="0.2"/>
    <row r="885" ht="14.25" customHeight="1" x14ac:dyDescent="0.2"/>
    <row r="886" ht="14.25" customHeight="1" x14ac:dyDescent="0.2"/>
    <row r="887" ht="14.25" customHeight="1" x14ac:dyDescent="0.2"/>
    <row r="888" ht="14.25" customHeight="1" x14ac:dyDescent="0.2"/>
    <row r="889" ht="14.25" customHeight="1" x14ac:dyDescent="0.2"/>
    <row r="890" ht="14.25" customHeight="1" x14ac:dyDescent="0.2"/>
    <row r="891" ht="14.25" customHeight="1" x14ac:dyDescent="0.2"/>
    <row r="892" ht="14.25" customHeight="1" x14ac:dyDescent="0.2"/>
    <row r="893" ht="14.25" customHeight="1" x14ac:dyDescent="0.2"/>
    <row r="894" ht="14.25" customHeight="1" x14ac:dyDescent="0.2"/>
    <row r="895" ht="14.25" customHeight="1" x14ac:dyDescent="0.2"/>
    <row r="896" ht="14.25" customHeight="1" x14ac:dyDescent="0.2"/>
    <row r="897" ht="14.25" customHeight="1" x14ac:dyDescent="0.2"/>
    <row r="898" ht="14.25" customHeight="1" x14ac:dyDescent="0.2"/>
    <row r="899" ht="14.25" customHeight="1" x14ac:dyDescent="0.2"/>
    <row r="900" ht="14.25" customHeight="1" x14ac:dyDescent="0.2"/>
    <row r="901" ht="14.25" customHeight="1" x14ac:dyDescent="0.2"/>
    <row r="902" ht="14.25" customHeight="1" x14ac:dyDescent="0.2"/>
    <row r="903" ht="14.25" customHeight="1" x14ac:dyDescent="0.2"/>
    <row r="904" ht="14.25" customHeight="1" x14ac:dyDescent="0.2"/>
    <row r="905" ht="14.25" customHeight="1" x14ac:dyDescent="0.2"/>
    <row r="906" ht="14.25" customHeight="1" x14ac:dyDescent="0.2"/>
    <row r="907" ht="14.25" customHeight="1" x14ac:dyDescent="0.2"/>
    <row r="908" ht="14.25" customHeight="1" x14ac:dyDescent="0.2"/>
    <row r="909" ht="14.25" customHeight="1" x14ac:dyDescent="0.2"/>
    <row r="910" ht="14.25" customHeight="1" x14ac:dyDescent="0.2"/>
    <row r="911" ht="14.25" customHeight="1" x14ac:dyDescent="0.2"/>
    <row r="912" ht="14.25" customHeight="1" x14ac:dyDescent="0.2"/>
    <row r="913" ht="14.25" customHeight="1" x14ac:dyDescent="0.2"/>
    <row r="914" ht="14.25" customHeight="1" x14ac:dyDescent="0.2"/>
    <row r="915" ht="14.25" customHeight="1" x14ac:dyDescent="0.2"/>
    <row r="916" ht="14.25" customHeight="1" x14ac:dyDescent="0.2"/>
    <row r="917" ht="14.25" customHeight="1" x14ac:dyDescent="0.2"/>
    <row r="918" ht="14.25" customHeight="1" x14ac:dyDescent="0.2"/>
    <row r="919" ht="14.25" customHeight="1" x14ac:dyDescent="0.2"/>
    <row r="920" ht="14.25" customHeight="1" x14ac:dyDescent="0.2"/>
    <row r="921" ht="14.25" customHeight="1" x14ac:dyDescent="0.2"/>
    <row r="922" ht="14.25" customHeight="1" x14ac:dyDescent="0.2"/>
    <row r="923" ht="14.25" customHeight="1" x14ac:dyDescent="0.2"/>
    <row r="924" ht="14.25" customHeight="1" x14ac:dyDescent="0.2"/>
    <row r="925" ht="14.25" customHeight="1" x14ac:dyDescent="0.2"/>
    <row r="926" ht="14.25" customHeight="1" x14ac:dyDescent="0.2"/>
    <row r="927" ht="14.25" customHeight="1" x14ac:dyDescent="0.2"/>
    <row r="928" ht="14.25" customHeight="1" x14ac:dyDescent="0.2"/>
    <row r="929" ht="14.25" customHeight="1" x14ac:dyDescent="0.2"/>
    <row r="930" ht="14.25" customHeight="1" x14ac:dyDescent="0.2"/>
    <row r="931" ht="14.25" customHeight="1" x14ac:dyDescent="0.2"/>
    <row r="932" ht="14.25" customHeight="1" x14ac:dyDescent="0.2"/>
    <row r="933" ht="14.25" customHeight="1" x14ac:dyDescent="0.2"/>
    <row r="934" ht="14.25" customHeight="1" x14ac:dyDescent="0.2"/>
    <row r="935" ht="14.25" customHeight="1" x14ac:dyDescent="0.2"/>
    <row r="936" ht="14.25" customHeight="1" x14ac:dyDescent="0.2"/>
    <row r="937" ht="14.25" customHeight="1" x14ac:dyDescent="0.2"/>
    <row r="938" ht="14.25" customHeight="1" x14ac:dyDescent="0.2"/>
    <row r="939" ht="14.25" customHeight="1" x14ac:dyDescent="0.2"/>
    <row r="940" ht="14.25" customHeight="1" x14ac:dyDescent="0.2"/>
    <row r="941" ht="14.25" customHeight="1" x14ac:dyDescent="0.2"/>
    <row r="942" ht="14.25" customHeight="1" x14ac:dyDescent="0.2"/>
    <row r="943" ht="14.25" customHeight="1" x14ac:dyDescent="0.2"/>
    <row r="944" ht="14.25" customHeight="1" x14ac:dyDescent="0.2"/>
    <row r="945" ht="14.25" customHeight="1" x14ac:dyDescent="0.2"/>
    <row r="946" ht="14.25" customHeight="1" x14ac:dyDescent="0.2"/>
    <row r="947" ht="14.25" customHeight="1" x14ac:dyDescent="0.2"/>
    <row r="948" ht="14.25" customHeight="1" x14ac:dyDescent="0.2"/>
    <row r="949" ht="14.25" customHeight="1" x14ac:dyDescent="0.2"/>
    <row r="950" ht="14.25" customHeight="1" x14ac:dyDescent="0.2"/>
    <row r="951" ht="14.25" customHeight="1" x14ac:dyDescent="0.2"/>
    <row r="952" ht="14.25" customHeight="1" x14ac:dyDescent="0.2"/>
    <row r="953" ht="14.25" customHeight="1" x14ac:dyDescent="0.2"/>
    <row r="954" ht="14.25" customHeight="1" x14ac:dyDescent="0.2"/>
    <row r="955" ht="14.25" customHeight="1" x14ac:dyDescent="0.2"/>
    <row r="956" ht="14.25" customHeight="1" x14ac:dyDescent="0.2"/>
    <row r="957" ht="14.25" customHeight="1" x14ac:dyDescent="0.2"/>
    <row r="958" ht="14.25" customHeight="1" x14ac:dyDescent="0.2"/>
    <row r="959" ht="14.25" customHeight="1" x14ac:dyDescent="0.2"/>
    <row r="960" ht="14.25" customHeight="1" x14ac:dyDescent="0.2"/>
    <row r="961" ht="14.25" customHeight="1" x14ac:dyDescent="0.2"/>
    <row r="962" ht="14.25" customHeight="1" x14ac:dyDescent="0.2"/>
    <row r="963" ht="14.25" customHeight="1" x14ac:dyDescent="0.2"/>
    <row r="964" ht="14.25" customHeight="1" x14ac:dyDescent="0.2"/>
    <row r="965" ht="14.25" customHeight="1" x14ac:dyDescent="0.2"/>
    <row r="966" ht="14.25" customHeight="1" x14ac:dyDescent="0.2"/>
    <row r="967" ht="14.25" customHeight="1" x14ac:dyDescent="0.2"/>
    <row r="968" ht="14.25" customHeight="1" x14ac:dyDescent="0.2"/>
    <row r="969" ht="14.25" customHeight="1" x14ac:dyDescent="0.2"/>
    <row r="970" ht="14.25" customHeight="1" x14ac:dyDescent="0.2"/>
    <row r="971" ht="14.25" customHeight="1" x14ac:dyDescent="0.2"/>
    <row r="972" ht="14.25" customHeight="1" x14ac:dyDescent="0.2"/>
    <row r="973" ht="14.25" customHeight="1" x14ac:dyDescent="0.2"/>
    <row r="974" ht="14.25" customHeight="1" x14ac:dyDescent="0.2"/>
    <row r="975" ht="14.25" customHeight="1" x14ac:dyDescent="0.2"/>
    <row r="976" ht="14.25" customHeight="1" x14ac:dyDescent="0.2"/>
    <row r="977" ht="14.25" customHeight="1" x14ac:dyDescent="0.2"/>
    <row r="978" ht="14.25" customHeight="1" x14ac:dyDescent="0.2"/>
    <row r="979" ht="14.25" customHeight="1" x14ac:dyDescent="0.2"/>
    <row r="980" ht="14.25" customHeight="1" x14ac:dyDescent="0.2"/>
    <row r="981" ht="14.25" customHeight="1" x14ac:dyDescent="0.2"/>
    <row r="982" ht="14.25" customHeight="1" x14ac:dyDescent="0.2"/>
    <row r="983" ht="14.25" customHeight="1" x14ac:dyDescent="0.2"/>
    <row r="984" ht="14.25" customHeight="1" x14ac:dyDescent="0.2"/>
    <row r="985" ht="14.25" customHeight="1" x14ac:dyDescent="0.2"/>
    <row r="986" ht="14.25" customHeight="1" x14ac:dyDescent="0.2"/>
    <row r="987" ht="14.25" customHeight="1" x14ac:dyDescent="0.2"/>
    <row r="988" ht="14.25" customHeight="1" x14ac:dyDescent="0.2"/>
    <row r="989" ht="14.25" customHeight="1" x14ac:dyDescent="0.2"/>
    <row r="990" ht="14.25" customHeight="1" x14ac:dyDescent="0.2"/>
    <row r="991" ht="14.25" customHeight="1" x14ac:dyDescent="0.2"/>
    <row r="992" ht="14.25" customHeight="1" x14ac:dyDescent="0.2"/>
    <row r="993" ht="14.25" customHeight="1" x14ac:dyDescent="0.2"/>
    <row r="994" ht="14.25" customHeight="1" x14ac:dyDescent="0.2"/>
    <row r="995" ht="14.25" customHeight="1" x14ac:dyDescent="0.2"/>
    <row r="996" ht="14.25" customHeight="1" x14ac:dyDescent="0.2"/>
    <row r="997" ht="14.25" customHeight="1" x14ac:dyDescent="0.2"/>
    <row r="998" ht="14.25" customHeight="1" x14ac:dyDescent="0.2"/>
    <row r="999" ht="14.25" customHeight="1" x14ac:dyDescent="0.2"/>
    <row r="1000" ht="14.25" customHeight="1" x14ac:dyDescent="0.2"/>
  </sheetData>
  <pageMargins left="0.7" right="0.7" top="0.75" bottom="0.75" header="0" footer="0"/>
  <pageSetup orientation="portrai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4546A"/>
  </sheetPr>
  <dimension ref="A1:BA1000"/>
  <sheetViews>
    <sheetView workbookViewId="0">
      <selection activeCell="B4" sqref="B4"/>
    </sheetView>
  </sheetViews>
  <sheetFormatPr baseColWidth="10" defaultColWidth="14.5" defaultRowHeight="15" customHeight="1" x14ac:dyDescent="0.2"/>
  <cols>
    <col min="1" max="1" width="28.1640625" customWidth="1"/>
    <col min="2" max="2" width="10.33203125" customWidth="1"/>
    <col min="3" max="33" width="9.1640625" customWidth="1"/>
  </cols>
  <sheetData>
    <row r="1" spans="1:53" ht="14.25" customHeight="1" x14ac:dyDescent="0.2">
      <c r="A1" s="24" t="s">
        <v>72</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25">
        <v>2051</v>
      </c>
      <c r="AI1" s="25">
        <v>2052</v>
      </c>
      <c r="AJ1" s="25">
        <v>2053</v>
      </c>
      <c r="AK1" s="25">
        <v>2054</v>
      </c>
      <c r="AL1" s="25">
        <v>2055</v>
      </c>
      <c r="AM1" s="25">
        <v>2056</v>
      </c>
      <c r="AN1" s="25">
        <v>2057</v>
      </c>
      <c r="AO1" s="25">
        <v>2058</v>
      </c>
      <c r="AP1" s="25">
        <v>2059</v>
      </c>
      <c r="AQ1" s="25">
        <v>2060</v>
      </c>
      <c r="AR1" s="25">
        <v>2061</v>
      </c>
      <c r="AS1" s="25">
        <v>2062</v>
      </c>
      <c r="AT1" s="25">
        <v>2063</v>
      </c>
      <c r="AU1" s="25">
        <v>2064</v>
      </c>
      <c r="AV1" s="25">
        <v>2065</v>
      </c>
      <c r="AW1" s="25">
        <v>2066</v>
      </c>
      <c r="AX1" s="25">
        <v>2067</v>
      </c>
      <c r="AY1" s="25">
        <v>2068</v>
      </c>
      <c r="AZ1" s="25">
        <v>2069</v>
      </c>
      <c r="BA1" s="25">
        <v>2070</v>
      </c>
    </row>
    <row r="2" spans="1:53" ht="14.25" customHeight="1" x14ac:dyDescent="0.2">
      <c r="A2" s="1" t="s">
        <v>73</v>
      </c>
      <c r="B2" s="30">
        <f t="array" ref="B2">TREND('capital processing'!$B$3:$D$3,'capital processing'!$B$2:$D$2,'CCaMC-BCCpUC'!B1)</f>
        <v>1646071.4285714282</v>
      </c>
      <c r="C2" s="30">
        <f t="array" ref="C2">TREND('capital processing'!$B$3:$D$3,'capital processing'!$B$2:$D$2,'CCaMC-BCCpUC'!C1)</f>
        <v>1642857.1428571427</v>
      </c>
      <c r="D2" s="30">
        <f t="array" ref="D2">TREND('capital processing'!$B$3:$D$3,'capital processing'!$B$2:$D$2,'CCaMC-BCCpUC'!D1)</f>
        <v>1639642.8571428573</v>
      </c>
      <c r="E2" s="30">
        <f t="array" ref="E2">TREND('capital processing'!$B$3:$D$3,'capital processing'!$B$2:$D$2,'CCaMC-BCCpUC'!E1)</f>
        <v>1636428.5714285709</v>
      </c>
      <c r="F2" s="30">
        <f t="array" ref="F2">TREND('capital processing'!$B$3:$D$3,'capital processing'!$B$2:$D$2,'CCaMC-BCCpUC'!F1)</f>
        <v>1633214.2857142854</v>
      </c>
      <c r="G2" s="30">
        <f t="array" ref="G2">TREND('capital processing'!$B$3:$D$3,'capital processing'!$B$2:$D$2,'CCaMC-BCCpUC'!G1)</f>
        <v>1630000</v>
      </c>
      <c r="H2" s="30">
        <f t="array" ref="H2">TREND('capital processing'!$B$3:$D$3,'capital processing'!$B$2:$D$2,'CCaMC-BCCpUC'!H1)</f>
        <v>1626785.7142857146</v>
      </c>
      <c r="I2" s="30">
        <f t="array" ref="I2">TREND('capital processing'!$B$3:$D$3,'capital processing'!$B$2:$D$2,'CCaMC-BCCpUC'!I1)</f>
        <v>1623571.4285714282</v>
      </c>
      <c r="J2" s="30">
        <f t="array" ref="J2">TREND('capital processing'!$B$3:$D$3,'capital processing'!$B$2:$D$2,'CCaMC-BCCpUC'!J1)</f>
        <v>1620357.1428571427</v>
      </c>
      <c r="K2" s="30">
        <f t="array" ref="K2">TREND('capital processing'!$B$3:$D$3,'capital processing'!$B$2:$D$2,'CCaMC-BCCpUC'!K1)</f>
        <v>1617142.8571428573</v>
      </c>
      <c r="L2" s="30">
        <f t="array" ref="L2">TREND('capital processing'!$B$3:$D$3,'capital processing'!$B$2:$D$2,'CCaMC-BCCpUC'!L1)</f>
        <v>1613928.5714285709</v>
      </c>
      <c r="M2" s="30">
        <f t="array" ref="M2">TREND('capital processing'!$B$3:$D$3,'capital processing'!$B$2:$D$2,'CCaMC-BCCpUC'!M1)</f>
        <v>1610714.2857142854</v>
      </c>
      <c r="N2" s="30">
        <f t="array" ref="N2">TREND('capital processing'!$B$3:$D$3,'capital processing'!$B$2:$D$2,'CCaMC-BCCpUC'!N1)</f>
        <v>1607500</v>
      </c>
      <c r="O2" s="30">
        <f t="array" ref="O2">TREND('capital processing'!$B$3:$D$3,'capital processing'!$B$2:$D$2,'CCaMC-BCCpUC'!O1)</f>
        <v>1604285.7142857146</v>
      </c>
      <c r="P2" s="30">
        <f t="array" ref="P2">TREND('capital processing'!$B$3:$D$3,'capital processing'!$B$2:$D$2,'CCaMC-BCCpUC'!P1)</f>
        <v>1601071.4285714282</v>
      </c>
      <c r="Q2" s="30">
        <f t="array" ref="Q2">TREND('capital processing'!$B$3:$D$3,'capital processing'!$B$2:$D$2,'CCaMC-BCCpUC'!Q1)</f>
        <v>1597857.1428571427</v>
      </c>
      <c r="R2" s="30">
        <f t="array" ref="R2">TREND('capital processing'!$B$3:$D$3,'capital processing'!$B$2:$D$2,'CCaMC-BCCpUC'!R1)</f>
        <v>1594642.8571428573</v>
      </c>
      <c r="S2" s="30">
        <f t="array" ref="S2">TREND('capital processing'!$B$3:$D$3,'capital processing'!$B$2:$D$2,'CCaMC-BCCpUC'!S1)</f>
        <v>1591428.5714285709</v>
      </c>
      <c r="T2" s="30">
        <f t="array" ref="T2">TREND('capital processing'!$B$3:$D$3,'capital processing'!$B$2:$D$2,'CCaMC-BCCpUC'!T1)</f>
        <v>1588214.2857142854</v>
      </c>
      <c r="U2" s="30">
        <f t="array" ref="U2">TREND('capital processing'!$B$3:$D$3,'capital processing'!$B$2:$D$2,'CCaMC-BCCpUC'!U1)</f>
        <v>1585000</v>
      </c>
      <c r="V2" s="30">
        <f t="array" ref="V2">TREND('capital processing'!$B$3:$D$3,'capital processing'!$B$2:$D$2,'CCaMC-BCCpUC'!V1)</f>
        <v>1581785.7142857146</v>
      </c>
      <c r="W2" s="30">
        <f t="array" ref="W2">TREND('capital processing'!$B$3:$D$3,'capital processing'!$B$2:$D$2,'CCaMC-BCCpUC'!W1)</f>
        <v>1578571.4285714282</v>
      </c>
      <c r="X2" s="30">
        <f t="array" ref="X2">TREND('capital processing'!$B$3:$D$3,'capital processing'!$B$2:$D$2,'CCaMC-BCCpUC'!X1)</f>
        <v>1575357.1428571427</v>
      </c>
      <c r="Y2" s="30">
        <f t="array" ref="Y2">TREND('capital processing'!$B$3:$D$3,'capital processing'!$B$2:$D$2,'CCaMC-BCCpUC'!Y1)</f>
        <v>1572142.8571428573</v>
      </c>
      <c r="Z2" s="30">
        <f t="array" ref="Z2">TREND('capital processing'!$B$3:$D$3,'capital processing'!$B$2:$D$2,'CCaMC-BCCpUC'!Z1)</f>
        <v>1568928.5714285709</v>
      </c>
      <c r="AA2" s="30">
        <f t="array" ref="AA2">TREND('capital processing'!$B$3:$D$3,'capital processing'!$B$2:$D$2,'CCaMC-BCCpUC'!AA1)</f>
        <v>1565714.2857142854</v>
      </c>
      <c r="AB2" s="30">
        <f t="array" ref="AB2">TREND('capital processing'!$B$3:$D$3,'capital processing'!$B$2:$D$2,'CCaMC-BCCpUC'!AB1)</f>
        <v>1562500</v>
      </c>
      <c r="AC2" s="30">
        <f t="array" ref="AC2">TREND('capital processing'!$B$3:$D$3,'capital processing'!$B$2:$D$2,'CCaMC-BCCpUC'!AC1)</f>
        <v>1559285.7142857146</v>
      </c>
      <c r="AD2" s="30">
        <f t="array" ref="AD2">TREND('capital processing'!$B$3:$D$3,'capital processing'!$B$2:$D$2,'CCaMC-BCCpUC'!AD1)</f>
        <v>1556071.4285714282</v>
      </c>
      <c r="AE2" s="30">
        <f t="array" ref="AE2">TREND('capital processing'!$B$3:$D$3,'capital processing'!$B$2:$D$2,'CCaMC-BCCpUC'!AE1)</f>
        <v>1552857.1428571427</v>
      </c>
      <c r="AF2" s="30">
        <f t="array" ref="AF2">TREND('capital processing'!$B$3:$D$3,'capital processing'!$B$2:$D$2,'CCaMC-BCCpUC'!AF1)</f>
        <v>1549642.8571428573</v>
      </c>
      <c r="AG2" s="30">
        <f t="array" ref="AG2">TREND('capital processing'!$B$3:$D$3,'capital processing'!$B$2:$D$2,'CCaMC-BCCpUC'!AG1)</f>
        <v>1546428.5714285709</v>
      </c>
      <c r="AH2" s="30">
        <f t="array" ref="AH2">TREND('capital processing'!$B$3:$D$3,'capital processing'!$B$2:$D$2,'CCaMC-BCCpUC'!AH1)</f>
        <v>1543214.2857142854</v>
      </c>
      <c r="AI2" s="30">
        <f t="array" ref="AI2">TREND('capital processing'!$B$3:$D$3,'capital processing'!$B$2:$D$2,'CCaMC-BCCpUC'!AI1)</f>
        <v>1540000</v>
      </c>
      <c r="AJ2" s="30">
        <f t="array" ref="AJ2">TREND('capital processing'!$B$3:$D$3,'capital processing'!$B$2:$D$2,'CCaMC-BCCpUC'!AJ1)</f>
        <v>1536785.7142857146</v>
      </c>
      <c r="AK2" s="30">
        <f t="array" ref="AK2">TREND('capital processing'!$B$3:$D$3,'capital processing'!$B$2:$D$2,'CCaMC-BCCpUC'!AK1)</f>
        <v>1533571.4285714282</v>
      </c>
      <c r="AL2" s="30">
        <f t="array" ref="AL2">TREND('capital processing'!$B$3:$D$3,'capital processing'!$B$2:$D$2,'CCaMC-BCCpUC'!AL1)</f>
        <v>1530357.1428571427</v>
      </c>
      <c r="AM2" s="30">
        <f t="array" ref="AM2">TREND('capital processing'!$B$3:$D$3,'capital processing'!$B$2:$D$2,'CCaMC-BCCpUC'!AM1)</f>
        <v>1527142.8571428573</v>
      </c>
      <c r="AN2" s="30">
        <f t="array" ref="AN2">TREND('capital processing'!$B$3:$D$3,'capital processing'!$B$2:$D$2,'CCaMC-BCCpUC'!AN1)</f>
        <v>1523928.5714285709</v>
      </c>
      <c r="AO2" s="30">
        <f t="array" ref="AO2">TREND('capital processing'!$B$3:$D$3,'capital processing'!$B$2:$D$2,'CCaMC-BCCpUC'!AO1)</f>
        <v>1520714.2857142854</v>
      </c>
      <c r="AP2" s="30">
        <f t="array" ref="AP2">TREND('capital processing'!$B$3:$D$3,'capital processing'!$B$2:$D$2,'CCaMC-BCCpUC'!AP1)</f>
        <v>1517500</v>
      </c>
      <c r="AQ2" s="30">
        <f t="array" ref="AQ2">TREND('capital processing'!$B$3:$D$3,'capital processing'!$B$2:$D$2,'CCaMC-BCCpUC'!AQ1)</f>
        <v>1514285.7142857146</v>
      </c>
      <c r="AR2" s="30">
        <f t="array" ref="AR2">TREND('capital processing'!$B$3:$D$3,'capital processing'!$B$2:$D$2,'CCaMC-BCCpUC'!AR1)</f>
        <v>1511071.4285714282</v>
      </c>
      <c r="AS2" s="30">
        <f t="array" ref="AS2">TREND('capital processing'!$B$3:$D$3,'capital processing'!$B$2:$D$2,'CCaMC-BCCpUC'!AS1)</f>
        <v>1507857.1428571427</v>
      </c>
      <c r="AT2" s="30">
        <f t="array" ref="AT2">TREND('capital processing'!$B$3:$D$3,'capital processing'!$B$2:$D$2,'CCaMC-BCCpUC'!AT1)</f>
        <v>1504642.8571428573</v>
      </c>
      <c r="AU2" s="30">
        <f t="array" ref="AU2">TREND('capital processing'!$B$3:$D$3,'capital processing'!$B$2:$D$2,'CCaMC-BCCpUC'!AU1)</f>
        <v>1501428.5714285709</v>
      </c>
      <c r="AV2" s="30">
        <f t="array" ref="AV2">TREND('capital processing'!$B$3:$D$3,'capital processing'!$B$2:$D$2,'CCaMC-BCCpUC'!AV1)</f>
        <v>1498214.2857142854</v>
      </c>
      <c r="AW2" s="30">
        <f t="array" ref="AW2">TREND('capital processing'!$B$3:$D$3,'capital processing'!$B$2:$D$2,'CCaMC-BCCpUC'!AW1)</f>
        <v>1495000</v>
      </c>
      <c r="AX2" s="30">
        <f t="array" ref="AX2">TREND('capital processing'!$B$3:$D$3,'capital processing'!$B$2:$D$2,'CCaMC-BCCpUC'!AX1)</f>
        <v>1491785.7142857146</v>
      </c>
      <c r="AY2" s="30">
        <f t="array" ref="AY2">TREND('capital processing'!$B$3:$D$3,'capital processing'!$B$2:$D$2,'CCaMC-BCCpUC'!AY1)</f>
        <v>1488571.4285714282</v>
      </c>
      <c r="AZ2" s="30">
        <f t="array" ref="AZ2">TREND('capital processing'!$B$3:$D$3,'capital processing'!$B$2:$D$2,'CCaMC-BCCpUC'!AZ1)</f>
        <v>1485357.1428571427</v>
      </c>
      <c r="BA2" s="30">
        <f t="array" ref="BA2">TREND('capital processing'!$B$3:$D$3,'capital processing'!$B$2:$D$2,'CCaMC-BCCpUC'!BA1)</f>
        <v>1482142.8571428573</v>
      </c>
    </row>
    <row r="3" spans="1:53" ht="14.25" customHeight="1" x14ac:dyDescent="0.2">
      <c r="A3" s="1" t="s">
        <v>74</v>
      </c>
      <c r="B3" s="30">
        <f t="array" ref="B3">TREND('capital processing'!$B$4:$D$4,'capital processing'!$B$2:$D$2,'CCaMC-BCCpUC'!B1)</f>
        <v>768642.85714285728</v>
      </c>
      <c r="C3" s="30">
        <f t="array" ref="C3">TREND('capital processing'!$B$4:$D$4,'capital processing'!$B$2:$D$2,'CCaMC-BCCpUC'!C1)</f>
        <v>765714.28571428545</v>
      </c>
      <c r="D3" s="30">
        <f t="array" ref="D3">TREND('capital processing'!$B$4:$D$4,'capital processing'!$B$2:$D$2,'CCaMC-BCCpUC'!D1)</f>
        <v>762785.71428571362</v>
      </c>
      <c r="E3" s="30">
        <f t="array" ref="E3">TREND('capital processing'!$B$4:$D$4,'capital processing'!$B$2:$D$2,'CCaMC-BCCpUC'!E1)</f>
        <v>759857.14285714272</v>
      </c>
      <c r="F3" s="30">
        <f t="array" ref="F3">TREND('capital processing'!$B$4:$D$4,'capital processing'!$B$2:$D$2,'CCaMC-BCCpUC'!F1)</f>
        <v>756928.5714285709</v>
      </c>
      <c r="G3" s="30">
        <f t="array" ref="G3">TREND('capital processing'!$B$4:$D$4,'capital processing'!$B$2:$D$2,'CCaMC-BCCpUC'!G1)</f>
        <v>754000</v>
      </c>
      <c r="H3" s="30">
        <f t="array" ref="H3">TREND('capital processing'!$B$4:$D$4,'capital processing'!$B$2:$D$2,'CCaMC-BCCpUC'!H1)</f>
        <v>751071.42857142817</v>
      </c>
      <c r="I3" s="30">
        <f t="array" ref="I3">TREND('capital processing'!$B$4:$D$4,'capital processing'!$B$2:$D$2,'CCaMC-BCCpUC'!I1)</f>
        <v>748142.85714285728</v>
      </c>
      <c r="J3" s="30">
        <f t="array" ref="J3">TREND('capital processing'!$B$4:$D$4,'capital processing'!$B$2:$D$2,'CCaMC-BCCpUC'!J1)</f>
        <v>745214.28571428545</v>
      </c>
      <c r="K3" s="30">
        <f t="array" ref="K3">TREND('capital processing'!$B$4:$D$4,'capital processing'!$B$2:$D$2,'CCaMC-BCCpUC'!K1)</f>
        <v>742285.71428571362</v>
      </c>
      <c r="L3" s="30">
        <f t="array" ref="L3">TREND('capital processing'!$B$4:$D$4,'capital processing'!$B$2:$D$2,'CCaMC-BCCpUC'!L1)</f>
        <v>739357.14285714272</v>
      </c>
      <c r="M3" s="30">
        <f t="array" ref="M3">TREND('capital processing'!$B$4:$D$4,'capital processing'!$B$2:$D$2,'CCaMC-BCCpUC'!M1)</f>
        <v>736428.5714285709</v>
      </c>
      <c r="N3" s="30">
        <f t="array" ref="N3">TREND('capital processing'!$B$4:$D$4,'capital processing'!$B$2:$D$2,'CCaMC-BCCpUC'!N1)</f>
        <v>733500</v>
      </c>
      <c r="O3" s="30">
        <f t="array" ref="O3">TREND('capital processing'!$B$4:$D$4,'capital processing'!$B$2:$D$2,'CCaMC-BCCpUC'!O1)</f>
        <v>730571.42857142817</v>
      </c>
      <c r="P3" s="30">
        <f t="array" ref="P3">TREND('capital processing'!$B$4:$D$4,'capital processing'!$B$2:$D$2,'CCaMC-BCCpUC'!P1)</f>
        <v>727642.85714285728</v>
      </c>
      <c r="Q3" s="30">
        <f t="array" ref="Q3">TREND('capital processing'!$B$4:$D$4,'capital processing'!$B$2:$D$2,'CCaMC-BCCpUC'!Q1)</f>
        <v>724714.28571428545</v>
      </c>
      <c r="R3" s="30">
        <f t="array" ref="R3">TREND('capital processing'!$B$4:$D$4,'capital processing'!$B$2:$D$2,'CCaMC-BCCpUC'!R1)</f>
        <v>721785.71428571362</v>
      </c>
      <c r="S3" s="30">
        <f t="array" ref="S3">TREND('capital processing'!$B$4:$D$4,'capital processing'!$B$2:$D$2,'CCaMC-BCCpUC'!S1)</f>
        <v>718857.14285714272</v>
      </c>
      <c r="T3" s="30">
        <f t="array" ref="T3">TREND('capital processing'!$B$4:$D$4,'capital processing'!$B$2:$D$2,'CCaMC-BCCpUC'!T1)</f>
        <v>715928.5714285709</v>
      </c>
      <c r="U3" s="30">
        <f t="array" ref="U3">TREND('capital processing'!$B$4:$D$4,'capital processing'!$B$2:$D$2,'CCaMC-BCCpUC'!U1)</f>
        <v>713000</v>
      </c>
      <c r="V3" s="30">
        <f t="array" ref="V3">TREND('capital processing'!$B$4:$D$4,'capital processing'!$B$2:$D$2,'CCaMC-BCCpUC'!V1)</f>
        <v>710071.42857142817</v>
      </c>
      <c r="W3" s="30">
        <f t="array" ref="W3">TREND('capital processing'!$B$4:$D$4,'capital processing'!$B$2:$D$2,'CCaMC-BCCpUC'!W1)</f>
        <v>707142.85714285728</v>
      </c>
      <c r="X3" s="30">
        <f t="array" ref="X3">TREND('capital processing'!$B$4:$D$4,'capital processing'!$B$2:$D$2,'CCaMC-BCCpUC'!X1)</f>
        <v>704214.28571428545</v>
      </c>
      <c r="Y3" s="30">
        <f t="array" ref="Y3">TREND('capital processing'!$B$4:$D$4,'capital processing'!$B$2:$D$2,'CCaMC-BCCpUC'!Y1)</f>
        <v>701285.71428571362</v>
      </c>
      <c r="Z3" s="30">
        <f t="array" ref="Z3">TREND('capital processing'!$B$4:$D$4,'capital processing'!$B$2:$D$2,'CCaMC-BCCpUC'!Z1)</f>
        <v>698357.14285714272</v>
      </c>
      <c r="AA3" s="30">
        <f t="array" ref="AA3">TREND('capital processing'!$B$4:$D$4,'capital processing'!$B$2:$D$2,'CCaMC-BCCpUC'!AA1)</f>
        <v>695428.5714285709</v>
      </c>
      <c r="AB3" s="30">
        <f t="array" ref="AB3">TREND('capital processing'!$B$4:$D$4,'capital processing'!$B$2:$D$2,'CCaMC-BCCpUC'!AB1)</f>
        <v>692500</v>
      </c>
      <c r="AC3" s="30">
        <f t="array" ref="AC3">TREND('capital processing'!$B$4:$D$4,'capital processing'!$B$2:$D$2,'CCaMC-BCCpUC'!AC1)</f>
        <v>689571.42857142817</v>
      </c>
      <c r="AD3" s="30">
        <f t="array" ref="AD3">TREND('capital processing'!$B$4:$D$4,'capital processing'!$B$2:$D$2,'CCaMC-BCCpUC'!AD1)</f>
        <v>686642.85714285728</v>
      </c>
      <c r="AE3" s="30">
        <f t="array" ref="AE3">TREND('capital processing'!$B$4:$D$4,'capital processing'!$B$2:$D$2,'CCaMC-BCCpUC'!AE1)</f>
        <v>683714.28571428545</v>
      </c>
      <c r="AF3" s="30">
        <f t="array" ref="AF3">TREND('capital processing'!$B$4:$D$4,'capital processing'!$B$2:$D$2,'CCaMC-BCCpUC'!AF1)</f>
        <v>680785.71428571362</v>
      </c>
      <c r="AG3" s="30">
        <f t="array" ref="AG3">TREND('capital processing'!$B$4:$D$4,'capital processing'!$B$2:$D$2,'CCaMC-BCCpUC'!AG1)</f>
        <v>677857.14285714272</v>
      </c>
      <c r="AH3" s="30">
        <f t="array" ref="AH3">TREND('capital processing'!$B$4:$D$4,'capital processing'!$B$2:$D$2,'CCaMC-BCCpUC'!AH1)</f>
        <v>674928.5714285709</v>
      </c>
      <c r="AI3" s="30">
        <f t="array" ref="AI3">TREND('capital processing'!$B$4:$D$4,'capital processing'!$B$2:$D$2,'CCaMC-BCCpUC'!AI1)</f>
        <v>672000</v>
      </c>
      <c r="AJ3" s="30">
        <f t="array" ref="AJ3">TREND('capital processing'!$B$4:$D$4,'capital processing'!$B$2:$D$2,'CCaMC-BCCpUC'!AJ1)</f>
        <v>669071.42857142817</v>
      </c>
      <c r="AK3" s="30">
        <f t="array" ref="AK3">TREND('capital processing'!$B$4:$D$4,'capital processing'!$B$2:$D$2,'CCaMC-BCCpUC'!AK1)</f>
        <v>666142.85714285728</v>
      </c>
      <c r="AL3" s="30">
        <f t="array" ref="AL3">TREND('capital processing'!$B$4:$D$4,'capital processing'!$B$2:$D$2,'CCaMC-BCCpUC'!AL1)</f>
        <v>663214.28571428545</v>
      </c>
      <c r="AM3" s="30">
        <f t="array" ref="AM3">TREND('capital processing'!$B$4:$D$4,'capital processing'!$B$2:$D$2,'CCaMC-BCCpUC'!AM1)</f>
        <v>660285.71428571362</v>
      </c>
      <c r="AN3" s="30">
        <f t="array" ref="AN3">TREND('capital processing'!$B$4:$D$4,'capital processing'!$B$2:$D$2,'CCaMC-BCCpUC'!AN1)</f>
        <v>657357.14285714272</v>
      </c>
      <c r="AO3" s="30">
        <f t="array" ref="AO3">TREND('capital processing'!$B$4:$D$4,'capital processing'!$B$2:$D$2,'CCaMC-BCCpUC'!AO1)</f>
        <v>654428.5714285709</v>
      </c>
      <c r="AP3" s="30">
        <f t="array" ref="AP3">TREND('capital processing'!$B$4:$D$4,'capital processing'!$B$2:$D$2,'CCaMC-BCCpUC'!AP1)</f>
        <v>651500</v>
      </c>
      <c r="AQ3" s="30">
        <f t="array" ref="AQ3">TREND('capital processing'!$B$4:$D$4,'capital processing'!$B$2:$D$2,'CCaMC-BCCpUC'!AQ1)</f>
        <v>648571.42857142817</v>
      </c>
      <c r="AR3" s="30">
        <f t="array" ref="AR3">TREND('capital processing'!$B$4:$D$4,'capital processing'!$B$2:$D$2,'CCaMC-BCCpUC'!AR1)</f>
        <v>645642.85714285728</v>
      </c>
      <c r="AS3" s="30">
        <f t="array" ref="AS3">TREND('capital processing'!$B$4:$D$4,'capital processing'!$B$2:$D$2,'CCaMC-BCCpUC'!AS1)</f>
        <v>642714.28571428545</v>
      </c>
      <c r="AT3" s="30">
        <f t="array" ref="AT3">TREND('capital processing'!$B$4:$D$4,'capital processing'!$B$2:$D$2,'CCaMC-BCCpUC'!AT1)</f>
        <v>639785.71428571362</v>
      </c>
      <c r="AU3" s="30">
        <f t="array" ref="AU3">TREND('capital processing'!$B$4:$D$4,'capital processing'!$B$2:$D$2,'CCaMC-BCCpUC'!AU1)</f>
        <v>636857.14285714272</v>
      </c>
      <c r="AV3" s="30">
        <f t="array" ref="AV3">TREND('capital processing'!$B$4:$D$4,'capital processing'!$B$2:$D$2,'CCaMC-BCCpUC'!AV1)</f>
        <v>633928.5714285709</v>
      </c>
      <c r="AW3" s="30">
        <f t="array" ref="AW3">TREND('capital processing'!$B$4:$D$4,'capital processing'!$B$2:$D$2,'CCaMC-BCCpUC'!AW1)</f>
        <v>631000</v>
      </c>
      <c r="AX3" s="30">
        <f t="array" ref="AX3">TREND('capital processing'!$B$4:$D$4,'capital processing'!$B$2:$D$2,'CCaMC-BCCpUC'!AX1)</f>
        <v>628071.42857142817</v>
      </c>
      <c r="AY3" s="30">
        <f t="array" ref="AY3">TREND('capital processing'!$B$4:$D$4,'capital processing'!$B$2:$D$2,'CCaMC-BCCpUC'!AY1)</f>
        <v>625142.85714285728</v>
      </c>
      <c r="AZ3" s="30">
        <f t="array" ref="AZ3">TREND('capital processing'!$B$4:$D$4,'capital processing'!$B$2:$D$2,'CCaMC-BCCpUC'!AZ1)</f>
        <v>622214.28571428545</v>
      </c>
      <c r="BA3" s="30">
        <f t="array" ref="BA3">TREND('capital processing'!$B$4:$D$4,'capital processing'!$B$2:$D$2,'CCaMC-BCCpUC'!BA1)</f>
        <v>619285.71428571362</v>
      </c>
    </row>
    <row r="4" spans="1:53" ht="14.25" customHeight="1" x14ac:dyDescent="0.2">
      <c r="A4" s="1" t="s">
        <v>75</v>
      </c>
      <c r="B4" s="30">
        <f>nuclear!D3*About!$A$37*1000</f>
        <v>6863012.2114484962</v>
      </c>
      <c r="C4" s="30">
        <f>nuclear!E3*About!$A$37*1000</f>
        <v>6827795.5614971612</v>
      </c>
      <c r="D4" s="30">
        <f>nuclear!F3*About!$A$37*1000</f>
        <v>6792578.9115458252</v>
      </c>
      <c r="E4" s="30">
        <f>nuclear!G3*About!$A$37*1000</f>
        <v>6757362.2615944901</v>
      </c>
      <c r="F4" s="30">
        <f>nuclear!H3*About!$A$37*1000</f>
        <v>6722145.6116431542</v>
      </c>
      <c r="G4" s="30">
        <f>nuclear!I3*About!$A$37*1000</f>
        <v>6686928.9616918191</v>
      </c>
      <c r="H4" s="30">
        <f>nuclear!J3*About!$A$37*1000</f>
        <v>6651712.3117404832</v>
      </c>
      <c r="I4" s="30">
        <f>nuclear!K3*About!$A$37*1000</f>
        <v>6616495.6617891472</v>
      </c>
      <c r="J4" s="30">
        <f>nuclear!L3*About!$A$37*1000</f>
        <v>6577208.6014157711</v>
      </c>
      <c r="K4" s="30">
        <f>nuclear!M3*About!$A$37*1000</f>
        <v>6541082.6908243643</v>
      </c>
      <c r="L4" s="30">
        <f>nuclear!N3*About!$A$37*1000</f>
        <v>6503187.7951237755</v>
      </c>
      <c r="M4" s="30">
        <f>nuclear!O3*About!$A$37*1000</f>
        <v>6458687.8090891363</v>
      </c>
      <c r="N4" s="30">
        <f>nuclear!P3*About!$A$37*1000</f>
        <v>6415868.2022483945</v>
      </c>
      <c r="O4" s="30">
        <f>nuclear!Q3*About!$A$37*1000</f>
        <v>6370900.036800365</v>
      </c>
      <c r="P4" s="30">
        <f>nuclear!R3*About!$A$37*1000</f>
        <v>6324977.570632196</v>
      </c>
      <c r="Q4" s="30">
        <f>nuclear!S3*About!$A$37*1000</f>
        <v>6285864.0518318256</v>
      </c>
      <c r="R4" s="30">
        <f>nuclear!T3*About!$A$37*1000</f>
        <v>6244912.1421683049</v>
      </c>
      <c r="S4" s="30">
        <f>nuclear!U3*About!$A$37*1000</f>
        <v>6195285.8759703189</v>
      </c>
      <c r="T4" s="30">
        <f>nuclear!V3*About!$A$37*1000</f>
        <v>6154722.5351403737</v>
      </c>
      <c r="U4" s="30">
        <f>nuclear!W3*About!$A$37*1000</f>
        <v>6111812.8851547856</v>
      </c>
      <c r="V4" s="30">
        <f>nuclear!X3*About!$A$37*1000</f>
        <v>6064156.732157344</v>
      </c>
      <c r="W4" s="30">
        <f>nuclear!Y3*About!$A$37*1000</f>
        <v>6015371.7796864947</v>
      </c>
      <c r="X4" s="30">
        <f>nuclear!Z3*About!$A$37*1000</f>
        <v>5977119.2783373129</v>
      </c>
      <c r="Y4" s="30">
        <f>nuclear!AA3*About!$A$37*1000</f>
        <v>5930634.2094110195</v>
      </c>
      <c r="Z4" s="30">
        <f>nuclear!AB3*About!$A$37*1000</f>
        <v>5888232.9114179285</v>
      </c>
      <c r="AA4" s="30">
        <f>nuclear!AC3*About!$A$37*1000</f>
        <v>5845546.0543070929</v>
      </c>
      <c r="AB4" s="30">
        <f>nuclear!AD3*About!$A$37*1000</f>
        <v>5806120.3920507738</v>
      </c>
      <c r="AC4" s="30">
        <f>nuclear!AE3*About!$A$37*1000</f>
        <v>5756115.9039158681</v>
      </c>
      <c r="AD4" s="30">
        <f>nuclear!AF3*About!$A$37*1000</f>
        <v>5713737.8045915291</v>
      </c>
      <c r="AE4" s="30">
        <f>nuclear!AG3*About!$A$37*1000</f>
        <v>5671113.6739888703</v>
      </c>
      <c r="AF4" s="30">
        <f>nuclear!AH3*About!$A$37*1000</f>
        <v>5628363.7396938829</v>
      </c>
      <c r="AG4" s="30">
        <f>nuclear!AI3*About!$A$37*1000</f>
        <v>5537365.0403791452</v>
      </c>
      <c r="AH4" s="30">
        <f>nuclear!AJ3*About!$A$37*1000</f>
        <v>5554491.7529639974</v>
      </c>
      <c r="AI4" s="30">
        <f>nuclear!AK3*About!$A$37*1000</f>
        <v>5512537.3497146694</v>
      </c>
      <c r="AJ4" s="30">
        <f>nuclear!AL3*About!$A$37*1000</f>
        <v>5470582.9464653414</v>
      </c>
      <c r="AK4" s="30">
        <f>nuclear!AM3*About!$A$37*1000</f>
        <v>5428628.5432159994</v>
      </c>
      <c r="AL4" s="30">
        <f>nuclear!AN3*About!$A$37*1000</f>
        <v>5386674.1399666704</v>
      </c>
      <c r="AM4" s="30">
        <f>nuclear!AO3*About!$A$37*1000</f>
        <v>5344719.7367173433</v>
      </c>
      <c r="AN4" s="30">
        <f>nuclear!AP3*About!$A$37*1000</f>
        <v>5302765.3334680004</v>
      </c>
      <c r="AO4" s="30">
        <f>nuclear!AQ3*About!$A$37*1000</f>
        <v>5260810.9302186733</v>
      </c>
      <c r="AP4" s="30">
        <f>nuclear!AR3*About!$A$37*1000</f>
        <v>5218856.5269693453</v>
      </c>
      <c r="AQ4" s="30">
        <f>nuclear!AS3*About!$A$37*1000</f>
        <v>5176902.1237200163</v>
      </c>
      <c r="AR4" s="30">
        <f>nuclear!AT3*About!$A$37*1000</f>
        <v>5134947.7204706753</v>
      </c>
      <c r="AS4" s="30">
        <f>nuclear!AU3*About!$A$37*1000</f>
        <v>5092993.3172213472</v>
      </c>
      <c r="AT4" s="30">
        <f>nuclear!AV3*About!$A$37*1000</f>
        <v>5051038.9139720192</v>
      </c>
      <c r="AU4" s="30">
        <f>nuclear!AW3*About!$A$37*1000</f>
        <v>5009084.5107226912</v>
      </c>
      <c r="AV4" s="30">
        <f>nuclear!AX3*About!$A$37*1000</f>
        <v>4967130.1074733492</v>
      </c>
      <c r="AW4" s="30">
        <f>nuclear!AY3*About!$A$37*1000</f>
        <v>4925175.7042240202</v>
      </c>
      <c r="AX4" s="30">
        <f>nuclear!AZ3*About!$A$37*1000</f>
        <v>4883221.3009746931</v>
      </c>
      <c r="AY4" s="30">
        <f>nuclear!BA3*About!$A$37*1000</f>
        <v>4841266.8977253502</v>
      </c>
      <c r="AZ4" s="30">
        <f>nuclear!BB3*About!$A$37*1000</f>
        <v>4799312.4944760231</v>
      </c>
      <c r="BA4" s="30">
        <f>nuclear!BC3*About!$A$37*1000</f>
        <v>4757358.0912266951</v>
      </c>
    </row>
    <row r="5" spans="1:53" ht="14.25" customHeight="1" x14ac:dyDescent="0.2">
      <c r="A5" s="1" t="s">
        <v>76</v>
      </c>
      <c r="B5" s="30">
        <f t="array" ref="B5">TREND('capital processing'!$B$5:$D$5,'capital processing'!$B$2:$D$2,'CCaMC-BCCpUC'!B1)</f>
        <v>2086214.2857142854</v>
      </c>
      <c r="C5" s="30">
        <f t="array" ref="C5">TREND('capital processing'!$B$5:$D$5,'capital processing'!$B$2:$D$2,'CCaMC-BCCpUC'!C1)</f>
        <v>2078571.4285714291</v>
      </c>
      <c r="D5" s="30">
        <f t="array" ref="D5">TREND('capital processing'!$B$5:$D$5,'capital processing'!$B$2:$D$2,'CCaMC-BCCpUC'!D1)</f>
        <v>2070928.5714285728</v>
      </c>
      <c r="E5" s="30">
        <f t="array" ref="E5">TREND('capital processing'!$B$5:$D$5,'capital processing'!$B$2:$D$2,'CCaMC-BCCpUC'!E1)</f>
        <v>2063285.7142857146</v>
      </c>
      <c r="F5" s="30">
        <f t="array" ref="F5">TREND('capital processing'!$B$5:$D$5,'capital processing'!$B$2:$D$2,'CCaMC-BCCpUC'!F1)</f>
        <v>2055642.8571428582</v>
      </c>
      <c r="G5" s="30">
        <f t="array" ref="G5">TREND('capital processing'!$B$5:$D$5,'capital processing'!$B$2:$D$2,'CCaMC-BCCpUC'!G1)</f>
        <v>2048000</v>
      </c>
      <c r="H5" s="30">
        <f t="array" ref="H5">TREND('capital processing'!$B$5:$D$5,'capital processing'!$B$2:$D$2,'CCaMC-BCCpUC'!H1)</f>
        <v>2040357.1428571437</v>
      </c>
      <c r="I5" s="30">
        <f t="array" ref="I5">TREND('capital processing'!$B$5:$D$5,'capital processing'!$B$2:$D$2,'CCaMC-BCCpUC'!I1)</f>
        <v>2032714.2857142854</v>
      </c>
      <c r="J5" s="30">
        <f t="array" ref="J5">TREND('capital processing'!$B$5:$D$5,'capital processing'!$B$2:$D$2,'CCaMC-BCCpUC'!J1)</f>
        <v>2025071.4285714291</v>
      </c>
      <c r="K5" s="30">
        <f t="array" ref="K5">TREND('capital processing'!$B$5:$D$5,'capital processing'!$B$2:$D$2,'CCaMC-BCCpUC'!K1)</f>
        <v>2017428.5714285728</v>
      </c>
      <c r="L5" s="30">
        <f t="array" ref="L5">TREND('capital processing'!$B$5:$D$5,'capital processing'!$B$2:$D$2,'CCaMC-BCCpUC'!L1)</f>
        <v>2009785.7142857146</v>
      </c>
      <c r="M5" s="30">
        <f t="array" ref="M5">TREND('capital processing'!$B$5:$D$5,'capital processing'!$B$2:$D$2,'CCaMC-BCCpUC'!M1)</f>
        <v>2002142.8571428582</v>
      </c>
      <c r="N5" s="30">
        <f t="array" ref="N5">TREND('capital processing'!$B$5:$D$5,'capital processing'!$B$2:$D$2,'CCaMC-BCCpUC'!N1)</f>
        <v>1994500</v>
      </c>
      <c r="O5" s="30">
        <f t="array" ref="O5">TREND('capital processing'!$B$5:$D$5,'capital processing'!$B$2:$D$2,'CCaMC-BCCpUC'!O1)</f>
        <v>1986857.1428571437</v>
      </c>
      <c r="P5" s="30">
        <f t="array" ref="P5">TREND('capital processing'!$B$5:$D$5,'capital processing'!$B$2:$D$2,'CCaMC-BCCpUC'!P1)</f>
        <v>1979214.2857142854</v>
      </c>
      <c r="Q5" s="30">
        <f t="array" ref="Q5">TREND('capital processing'!$B$5:$D$5,'capital processing'!$B$2:$D$2,'CCaMC-BCCpUC'!Q1)</f>
        <v>1971571.4285714291</v>
      </c>
      <c r="R5" s="30">
        <f t="array" ref="R5">TREND('capital processing'!$B$5:$D$5,'capital processing'!$B$2:$D$2,'CCaMC-BCCpUC'!R1)</f>
        <v>1963928.5714285728</v>
      </c>
      <c r="S5" s="30">
        <f t="array" ref="S5">TREND('capital processing'!$B$5:$D$5,'capital processing'!$B$2:$D$2,'CCaMC-BCCpUC'!S1)</f>
        <v>1956285.7142857146</v>
      </c>
      <c r="T5" s="30">
        <f t="array" ref="T5">TREND('capital processing'!$B$5:$D$5,'capital processing'!$B$2:$D$2,'CCaMC-BCCpUC'!T1)</f>
        <v>1948642.8571428582</v>
      </c>
      <c r="U5" s="30">
        <f t="array" ref="U5">TREND('capital processing'!$B$5:$D$5,'capital processing'!$B$2:$D$2,'CCaMC-BCCpUC'!U1)</f>
        <v>1941000</v>
      </c>
      <c r="V5" s="30">
        <f t="array" ref="V5">TREND('capital processing'!$B$5:$D$5,'capital processing'!$B$2:$D$2,'CCaMC-BCCpUC'!V1)</f>
        <v>1933357.1428571437</v>
      </c>
      <c r="W5" s="30">
        <f t="array" ref="W5">TREND('capital processing'!$B$5:$D$5,'capital processing'!$B$2:$D$2,'CCaMC-BCCpUC'!W1)</f>
        <v>1925714.2857142854</v>
      </c>
      <c r="X5" s="30">
        <f t="array" ref="X5">TREND('capital processing'!$B$5:$D$5,'capital processing'!$B$2:$D$2,'CCaMC-BCCpUC'!X1)</f>
        <v>1918071.4285714291</v>
      </c>
      <c r="Y5" s="30">
        <f t="array" ref="Y5">TREND('capital processing'!$B$5:$D$5,'capital processing'!$B$2:$D$2,'CCaMC-BCCpUC'!Y1)</f>
        <v>1910428.5714285728</v>
      </c>
      <c r="Z5" s="30">
        <f t="array" ref="Z5">TREND('capital processing'!$B$5:$D$5,'capital processing'!$B$2:$D$2,'CCaMC-BCCpUC'!Z1)</f>
        <v>1902785.7142857146</v>
      </c>
      <c r="AA5" s="30">
        <f t="array" ref="AA5">TREND('capital processing'!$B$5:$D$5,'capital processing'!$B$2:$D$2,'CCaMC-BCCpUC'!AA1)</f>
        <v>1895142.8571428582</v>
      </c>
      <c r="AB5" s="30">
        <f t="array" ref="AB5">TREND('capital processing'!$B$5:$D$5,'capital processing'!$B$2:$D$2,'CCaMC-BCCpUC'!AB1)</f>
        <v>1887500</v>
      </c>
      <c r="AC5" s="30">
        <f t="array" ref="AC5">TREND('capital processing'!$B$5:$D$5,'capital processing'!$B$2:$D$2,'CCaMC-BCCpUC'!AC1)</f>
        <v>1879857.1428571437</v>
      </c>
      <c r="AD5" s="30">
        <f t="array" ref="AD5">TREND('capital processing'!$B$5:$D$5,'capital processing'!$B$2:$D$2,'CCaMC-BCCpUC'!AD1)</f>
        <v>1872214.2857142854</v>
      </c>
      <c r="AE5" s="30">
        <f t="array" ref="AE5">TREND('capital processing'!$B$5:$D$5,'capital processing'!$B$2:$D$2,'CCaMC-BCCpUC'!AE1)</f>
        <v>1864571.4285714291</v>
      </c>
      <c r="AF5" s="30">
        <f t="array" ref="AF5">TREND('capital processing'!$B$5:$D$5,'capital processing'!$B$2:$D$2,'CCaMC-BCCpUC'!AF1)</f>
        <v>1856928.5714285728</v>
      </c>
      <c r="AG5" s="30">
        <f t="array" ref="AG5">TREND('capital processing'!$B$5:$D$5,'capital processing'!$B$2:$D$2,'CCaMC-BCCpUC'!AG1)</f>
        <v>1849285.7142857146</v>
      </c>
      <c r="AH5" s="30">
        <f t="array" ref="AH5">TREND('capital processing'!$B$5:$D$5,'capital processing'!$B$2:$D$2,'CCaMC-BCCpUC'!AH1)</f>
        <v>1841642.8571428582</v>
      </c>
      <c r="AI5" s="30">
        <f t="array" ref="AI5">TREND('capital processing'!$B$5:$D$5,'capital processing'!$B$2:$D$2,'CCaMC-BCCpUC'!AI1)</f>
        <v>1834000</v>
      </c>
      <c r="AJ5" s="30">
        <f t="array" ref="AJ5">TREND('capital processing'!$B$5:$D$5,'capital processing'!$B$2:$D$2,'CCaMC-BCCpUC'!AJ1)</f>
        <v>1826357.1428571437</v>
      </c>
      <c r="AK5" s="30">
        <f t="array" ref="AK5">TREND('capital processing'!$B$5:$D$5,'capital processing'!$B$2:$D$2,'CCaMC-BCCpUC'!AK1)</f>
        <v>1818714.2857142854</v>
      </c>
      <c r="AL5" s="30">
        <f t="array" ref="AL5">TREND('capital processing'!$B$5:$D$5,'capital processing'!$B$2:$D$2,'CCaMC-BCCpUC'!AL1)</f>
        <v>1811071.4285714291</v>
      </c>
      <c r="AM5" s="30">
        <f t="array" ref="AM5">TREND('capital processing'!$B$5:$D$5,'capital processing'!$B$2:$D$2,'CCaMC-BCCpUC'!AM1)</f>
        <v>1803428.5714285728</v>
      </c>
      <c r="AN5" s="30">
        <f t="array" ref="AN5">TREND('capital processing'!$B$5:$D$5,'capital processing'!$B$2:$D$2,'CCaMC-BCCpUC'!AN1)</f>
        <v>1795785.7142857146</v>
      </c>
      <c r="AO5" s="30">
        <f t="array" ref="AO5">TREND('capital processing'!$B$5:$D$5,'capital processing'!$B$2:$D$2,'CCaMC-BCCpUC'!AO1)</f>
        <v>1788142.8571428582</v>
      </c>
      <c r="AP5" s="30">
        <f t="array" ref="AP5">TREND('capital processing'!$B$5:$D$5,'capital processing'!$B$2:$D$2,'CCaMC-BCCpUC'!AP1)</f>
        <v>1780500</v>
      </c>
      <c r="AQ5" s="30">
        <f t="array" ref="AQ5">TREND('capital processing'!$B$5:$D$5,'capital processing'!$B$2:$D$2,'CCaMC-BCCpUC'!AQ1)</f>
        <v>1772857.1428571437</v>
      </c>
      <c r="AR5" s="30">
        <f t="array" ref="AR5">TREND('capital processing'!$B$5:$D$5,'capital processing'!$B$2:$D$2,'CCaMC-BCCpUC'!AR1)</f>
        <v>1765214.2857142854</v>
      </c>
      <c r="AS5" s="30">
        <f t="array" ref="AS5">TREND('capital processing'!$B$5:$D$5,'capital processing'!$B$2:$D$2,'CCaMC-BCCpUC'!AS1)</f>
        <v>1757571.4285714291</v>
      </c>
      <c r="AT5" s="30">
        <f t="array" ref="AT5">TREND('capital processing'!$B$5:$D$5,'capital processing'!$B$2:$D$2,'CCaMC-BCCpUC'!AT1)</f>
        <v>1749928.5714285728</v>
      </c>
      <c r="AU5" s="30">
        <f t="array" ref="AU5">TREND('capital processing'!$B$5:$D$5,'capital processing'!$B$2:$D$2,'CCaMC-BCCpUC'!AU1)</f>
        <v>1742285.7142857146</v>
      </c>
      <c r="AV5" s="30">
        <f t="array" ref="AV5">TREND('capital processing'!$B$5:$D$5,'capital processing'!$B$2:$D$2,'CCaMC-BCCpUC'!AV1)</f>
        <v>1734642.8571428582</v>
      </c>
      <c r="AW5" s="30">
        <f t="array" ref="AW5">TREND('capital processing'!$B$5:$D$5,'capital processing'!$B$2:$D$2,'CCaMC-BCCpUC'!AW1)</f>
        <v>1727000</v>
      </c>
      <c r="AX5" s="30">
        <f t="array" ref="AX5">TREND('capital processing'!$B$5:$D$5,'capital processing'!$B$2:$D$2,'CCaMC-BCCpUC'!AX1)</f>
        <v>1719357.1428571437</v>
      </c>
      <c r="AY5" s="30">
        <f t="array" ref="AY5">TREND('capital processing'!$B$5:$D$5,'capital processing'!$B$2:$D$2,'CCaMC-BCCpUC'!AY1)</f>
        <v>1711714.2857142854</v>
      </c>
      <c r="AZ5" s="30">
        <f t="array" ref="AZ5">TREND('capital processing'!$B$5:$D$5,'capital processing'!$B$2:$D$2,'CCaMC-BCCpUC'!AZ1)</f>
        <v>1704071.4285714291</v>
      </c>
      <c r="BA5" s="30">
        <f t="array" ref="BA5">TREND('capital processing'!$B$5:$D$5,'capital processing'!$B$2:$D$2,'CCaMC-BCCpUC'!BA1)</f>
        <v>1696428.5714285728</v>
      </c>
    </row>
    <row r="6" spans="1:53" ht="14.25" customHeight="1" x14ac:dyDescent="0.2">
      <c r="A6" s="1" t="s">
        <v>77</v>
      </c>
      <c r="B6" s="30">
        <f t="array" ref="B6">TREND('capital processing'!$B$6:$D$6,'capital processing'!$B$2:$D$2,'CCaMC-BCCpUC'!B1)</f>
        <v>1479142.8571428582</v>
      </c>
      <c r="C6" s="30">
        <f t="array" ref="C6">TREND('capital processing'!$B$6:$D$6,'capital processing'!$B$2:$D$2,'CCaMC-BCCpUC'!C1)</f>
        <v>1465714.2857142873</v>
      </c>
      <c r="D6" s="30">
        <f t="array" ref="D6">TREND('capital processing'!$B$6:$D$6,'capital processing'!$B$2:$D$2,'CCaMC-BCCpUC'!D1)</f>
        <v>1452285.7142857164</v>
      </c>
      <c r="E6" s="30">
        <f t="array" ref="E6">TREND('capital processing'!$B$6:$D$6,'capital processing'!$B$2:$D$2,'CCaMC-BCCpUC'!E1)</f>
        <v>1438857.1428571455</v>
      </c>
      <c r="F6" s="30">
        <f t="array" ref="F6">TREND('capital processing'!$B$6:$D$6,'capital processing'!$B$2:$D$2,'CCaMC-BCCpUC'!F1)</f>
        <v>1425428.5714285746</v>
      </c>
      <c r="G6" s="30">
        <f t="array" ref="G6">TREND('capital processing'!$B$6:$D$6,'capital processing'!$B$2:$D$2,'CCaMC-BCCpUC'!G1)</f>
        <v>1412000</v>
      </c>
      <c r="H6" s="30">
        <f t="array" ref="H6">TREND('capital processing'!$B$6:$D$6,'capital processing'!$B$2:$D$2,'CCaMC-BCCpUC'!H1)</f>
        <v>1398571.4285714291</v>
      </c>
      <c r="I6" s="30">
        <f t="array" ref="I6">TREND('capital processing'!$B$6:$D$6,'capital processing'!$B$2:$D$2,'CCaMC-BCCpUC'!I1)</f>
        <v>1385142.8571428582</v>
      </c>
      <c r="J6" s="30">
        <f t="array" ref="J6">TREND('capital processing'!$B$6:$D$6,'capital processing'!$B$2:$D$2,'CCaMC-BCCpUC'!J1)</f>
        <v>1371714.2857142873</v>
      </c>
      <c r="K6" s="30">
        <f t="array" ref="K6">TREND('capital processing'!$B$6:$D$6,'capital processing'!$B$2:$D$2,'CCaMC-BCCpUC'!K1)</f>
        <v>1358285.7142857164</v>
      </c>
      <c r="L6" s="30">
        <f t="array" ref="L6">TREND('capital processing'!$B$6:$D$6,'capital processing'!$B$2:$D$2,'CCaMC-BCCpUC'!L1)</f>
        <v>1344857.1428571455</v>
      </c>
      <c r="M6" s="30">
        <f t="array" ref="M6">TREND('capital processing'!$B$6:$D$6,'capital processing'!$B$2:$D$2,'CCaMC-BCCpUC'!M1)</f>
        <v>1331428.5714285746</v>
      </c>
      <c r="N6" s="30">
        <f t="array" ref="N6">TREND('capital processing'!$B$6:$D$6,'capital processing'!$B$2:$D$2,'CCaMC-BCCpUC'!N1)</f>
        <v>1318000</v>
      </c>
      <c r="O6" s="30">
        <f t="array" ref="O6">TREND('capital processing'!$B$6:$D$6,'capital processing'!$B$2:$D$2,'CCaMC-BCCpUC'!O1)</f>
        <v>1304571.4285714291</v>
      </c>
      <c r="P6" s="30">
        <f t="array" ref="P6">TREND('capital processing'!$B$6:$D$6,'capital processing'!$B$2:$D$2,'CCaMC-BCCpUC'!P1)</f>
        <v>1291142.8571428582</v>
      </c>
      <c r="Q6" s="30">
        <f t="array" ref="Q6">TREND('capital processing'!$B$6:$D$6,'capital processing'!$B$2:$D$2,'CCaMC-BCCpUC'!Q1)</f>
        <v>1277714.2857142873</v>
      </c>
      <c r="R6" s="30">
        <f t="array" ref="R6">TREND('capital processing'!$B$6:$D$6,'capital processing'!$B$2:$D$2,'CCaMC-BCCpUC'!R1)</f>
        <v>1264285.7142857164</v>
      </c>
      <c r="S6" s="30">
        <f t="array" ref="S6">TREND('capital processing'!$B$6:$D$6,'capital processing'!$B$2:$D$2,'CCaMC-BCCpUC'!S1)</f>
        <v>1250857.1428571455</v>
      </c>
      <c r="T6" s="30">
        <f t="array" ref="T6">TREND('capital processing'!$B$6:$D$6,'capital processing'!$B$2:$D$2,'CCaMC-BCCpUC'!T1)</f>
        <v>1237428.5714285746</v>
      </c>
      <c r="U6" s="30">
        <f t="array" ref="U6">TREND('capital processing'!$B$6:$D$6,'capital processing'!$B$2:$D$2,'CCaMC-BCCpUC'!U1)</f>
        <v>1224000</v>
      </c>
      <c r="V6" s="30">
        <f t="array" ref="V6">TREND('capital processing'!$B$6:$D$6,'capital processing'!$B$2:$D$2,'CCaMC-BCCpUC'!V1)</f>
        <v>1210571.4285714291</v>
      </c>
      <c r="W6" s="30">
        <f t="array" ref="W6">TREND('capital processing'!$B$6:$D$6,'capital processing'!$B$2:$D$2,'CCaMC-BCCpUC'!W1)</f>
        <v>1197142.8571428582</v>
      </c>
      <c r="X6" s="30">
        <f t="array" ref="X6">TREND('capital processing'!$B$6:$D$6,'capital processing'!$B$2:$D$2,'CCaMC-BCCpUC'!X1)</f>
        <v>1183714.2857142873</v>
      </c>
      <c r="Y6" s="30">
        <f t="array" ref="Y6">TREND('capital processing'!$B$6:$D$6,'capital processing'!$B$2:$D$2,'CCaMC-BCCpUC'!Y1)</f>
        <v>1170285.7142857164</v>
      </c>
      <c r="Z6" s="30">
        <f t="array" ref="Z6">TREND('capital processing'!$B$6:$D$6,'capital processing'!$B$2:$D$2,'CCaMC-BCCpUC'!Z1)</f>
        <v>1156857.1428571455</v>
      </c>
      <c r="AA6" s="30">
        <f t="array" ref="AA6">TREND('capital processing'!$B$6:$D$6,'capital processing'!$B$2:$D$2,'CCaMC-BCCpUC'!AA1)</f>
        <v>1143428.5714285746</v>
      </c>
      <c r="AB6" s="30">
        <f t="array" ref="AB6">TREND('capital processing'!$B$6:$D$6,'capital processing'!$B$2:$D$2,'CCaMC-BCCpUC'!AB1)</f>
        <v>1130000</v>
      </c>
      <c r="AC6" s="30">
        <f t="array" ref="AC6">TREND('capital processing'!$B$6:$D$6,'capital processing'!$B$2:$D$2,'CCaMC-BCCpUC'!AC1)</f>
        <v>1116571.4285714291</v>
      </c>
      <c r="AD6" s="30">
        <f t="array" ref="AD6">TREND('capital processing'!$B$6:$D$6,'capital processing'!$B$2:$D$2,'CCaMC-BCCpUC'!AD1)</f>
        <v>1103142.8571428582</v>
      </c>
      <c r="AE6" s="30">
        <f t="array" ref="AE6">TREND('capital processing'!$B$6:$D$6,'capital processing'!$B$2:$D$2,'CCaMC-BCCpUC'!AE1)</f>
        <v>1089714.2857142873</v>
      </c>
      <c r="AF6" s="30">
        <f t="array" ref="AF6">TREND('capital processing'!$B$6:$D$6,'capital processing'!$B$2:$D$2,'CCaMC-BCCpUC'!AF1)</f>
        <v>1076285.7142857164</v>
      </c>
      <c r="AG6" s="30">
        <f t="array" ref="AG6">TREND('capital processing'!$B$6:$D$6,'capital processing'!$B$2:$D$2,'CCaMC-BCCpUC'!AG1)</f>
        <v>1062857.1428571455</v>
      </c>
      <c r="AH6" s="30">
        <f t="array" ref="AH6">TREND('capital processing'!$B$6:$D$6,'capital processing'!$B$2:$D$2,'CCaMC-BCCpUC'!AH1)</f>
        <v>1049428.5714285746</v>
      </c>
      <c r="AI6" s="30">
        <f t="array" ref="AI6">TREND('capital processing'!$B$6:$D$6,'capital processing'!$B$2:$D$2,'CCaMC-BCCpUC'!AI1)</f>
        <v>1036000</v>
      </c>
      <c r="AJ6" s="30">
        <f t="array" ref="AJ6">TREND('capital processing'!$B$6:$D$6,'capital processing'!$B$2:$D$2,'CCaMC-BCCpUC'!AJ1)</f>
        <v>1022571.4285714291</v>
      </c>
      <c r="AK6" s="30">
        <f t="array" ref="AK6">TREND('capital processing'!$B$6:$D$6,'capital processing'!$B$2:$D$2,'CCaMC-BCCpUC'!AK1)</f>
        <v>1009142.8571428582</v>
      </c>
      <c r="AL6" s="30">
        <f t="array" ref="AL6">TREND('capital processing'!$B$6:$D$6,'capital processing'!$B$2:$D$2,'CCaMC-BCCpUC'!AL1)</f>
        <v>995714.28571428731</v>
      </c>
      <c r="AM6" s="30">
        <f t="array" ref="AM6">TREND('capital processing'!$B$6:$D$6,'capital processing'!$B$2:$D$2,'CCaMC-BCCpUC'!AM1)</f>
        <v>982285.71428571641</v>
      </c>
      <c r="AN6" s="30">
        <f t="array" ref="AN6">TREND('capital processing'!$B$6:$D$6,'capital processing'!$B$2:$D$2,'CCaMC-BCCpUC'!AN1)</f>
        <v>968857.14285714552</v>
      </c>
      <c r="AO6" s="30">
        <f t="array" ref="AO6">TREND('capital processing'!$B$6:$D$6,'capital processing'!$B$2:$D$2,'CCaMC-BCCpUC'!AO1)</f>
        <v>955428.57142857462</v>
      </c>
      <c r="AP6" s="30">
        <f t="array" ref="AP6">TREND('capital processing'!$B$6:$D$6,'capital processing'!$B$2:$D$2,'CCaMC-BCCpUC'!AP1)</f>
        <v>942000</v>
      </c>
      <c r="AQ6" s="30">
        <f t="array" ref="AQ6">TREND('capital processing'!$B$6:$D$6,'capital processing'!$B$2:$D$2,'CCaMC-BCCpUC'!AQ1)</f>
        <v>928571.4285714291</v>
      </c>
      <c r="AR6" s="30">
        <f t="array" ref="AR6">TREND('capital processing'!$B$6:$D$6,'capital processing'!$B$2:$D$2,'CCaMC-BCCpUC'!AR1)</f>
        <v>915142.85714285821</v>
      </c>
      <c r="AS6" s="30">
        <f t="array" ref="AS6">TREND('capital processing'!$B$6:$D$6,'capital processing'!$B$2:$D$2,'CCaMC-BCCpUC'!AS1)</f>
        <v>901714.28571428731</v>
      </c>
      <c r="AT6" s="30">
        <f t="array" ref="AT6">TREND('capital processing'!$B$6:$D$6,'capital processing'!$B$2:$D$2,'CCaMC-BCCpUC'!AT1)</f>
        <v>888285.71428571641</v>
      </c>
      <c r="AU6" s="30">
        <f t="array" ref="AU6">TREND('capital processing'!$B$6:$D$6,'capital processing'!$B$2:$D$2,'CCaMC-BCCpUC'!AU1)</f>
        <v>874857.14285714552</v>
      </c>
      <c r="AV6" s="30">
        <f t="array" ref="AV6">TREND('capital processing'!$B$6:$D$6,'capital processing'!$B$2:$D$2,'CCaMC-BCCpUC'!AV1)</f>
        <v>861428.57142857462</v>
      </c>
      <c r="AW6" s="30">
        <f t="array" ref="AW6">TREND('capital processing'!$B$6:$D$6,'capital processing'!$B$2:$D$2,'CCaMC-BCCpUC'!AW1)</f>
        <v>848000</v>
      </c>
      <c r="AX6" s="30">
        <f t="array" ref="AX6">TREND('capital processing'!$B$6:$D$6,'capital processing'!$B$2:$D$2,'CCaMC-BCCpUC'!AX1)</f>
        <v>834571.4285714291</v>
      </c>
      <c r="AY6" s="30">
        <f t="array" ref="AY6">TREND('capital processing'!$B$6:$D$6,'capital processing'!$B$2:$D$2,'CCaMC-BCCpUC'!AY1)</f>
        <v>821142.85714285821</v>
      </c>
      <c r="AZ6" s="30">
        <f t="array" ref="AZ6">TREND('capital processing'!$B$6:$D$6,'capital processing'!$B$2:$D$2,'CCaMC-BCCpUC'!AZ1)</f>
        <v>807714.28571428731</v>
      </c>
      <c r="BA6" s="30">
        <f t="array" ref="BA6">TREND('capital processing'!$B$6:$D$6,'capital processing'!$B$2:$D$2,'CCaMC-BCCpUC'!BA1)</f>
        <v>794285.71428571641</v>
      </c>
    </row>
    <row r="7" spans="1:53" ht="14.25" customHeight="1" x14ac:dyDescent="0.2">
      <c r="A7" s="1" t="s">
        <v>25</v>
      </c>
      <c r="B7" s="30">
        <f t="array" ref="B7">TREND('capital processing'!$B$7:$D$7,'capital processing'!$B$2:$D$2,'CCaMC-BCCpUC'!B1)</f>
        <v>757642.85714285821</v>
      </c>
      <c r="C7" s="30">
        <f t="array" ref="C7">TREND('capital processing'!$B$7:$D$7,'capital processing'!$B$2:$D$2,'CCaMC-BCCpUC'!C1)</f>
        <v>745714.28571428731</v>
      </c>
      <c r="D7" s="30">
        <f t="array" ref="D7">TREND('capital processing'!$B$7:$D$7,'capital processing'!$B$2:$D$2,'CCaMC-BCCpUC'!D1)</f>
        <v>733785.71428571641</v>
      </c>
      <c r="E7" s="30">
        <f t="array" ref="E7">TREND('capital processing'!$B$7:$D$7,'capital processing'!$B$2:$D$2,'CCaMC-BCCpUC'!E1)</f>
        <v>721857.14285714552</v>
      </c>
      <c r="F7" s="30">
        <f t="array" ref="F7">TREND('capital processing'!$B$7:$D$7,'capital processing'!$B$2:$D$2,'CCaMC-BCCpUC'!F1)</f>
        <v>709928.57142857462</v>
      </c>
      <c r="G7" s="30">
        <f t="array" ref="G7">TREND('capital processing'!$B$7:$D$7,'capital processing'!$B$2:$D$2,'CCaMC-BCCpUC'!G1)</f>
        <v>698000</v>
      </c>
      <c r="H7" s="30">
        <f t="array" ref="H7">TREND('capital processing'!$B$7:$D$7,'capital processing'!$B$2:$D$2,'CCaMC-BCCpUC'!H1)</f>
        <v>686071.4285714291</v>
      </c>
      <c r="I7" s="30">
        <f t="array" ref="I7">TREND('capital processing'!$B$7:$D$7,'capital processing'!$B$2:$D$2,'CCaMC-BCCpUC'!I1)</f>
        <v>674142.85714285821</v>
      </c>
      <c r="J7" s="30">
        <f t="array" ref="J7">TREND('capital processing'!$B$7:$D$7,'capital processing'!$B$2:$D$2,'CCaMC-BCCpUC'!J1)</f>
        <v>662214.28571428731</v>
      </c>
      <c r="K7" s="30">
        <f t="array" ref="K7">TREND('capital processing'!$B$7:$D$7,'capital processing'!$B$2:$D$2,'CCaMC-BCCpUC'!K1)</f>
        <v>650285.71428571641</v>
      </c>
      <c r="L7" s="30">
        <f t="array" ref="L7">TREND('capital processing'!$B$7:$D$7,'capital processing'!$B$2:$D$2,'CCaMC-BCCpUC'!L1)</f>
        <v>638357.14285714552</v>
      </c>
      <c r="M7" s="30">
        <f t="array" ref="M7">TREND('capital processing'!$B$7:$D$7,'capital processing'!$B$2:$D$2,'CCaMC-BCCpUC'!M1)</f>
        <v>626428.57142857462</v>
      </c>
      <c r="N7" s="30">
        <f t="array" ref="N7">TREND('capital processing'!$B$7:$D$7,'capital processing'!$B$2:$D$2,'CCaMC-BCCpUC'!N1)</f>
        <v>614500</v>
      </c>
      <c r="O7" s="30">
        <f t="array" ref="O7">TREND('capital processing'!$B$7:$D$7,'capital processing'!$B$2:$D$2,'CCaMC-BCCpUC'!O1)</f>
        <v>602571.4285714291</v>
      </c>
      <c r="P7" s="30">
        <f t="array" ref="P7">TREND('capital processing'!$B$7:$D$7,'capital processing'!$B$2:$D$2,'CCaMC-BCCpUC'!P1)</f>
        <v>590642.85714285821</v>
      </c>
      <c r="Q7" s="30">
        <f t="array" ref="Q7">TREND('capital processing'!$B$7:$D$7,'capital processing'!$B$2:$D$2,'CCaMC-BCCpUC'!Q1)</f>
        <v>578714.28571428731</v>
      </c>
      <c r="R7" s="30">
        <f t="array" ref="R7">TREND('capital processing'!$B$7:$D$7,'capital processing'!$B$2:$D$2,'CCaMC-BCCpUC'!R1)</f>
        <v>566785.71428571641</v>
      </c>
      <c r="S7" s="30">
        <f t="array" ref="S7">TREND('capital processing'!$B$7:$D$7,'capital processing'!$B$2:$D$2,'CCaMC-BCCpUC'!S1)</f>
        <v>554857.14285714552</v>
      </c>
      <c r="T7" s="30">
        <f t="array" ref="T7">TREND('capital processing'!$B$7:$D$7,'capital processing'!$B$2:$D$2,'CCaMC-BCCpUC'!T1)</f>
        <v>542928.57142857462</v>
      </c>
      <c r="U7" s="30">
        <f t="array" ref="U7">TREND('capital processing'!$B$7:$D$7,'capital processing'!$B$2:$D$2,'CCaMC-BCCpUC'!U1)</f>
        <v>531000</v>
      </c>
      <c r="V7" s="30">
        <f t="array" ref="V7">TREND('capital processing'!$B$7:$D$7,'capital processing'!$B$2:$D$2,'CCaMC-BCCpUC'!V1)</f>
        <v>519071.4285714291</v>
      </c>
      <c r="W7" s="30">
        <f t="array" ref="W7">TREND('capital processing'!$B$7:$D$7,'capital processing'!$B$2:$D$2,'CCaMC-BCCpUC'!W1)</f>
        <v>507142.85714285821</v>
      </c>
      <c r="X7" s="30">
        <f t="array" ref="X7">TREND('capital processing'!$B$7:$D$7,'capital processing'!$B$2:$D$2,'CCaMC-BCCpUC'!X1)</f>
        <v>495214.28571428731</v>
      </c>
      <c r="Y7" s="30">
        <f t="array" ref="Y7">TREND('capital processing'!$B$7:$D$7,'capital processing'!$B$2:$D$2,'CCaMC-BCCpUC'!Y1)</f>
        <v>483285.71428571641</v>
      </c>
      <c r="Z7" s="30">
        <f t="array" ref="Z7">TREND('capital processing'!$B$7:$D$7,'capital processing'!$B$2:$D$2,'CCaMC-BCCpUC'!Z1)</f>
        <v>471357.14285714552</v>
      </c>
      <c r="AA7" s="30">
        <f t="array" ref="AA7">TREND('capital processing'!$B$7:$D$7,'capital processing'!$B$2:$D$2,'CCaMC-BCCpUC'!AA1)</f>
        <v>459428.57142857462</v>
      </c>
      <c r="AB7" s="30">
        <f t="array" ref="AB7">TREND('capital processing'!$B$7:$D$7,'capital processing'!$B$2:$D$2,'CCaMC-BCCpUC'!AB1)</f>
        <v>447500</v>
      </c>
      <c r="AC7" s="30">
        <f t="array" ref="AC7">TREND('capital processing'!$B$7:$D$7,'capital processing'!$B$2:$D$2,'CCaMC-BCCpUC'!AC1)</f>
        <v>435571.4285714291</v>
      </c>
      <c r="AD7" s="30">
        <f t="array" ref="AD7">TREND('capital processing'!$B$7:$D$7,'capital processing'!$B$2:$D$2,'CCaMC-BCCpUC'!AD1)</f>
        <v>423642.85714285821</v>
      </c>
      <c r="AE7" s="30">
        <f t="array" ref="AE7">TREND('capital processing'!$B$7:$D$7,'capital processing'!$B$2:$D$2,'CCaMC-BCCpUC'!AE1)</f>
        <v>411714.28571428731</v>
      </c>
      <c r="AF7" s="30">
        <f t="array" ref="AF7">TREND('capital processing'!$B$7:$D$7,'capital processing'!$B$2:$D$2,'CCaMC-BCCpUC'!AF1)</f>
        <v>399785.71428571641</v>
      </c>
      <c r="AG7" s="30">
        <f t="array" ref="AG7">TREND('capital processing'!$B$7:$D$7,'capital processing'!$B$2:$D$2,'CCaMC-BCCpUC'!AG1)</f>
        <v>387857.14285714552</v>
      </c>
      <c r="AH7" s="30">
        <f t="array" ref="AH7">TREND('capital processing'!$B$7:$D$7,'capital processing'!$B$2:$D$2,'CCaMC-BCCpUC'!AH1)</f>
        <v>375928.57142857462</v>
      </c>
      <c r="AI7" s="30">
        <f t="array" ref="AI7">TREND('capital processing'!$B$7:$D$7,'capital processing'!$B$2:$D$2,'CCaMC-BCCpUC'!AI1)</f>
        <v>364000</v>
      </c>
      <c r="AJ7" s="30">
        <f t="array" ref="AJ7">TREND('capital processing'!$B$7:$D$7,'capital processing'!$B$2:$D$2,'CCaMC-BCCpUC'!AJ1)</f>
        <v>352071.4285714291</v>
      </c>
      <c r="AK7" s="30">
        <f t="array" ref="AK7">TREND('capital processing'!$B$7:$D$7,'capital processing'!$B$2:$D$2,'CCaMC-BCCpUC'!AK1)</f>
        <v>340142.85714285821</v>
      </c>
      <c r="AL7" s="30">
        <f t="array" ref="AL7">TREND('capital processing'!$B$7:$D$7,'capital processing'!$B$2:$D$2,'CCaMC-BCCpUC'!AL1)</f>
        <v>328214.28571428731</v>
      </c>
      <c r="AM7" s="30">
        <f t="array" ref="AM7">TREND('capital processing'!$B$7:$D$7,'capital processing'!$B$2:$D$2,'CCaMC-BCCpUC'!AM1)</f>
        <v>316285.71428571641</v>
      </c>
      <c r="AN7" s="30">
        <f t="array" ref="AN7">TREND('capital processing'!$B$7:$D$7,'capital processing'!$B$2:$D$2,'CCaMC-BCCpUC'!AN1)</f>
        <v>304357.14285714552</v>
      </c>
      <c r="AO7" s="30">
        <f t="array" ref="AO7">TREND('capital processing'!$B$7:$D$7,'capital processing'!$B$2:$D$2,'CCaMC-BCCpUC'!AO1)</f>
        <v>292428.57142857462</v>
      </c>
      <c r="AP7" s="30">
        <f t="array" ref="AP7">TREND('capital processing'!$B$7:$D$7,'capital processing'!$B$2:$D$2,'CCaMC-BCCpUC'!AP1)</f>
        <v>280500</v>
      </c>
      <c r="AQ7" s="30">
        <f t="array" ref="AQ7">TREND('capital processing'!$B$7:$D$7,'capital processing'!$B$2:$D$2,'CCaMC-BCCpUC'!AQ1)</f>
        <v>268571.4285714291</v>
      </c>
      <c r="AR7" s="30">
        <f t="array" ref="AR7">TREND('capital processing'!$B$7:$D$7,'capital processing'!$B$2:$D$2,'CCaMC-BCCpUC'!AR1)</f>
        <v>256642.85714285821</v>
      </c>
      <c r="AS7" s="30">
        <f t="array" ref="AS7">TREND('capital processing'!$B$7:$D$7,'capital processing'!$B$2:$D$2,'CCaMC-BCCpUC'!AS1)</f>
        <v>244714.28571428731</v>
      </c>
      <c r="AT7" s="30">
        <f t="array" ref="AT7">TREND('capital processing'!$B$7:$D$7,'capital processing'!$B$2:$D$2,'CCaMC-BCCpUC'!AT1)</f>
        <v>232785.71428571641</v>
      </c>
      <c r="AU7" s="30">
        <f t="array" ref="AU7">TREND('capital processing'!$B$7:$D$7,'capital processing'!$B$2:$D$2,'CCaMC-BCCpUC'!AU1)</f>
        <v>220857.14285714552</v>
      </c>
      <c r="AV7" s="30">
        <f t="array" ref="AV7">TREND('capital processing'!$B$7:$D$7,'capital processing'!$B$2:$D$2,'CCaMC-BCCpUC'!AV1)</f>
        <v>208928.57142857462</v>
      </c>
      <c r="AW7" s="30">
        <f t="array" ref="AW7">TREND('capital processing'!$B$7:$D$7,'capital processing'!$B$2:$D$2,'CCaMC-BCCpUC'!AW1)</f>
        <v>197000</v>
      </c>
      <c r="AX7" s="30">
        <f t="array" ref="AX7">TREND('capital processing'!$B$7:$D$7,'capital processing'!$B$2:$D$2,'CCaMC-BCCpUC'!AX1)</f>
        <v>185071.4285714291</v>
      </c>
      <c r="AY7" s="30">
        <f t="array" ref="AY7">TREND('capital processing'!$B$7:$D$7,'capital processing'!$B$2:$D$2,'CCaMC-BCCpUC'!AY1)</f>
        <v>173142.85714285821</v>
      </c>
      <c r="AZ7" s="30">
        <f t="array" ref="AZ7">TREND('capital processing'!$B$7:$D$7,'capital processing'!$B$2:$D$2,'CCaMC-BCCpUC'!AZ1)</f>
        <v>161214.28571428731</v>
      </c>
      <c r="BA7" s="30">
        <f t="array" ref="BA7">TREND('capital processing'!$B$7:$D$7,'capital processing'!$B$2:$D$2,'CCaMC-BCCpUC'!BA1)</f>
        <v>149285.71428571641</v>
      </c>
    </row>
    <row r="8" spans="1:53" ht="14.25" customHeight="1" x14ac:dyDescent="0.2">
      <c r="A8" s="1" t="s">
        <v>78</v>
      </c>
      <c r="B8" s="30">
        <f>'solar thermal'!B11*About!$A$38</f>
        <v>4606807.4483846799</v>
      </c>
      <c r="C8" s="30">
        <f>'solar thermal'!C11*About!$A$38</f>
        <v>4568794.4718256928</v>
      </c>
      <c r="D8" s="30">
        <f>'solar thermal'!D11*About!$A$38</f>
        <v>4530781.4952667179</v>
      </c>
      <c r="E8" s="30">
        <f>'solar thermal'!E11*About!$A$38</f>
        <v>4492768.5187077438</v>
      </c>
      <c r="F8" s="30">
        <f>'solar thermal'!F11*About!$A$38</f>
        <v>4454755.5421487698</v>
      </c>
      <c r="G8" s="30">
        <f>'solar thermal'!G11*About!$A$38</f>
        <v>4416742.5655897819</v>
      </c>
      <c r="H8" s="30">
        <f>'solar thermal'!H11*About!$A$38</f>
        <v>4378729.5890308078</v>
      </c>
      <c r="I8" s="30">
        <f>'solar thermal'!I11*About!$A$38</f>
        <v>4340716.6124718338</v>
      </c>
      <c r="J8" s="30">
        <f>'solar thermal'!J11*About!$A$38</f>
        <v>4302703.6359128458</v>
      </c>
      <c r="K8" s="30">
        <f>'solar thermal'!K11*About!$A$38</f>
        <v>4264690.6593538718</v>
      </c>
      <c r="L8" s="30">
        <f>'solar thermal'!L11*About!$A$38</f>
        <v>4226677.6827948978</v>
      </c>
      <c r="M8" s="30">
        <f>'solar thermal'!M11*About!$A$38</f>
        <v>4188664.7062359103</v>
      </c>
      <c r="N8" s="30">
        <f>'solar thermal'!N11*About!$A$38</f>
        <v>4150651.7296769358</v>
      </c>
      <c r="O8" s="30">
        <f>'solar thermal'!O11*About!$A$38</f>
        <v>4112638.7531179618</v>
      </c>
      <c r="P8" s="30">
        <f>'solar thermal'!P11*About!$A$38</f>
        <v>4074625.7765589873</v>
      </c>
      <c r="Q8" s="30">
        <f>'solar thermal'!Q11*About!$A$38</f>
        <v>4036612.8000000003</v>
      </c>
      <c r="R8" s="30">
        <f>'solar thermal'!R11*About!$A$38</f>
        <v>3998599.8234410258</v>
      </c>
      <c r="S8" s="30">
        <f>'solar thermal'!S11*About!$A$38</f>
        <v>3960586.8468820518</v>
      </c>
      <c r="T8" s="30">
        <f>'solar thermal'!T11*About!$A$38</f>
        <v>3922573.8703230643</v>
      </c>
      <c r="U8" s="30">
        <f>'solar thermal'!U11*About!$A$38</f>
        <v>3884560.8937640898</v>
      </c>
      <c r="V8" s="30">
        <f>'solar thermal'!V11*About!$A$38</f>
        <v>3846547.9172051158</v>
      </c>
      <c r="W8" s="30">
        <f>'solar thermal'!W11*About!$A$38</f>
        <v>3808534.9406461283</v>
      </c>
      <c r="X8" s="30">
        <f>'solar thermal'!X11*About!$A$38</f>
        <v>3770521.9640871538</v>
      </c>
      <c r="Y8" s="30">
        <f>'solar thermal'!Y11*About!$A$38</f>
        <v>3732508.9875281798</v>
      </c>
      <c r="Z8" s="30">
        <f>'solar thermal'!Z11*About!$A$38</f>
        <v>3694496.0109692053</v>
      </c>
      <c r="AA8" s="30">
        <f>'solar thermal'!AA11*About!$A$38</f>
        <v>3656483.0344102178</v>
      </c>
      <c r="AB8" s="30">
        <f>'solar thermal'!AB11*About!$A$38</f>
        <v>3618470.0578512438</v>
      </c>
      <c r="AC8" s="30">
        <f>'solar thermal'!AC11*About!$A$38</f>
        <v>3580457.0812922693</v>
      </c>
      <c r="AD8" s="30">
        <f>'solar thermal'!AD11*About!$A$38</f>
        <v>3542444.1047332818</v>
      </c>
      <c r="AE8" s="30">
        <f>'solar thermal'!AE11*About!$A$38</f>
        <v>3504431.1281743078</v>
      </c>
      <c r="AF8" s="30">
        <f>'solar thermal'!AF11*About!$A$38</f>
        <v>3466418.1516153333</v>
      </c>
      <c r="AG8" s="30">
        <f>'solar thermal'!AG11*About!$A$38</f>
        <v>3428405.1750563458</v>
      </c>
      <c r="AH8" s="30">
        <f>'solar thermal'!AH11*About!$A$38</f>
        <v>3390392.1984973717</v>
      </c>
      <c r="AI8" s="30">
        <f>'solar thermal'!AI11*About!$A$38</f>
        <v>3352379.2219383973</v>
      </c>
      <c r="AJ8" s="30">
        <f>'solar thermal'!AJ11*About!$A$38</f>
        <v>3314366.2453794102</v>
      </c>
      <c r="AK8" s="30">
        <f>'solar thermal'!AK11*About!$A$38</f>
        <v>3276353.2688204357</v>
      </c>
      <c r="AL8" s="30">
        <f>'solar thermal'!AL11*About!$A$38</f>
        <v>3238340.2922614617</v>
      </c>
      <c r="AM8" s="30">
        <f>'solar thermal'!AM11*About!$A$38</f>
        <v>3200327.3157024872</v>
      </c>
      <c r="AN8" s="30">
        <f>'solar thermal'!AN11*About!$A$38</f>
        <v>3162314.3391434997</v>
      </c>
      <c r="AO8" s="30">
        <f>'solar thermal'!AO11*About!$A$38</f>
        <v>3124301.3625845257</v>
      </c>
      <c r="AP8" s="30">
        <f>'solar thermal'!AP11*About!$A$38</f>
        <v>3086288.3860255512</v>
      </c>
      <c r="AQ8" s="30">
        <f>'solar thermal'!AQ11*About!$A$38</f>
        <v>3048275.4094665637</v>
      </c>
      <c r="AR8" s="30">
        <f>'solar thermal'!AR11*About!$A$38</f>
        <v>3010262.4329075897</v>
      </c>
      <c r="AS8" s="30">
        <f>'solar thermal'!AS11*About!$A$38</f>
        <v>2972249.4563486152</v>
      </c>
      <c r="AT8" s="30">
        <f>'solar thermal'!AT11*About!$A$38</f>
        <v>2934236.4797896277</v>
      </c>
      <c r="AU8" s="30">
        <f>'solar thermal'!AU11*About!$A$38</f>
        <v>2896223.5032306537</v>
      </c>
      <c r="AV8" s="30">
        <f>'solar thermal'!AV11*About!$A$38</f>
        <v>2858210.5266716792</v>
      </c>
      <c r="AW8" s="30">
        <f>'solar thermal'!AW11*About!$A$38</f>
        <v>2820197.5501127052</v>
      </c>
      <c r="AX8" s="30">
        <f>'solar thermal'!AX11*About!$A$38</f>
        <v>2782184.5735537177</v>
      </c>
      <c r="AY8" s="30">
        <f>'solar thermal'!AY11*About!$A$38</f>
        <v>2744171.5969947432</v>
      </c>
      <c r="AZ8" s="30">
        <f>'solar thermal'!AZ11*About!$A$38</f>
        <v>2706158.6204357692</v>
      </c>
      <c r="BA8" s="30">
        <f>'solar thermal'!BA11*About!$A$38</f>
        <v>2668145.6438767817</v>
      </c>
    </row>
    <row r="9" spans="1:53" ht="14.25" customHeight="1" x14ac:dyDescent="0.2">
      <c r="A9" s="1" t="s">
        <v>26</v>
      </c>
      <c r="B9" s="30">
        <f t="array" ref="B9">TREND('capital processing'!$B$8:$D$8,'capital processing'!$B$2:$D$2,'CCaMC-BCCpUC'!B1)</f>
        <v>1993000</v>
      </c>
      <c r="C9" s="30">
        <f t="array" ref="C9">TREND('capital processing'!$B$8:$D$8,'capital processing'!$B$2:$D$2,'CCaMC-BCCpUC'!C1)</f>
        <v>1980000</v>
      </c>
      <c r="D9" s="30">
        <f t="array" ref="D9">TREND('capital processing'!$B$8:$D$8,'capital processing'!$B$2:$D$2,'CCaMC-BCCpUC'!D1)</f>
        <v>1967000</v>
      </c>
      <c r="E9" s="30">
        <f t="array" ref="E9">TREND('capital processing'!$B$8:$D$8,'capital processing'!$B$2:$D$2,'CCaMC-BCCpUC'!E1)</f>
        <v>1954000</v>
      </c>
      <c r="F9" s="30">
        <f t="array" ref="F9">TREND('capital processing'!$B$8:$D$8,'capital processing'!$B$2:$D$2,'CCaMC-BCCpUC'!F1)</f>
        <v>1941000</v>
      </c>
      <c r="G9" s="30">
        <f t="array" ref="G9">TREND('capital processing'!$B$8:$D$8,'capital processing'!$B$2:$D$2,'CCaMC-BCCpUC'!G1)</f>
        <v>1928000</v>
      </c>
      <c r="H9" s="30">
        <f t="array" ref="H9">TREND('capital processing'!$B$8:$D$8,'capital processing'!$B$2:$D$2,'CCaMC-BCCpUC'!H1)</f>
        <v>1915000</v>
      </c>
      <c r="I9" s="30">
        <f t="array" ref="I9">TREND('capital processing'!$B$8:$D$8,'capital processing'!$B$2:$D$2,'CCaMC-BCCpUC'!I1)</f>
        <v>1902000</v>
      </c>
      <c r="J9" s="30">
        <f t="array" ref="J9">TREND('capital processing'!$B$8:$D$8,'capital processing'!$B$2:$D$2,'CCaMC-BCCpUC'!J1)</f>
        <v>1889000</v>
      </c>
      <c r="K9" s="30">
        <f t="array" ref="K9">TREND('capital processing'!$B$8:$D$8,'capital processing'!$B$2:$D$2,'CCaMC-BCCpUC'!K1)</f>
        <v>1876000</v>
      </c>
      <c r="L9" s="30">
        <f t="array" ref="L9">TREND('capital processing'!$B$8:$D$8,'capital processing'!$B$2:$D$2,'CCaMC-BCCpUC'!L1)</f>
        <v>1863000</v>
      </c>
      <c r="M9" s="30">
        <f t="array" ref="M9">TREND('capital processing'!$B$8:$D$8,'capital processing'!$B$2:$D$2,'CCaMC-BCCpUC'!M1)</f>
        <v>1850000</v>
      </c>
      <c r="N9" s="30">
        <f t="array" ref="N9">TREND('capital processing'!$B$8:$D$8,'capital processing'!$B$2:$D$2,'CCaMC-BCCpUC'!N1)</f>
        <v>1837000</v>
      </c>
      <c r="O9" s="30">
        <f t="array" ref="O9">TREND('capital processing'!$B$8:$D$8,'capital processing'!$B$2:$D$2,'CCaMC-BCCpUC'!O1)</f>
        <v>1824000</v>
      </c>
      <c r="P9" s="30">
        <f t="array" ref="P9">TREND('capital processing'!$B$8:$D$8,'capital processing'!$B$2:$D$2,'CCaMC-BCCpUC'!P1)</f>
        <v>1811000</v>
      </c>
      <c r="Q9" s="30">
        <f t="array" ref="Q9">TREND('capital processing'!$B$8:$D$8,'capital processing'!$B$2:$D$2,'CCaMC-BCCpUC'!Q1)</f>
        <v>1798000</v>
      </c>
      <c r="R9" s="30">
        <f t="array" ref="R9">TREND('capital processing'!$B$8:$D$8,'capital processing'!$B$2:$D$2,'CCaMC-BCCpUC'!R1)</f>
        <v>1785000</v>
      </c>
      <c r="S9" s="30">
        <f t="array" ref="S9">TREND('capital processing'!$B$8:$D$8,'capital processing'!$B$2:$D$2,'CCaMC-BCCpUC'!S1)</f>
        <v>1772000</v>
      </c>
      <c r="T9" s="30">
        <f t="array" ref="T9">TREND('capital processing'!$B$8:$D$8,'capital processing'!$B$2:$D$2,'CCaMC-BCCpUC'!T1)</f>
        <v>1759000</v>
      </c>
      <c r="U9" s="30">
        <f t="array" ref="U9">TREND('capital processing'!$B$8:$D$8,'capital processing'!$B$2:$D$2,'CCaMC-BCCpUC'!U1)</f>
        <v>1746000</v>
      </c>
      <c r="V9" s="30">
        <f t="array" ref="V9">TREND('capital processing'!$B$8:$D$8,'capital processing'!$B$2:$D$2,'CCaMC-BCCpUC'!V1)</f>
        <v>1733000</v>
      </c>
      <c r="W9" s="30">
        <f t="array" ref="W9">TREND('capital processing'!$B$8:$D$8,'capital processing'!$B$2:$D$2,'CCaMC-BCCpUC'!W1)</f>
        <v>1720000</v>
      </c>
      <c r="X9" s="30">
        <f t="array" ref="X9">TREND('capital processing'!$B$8:$D$8,'capital processing'!$B$2:$D$2,'CCaMC-BCCpUC'!X1)</f>
        <v>1707000</v>
      </c>
      <c r="Y9" s="30">
        <f t="array" ref="Y9">TREND('capital processing'!$B$8:$D$8,'capital processing'!$B$2:$D$2,'CCaMC-BCCpUC'!Y1)</f>
        <v>1694000</v>
      </c>
      <c r="Z9" s="30">
        <f t="array" ref="Z9">TREND('capital processing'!$B$8:$D$8,'capital processing'!$B$2:$D$2,'CCaMC-BCCpUC'!Z1)</f>
        <v>1681000</v>
      </c>
      <c r="AA9" s="30">
        <f t="array" ref="AA9">TREND('capital processing'!$B$8:$D$8,'capital processing'!$B$2:$D$2,'CCaMC-BCCpUC'!AA1)</f>
        <v>1668000</v>
      </c>
      <c r="AB9" s="30">
        <f t="array" ref="AB9">TREND('capital processing'!$B$8:$D$8,'capital processing'!$B$2:$D$2,'CCaMC-BCCpUC'!AB1)</f>
        <v>1655000</v>
      </c>
      <c r="AC9" s="30">
        <f t="array" ref="AC9">TREND('capital processing'!$B$8:$D$8,'capital processing'!$B$2:$D$2,'CCaMC-BCCpUC'!AC1)</f>
        <v>1642000</v>
      </c>
      <c r="AD9" s="30">
        <f t="array" ref="AD9">TREND('capital processing'!$B$8:$D$8,'capital processing'!$B$2:$D$2,'CCaMC-BCCpUC'!AD1)</f>
        <v>1629000</v>
      </c>
      <c r="AE9" s="30">
        <f t="array" ref="AE9">TREND('capital processing'!$B$8:$D$8,'capital processing'!$B$2:$D$2,'CCaMC-BCCpUC'!AE1)</f>
        <v>1616000</v>
      </c>
      <c r="AF9" s="30">
        <f t="array" ref="AF9">TREND('capital processing'!$B$8:$D$8,'capital processing'!$B$2:$D$2,'CCaMC-BCCpUC'!AF1)</f>
        <v>1603000</v>
      </c>
      <c r="AG9" s="30">
        <f t="array" ref="AG9">TREND('capital processing'!$B$8:$D$8,'capital processing'!$B$2:$D$2,'CCaMC-BCCpUC'!AG1)</f>
        <v>1590000</v>
      </c>
      <c r="AH9" s="30">
        <f t="array" ref="AH9">TREND('capital processing'!$B$8:$D$8,'capital processing'!$B$2:$D$2,'CCaMC-BCCpUC'!AH1)</f>
        <v>1577000</v>
      </c>
      <c r="AI9" s="30">
        <f t="array" ref="AI9">TREND('capital processing'!$B$8:$D$8,'capital processing'!$B$2:$D$2,'CCaMC-BCCpUC'!AI1)</f>
        <v>1564000</v>
      </c>
      <c r="AJ9" s="30">
        <f t="array" ref="AJ9">TREND('capital processing'!$B$8:$D$8,'capital processing'!$B$2:$D$2,'CCaMC-BCCpUC'!AJ1)</f>
        <v>1551000</v>
      </c>
      <c r="AK9" s="30">
        <f t="array" ref="AK9">TREND('capital processing'!$B$8:$D$8,'capital processing'!$B$2:$D$2,'CCaMC-BCCpUC'!AK1)</f>
        <v>1538000</v>
      </c>
      <c r="AL9" s="30">
        <f t="array" ref="AL9">TREND('capital processing'!$B$8:$D$8,'capital processing'!$B$2:$D$2,'CCaMC-BCCpUC'!AL1)</f>
        <v>1525000</v>
      </c>
      <c r="AM9" s="30">
        <f t="array" ref="AM9">TREND('capital processing'!$B$8:$D$8,'capital processing'!$B$2:$D$2,'CCaMC-BCCpUC'!AM1)</f>
        <v>1512000</v>
      </c>
      <c r="AN9" s="30">
        <f t="array" ref="AN9">TREND('capital processing'!$B$8:$D$8,'capital processing'!$B$2:$D$2,'CCaMC-BCCpUC'!AN1)</f>
        <v>1499000</v>
      </c>
      <c r="AO9" s="30">
        <f t="array" ref="AO9">TREND('capital processing'!$B$8:$D$8,'capital processing'!$B$2:$D$2,'CCaMC-BCCpUC'!AO1)</f>
        <v>1486000</v>
      </c>
      <c r="AP9" s="30">
        <f t="array" ref="AP9">TREND('capital processing'!$B$8:$D$8,'capital processing'!$B$2:$D$2,'CCaMC-BCCpUC'!AP1)</f>
        <v>1473000</v>
      </c>
      <c r="AQ9" s="30">
        <f t="array" ref="AQ9">TREND('capital processing'!$B$8:$D$8,'capital processing'!$B$2:$D$2,'CCaMC-BCCpUC'!AQ1)</f>
        <v>1460000</v>
      </c>
      <c r="AR9" s="30">
        <f t="array" ref="AR9">TREND('capital processing'!$B$8:$D$8,'capital processing'!$B$2:$D$2,'CCaMC-BCCpUC'!AR1)</f>
        <v>1447000</v>
      </c>
      <c r="AS9" s="30">
        <f t="array" ref="AS9">TREND('capital processing'!$B$8:$D$8,'capital processing'!$B$2:$D$2,'CCaMC-BCCpUC'!AS1)</f>
        <v>1434000</v>
      </c>
      <c r="AT9" s="30">
        <f t="array" ref="AT9">TREND('capital processing'!$B$8:$D$8,'capital processing'!$B$2:$D$2,'CCaMC-BCCpUC'!AT1)</f>
        <v>1421000</v>
      </c>
      <c r="AU9" s="30">
        <f t="array" ref="AU9">TREND('capital processing'!$B$8:$D$8,'capital processing'!$B$2:$D$2,'CCaMC-BCCpUC'!AU1)</f>
        <v>1408000</v>
      </c>
      <c r="AV9" s="30">
        <f t="array" ref="AV9">TREND('capital processing'!$B$8:$D$8,'capital processing'!$B$2:$D$2,'CCaMC-BCCpUC'!AV1)</f>
        <v>1395000</v>
      </c>
      <c r="AW9" s="30">
        <f t="array" ref="AW9">TREND('capital processing'!$B$8:$D$8,'capital processing'!$B$2:$D$2,'CCaMC-BCCpUC'!AW1)</f>
        <v>1382000</v>
      </c>
      <c r="AX9" s="30">
        <f t="array" ref="AX9">TREND('capital processing'!$B$8:$D$8,'capital processing'!$B$2:$D$2,'CCaMC-BCCpUC'!AX1)</f>
        <v>1369000</v>
      </c>
      <c r="AY9" s="30">
        <f t="array" ref="AY9">TREND('capital processing'!$B$8:$D$8,'capital processing'!$B$2:$D$2,'CCaMC-BCCpUC'!AY1)</f>
        <v>1356000</v>
      </c>
      <c r="AZ9" s="30">
        <f t="array" ref="AZ9">TREND('capital processing'!$B$8:$D$8,'capital processing'!$B$2:$D$2,'CCaMC-BCCpUC'!AZ1)</f>
        <v>1343000</v>
      </c>
      <c r="BA9" s="30">
        <f t="array" ref="BA9">TREND('capital processing'!$B$8:$D$8,'capital processing'!$B$2:$D$2,'CCaMC-BCCpUC'!BA1)</f>
        <v>1330000</v>
      </c>
    </row>
    <row r="10" spans="1:53" ht="14.25" customHeight="1" x14ac:dyDescent="0.2">
      <c r="A10" s="1" t="s">
        <v>24</v>
      </c>
      <c r="B10" s="30">
        <f t="array" ref="B10">TREND('capital processing'!$B$9:$D$9,'capital processing'!$B$2:$D$2,'CCaMC-BCCpUC'!B1)</f>
        <v>3963142.8571428508</v>
      </c>
      <c r="C10" s="30">
        <f t="array" ref="C10">TREND('capital processing'!$B$9:$D$9,'capital processing'!$B$2:$D$2,'CCaMC-BCCpUC'!C1)</f>
        <v>3925714.2857142836</v>
      </c>
      <c r="D10" s="30">
        <f t="array" ref="D10">TREND('capital processing'!$B$9:$D$9,'capital processing'!$B$2:$D$2,'CCaMC-BCCpUC'!D1)</f>
        <v>3888285.7142857164</v>
      </c>
      <c r="E10" s="30">
        <f t="array" ref="E10">TREND('capital processing'!$B$9:$D$9,'capital processing'!$B$2:$D$2,'CCaMC-BCCpUC'!E1)</f>
        <v>3850857.1428571343</v>
      </c>
      <c r="F10" s="30">
        <f t="array" ref="F10">TREND('capital processing'!$B$9:$D$9,'capital processing'!$B$2:$D$2,'CCaMC-BCCpUC'!F1)</f>
        <v>3813428.5714285672</v>
      </c>
      <c r="G10" s="30">
        <f t="array" ref="G10">TREND('capital processing'!$B$9:$D$9,'capital processing'!$B$2:$D$2,'CCaMC-BCCpUC'!G1)</f>
        <v>3776000</v>
      </c>
      <c r="H10" s="30">
        <f t="array" ref="H10">TREND('capital processing'!$B$9:$D$9,'capital processing'!$B$2:$D$2,'CCaMC-BCCpUC'!H1)</f>
        <v>3738571.4285714328</v>
      </c>
      <c r="I10" s="30">
        <f t="array" ref="I10">TREND('capital processing'!$B$9:$D$9,'capital processing'!$B$2:$D$2,'CCaMC-BCCpUC'!I1)</f>
        <v>3701142.8571428508</v>
      </c>
      <c r="J10" s="30">
        <f t="array" ref="J10">TREND('capital processing'!$B$9:$D$9,'capital processing'!$B$2:$D$2,'CCaMC-BCCpUC'!J1)</f>
        <v>3663714.2857142836</v>
      </c>
      <c r="K10" s="30">
        <f t="array" ref="K10">TREND('capital processing'!$B$9:$D$9,'capital processing'!$B$2:$D$2,'CCaMC-BCCpUC'!K1)</f>
        <v>3626285.7142857164</v>
      </c>
      <c r="L10" s="30">
        <f t="array" ref="L10">TREND('capital processing'!$B$9:$D$9,'capital processing'!$B$2:$D$2,'CCaMC-BCCpUC'!L1)</f>
        <v>3588857.1428571343</v>
      </c>
      <c r="M10" s="30">
        <f t="array" ref="M10">TREND('capital processing'!$B$9:$D$9,'capital processing'!$B$2:$D$2,'CCaMC-BCCpUC'!M1)</f>
        <v>3551428.5714285672</v>
      </c>
      <c r="N10" s="30">
        <f t="array" ref="N10">TREND('capital processing'!$B$9:$D$9,'capital processing'!$B$2:$D$2,'CCaMC-BCCpUC'!N1)</f>
        <v>3514000</v>
      </c>
      <c r="O10" s="30">
        <f t="array" ref="O10">TREND('capital processing'!$B$9:$D$9,'capital processing'!$B$2:$D$2,'CCaMC-BCCpUC'!O1)</f>
        <v>3476571.4285714328</v>
      </c>
      <c r="P10" s="30">
        <f t="array" ref="P10">TREND('capital processing'!$B$9:$D$9,'capital processing'!$B$2:$D$2,'CCaMC-BCCpUC'!P1)</f>
        <v>3439142.8571428508</v>
      </c>
      <c r="Q10" s="30">
        <f t="array" ref="Q10">TREND('capital processing'!$B$9:$D$9,'capital processing'!$B$2:$D$2,'CCaMC-BCCpUC'!Q1)</f>
        <v>3401714.2857142836</v>
      </c>
      <c r="R10" s="30">
        <f t="array" ref="R10">TREND('capital processing'!$B$9:$D$9,'capital processing'!$B$2:$D$2,'CCaMC-BCCpUC'!R1)</f>
        <v>3364285.7142857164</v>
      </c>
      <c r="S10" s="30">
        <f t="array" ref="S10">TREND('capital processing'!$B$9:$D$9,'capital processing'!$B$2:$D$2,'CCaMC-BCCpUC'!S1)</f>
        <v>3326857.1428571343</v>
      </c>
      <c r="T10" s="30">
        <f t="array" ref="T10">TREND('capital processing'!$B$9:$D$9,'capital processing'!$B$2:$D$2,'CCaMC-BCCpUC'!T1)</f>
        <v>3289428.5714285672</v>
      </c>
      <c r="U10" s="30">
        <f t="array" ref="U10">TREND('capital processing'!$B$9:$D$9,'capital processing'!$B$2:$D$2,'CCaMC-BCCpUC'!U1)</f>
        <v>3252000</v>
      </c>
      <c r="V10" s="30">
        <f t="array" ref="V10">TREND('capital processing'!$B$9:$D$9,'capital processing'!$B$2:$D$2,'CCaMC-BCCpUC'!V1)</f>
        <v>3214571.4285714328</v>
      </c>
      <c r="W10" s="30">
        <f t="array" ref="W10">TREND('capital processing'!$B$9:$D$9,'capital processing'!$B$2:$D$2,'CCaMC-BCCpUC'!W1)</f>
        <v>3177142.8571428508</v>
      </c>
      <c r="X10" s="30">
        <f t="array" ref="X10">TREND('capital processing'!$B$9:$D$9,'capital processing'!$B$2:$D$2,'CCaMC-BCCpUC'!X1)</f>
        <v>3139714.2857142836</v>
      </c>
      <c r="Y10" s="30">
        <f t="array" ref="Y10">TREND('capital processing'!$B$9:$D$9,'capital processing'!$B$2:$D$2,'CCaMC-BCCpUC'!Y1)</f>
        <v>3102285.7142857164</v>
      </c>
      <c r="Z10" s="30">
        <f t="array" ref="Z10">TREND('capital processing'!$B$9:$D$9,'capital processing'!$B$2:$D$2,'CCaMC-BCCpUC'!Z1)</f>
        <v>3064857.1428571343</v>
      </c>
      <c r="AA10" s="30">
        <f t="array" ref="AA10">TREND('capital processing'!$B$9:$D$9,'capital processing'!$B$2:$D$2,'CCaMC-BCCpUC'!AA1)</f>
        <v>3027428.5714285672</v>
      </c>
      <c r="AB10" s="30">
        <f t="array" ref="AB10">TREND('capital processing'!$B$9:$D$9,'capital processing'!$B$2:$D$2,'CCaMC-BCCpUC'!AB1)</f>
        <v>2990000</v>
      </c>
      <c r="AC10" s="30">
        <f t="array" ref="AC10">TREND('capital processing'!$B$9:$D$9,'capital processing'!$B$2:$D$2,'CCaMC-BCCpUC'!AC1)</f>
        <v>2952571.4285714328</v>
      </c>
      <c r="AD10" s="30">
        <f t="array" ref="AD10">TREND('capital processing'!$B$9:$D$9,'capital processing'!$B$2:$D$2,'CCaMC-BCCpUC'!AD1)</f>
        <v>2915142.8571428508</v>
      </c>
      <c r="AE10" s="30">
        <f t="array" ref="AE10">TREND('capital processing'!$B$9:$D$9,'capital processing'!$B$2:$D$2,'CCaMC-BCCpUC'!AE1)</f>
        <v>2877714.2857142836</v>
      </c>
      <c r="AF10" s="30">
        <f t="array" ref="AF10">TREND('capital processing'!$B$9:$D$9,'capital processing'!$B$2:$D$2,'CCaMC-BCCpUC'!AF1)</f>
        <v>2840285.7142857164</v>
      </c>
      <c r="AG10" s="30">
        <f t="array" ref="AG10">TREND('capital processing'!$B$9:$D$9,'capital processing'!$B$2:$D$2,'CCaMC-BCCpUC'!AG1)</f>
        <v>2802857.1428571343</v>
      </c>
      <c r="AH10" s="30">
        <f t="array" ref="AH10">TREND('capital processing'!$B$9:$D$9,'capital processing'!$B$2:$D$2,'CCaMC-BCCpUC'!AH1)</f>
        <v>2765428.5714285672</v>
      </c>
      <c r="AI10" s="30">
        <f t="array" ref="AI10">TREND('capital processing'!$B$9:$D$9,'capital processing'!$B$2:$D$2,'CCaMC-BCCpUC'!AI1)</f>
        <v>2728000</v>
      </c>
      <c r="AJ10" s="30">
        <f t="array" ref="AJ10">TREND('capital processing'!$B$9:$D$9,'capital processing'!$B$2:$D$2,'CCaMC-BCCpUC'!AJ1)</f>
        <v>2690571.4285714328</v>
      </c>
      <c r="AK10" s="30">
        <f t="array" ref="AK10">TREND('capital processing'!$B$9:$D$9,'capital processing'!$B$2:$D$2,'CCaMC-BCCpUC'!AK1)</f>
        <v>2653142.8571428508</v>
      </c>
      <c r="AL10" s="30">
        <f t="array" ref="AL10">TREND('capital processing'!$B$9:$D$9,'capital processing'!$B$2:$D$2,'CCaMC-BCCpUC'!AL1)</f>
        <v>2615714.2857142836</v>
      </c>
      <c r="AM10" s="30">
        <f t="array" ref="AM10">TREND('capital processing'!$B$9:$D$9,'capital processing'!$B$2:$D$2,'CCaMC-BCCpUC'!AM1)</f>
        <v>2578285.7142857164</v>
      </c>
      <c r="AN10" s="30">
        <f t="array" ref="AN10">TREND('capital processing'!$B$9:$D$9,'capital processing'!$B$2:$D$2,'CCaMC-BCCpUC'!AN1)</f>
        <v>2540857.1428571343</v>
      </c>
      <c r="AO10" s="30">
        <f t="array" ref="AO10">TREND('capital processing'!$B$9:$D$9,'capital processing'!$B$2:$D$2,'CCaMC-BCCpUC'!AO1)</f>
        <v>2503428.5714285672</v>
      </c>
      <c r="AP10" s="30">
        <f t="array" ref="AP10">TREND('capital processing'!$B$9:$D$9,'capital processing'!$B$2:$D$2,'CCaMC-BCCpUC'!AP1)</f>
        <v>2466000</v>
      </c>
      <c r="AQ10" s="30">
        <f t="array" ref="AQ10">TREND('capital processing'!$B$9:$D$9,'capital processing'!$B$2:$D$2,'CCaMC-BCCpUC'!AQ1)</f>
        <v>2428571.4285714328</v>
      </c>
      <c r="AR10" s="30">
        <f t="array" ref="AR10">TREND('capital processing'!$B$9:$D$9,'capital processing'!$B$2:$D$2,'CCaMC-BCCpUC'!AR1)</f>
        <v>2391142.8571428508</v>
      </c>
      <c r="AS10" s="30">
        <f t="array" ref="AS10">TREND('capital processing'!$B$9:$D$9,'capital processing'!$B$2:$D$2,'CCaMC-BCCpUC'!AS1)</f>
        <v>2353714.2857142836</v>
      </c>
      <c r="AT10" s="30">
        <f t="array" ref="AT10">TREND('capital processing'!$B$9:$D$9,'capital processing'!$B$2:$D$2,'CCaMC-BCCpUC'!AT1)</f>
        <v>2316285.7142857164</v>
      </c>
      <c r="AU10" s="30">
        <f t="array" ref="AU10">TREND('capital processing'!$B$9:$D$9,'capital processing'!$B$2:$D$2,'CCaMC-BCCpUC'!AU1)</f>
        <v>2278857.1428571343</v>
      </c>
      <c r="AV10" s="30">
        <f t="array" ref="AV10">TREND('capital processing'!$B$9:$D$9,'capital processing'!$B$2:$D$2,'CCaMC-BCCpUC'!AV1)</f>
        <v>2241428.5714285672</v>
      </c>
      <c r="AW10" s="30">
        <f t="array" ref="AW10">TREND('capital processing'!$B$9:$D$9,'capital processing'!$B$2:$D$2,'CCaMC-BCCpUC'!AW1)</f>
        <v>2204000</v>
      </c>
      <c r="AX10" s="30">
        <f t="array" ref="AX10">TREND('capital processing'!$B$9:$D$9,'capital processing'!$B$2:$D$2,'CCaMC-BCCpUC'!AX1)</f>
        <v>2166571.4285714328</v>
      </c>
      <c r="AY10" s="30">
        <f t="array" ref="AY10">TREND('capital processing'!$B$9:$D$9,'capital processing'!$B$2:$D$2,'CCaMC-BCCpUC'!AY1)</f>
        <v>2129142.8571428508</v>
      </c>
      <c r="AZ10" s="30">
        <f t="array" ref="AZ10">TREND('capital processing'!$B$9:$D$9,'capital processing'!$B$2:$D$2,'CCaMC-BCCpUC'!AZ1)</f>
        <v>2091714.2857142836</v>
      </c>
      <c r="BA10" s="30">
        <f t="array" ref="BA10">TREND('capital processing'!$B$9:$D$9,'capital processing'!$B$2:$D$2,'CCaMC-BCCpUC'!BA1)</f>
        <v>2054285.7142857164</v>
      </c>
    </row>
    <row r="11" spans="1:53" ht="14.25" customHeight="1" x14ac:dyDescent="0.2">
      <c r="A11" s="1" t="s">
        <v>79</v>
      </c>
      <c r="B11" s="30">
        <f t="array" ref="B11">TREND('capital processing'!$B$10:$D$10,'capital processing'!$B$2:$D$2,'CCaMC-BCCpUC'!B1)</f>
        <v>803571.42857142864</v>
      </c>
      <c r="C11" s="30">
        <f t="array" ref="C11">TREND('capital processing'!$B$10:$D$10,'capital processing'!$B$2:$D$2,'CCaMC-BCCpUC'!C1)</f>
        <v>802857.14285714296</v>
      </c>
      <c r="D11" s="30">
        <f t="array" ref="D11">TREND('capital processing'!$B$10:$D$10,'capital processing'!$B$2:$D$2,'CCaMC-BCCpUC'!D1)</f>
        <v>802142.85714285728</v>
      </c>
      <c r="E11" s="30">
        <f t="array" ref="E11">TREND('capital processing'!$B$10:$D$10,'capital processing'!$B$2:$D$2,'CCaMC-BCCpUC'!E1)</f>
        <v>801428.57142857159</v>
      </c>
      <c r="F11" s="30">
        <f t="array" ref="F11">TREND('capital processing'!$B$10:$D$10,'capital processing'!$B$2:$D$2,'CCaMC-BCCpUC'!F1)</f>
        <v>800714.28571428591</v>
      </c>
      <c r="G11" s="30">
        <f t="array" ref="G11">TREND('capital processing'!$B$10:$D$10,'capital processing'!$B$2:$D$2,'CCaMC-BCCpUC'!G1)</f>
        <v>800000</v>
      </c>
      <c r="H11" s="30">
        <f t="array" ref="H11">TREND('capital processing'!$B$10:$D$10,'capital processing'!$B$2:$D$2,'CCaMC-BCCpUC'!H1)</f>
        <v>799285.71428571432</v>
      </c>
      <c r="I11" s="30">
        <f t="array" ref="I11">TREND('capital processing'!$B$10:$D$10,'capital processing'!$B$2:$D$2,'CCaMC-BCCpUC'!I1)</f>
        <v>798571.42857142864</v>
      </c>
      <c r="J11" s="30">
        <f t="array" ref="J11">TREND('capital processing'!$B$10:$D$10,'capital processing'!$B$2:$D$2,'CCaMC-BCCpUC'!J1)</f>
        <v>797857.14285714296</v>
      </c>
      <c r="K11" s="30">
        <f t="array" ref="K11">TREND('capital processing'!$B$10:$D$10,'capital processing'!$B$2:$D$2,'CCaMC-BCCpUC'!K1)</f>
        <v>797142.85714285728</v>
      </c>
      <c r="L11" s="30">
        <f t="array" ref="L11">TREND('capital processing'!$B$10:$D$10,'capital processing'!$B$2:$D$2,'CCaMC-BCCpUC'!L1)</f>
        <v>796428.57142857159</v>
      </c>
      <c r="M11" s="30">
        <f t="array" ref="M11">TREND('capital processing'!$B$10:$D$10,'capital processing'!$B$2:$D$2,'CCaMC-BCCpUC'!M1)</f>
        <v>795714.28571428591</v>
      </c>
      <c r="N11" s="30">
        <f t="array" ref="N11">TREND('capital processing'!$B$10:$D$10,'capital processing'!$B$2:$D$2,'CCaMC-BCCpUC'!N1)</f>
        <v>795000</v>
      </c>
      <c r="O11" s="30">
        <f t="array" ref="O11">TREND('capital processing'!$B$10:$D$10,'capital processing'!$B$2:$D$2,'CCaMC-BCCpUC'!O1)</f>
        <v>794285.71428571432</v>
      </c>
      <c r="P11" s="30">
        <f t="array" ref="P11">TREND('capital processing'!$B$10:$D$10,'capital processing'!$B$2:$D$2,'CCaMC-BCCpUC'!P1)</f>
        <v>793571.42857142864</v>
      </c>
      <c r="Q11" s="30">
        <f t="array" ref="Q11">TREND('capital processing'!$B$10:$D$10,'capital processing'!$B$2:$D$2,'CCaMC-BCCpUC'!Q1)</f>
        <v>792857.14285714296</v>
      </c>
      <c r="R11" s="30">
        <f t="array" ref="R11">TREND('capital processing'!$B$10:$D$10,'capital processing'!$B$2:$D$2,'CCaMC-BCCpUC'!R1)</f>
        <v>792142.85714285728</v>
      </c>
      <c r="S11" s="30">
        <f t="array" ref="S11">TREND('capital processing'!$B$10:$D$10,'capital processing'!$B$2:$D$2,'CCaMC-BCCpUC'!S1)</f>
        <v>791428.57142857159</v>
      </c>
      <c r="T11" s="30">
        <f t="array" ref="T11">TREND('capital processing'!$B$10:$D$10,'capital processing'!$B$2:$D$2,'CCaMC-BCCpUC'!T1)</f>
        <v>790714.28571428591</v>
      </c>
      <c r="U11" s="30">
        <f t="array" ref="U11">TREND('capital processing'!$B$10:$D$10,'capital processing'!$B$2:$D$2,'CCaMC-BCCpUC'!U1)</f>
        <v>790000</v>
      </c>
      <c r="V11" s="30">
        <f t="array" ref="V11">TREND('capital processing'!$B$10:$D$10,'capital processing'!$B$2:$D$2,'CCaMC-BCCpUC'!V1)</f>
        <v>789285.71428571432</v>
      </c>
      <c r="W11" s="30">
        <f t="array" ref="W11">TREND('capital processing'!$B$10:$D$10,'capital processing'!$B$2:$D$2,'CCaMC-BCCpUC'!W1)</f>
        <v>788571.42857142864</v>
      </c>
      <c r="X11" s="30">
        <f t="array" ref="X11">TREND('capital processing'!$B$10:$D$10,'capital processing'!$B$2:$D$2,'CCaMC-BCCpUC'!X1)</f>
        <v>787857.14285714296</v>
      </c>
      <c r="Y11" s="30">
        <f t="array" ref="Y11">TREND('capital processing'!$B$10:$D$10,'capital processing'!$B$2:$D$2,'CCaMC-BCCpUC'!Y1)</f>
        <v>787142.85714285728</v>
      </c>
      <c r="Z11" s="30">
        <f t="array" ref="Z11">TREND('capital processing'!$B$10:$D$10,'capital processing'!$B$2:$D$2,'CCaMC-BCCpUC'!Z1)</f>
        <v>786428.57142857159</v>
      </c>
      <c r="AA11" s="30">
        <f t="array" ref="AA11">TREND('capital processing'!$B$10:$D$10,'capital processing'!$B$2:$D$2,'CCaMC-BCCpUC'!AA1)</f>
        <v>785714.28571428591</v>
      </c>
      <c r="AB11" s="30">
        <f t="array" ref="AB11">TREND('capital processing'!$B$10:$D$10,'capital processing'!$B$2:$D$2,'CCaMC-BCCpUC'!AB1)</f>
        <v>785000</v>
      </c>
      <c r="AC11" s="30">
        <f t="array" ref="AC11">TREND('capital processing'!$B$10:$D$10,'capital processing'!$B$2:$D$2,'CCaMC-BCCpUC'!AC1)</f>
        <v>784285.71428571432</v>
      </c>
      <c r="AD11" s="30">
        <f t="array" ref="AD11">TREND('capital processing'!$B$10:$D$10,'capital processing'!$B$2:$D$2,'CCaMC-BCCpUC'!AD1)</f>
        <v>783571.42857142864</v>
      </c>
      <c r="AE11" s="30">
        <f t="array" ref="AE11">TREND('capital processing'!$B$10:$D$10,'capital processing'!$B$2:$D$2,'CCaMC-BCCpUC'!AE1)</f>
        <v>782857.14285714296</v>
      </c>
      <c r="AF11" s="30">
        <f t="array" ref="AF11">TREND('capital processing'!$B$10:$D$10,'capital processing'!$B$2:$D$2,'CCaMC-BCCpUC'!AF1)</f>
        <v>782142.85714285728</v>
      </c>
      <c r="AG11" s="30">
        <f t="array" ref="AG11">TREND('capital processing'!$B$10:$D$10,'capital processing'!$B$2:$D$2,'CCaMC-BCCpUC'!AG1)</f>
        <v>781428.57142857159</v>
      </c>
      <c r="AH11" s="30">
        <f t="array" ref="AH11">TREND('capital processing'!$B$10:$D$10,'capital processing'!$B$2:$D$2,'CCaMC-BCCpUC'!AH1)</f>
        <v>780714.28571428591</v>
      </c>
      <c r="AI11" s="30">
        <f t="array" ref="AI11">TREND('capital processing'!$B$10:$D$10,'capital processing'!$B$2:$D$2,'CCaMC-BCCpUC'!AI1)</f>
        <v>780000</v>
      </c>
      <c r="AJ11" s="30">
        <f t="array" ref="AJ11">TREND('capital processing'!$B$10:$D$10,'capital processing'!$B$2:$D$2,'CCaMC-BCCpUC'!AJ1)</f>
        <v>779285.71428571432</v>
      </c>
      <c r="AK11" s="30">
        <f t="array" ref="AK11">TREND('capital processing'!$B$10:$D$10,'capital processing'!$B$2:$D$2,'CCaMC-BCCpUC'!AK1)</f>
        <v>778571.42857142864</v>
      </c>
      <c r="AL11" s="30">
        <f t="array" ref="AL11">TREND('capital processing'!$B$10:$D$10,'capital processing'!$B$2:$D$2,'CCaMC-BCCpUC'!AL1)</f>
        <v>777857.14285714296</v>
      </c>
      <c r="AM11" s="30">
        <f t="array" ref="AM11">TREND('capital processing'!$B$10:$D$10,'capital processing'!$B$2:$D$2,'CCaMC-BCCpUC'!AM1)</f>
        <v>777142.85714285728</v>
      </c>
      <c r="AN11" s="30">
        <f t="array" ref="AN11">TREND('capital processing'!$B$10:$D$10,'capital processing'!$B$2:$D$2,'CCaMC-BCCpUC'!AN1)</f>
        <v>776428.57142857159</v>
      </c>
      <c r="AO11" s="30">
        <f t="array" ref="AO11">TREND('capital processing'!$B$10:$D$10,'capital processing'!$B$2:$D$2,'CCaMC-BCCpUC'!AO1)</f>
        <v>775714.28571428591</v>
      </c>
      <c r="AP11" s="30">
        <f t="array" ref="AP11">TREND('capital processing'!$B$10:$D$10,'capital processing'!$B$2:$D$2,'CCaMC-BCCpUC'!AP1)</f>
        <v>775000</v>
      </c>
      <c r="AQ11" s="30">
        <f t="array" ref="AQ11">TREND('capital processing'!$B$10:$D$10,'capital processing'!$B$2:$D$2,'CCaMC-BCCpUC'!AQ1)</f>
        <v>774285.71428571432</v>
      </c>
      <c r="AR11" s="30">
        <f t="array" ref="AR11">TREND('capital processing'!$B$10:$D$10,'capital processing'!$B$2:$D$2,'CCaMC-BCCpUC'!AR1)</f>
        <v>773571.42857142864</v>
      </c>
      <c r="AS11" s="30">
        <f t="array" ref="AS11">TREND('capital processing'!$B$10:$D$10,'capital processing'!$B$2:$D$2,'CCaMC-BCCpUC'!AS1)</f>
        <v>772857.14285714296</v>
      </c>
      <c r="AT11" s="30">
        <f t="array" ref="AT11">TREND('capital processing'!$B$10:$D$10,'capital processing'!$B$2:$D$2,'CCaMC-BCCpUC'!AT1)</f>
        <v>772142.85714285728</v>
      </c>
      <c r="AU11" s="30">
        <f t="array" ref="AU11">TREND('capital processing'!$B$10:$D$10,'capital processing'!$B$2:$D$2,'CCaMC-BCCpUC'!AU1)</f>
        <v>771428.57142857159</v>
      </c>
      <c r="AV11" s="30">
        <f t="array" ref="AV11">TREND('capital processing'!$B$10:$D$10,'capital processing'!$B$2:$D$2,'CCaMC-BCCpUC'!AV1)</f>
        <v>770714.28571428591</v>
      </c>
      <c r="AW11" s="30">
        <f t="array" ref="AW11">TREND('capital processing'!$B$10:$D$10,'capital processing'!$B$2:$D$2,'CCaMC-BCCpUC'!AW1)</f>
        <v>770000</v>
      </c>
      <c r="AX11" s="30">
        <f t="array" ref="AX11">TREND('capital processing'!$B$10:$D$10,'capital processing'!$B$2:$D$2,'CCaMC-BCCpUC'!AX1)</f>
        <v>769285.71428571432</v>
      </c>
      <c r="AY11" s="30">
        <f t="array" ref="AY11">TREND('capital processing'!$B$10:$D$10,'capital processing'!$B$2:$D$2,'CCaMC-BCCpUC'!AY1)</f>
        <v>768571.42857142864</v>
      </c>
      <c r="AZ11" s="30">
        <f t="array" ref="AZ11">TREND('capital processing'!$B$10:$D$10,'capital processing'!$B$2:$D$2,'CCaMC-BCCpUC'!AZ1)</f>
        <v>767857.14285714296</v>
      </c>
      <c r="BA11" s="30">
        <f t="array" ref="BA11">TREND('capital processing'!$B$10:$D$10,'capital processing'!$B$2:$D$2,'CCaMC-BCCpUC'!BA1)</f>
        <v>767142.85714285728</v>
      </c>
    </row>
    <row r="12" spans="1:53" ht="14.25" customHeight="1" x14ac:dyDescent="0.2">
      <c r="A12" s="1" t="s">
        <v>80</v>
      </c>
      <c r="B12" s="30">
        <f t="array" ref="B12">TREND('capital processing'!$B$11:$D$11,'capital processing'!$B$2:$D$2,'CCaMC-BCCpUC'!B1)</f>
        <v>691214.28571428545</v>
      </c>
      <c r="C12" s="30">
        <f t="array" ref="C12">TREND('capital processing'!$B$11:$D$11,'capital processing'!$B$2:$D$2,'CCaMC-BCCpUC'!C1)</f>
        <v>688571.42857142817</v>
      </c>
      <c r="D12" s="30">
        <f t="array" ref="D12">TREND('capital processing'!$B$11:$D$11,'capital processing'!$B$2:$D$2,'CCaMC-BCCpUC'!D1)</f>
        <v>685928.5714285709</v>
      </c>
      <c r="E12" s="30">
        <f t="array" ref="E12">TREND('capital processing'!$B$11:$D$11,'capital processing'!$B$2:$D$2,'CCaMC-BCCpUC'!E1)</f>
        <v>683285.71428571362</v>
      </c>
      <c r="F12" s="30">
        <f t="array" ref="F12">TREND('capital processing'!$B$11:$D$11,'capital processing'!$B$2:$D$2,'CCaMC-BCCpUC'!F1)</f>
        <v>680642.85714285634</v>
      </c>
      <c r="G12" s="30">
        <f t="array" ref="G12">TREND('capital processing'!$B$11:$D$11,'capital processing'!$B$2:$D$2,'CCaMC-BCCpUC'!G1)</f>
        <v>678000</v>
      </c>
      <c r="H12" s="30">
        <f t="array" ref="H12">TREND('capital processing'!$B$11:$D$11,'capital processing'!$B$2:$D$2,'CCaMC-BCCpUC'!H1)</f>
        <v>675357.14285714272</v>
      </c>
      <c r="I12" s="30">
        <f t="array" ref="I12">TREND('capital processing'!$B$11:$D$11,'capital processing'!$B$2:$D$2,'CCaMC-BCCpUC'!I1)</f>
        <v>672714.28571428545</v>
      </c>
      <c r="J12" s="30">
        <f t="array" ref="J12">TREND('capital processing'!$B$11:$D$11,'capital processing'!$B$2:$D$2,'CCaMC-BCCpUC'!J1)</f>
        <v>670071.42857142817</v>
      </c>
      <c r="K12" s="30">
        <f t="array" ref="K12">TREND('capital processing'!$B$11:$D$11,'capital processing'!$B$2:$D$2,'CCaMC-BCCpUC'!K1)</f>
        <v>667428.5714285709</v>
      </c>
      <c r="L12" s="30">
        <f t="array" ref="L12">TREND('capital processing'!$B$11:$D$11,'capital processing'!$B$2:$D$2,'CCaMC-BCCpUC'!L1)</f>
        <v>664785.71428571362</v>
      </c>
      <c r="M12" s="30">
        <f t="array" ref="M12">TREND('capital processing'!$B$11:$D$11,'capital processing'!$B$2:$D$2,'CCaMC-BCCpUC'!M1)</f>
        <v>662142.85714285634</v>
      </c>
      <c r="N12" s="30">
        <f t="array" ref="N12">TREND('capital processing'!$B$11:$D$11,'capital processing'!$B$2:$D$2,'CCaMC-BCCpUC'!N1)</f>
        <v>659500</v>
      </c>
      <c r="O12" s="30">
        <f t="array" ref="O12">TREND('capital processing'!$B$11:$D$11,'capital processing'!$B$2:$D$2,'CCaMC-BCCpUC'!O1)</f>
        <v>656857.14285714272</v>
      </c>
      <c r="P12" s="30">
        <f t="array" ref="P12">TREND('capital processing'!$B$11:$D$11,'capital processing'!$B$2:$D$2,'CCaMC-BCCpUC'!P1)</f>
        <v>654214.28571428545</v>
      </c>
      <c r="Q12" s="30">
        <f t="array" ref="Q12">TREND('capital processing'!$B$11:$D$11,'capital processing'!$B$2:$D$2,'CCaMC-BCCpUC'!Q1)</f>
        <v>651571.42857142817</v>
      </c>
      <c r="R12" s="30">
        <f t="array" ref="R12">TREND('capital processing'!$B$11:$D$11,'capital processing'!$B$2:$D$2,'CCaMC-BCCpUC'!R1)</f>
        <v>648928.5714285709</v>
      </c>
      <c r="S12" s="30">
        <f t="array" ref="S12">TREND('capital processing'!$B$11:$D$11,'capital processing'!$B$2:$D$2,'CCaMC-BCCpUC'!S1)</f>
        <v>646285.71428571362</v>
      </c>
      <c r="T12" s="30">
        <f t="array" ref="T12">TREND('capital processing'!$B$11:$D$11,'capital processing'!$B$2:$D$2,'CCaMC-BCCpUC'!T1)</f>
        <v>643642.85714285634</v>
      </c>
      <c r="U12" s="30">
        <f t="array" ref="U12">TREND('capital processing'!$B$11:$D$11,'capital processing'!$B$2:$D$2,'CCaMC-BCCpUC'!U1)</f>
        <v>641000</v>
      </c>
      <c r="V12" s="30">
        <f t="array" ref="V12">TREND('capital processing'!$B$11:$D$11,'capital processing'!$B$2:$D$2,'CCaMC-BCCpUC'!V1)</f>
        <v>638357.14285714272</v>
      </c>
      <c r="W12" s="30">
        <f t="array" ref="W12">TREND('capital processing'!$B$11:$D$11,'capital processing'!$B$2:$D$2,'CCaMC-BCCpUC'!W1)</f>
        <v>635714.28571428545</v>
      </c>
      <c r="X12" s="30">
        <f t="array" ref="X12">TREND('capital processing'!$B$11:$D$11,'capital processing'!$B$2:$D$2,'CCaMC-BCCpUC'!X1)</f>
        <v>633071.42857142817</v>
      </c>
      <c r="Y12" s="30">
        <f t="array" ref="Y12">TREND('capital processing'!$B$11:$D$11,'capital processing'!$B$2:$D$2,'CCaMC-BCCpUC'!Y1)</f>
        <v>630428.5714285709</v>
      </c>
      <c r="Z12" s="30">
        <f t="array" ref="Z12">TREND('capital processing'!$B$11:$D$11,'capital processing'!$B$2:$D$2,'CCaMC-BCCpUC'!Z1)</f>
        <v>627785.71428571362</v>
      </c>
      <c r="AA12" s="30">
        <f t="array" ref="AA12">TREND('capital processing'!$B$11:$D$11,'capital processing'!$B$2:$D$2,'CCaMC-BCCpUC'!AA1)</f>
        <v>625142.85714285634</v>
      </c>
      <c r="AB12" s="30">
        <f t="array" ref="AB12">TREND('capital processing'!$B$11:$D$11,'capital processing'!$B$2:$D$2,'CCaMC-BCCpUC'!AB1)</f>
        <v>622500</v>
      </c>
      <c r="AC12" s="30">
        <f t="array" ref="AC12">TREND('capital processing'!$B$11:$D$11,'capital processing'!$B$2:$D$2,'CCaMC-BCCpUC'!AC1)</f>
        <v>619857.14285714272</v>
      </c>
      <c r="AD12" s="30">
        <f t="array" ref="AD12">TREND('capital processing'!$B$11:$D$11,'capital processing'!$B$2:$D$2,'CCaMC-BCCpUC'!AD1)</f>
        <v>617214.28571428545</v>
      </c>
      <c r="AE12" s="30">
        <f t="array" ref="AE12">TREND('capital processing'!$B$11:$D$11,'capital processing'!$B$2:$D$2,'CCaMC-BCCpUC'!AE1)</f>
        <v>614571.42857142817</v>
      </c>
      <c r="AF12" s="30">
        <f t="array" ref="AF12">TREND('capital processing'!$B$11:$D$11,'capital processing'!$B$2:$D$2,'CCaMC-BCCpUC'!AF1)</f>
        <v>611928.5714285709</v>
      </c>
      <c r="AG12" s="30">
        <f t="array" ref="AG12">TREND('capital processing'!$B$11:$D$11,'capital processing'!$B$2:$D$2,'CCaMC-BCCpUC'!AG1)</f>
        <v>609285.71428571362</v>
      </c>
      <c r="AH12" s="30">
        <f t="array" ref="AH12">TREND('capital processing'!$B$11:$D$11,'capital processing'!$B$2:$D$2,'CCaMC-BCCpUC'!AH1)</f>
        <v>606642.85714285634</v>
      </c>
      <c r="AI12" s="30">
        <f t="array" ref="AI12">TREND('capital processing'!$B$11:$D$11,'capital processing'!$B$2:$D$2,'CCaMC-BCCpUC'!AI1)</f>
        <v>604000</v>
      </c>
      <c r="AJ12" s="30">
        <f t="array" ref="AJ12">TREND('capital processing'!$B$11:$D$11,'capital processing'!$B$2:$D$2,'CCaMC-BCCpUC'!AJ1)</f>
        <v>601357.14285714272</v>
      </c>
      <c r="AK12" s="30">
        <f t="array" ref="AK12">TREND('capital processing'!$B$11:$D$11,'capital processing'!$B$2:$D$2,'CCaMC-BCCpUC'!AK1)</f>
        <v>598714.28571428545</v>
      </c>
      <c r="AL12" s="30">
        <f t="array" ref="AL12">TREND('capital processing'!$B$11:$D$11,'capital processing'!$B$2:$D$2,'CCaMC-BCCpUC'!AL1)</f>
        <v>596071.42857142817</v>
      </c>
      <c r="AM12" s="30">
        <f t="array" ref="AM12">TREND('capital processing'!$B$11:$D$11,'capital processing'!$B$2:$D$2,'CCaMC-BCCpUC'!AM1)</f>
        <v>593428.5714285709</v>
      </c>
      <c r="AN12" s="30">
        <f t="array" ref="AN12">TREND('capital processing'!$B$11:$D$11,'capital processing'!$B$2:$D$2,'CCaMC-BCCpUC'!AN1)</f>
        <v>590785.71428571362</v>
      </c>
      <c r="AO12" s="30">
        <f t="array" ref="AO12">TREND('capital processing'!$B$11:$D$11,'capital processing'!$B$2:$D$2,'CCaMC-BCCpUC'!AO1)</f>
        <v>588142.85714285634</v>
      </c>
      <c r="AP12" s="30">
        <f t="array" ref="AP12">TREND('capital processing'!$B$11:$D$11,'capital processing'!$B$2:$D$2,'CCaMC-BCCpUC'!AP1)</f>
        <v>585500</v>
      </c>
      <c r="AQ12" s="30">
        <f t="array" ref="AQ12">TREND('capital processing'!$B$11:$D$11,'capital processing'!$B$2:$D$2,'CCaMC-BCCpUC'!AQ1)</f>
        <v>582857.14285714272</v>
      </c>
      <c r="AR12" s="30">
        <f t="array" ref="AR12">TREND('capital processing'!$B$11:$D$11,'capital processing'!$B$2:$D$2,'CCaMC-BCCpUC'!AR1)</f>
        <v>580214.28571428545</v>
      </c>
      <c r="AS12" s="30">
        <f t="array" ref="AS12">TREND('capital processing'!$B$11:$D$11,'capital processing'!$B$2:$D$2,'CCaMC-BCCpUC'!AS1)</f>
        <v>577571.42857142817</v>
      </c>
      <c r="AT12" s="30">
        <f t="array" ref="AT12">TREND('capital processing'!$B$11:$D$11,'capital processing'!$B$2:$D$2,'CCaMC-BCCpUC'!AT1)</f>
        <v>574928.5714285709</v>
      </c>
      <c r="AU12" s="30">
        <f t="array" ref="AU12">TREND('capital processing'!$B$11:$D$11,'capital processing'!$B$2:$D$2,'CCaMC-BCCpUC'!AU1)</f>
        <v>572285.71428571362</v>
      </c>
      <c r="AV12" s="30">
        <f t="array" ref="AV12">TREND('capital processing'!$B$11:$D$11,'capital processing'!$B$2:$D$2,'CCaMC-BCCpUC'!AV1)</f>
        <v>569642.85714285634</v>
      </c>
      <c r="AW12" s="30">
        <f t="array" ref="AW12">TREND('capital processing'!$B$11:$D$11,'capital processing'!$B$2:$D$2,'CCaMC-BCCpUC'!AW1)</f>
        <v>567000</v>
      </c>
      <c r="AX12" s="30">
        <f t="array" ref="AX12">TREND('capital processing'!$B$11:$D$11,'capital processing'!$B$2:$D$2,'CCaMC-BCCpUC'!AX1)</f>
        <v>564357.14285714272</v>
      </c>
      <c r="AY12" s="30">
        <f t="array" ref="AY12">TREND('capital processing'!$B$11:$D$11,'capital processing'!$B$2:$D$2,'CCaMC-BCCpUC'!AY1)</f>
        <v>561714.28571428545</v>
      </c>
      <c r="AZ12" s="30">
        <f t="array" ref="AZ12">TREND('capital processing'!$B$11:$D$11,'capital processing'!$B$2:$D$2,'CCaMC-BCCpUC'!AZ1)</f>
        <v>559071.42857142817</v>
      </c>
      <c r="BA12" s="30">
        <f t="array" ref="BA12">TREND('capital processing'!$B$11:$D$11,'capital processing'!$B$2:$D$2,'CCaMC-BCCpUC'!BA1)</f>
        <v>556428.5714285709</v>
      </c>
    </row>
    <row r="13" spans="1:53" ht="14.25" customHeight="1" x14ac:dyDescent="0.2">
      <c r="A13" s="1" t="s">
        <v>81</v>
      </c>
      <c r="B13" s="30">
        <f t="array" ref="B13">TREND('capital processing'!$B$12:$D$12,'capital processing'!$B$2:$D$2,'CCaMC-BCCpUC'!B1)</f>
        <v>1646071.4285714282</v>
      </c>
      <c r="C13" s="30">
        <f t="array" ref="C13">TREND('capital processing'!$B$12:$D$12,'capital processing'!$B$2:$D$2,'CCaMC-BCCpUC'!C1)</f>
        <v>1642857.1428571427</v>
      </c>
      <c r="D13" s="30">
        <f t="array" ref="D13">TREND('capital processing'!$B$12:$D$12,'capital processing'!$B$2:$D$2,'CCaMC-BCCpUC'!D1)</f>
        <v>1639642.8571428573</v>
      </c>
      <c r="E13" s="30">
        <f t="array" ref="E13">TREND('capital processing'!$B$12:$D$12,'capital processing'!$B$2:$D$2,'CCaMC-BCCpUC'!E1)</f>
        <v>1636428.5714285709</v>
      </c>
      <c r="F13" s="30">
        <f t="array" ref="F13">TREND('capital processing'!$B$12:$D$12,'capital processing'!$B$2:$D$2,'CCaMC-BCCpUC'!F1)</f>
        <v>1633214.2857142854</v>
      </c>
      <c r="G13" s="30">
        <f t="array" ref="G13">TREND('capital processing'!$B$12:$D$12,'capital processing'!$B$2:$D$2,'CCaMC-BCCpUC'!G1)</f>
        <v>1630000</v>
      </c>
      <c r="H13" s="30">
        <f t="array" ref="H13">TREND('capital processing'!$B$12:$D$12,'capital processing'!$B$2:$D$2,'CCaMC-BCCpUC'!H1)</f>
        <v>1626785.7142857146</v>
      </c>
      <c r="I13" s="30">
        <f t="array" ref="I13">TREND('capital processing'!$B$12:$D$12,'capital processing'!$B$2:$D$2,'CCaMC-BCCpUC'!I1)</f>
        <v>1623571.4285714282</v>
      </c>
      <c r="J13" s="30">
        <f t="array" ref="J13">TREND('capital processing'!$B$12:$D$12,'capital processing'!$B$2:$D$2,'CCaMC-BCCpUC'!J1)</f>
        <v>1620357.1428571427</v>
      </c>
      <c r="K13" s="30">
        <f t="array" ref="K13">TREND('capital processing'!$B$12:$D$12,'capital processing'!$B$2:$D$2,'CCaMC-BCCpUC'!K1)</f>
        <v>1617142.8571428573</v>
      </c>
      <c r="L13" s="30">
        <f t="array" ref="L13">TREND('capital processing'!$B$12:$D$12,'capital processing'!$B$2:$D$2,'CCaMC-BCCpUC'!L1)</f>
        <v>1613928.5714285709</v>
      </c>
      <c r="M13" s="30">
        <f t="array" ref="M13">TREND('capital processing'!$B$12:$D$12,'capital processing'!$B$2:$D$2,'CCaMC-BCCpUC'!M1)</f>
        <v>1610714.2857142854</v>
      </c>
      <c r="N13" s="30">
        <f t="array" ref="N13">TREND('capital processing'!$B$12:$D$12,'capital processing'!$B$2:$D$2,'CCaMC-BCCpUC'!N1)</f>
        <v>1607500</v>
      </c>
      <c r="O13" s="30">
        <f t="array" ref="O13">TREND('capital processing'!$B$12:$D$12,'capital processing'!$B$2:$D$2,'CCaMC-BCCpUC'!O1)</f>
        <v>1604285.7142857146</v>
      </c>
      <c r="P13" s="30">
        <f t="array" ref="P13">TREND('capital processing'!$B$12:$D$12,'capital processing'!$B$2:$D$2,'CCaMC-BCCpUC'!P1)</f>
        <v>1601071.4285714282</v>
      </c>
      <c r="Q13" s="30">
        <f t="array" ref="Q13">TREND('capital processing'!$B$12:$D$12,'capital processing'!$B$2:$D$2,'CCaMC-BCCpUC'!Q1)</f>
        <v>1597857.1428571427</v>
      </c>
      <c r="R13" s="30">
        <f t="array" ref="R13">TREND('capital processing'!$B$12:$D$12,'capital processing'!$B$2:$D$2,'CCaMC-BCCpUC'!R1)</f>
        <v>1594642.8571428573</v>
      </c>
      <c r="S13" s="30">
        <f t="array" ref="S13">TREND('capital processing'!$B$12:$D$12,'capital processing'!$B$2:$D$2,'CCaMC-BCCpUC'!S1)</f>
        <v>1591428.5714285709</v>
      </c>
      <c r="T13" s="30">
        <f t="array" ref="T13">TREND('capital processing'!$B$12:$D$12,'capital processing'!$B$2:$D$2,'CCaMC-BCCpUC'!T1)</f>
        <v>1588214.2857142854</v>
      </c>
      <c r="U13" s="30">
        <f t="array" ref="U13">TREND('capital processing'!$B$12:$D$12,'capital processing'!$B$2:$D$2,'CCaMC-BCCpUC'!U1)</f>
        <v>1585000</v>
      </c>
      <c r="V13" s="30">
        <f t="array" ref="V13">TREND('capital processing'!$B$12:$D$12,'capital processing'!$B$2:$D$2,'CCaMC-BCCpUC'!V1)</f>
        <v>1581785.7142857146</v>
      </c>
      <c r="W13" s="30">
        <f t="array" ref="W13">TREND('capital processing'!$B$12:$D$12,'capital processing'!$B$2:$D$2,'CCaMC-BCCpUC'!W1)</f>
        <v>1578571.4285714282</v>
      </c>
      <c r="X13" s="30">
        <f t="array" ref="X13">TREND('capital processing'!$B$12:$D$12,'capital processing'!$B$2:$D$2,'CCaMC-BCCpUC'!X1)</f>
        <v>1575357.1428571427</v>
      </c>
      <c r="Y13" s="30">
        <f t="array" ref="Y13">TREND('capital processing'!$B$12:$D$12,'capital processing'!$B$2:$D$2,'CCaMC-BCCpUC'!Y1)</f>
        <v>1572142.8571428573</v>
      </c>
      <c r="Z13" s="30">
        <f t="array" ref="Z13">TREND('capital processing'!$B$12:$D$12,'capital processing'!$B$2:$D$2,'CCaMC-BCCpUC'!Z1)</f>
        <v>1568928.5714285709</v>
      </c>
      <c r="AA13" s="30">
        <f t="array" ref="AA13">TREND('capital processing'!$B$12:$D$12,'capital processing'!$B$2:$D$2,'CCaMC-BCCpUC'!AA1)</f>
        <v>1565714.2857142854</v>
      </c>
      <c r="AB13" s="30">
        <f t="array" ref="AB13">TREND('capital processing'!$B$12:$D$12,'capital processing'!$B$2:$D$2,'CCaMC-BCCpUC'!AB1)</f>
        <v>1562500</v>
      </c>
      <c r="AC13" s="30">
        <f t="array" ref="AC13">TREND('capital processing'!$B$12:$D$12,'capital processing'!$B$2:$D$2,'CCaMC-BCCpUC'!AC1)</f>
        <v>1559285.7142857146</v>
      </c>
      <c r="AD13" s="30">
        <f t="array" ref="AD13">TREND('capital processing'!$B$12:$D$12,'capital processing'!$B$2:$D$2,'CCaMC-BCCpUC'!AD1)</f>
        <v>1556071.4285714282</v>
      </c>
      <c r="AE13" s="30">
        <f t="array" ref="AE13">TREND('capital processing'!$B$12:$D$12,'capital processing'!$B$2:$D$2,'CCaMC-BCCpUC'!AE1)</f>
        <v>1552857.1428571427</v>
      </c>
      <c r="AF13" s="30">
        <f t="array" ref="AF13">TREND('capital processing'!$B$12:$D$12,'capital processing'!$B$2:$D$2,'CCaMC-BCCpUC'!AF1)</f>
        <v>1549642.8571428573</v>
      </c>
      <c r="AG13" s="30">
        <f t="array" ref="AG13">TREND('capital processing'!$B$12:$D$12,'capital processing'!$B$2:$D$2,'CCaMC-BCCpUC'!AG1)</f>
        <v>1546428.5714285709</v>
      </c>
      <c r="AH13" s="30">
        <f t="array" ref="AH13">TREND('capital processing'!$B$12:$D$12,'capital processing'!$B$2:$D$2,'CCaMC-BCCpUC'!AH1)</f>
        <v>1543214.2857142854</v>
      </c>
      <c r="AI13" s="30">
        <f t="array" ref="AI13">TREND('capital processing'!$B$12:$D$12,'capital processing'!$B$2:$D$2,'CCaMC-BCCpUC'!AI1)</f>
        <v>1540000</v>
      </c>
      <c r="AJ13" s="30">
        <f t="array" ref="AJ13">TREND('capital processing'!$B$12:$D$12,'capital processing'!$B$2:$D$2,'CCaMC-BCCpUC'!AJ1)</f>
        <v>1536785.7142857146</v>
      </c>
      <c r="AK13" s="30">
        <f t="array" ref="AK13">TREND('capital processing'!$B$12:$D$12,'capital processing'!$B$2:$D$2,'CCaMC-BCCpUC'!AK1)</f>
        <v>1533571.4285714282</v>
      </c>
      <c r="AL13" s="30">
        <f t="array" ref="AL13">TREND('capital processing'!$B$12:$D$12,'capital processing'!$B$2:$D$2,'CCaMC-BCCpUC'!AL1)</f>
        <v>1530357.1428571427</v>
      </c>
      <c r="AM13" s="30">
        <f t="array" ref="AM13">TREND('capital processing'!$B$12:$D$12,'capital processing'!$B$2:$D$2,'CCaMC-BCCpUC'!AM1)</f>
        <v>1527142.8571428573</v>
      </c>
      <c r="AN13" s="30">
        <f t="array" ref="AN13">TREND('capital processing'!$B$12:$D$12,'capital processing'!$B$2:$D$2,'CCaMC-BCCpUC'!AN1)</f>
        <v>1523928.5714285709</v>
      </c>
      <c r="AO13" s="30">
        <f t="array" ref="AO13">TREND('capital processing'!$B$12:$D$12,'capital processing'!$B$2:$D$2,'CCaMC-BCCpUC'!AO1)</f>
        <v>1520714.2857142854</v>
      </c>
      <c r="AP13" s="30">
        <f t="array" ref="AP13">TREND('capital processing'!$B$12:$D$12,'capital processing'!$B$2:$D$2,'CCaMC-BCCpUC'!AP1)</f>
        <v>1517500</v>
      </c>
      <c r="AQ13" s="30">
        <f t="array" ref="AQ13">TREND('capital processing'!$B$12:$D$12,'capital processing'!$B$2:$D$2,'CCaMC-BCCpUC'!AQ1)</f>
        <v>1514285.7142857146</v>
      </c>
      <c r="AR13" s="30">
        <f t="array" ref="AR13">TREND('capital processing'!$B$12:$D$12,'capital processing'!$B$2:$D$2,'CCaMC-BCCpUC'!AR1)</f>
        <v>1511071.4285714282</v>
      </c>
      <c r="AS13" s="30">
        <f t="array" ref="AS13">TREND('capital processing'!$B$12:$D$12,'capital processing'!$B$2:$D$2,'CCaMC-BCCpUC'!AS1)</f>
        <v>1507857.1428571427</v>
      </c>
      <c r="AT13" s="30">
        <f t="array" ref="AT13">TREND('capital processing'!$B$12:$D$12,'capital processing'!$B$2:$D$2,'CCaMC-BCCpUC'!AT1)</f>
        <v>1504642.8571428573</v>
      </c>
      <c r="AU13" s="30">
        <f t="array" ref="AU13">TREND('capital processing'!$B$12:$D$12,'capital processing'!$B$2:$D$2,'CCaMC-BCCpUC'!AU1)</f>
        <v>1501428.5714285709</v>
      </c>
      <c r="AV13" s="30">
        <f t="array" ref="AV13">TREND('capital processing'!$B$12:$D$12,'capital processing'!$B$2:$D$2,'CCaMC-BCCpUC'!AV1)</f>
        <v>1498214.2857142854</v>
      </c>
      <c r="AW13" s="30">
        <f t="array" ref="AW13">TREND('capital processing'!$B$12:$D$12,'capital processing'!$B$2:$D$2,'CCaMC-BCCpUC'!AW1)</f>
        <v>1495000</v>
      </c>
      <c r="AX13" s="30">
        <f t="array" ref="AX13">TREND('capital processing'!$B$12:$D$12,'capital processing'!$B$2:$D$2,'CCaMC-BCCpUC'!AX1)</f>
        <v>1491785.7142857146</v>
      </c>
      <c r="AY13" s="30">
        <f t="array" ref="AY13">TREND('capital processing'!$B$12:$D$12,'capital processing'!$B$2:$D$2,'CCaMC-BCCpUC'!AY1)</f>
        <v>1488571.4285714282</v>
      </c>
      <c r="AZ13" s="30">
        <f t="array" ref="AZ13">TREND('capital processing'!$B$12:$D$12,'capital processing'!$B$2:$D$2,'CCaMC-BCCpUC'!AZ1)</f>
        <v>1485357.1428571427</v>
      </c>
      <c r="BA13" s="30">
        <f t="array" ref="BA13">TREND('capital processing'!$B$12:$D$12,'capital processing'!$B$2:$D$2,'CCaMC-BCCpUC'!BA1)</f>
        <v>1482142.8571428573</v>
      </c>
    </row>
    <row r="14" spans="1:53" ht="14.25" customHeight="1" x14ac:dyDescent="0.2">
      <c r="A14" s="1" t="s">
        <v>82</v>
      </c>
      <c r="B14" s="30">
        <f t="array" ref="B14">TREND('capital processing'!$B$13:$D$13,'capital processing'!$B$2:$D$2,'CCaMC-BCCpUC'!B1)</f>
        <v>3448428.5714285746</v>
      </c>
      <c r="C14" s="30">
        <f t="array" ref="C14">TREND('capital processing'!$B$13:$D$13,'capital processing'!$B$2:$D$2,'CCaMC-BCCpUC'!C1)</f>
        <v>3417142.8571428582</v>
      </c>
      <c r="D14" s="30">
        <f t="array" ref="D14">TREND('capital processing'!$B$13:$D$13,'capital processing'!$B$2:$D$2,'CCaMC-BCCpUC'!D1)</f>
        <v>3385857.1428571418</v>
      </c>
      <c r="E14" s="30">
        <f t="array" ref="E14">TREND('capital processing'!$B$13:$D$13,'capital processing'!$B$2:$D$2,'CCaMC-BCCpUC'!E1)</f>
        <v>3354571.4285714328</v>
      </c>
      <c r="F14" s="30">
        <f t="array" ref="F14">TREND('capital processing'!$B$13:$D$13,'capital processing'!$B$2:$D$2,'CCaMC-BCCpUC'!F1)</f>
        <v>3323285.7142857164</v>
      </c>
      <c r="G14" s="30">
        <f t="array" ref="G14">TREND('capital processing'!$B$13:$D$13,'capital processing'!$B$2:$D$2,'CCaMC-BCCpUC'!G1)</f>
        <v>3292000</v>
      </c>
      <c r="H14" s="30">
        <f t="array" ref="H14">TREND('capital processing'!$B$13:$D$13,'capital processing'!$B$2:$D$2,'CCaMC-BCCpUC'!H1)</f>
        <v>3260714.2857142836</v>
      </c>
      <c r="I14" s="30">
        <f t="array" ref="I14">TREND('capital processing'!$B$13:$D$13,'capital processing'!$B$2:$D$2,'CCaMC-BCCpUC'!I1)</f>
        <v>3229428.5714285746</v>
      </c>
      <c r="J14" s="30">
        <f t="array" ref="J14">TREND('capital processing'!$B$13:$D$13,'capital processing'!$B$2:$D$2,'CCaMC-BCCpUC'!J1)</f>
        <v>3198142.8571428582</v>
      </c>
      <c r="K14" s="30">
        <f t="array" ref="K14">TREND('capital processing'!$B$13:$D$13,'capital processing'!$B$2:$D$2,'CCaMC-BCCpUC'!K1)</f>
        <v>3166857.1428571418</v>
      </c>
      <c r="L14" s="30">
        <f t="array" ref="L14">TREND('capital processing'!$B$13:$D$13,'capital processing'!$B$2:$D$2,'CCaMC-BCCpUC'!L1)</f>
        <v>3135571.4285714328</v>
      </c>
      <c r="M14" s="30">
        <f t="array" ref="M14">TREND('capital processing'!$B$13:$D$13,'capital processing'!$B$2:$D$2,'CCaMC-BCCpUC'!M1)</f>
        <v>3104285.7142857164</v>
      </c>
      <c r="N14" s="30">
        <f t="array" ref="N14">TREND('capital processing'!$B$13:$D$13,'capital processing'!$B$2:$D$2,'CCaMC-BCCpUC'!N1)</f>
        <v>3073000</v>
      </c>
      <c r="O14" s="30">
        <f t="array" ref="O14">TREND('capital processing'!$B$13:$D$13,'capital processing'!$B$2:$D$2,'CCaMC-BCCpUC'!O1)</f>
        <v>3041714.2857142836</v>
      </c>
      <c r="P14" s="30">
        <f t="array" ref="P14">TREND('capital processing'!$B$13:$D$13,'capital processing'!$B$2:$D$2,'CCaMC-BCCpUC'!P1)</f>
        <v>3010428.5714285746</v>
      </c>
      <c r="Q14" s="30">
        <f t="array" ref="Q14">TREND('capital processing'!$B$13:$D$13,'capital processing'!$B$2:$D$2,'CCaMC-BCCpUC'!Q1)</f>
        <v>2979142.8571428582</v>
      </c>
      <c r="R14" s="30">
        <f t="array" ref="R14">TREND('capital processing'!$B$13:$D$13,'capital processing'!$B$2:$D$2,'CCaMC-BCCpUC'!R1)</f>
        <v>2947857.1428571418</v>
      </c>
      <c r="S14" s="30">
        <f t="array" ref="S14">TREND('capital processing'!$B$13:$D$13,'capital processing'!$B$2:$D$2,'CCaMC-BCCpUC'!S1)</f>
        <v>2916571.4285714328</v>
      </c>
      <c r="T14" s="30">
        <f t="array" ref="T14">TREND('capital processing'!$B$13:$D$13,'capital processing'!$B$2:$D$2,'CCaMC-BCCpUC'!T1)</f>
        <v>2885285.7142857164</v>
      </c>
      <c r="U14" s="30">
        <f t="array" ref="U14">TREND('capital processing'!$B$13:$D$13,'capital processing'!$B$2:$D$2,'CCaMC-BCCpUC'!U1)</f>
        <v>2854000</v>
      </c>
      <c r="V14" s="30">
        <f t="array" ref="V14">TREND('capital processing'!$B$13:$D$13,'capital processing'!$B$2:$D$2,'CCaMC-BCCpUC'!V1)</f>
        <v>2822714.2857142836</v>
      </c>
      <c r="W14" s="30">
        <f t="array" ref="W14">TREND('capital processing'!$B$13:$D$13,'capital processing'!$B$2:$D$2,'CCaMC-BCCpUC'!W1)</f>
        <v>2791428.5714285746</v>
      </c>
      <c r="X14" s="30">
        <f t="array" ref="X14">TREND('capital processing'!$B$13:$D$13,'capital processing'!$B$2:$D$2,'CCaMC-BCCpUC'!X1)</f>
        <v>2760142.8571428582</v>
      </c>
      <c r="Y14" s="30">
        <f t="array" ref="Y14">TREND('capital processing'!$B$13:$D$13,'capital processing'!$B$2:$D$2,'CCaMC-BCCpUC'!Y1)</f>
        <v>2728857.1428571418</v>
      </c>
      <c r="Z14" s="30">
        <f t="array" ref="Z14">TREND('capital processing'!$B$13:$D$13,'capital processing'!$B$2:$D$2,'CCaMC-BCCpUC'!Z1)</f>
        <v>2697571.4285714328</v>
      </c>
      <c r="AA14" s="30">
        <f t="array" ref="AA14">TREND('capital processing'!$B$13:$D$13,'capital processing'!$B$2:$D$2,'CCaMC-BCCpUC'!AA1)</f>
        <v>2666285.7142857164</v>
      </c>
      <c r="AB14" s="30">
        <f t="array" ref="AB14">TREND('capital processing'!$B$13:$D$13,'capital processing'!$B$2:$D$2,'CCaMC-BCCpUC'!AB1)</f>
        <v>2635000</v>
      </c>
      <c r="AC14" s="30">
        <f t="array" ref="AC14">TREND('capital processing'!$B$13:$D$13,'capital processing'!$B$2:$D$2,'CCaMC-BCCpUC'!AC1)</f>
        <v>2603714.2857142836</v>
      </c>
      <c r="AD14" s="30">
        <f t="array" ref="AD14">TREND('capital processing'!$B$13:$D$13,'capital processing'!$B$2:$D$2,'CCaMC-BCCpUC'!AD1)</f>
        <v>2572428.5714285746</v>
      </c>
      <c r="AE14" s="30">
        <f t="array" ref="AE14">TREND('capital processing'!$B$13:$D$13,'capital processing'!$B$2:$D$2,'CCaMC-BCCpUC'!AE1)</f>
        <v>2541142.8571428582</v>
      </c>
      <c r="AF14" s="30">
        <f t="array" ref="AF14">TREND('capital processing'!$B$13:$D$13,'capital processing'!$B$2:$D$2,'CCaMC-BCCpUC'!AF1)</f>
        <v>2509857.1428571418</v>
      </c>
      <c r="AG14" s="30">
        <f t="array" ref="AG14">TREND('capital processing'!$B$13:$D$13,'capital processing'!$B$2:$D$2,'CCaMC-BCCpUC'!AG1)</f>
        <v>2478571.4285714328</v>
      </c>
      <c r="AH14" s="30">
        <f t="array" ref="AH14">TREND('capital processing'!$B$13:$D$13,'capital processing'!$B$2:$D$2,'CCaMC-BCCpUC'!AH1)</f>
        <v>2447285.7142857164</v>
      </c>
      <c r="AI14" s="30">
        <f t="array" ref="AI14">TREND('capital processing'!$B$13:$D$13,'capital processing'!$B$2:$D$2,'CCaMC-BCCpUC'!AI1)</f>
        <v>2416000</v>
      </c>
      <c r="AJ14" s="30">
        <f t="array" ref="AJ14">TREND('capital processing'!$B$13:$D$13,'capital processing'!$B$2:$D$2,'CCaMC-BCCpUC'!AJ1)</f>
        <v>2384714.2857142836</v>
      </c>
      <c r="AK14" s="30">
        <f t="array" ref="AK14">TREND('capital processing'!$B$13:$D$13,'capital processing'!$B$2:$D$2,'CCaMC-BCCpUC'!AK1)</f>
        <v>2353428.5714285746</v>
      </c>
      <c r="AL14" s="30">
        <f t="array" ref="AL14">TREND('capital processing'!$B$13:$D$13,'capital processing'!$B$2:$D$2,'CCaMC-BCCpUC'!AL1)</f>
        <v>2322142.8571428582</v>
      </c>
      <c r="AM14" s="30">
        <f t="array" ref="AM14">TREND('capital processing'!$B$13:$D$13,'capital processing'!$B$2:$D$2,'CCaMC-BCCpUC'!AM1)</f>
        <v>2290857.1428571418</v>
      </c>
      <c r="AN14" s="30">
        <f t="array" ref="AN14">TREND('capital processing'!$B$13:$D$13,'capital processing'!$B$2:$D$2,'CCaMC-BCCpUC'!AN1)</f>
        <v>2259571.4285714328</v>
      </c>
      <c r="AO14" s="30">
        <f t="array" ref="AO14">TREND('capital processing'!$B$13:$D$13,'capital processing'!$B$2:$D$2,'CCaMC-BCCpUC'!AO1)</f>
        <v>2228285.7142857164</v>
      </c>
      <c r="AP14" s="30">
        <f t="array" ref="AP14">TREND('capital processing'!$B$13:$D$13,'capital processing'!$B$2:$D$2,'CCaMC-BCCpUC'!AP1)</f>
        <v>2197000</v>
      </c>
      <c r="AQ14" s="30">
        <f t="array" ref="AQ14">TREND('capital processing'!$B$13:$D$13,'capital processing'!$B$2:$D$2,'CCaMC-BCCpUC'!AQ1)</f>
        <v>2165714.2857142836</v>
      </c>
      <c r="AR14" s="30">
        <f t="array" ref="AR14">TREND('capital processing'!$B$13:$D$13,'capital processing'!$B$2:$D$2,'CCaMC-BCCpUC'!AR1)</f>
        <v>2134428.5714285746</v>
      </c>
      <c r="AS14" s="30">
        <f t="array" ref="AS14">TREND('capital processing'!$B$13:$D$13,'capital processing'!$B$2:$D$2,'CCaMC-BCCpUC'!AS1)</f>
        <v>2103142.8571428582</v>
      </c>
      <c r="AT14" s="30">
        <f t="array" ref="AT14">TREND('capital processing'!$B$13:$D$13,'capital processing'!$B$2:$D$2,'CCaMC-BCCpUC'!AT1)</f>
        <v>2071857.1428571418</v>
      </c>
      <c r="AU14" s="30">
        <f t="array" ref="AU14">TREND('capital processing'!$B$13:$D$13,'capital processing'!$B$2:$D$2,'CCaMC-BCCpUC'!AU1)</f>
        <v>2040571.4285714328</v>
      </c>
      <c r="AV14" s="30">
        <f t="array" ref="AV14">TREND('capital processing'!$B$13:$D$13,'capital processing'!$B$2:$D$2,'CCaMC-BCCpUC'!AV1)</f>
        <v>2009285.7142857164</v>
      </c>
      <c r="AW14" s="30">
        <f t="array" ref="AW14">TREND('capital processing'!$B$13:$D$13,'capital processing'!$B$2:$D$2,'CCaMC-BCCpUC'!AW1)</f>
        <v>1978000</v>
      </c>
      <c r="AX14" s="30">
        <f t="array" ref="AX14">TREND('capital processing'!$B$13:$D$13,'capital processing'!$B$2:$D$2,'CCaMC-BCCpUC'!AX1)</f>
        <v>1946714.2857142836</v>
      </c>
      <c r="AY14" s="30">
        <f t="array" ref="AY14">TREND('capital processing'!$B$13:$D$13,'capital processing'!$B$2:$D$2,'CCaMC-BCCpUC'!AY1)</f>
        <v>1915428.5714285746</v>
      </c>
      <c r="AZ14" s="30">
        <f t="array" ref="AZ14">TREND('capital processing'!$B$13:$D$13,'capital processing'!$B$2:$D$2,'CCaMC-BCCpUC'!AZ1)</f>
        <v>1884142.8571428582</v>
      </c>
      <c r="BA14" s="30">
        <f t="array" ref="BA14">TREND('capital processing'!$B$13:$D$13,'capital processing'!$B$2:$D$2,'CCaMC-BCCpUC'!BA1)</f>
        <v>1852857.1428571418</v>
      </c>
    </row>
    <row r="15" spans="1:53" ht="14.25" customHeight="1" x14ac:dyDescent="0.2">
      <c r="A15" s="14" t="s">
        <v>83</v>
      </c>
      <c r="B15" s="30">
        <f t="array" ref="B15">TREND('capital processing'!$B$14:$D$14,'capital processing'!$B$2:$D$2,'CCaMC-BCCpUC'!B1)</f>
        <v>803571.42857142864</v>
      </c>
      <c r="C15" s="30">
        <f t="array" ref="C15">TREND('capital processing'!$B$14:$D$14,'capital processing'!$B$2:$D$2,'CCaMC-BCCpUC'!C1)</f>
        <v>802857.14285714296</v>
      </c>
      <c r="D15" s="30">
        <f t="array" ref="D15">TREND('capital processing'!$B$14:$D$14,'capital processing'!$B$2:$D$2,'CCaMC-BCCpUC'!D1)</f>
        <v>802142.85714285728</v>
      </c>
      <c r="E15" s="30">
        <f t="array" ref="E15">TREND('capital processing'!$B$14:$D$14,'capital processing'!$B$2:$D$2,'CCaMC-BCCpUC'!E1)</f>
        <v>801428.57142857159</v>
      </c>
      <c r="F15" s="30">
        <f t="array" ref="F15">TREND('capital processing'!$B$14:$D$14,'capital processing'!$B$2:$D$2,'CCaMC-BCCpUC'!F1)</f>
        <v>800714.28571428591</v>
      </c>
      <c r="G15" s="30">
        <f t="array" ref="G15">TREND('capital processing'!$B$14:$D$14,'capital processing'!$B$2:$D$2,'CCaMC-BCCpUC'!G1)</f>
        <v>800000</v>
      </c>
      <c r="H15" s="30">
        <f t="array" ref="H15">TREND('capital processing'!$B$14:$D$14,'capital processing'!$B$2:$D$2,'CCaMC-BCCpUC'!H1)</f>
        <v>799285.71428571432</v>
      </c>
      <c r="I15" s="30">
        <f t="array" ref="I15">TREND('capital processing'!$B$14:$D$14,'capital processing'!$B$2:$D$2,'CCaMC-BCCpUC'!I1)</f>
        <v>798571.42857142864</v>
      </c>
      <c r="J15" s="30">
        <f t="array" ref="J15">TREND('capital processing'!$B$14:$D$14,'capital processing'!$B$2:$D$2,'CCaMC-BCCpUC'!J1)</f>
        <v>797857.14285714296</v>
      </c>
      <c r="K15" s="30">
        <f t="array" ref="K15">TREND('capital processing'!$B$14:$D$14,'capital processing'!$B$2:$D$2,'CCaMC-BCCpUC'!K1)</f>
        <v>797142.85714285728</v>
      </c>
      <c r="L15" s="30">
        <f t="array" ref="L15">TREND('capital processing'!$B$14:$D$14,'capital processing'!$B$2:$D$2,'CCaMC-BCCpUC'!L1)</f>
        <v>796428.57142857159</v>
      </c>
      <c r="M15" s="30">
        <f t="array" ref="M15">TREND('capital processing'!$B$14:$D$14,'capital processing'!$B$2:$D$2,'CCaMC-BCCpUC'!M1)</f>
        <v>795714.28571428591</v>
      </c>
      <c r="N15" s="30">
        <f t="array" ref="N15">TREND('capital processing'!$B$14:$D$14,'capital processing'!$B$2:$D$2,'CCaMC-BCCpUC'!N1)</f>
        <v>795000</v>
      </c>
      <c r="O15" s="30">
        <f t="array" ref="O15">TREND('capital processing'!$B$14:$D$14,'capital processing'!$B$2:$D$2,'CCaMC-BCCpUC'!O1)</f>
        <v>794285.71428571432</v>
      </c>
      <c r="P15" s="30">
        <f t="array" ref="P15">TREND('capital processing'!$B$14:$D$14,'capital processing'!$B$2:$D$2,'CCaMC-BCCpUC'!P1)</f>
        <v>793571.42857142864</v>
      </c>
      <c r="Q15" s="30">
        <f t="array" ref="Q15">TREND('capital processing'!$B$14:$D$14,'capital processing'!$B$2:$D$2,'CCaMC-BCCpUC'!Q1)</f>
        <v>792857.14285714296</v>
      </c>
      <c r="R15" s="30">
        <f t="array" ref="R15">TREND('capital processing'!$B$14:$D$14,'capital processing'!$B$2:$D$2,'CCaMC-BCCpUC'!R1)</f>
        <v>792142.85714285728</v>
      </c>
      <c r="S15" s="30">
        <f t="array" ref="S15">TREND('capital processing'!$B$14:$D$14,'capital processing'!$B$2:$D$2,'CCaMC-BCCpUC'!S1)</f>
        <v>791428.57142857159</v>
      </c>
      <c r="T15" s="30">
        <f t="array" ref="T15">TREND('capital processing'!$B$14:$D$14,'capital processing'!$B$2:$D$2,'CCaMC-BCCpUC'!T1)</f>
        <v>790714.28571428591</v>
      </c>
      <c r="U15" s="30">
        <f t="array" ref="U15">TREND('capital processing'!$B$14:$D$14,'capital processing'!$B$2:$D$2,'CCaMC-BCCpUC'!U1)</f>
        <v>790000</v>
      </c>
      <c r="V15" s="30">
        <f t="array" ref="V15">TREND('capital processing'!$B$14:$D$14,'capital processing'!$B$2:$D$2,'CCaMC-BCCpUC'!V1)</f>
        <v>789285.71428571432</v>
      </c>
      <c r="W15" s="30">
        <f t="array" ref="W15">TREND('capital processing'!$B$14:$D$14,'capital processing'!$B$2:$D$2,'CCaMC-BCCpUC'!W1)</f>
        <v>788571.42857142864</v>
      </c>
      <c r="X15" s="30">
        <f t="array" ref="X15">TREND('capital processing'!$B$14:$D$14,'capital processing'!$B$2:$D$2,'CCaMC-BCCpUC'!X1)</f>
        <v>787857.14285714296</v>
      </c>
      <c r="Y15" s="30">
        <f t="array" ref="Y15">TREND('capital processing'!$B$14:$D$14,'capital processing'!$B$2:$D$2,'CCaMC-BCCpUC'!Y1)</f>
        <v>787142.85714285728</v>
      </c>
      <c r="Z15" s="30">
        <f t="array" ref="Z15">TREND('capital processing'!$B$14:$D$14,'capital processing'!$B$2:$D$2,'CCaMC-BCCpUC'!Z1)</f>
        <v>786428.57142857159</v>
      </c>
      <c r="AA15" s="30">
        <f t="array" ref="AA15">TREND('capital processing'!$B$14:$D$14,'capital processing'!$B$2:$D$2,'CCaMC-BCCpUC'!AA1)</f>
        <v>785714.28571428591</v>
      </c>
      <c r="AB15" s="30">
        <f t="array" ref="AB15">TREND('capital processing'!$B$14:$D$14,'capital processing'!$B$2:$D$2,'CCaMC-BCCpUC'!AB1)</f>
        <v>785000</v>
      </c>
      <c r="AC15" s="30">
        <f t="array" ref="AC15">TREND('capital processing'!$B$14:$D$14,'capital processing'!$B$2:$D$2,'CCaMC-BCCpUC'!AC1)</f>
        <v>784285.71428571432</v>
      </c>
      <c r="AD15" s="30">
        <f t="array" ref="AD15">TREND('capital processing'!$B$14:$D$14,'capital processing'!$B$2:$D$2,'CCaMC-BCCpUC'!AD1)</f>
        <v>783571.42857142864</v>
      </c>
      <c r="AE15" s="30">
        <f t="array" ref="AE15">TREND('capital processing'!$B$14:$D$14,'capital processing'!$B$2:$D$2,'CCaMC-BCCpUC'!AE1)</f>
        <v>782857.14285714296</v>
      </c>
      <c r="AF15" s="30">
        <f t="array" ref="AF15">TREND('capital processing'!$B$14:$D$14,'capital processing'!$B$2:$D$2,'CCaMC-BCCpUC'!AF1)</f>
        <v>782142.85714285728</v>
      </c>
      <c r="AG15" s="30">
        <f t="array" ref="AG15">TREND('capital processing'!$B$14:$D$14,'capital processing'!$B$2:$D$2,'CCaMC-BCCpUC'!AG1)</f>
        <v>781428.57142857159</v>
      </c>
      <c r="AH15" s="30">
        <f t="array" ref="AH15">TREND('capital processing'!$B$14:$D$14,'capital processing'!$B$2:$D$2,'CCaMC-BCCpUC'!AH1)</f>
        <v>780714.28571428591</v>
      </c>
      <c r="AI15" s="30">
        <f t="array" ref="AI15">TREND('capital processing'!$B$14:$D$14,'capital processing'!$B$2:$D$2,'CCaMC-BCCpUC'!AI1)</f>
        <v>780000</v>
      </c>
      <c r="AJ15" s="30">
        <f t="array" ref="AJ15">TREND('capital processing'!$B$14:$D$14,'capital processing'!$B$2:$D$2,'CCaMC-BCCpUC'!AJ1)</f>
        <v>779285.71428571432</v>
      </c>
      <c r="AK15" s="30">
        <f t="array" ref="AK15">TREND('capital processing'!$B$14:$D$14,'capital processing'!$B$2:$D$2,'CCaMC-BCCpUC'!AK1)</f>
        <v>778571.42857142864</v>
      </c>
      <c r="AL15" s="30">
        <f t="array" ref="AL15">TREND('capital processing'!$B$14:$D$14,'capital processing'!$B$2:$D$2,'CCaMC-BCCpUC'!AL1)</f>
        <v>777857.14285714296</v>
      </c>
      <c r="AM15" s="30">
        <f t="array" ref="AM15">TREND('capital processing'!$B$14:$D$14,'capital processing'!$B$2:$D$2,'CCaMC-BCCpUC'!AM1)</f>
        <v>777142.85714285728</v>
      </c>
      <c r="AN15" s="30">
        <f t="array" ref="AN15">TREND('capital processing'!$B$14:$D$14,'capital processing'!$B$2:$D$2,'CCaMC-BCCpUC'!AN1)</f>
        <v>776428.57142857159</v>
      </c>
      <c r="AO15" s="30">
        <f t="array" ref="AO15">TREND('capital processing'!$B$14:$D$14,'capital processing'!$B$2:$D$2,'CCaMC-BCCpUC'!AO1)</f>
        <v>775714.28571428591</v>
      </c>
      <c r="AP15" s="30">
        <f t="array" ref="AP15">TREND('capital processing'!$B$14:$D$14,'capital processing'!$B$2:$D$2,'CCaMC-BCCpUC'!AP1)</f>
        <v>775000</v>
      </c>
      <c r="AQ15" s="30">
        <f t="array" ref="AQ15">TREND('capital processing'!$B$14:$D$14,'capital processing'!$B$2:$D$2,'CCaMC-BCCpUC'!AQ1)</f>
        <v>774285.71428571432</v>
      </c>
      <c r="AR15" s="30">
        <f t="array" ref="AR15">TREND('capital processing'!$B$14:$D$14,'capital processing'!$B$2:$D$2,'CCaMC-BCCpUC'!AR1)</f>
        <v>773571.42857142864</v>
      </c>
      <c r="AS15" s="30">
        <f t="array" ref="AS15">TREND('capital processing'!$B$14:$D$14,'capital processing'!$B$2:$D$2,'CCaMC-BCCpUC'!AS1)</f>
        <v>772857.14285714296</v>
      </c>
      <c r="AT15" s="30">
        <f t="array" ref="AT15">TREND('capital processing'!$B$14:$D$14,'capital processing'!$B$2:$D$2,'CCaMC-BCCpUC'!AT1)</f>
        <v>772142.85714285728</v>
      </c>
      <c r="AU15" s="30">
        <f t="array" ref="AU15">TREND('capital processing'!$B$14:$D$14,'capital processing'!$B$2:$D$2,'CCaMC-BCCpUC'!AU1)</f>
        <v>771428.57142857159</v>
      </c>
      <c r="AV15" s="30">
        <f t="array" ref="AV15">TREND('capital processing'!$B$14:$D$14,'capital processing'!$B$2:$D$2,'CCaMC-BCCpUC'!AV1)</f>
        <v>770714.28571428591</v>
      </c>
      <c r="AW15" s="30">
        <f t="array" ref="AW15">TREND('capital processing'!$B$14:$D$14,'capital processing'!$B$2:$D$2,'CCaMC-BCCpUC'!AW1)</f>
        <v>770000</v>
      </c>
      <c r="AX15" s="30">
        <f t="array" ref="AX15">TREND('capital processing'!$B$14:$D$14,'capital processing'!$B$2:$D$2,'CCaMC-BCCpUC'!AX1)</f>
        <v>769285.71428571432</v>
      </c>
      <c r="AY15" s="30">
        <f t="array" ref="AY15">TREND('capital processing'!$B$14:$D$14,'capital processing'!$B$2:$D$2,'CCaMC-BCCpUC'!AY1)</f>
        <v>768571.42857142864</v>
      </c>
      <c r="AZ15" s="30">
        <f t="array" ref="AZ15">TREND('capital processing'!$B$14:$D$14,'capital processing'!$B$2:$D$2,'CCaMC-BCCpUC'!AZ1)</f>
        <v>767857.14285714296</v>
      </c>
      <c r="BA15" s="30">
        <f t="array" ref="BA15">TREND('capital processing'!$B$14:$D$14,'capital processing'!$B$2:$D$2,'CCaMC-BCCpUC'!BA1)</f>
        <v>767142.85714285728</v>
      </c>
    </row>
    <row r="16" spans="1:53" ht="14.25" customHeight="1" x14ac:dyDescent="0.2">
      <c r="A16" s="14" t="s">
        <v>84</v>
      </c>
      <c r="B16" s="30">
        <f t="shared" ref="B16:AG16" si="0">B15</f>
        <v>803571.42857142864</v>
      </c>
      <c r="C16" s="30">
        <f t="shared" si="0"/>
        <v>802857.14285714296</v>
      </c>
      <c r="D16" s="30">
        <f t="shared" si="0"/>
        <v>802142.85714285728</v>
      </c>
      <c r="E16" s="30">
        <f t="shared" si="0"/>
        <v>801428.57142857159</v>
      </c>
      <c r="F16" s="30">
        <f t="shared" si="0"/>
        <v>800714.28571428591</v>
      </c>
      <c r="G16" s="30">
        <f t="shared" si="0"/>
        <v>800000</v>
      </c>
      <c r="H16" s="30">
        <f t="shared" si="0"/>
        <v>799285.71428571432</v>
      </c>
      <c r="I16" s="30">
        <f t="shared" si="0"/>
        <v>798571.42857142864</v>
      </c>
      <c r="J16" s="30">
        <f t="shared" si="0"/>
        <v>797857.14285714296</v>
      </c>
      <c r="K16" s="30">
        <f t="shared" si="0"/>
        <v>797142.85714285728</v>
      </c>
      <c r="L16" s="30">
        <f t="shared" si="0"/>
        <v>796428.57142857159</v>
      </c>
      <c r="M16" s="30">
        <f t="shared" si="0"/>
        <v>795714.28571428591</v>
      </c>
      <c r="N16" s="30">
        <f t="shared" si="0"/>
        <v>795000</v>
      </c>
      <c r="O16" s="30">
        <f t="shared" si="0"/>
        <v>794285.71428571432</v>
      </c>
      <c r="P16" s="30">
        <f t="shared" si="0"/>
        <v>793571.42857142864</v>
      </c>
      <c r="Q16" s="30">
        <f t="shared" si="0"/>
        <v>792857.14285714296</v>
      </c>
      <c r="R16" s="30">
        <f t="shared" si="0"/>
        <v>792142.85714285728</v>
      </c>
      <c r="S16" s="30">
        <f t="shared" si="0"/>
        <v>791428.57142857159</v>
      </c>
      <c r="T16" s="30">
        <f t="shared" si="0"/>
        <v>790714.28571428591</v>
      </c>
      <c r="U16" s="30">
        <f t="shared" si="0"/>
        <v>790000</v>
      </c>
      <c r="V16" s="30">
        <f t="shared" si="0"/>
        <v>789285.71428571432</v>
      </c>
      <c r="W16" s="30">
        <f t="shared" si="0"/>
        <v>788571.42857142864</v>
      </c>
      <c r="X16" s="30">
        <f t="shared" si="0"/>
        <v>787857.14285714296</v>
      </c>
      <c r="Y16" s="30">
        <f t="shared" si="0"/>
        <v>787142.85714285728</v>
      </c>
      <c r="Z16" s="30">
        <f t="shared" si="0"/>
        <v>786428.57142857159</v>
      </c>
      <c r="AA16" s="30">
        <f t="shared" si="0"/>
        <v>785714.28571428591</v>
      </c>
      <c r="AB16" s="30">
        <f t="shared" si="0"/>
        <v>785000</v>
      </c>
      <c r="AC16" s="30">
        <f t="shared" si="0"/>
        <v>784285.71428571432</v>
      </c>
      <c r="AD16" s="30">
        <f t="shared" si="0"/>
        <v>783571.42857142864</v>
      </c>
      <c r="AE16" s="30">
        <f t="shared" si="0"/>
        <v>782857.14285714296</v>
      </c>
      <c r="AF16" s="30">
        <f t="shared" si="0"/>
        <v>782142.85714285728</v>
      </c>
      <c r="AG16" s="30">
        <f t="shared" si="0"/>
        <v>781428.57142857159</v>
      </c>
      <c r="AH16" s="30">
        <f t="shared" ref="AH16:BA16" si="1">AH15</f>
        <v>780714.28571428591</v>
      </c>
      <c r="AI16" s="30">
        <f t="shared" si="1"/>
        <v>780000</v>
      </c>
      <c r="AJ16" s="30">
        <f t="shared" si="1"/>
        <v>779285.71428571432</v>
      </c>
      <c r="AK16" s="30">
        <f t="shared" si="1"/>
        <v>778571.42857142864</v>
      </c>
      <c r="AL16" s="30">
        <f t="shared" si="1"/>
        <v>777857.14285714296</v>
      </c>
      <c r="AM16" s="30">
        <f t="shared" si="1"/>
        <v>777142.85714285728</v>
      </c>
      <c r="AN16" s="30">
        <f t="shared" si="1"/>
        <v>776428.57142857159</v>
      </c>
      <c r="AO16" s="30">
        <f t="shared" si="1"/>
        <v>775714.28571428591</v>
      </c>
      <c r="AP16" s="30">
        <f t="shared" si="1"/>
        <v>775000</v>
      </c>
      <c r="AQ16" s="30">
        <f t="shared" si="1"/>
        <v>774285.71428571432</v>
      </c>
      <c r="AR16" s="30">
        <f t="shared" si="1"/>
        <v>773571.42857142864</v>
      </c>
      <c r="AS16" s="30">
        <f t="shared" si="1"/>
        <v>772857.14285714296</v>
      </c>
      <c r="AT16" s="30">
        <f t="shared" si="1"/>
        <v>772142.85714285728</v>
      </c>
      <c r="AU16" s="30">
        <f t="shared" si="1"/>
        <v>771428.57142857159</v>
      </c>
      <c r="AV16" s="30">
        <f t="shared" si="1"/>
        <v>770714.28571428591</v>
      </c>
      <c r="AW16" s="30">
        <f t="shared" si="1"/>
        <v>770000</v>
      </c>
      <c r="AX16" s="30">
        <f t="shared" si="1"/>
        <v>769285.71428571432</v>
      </c>
      <c r="AY16" s="30">
        <f t="shared" si="1"/>
        <v>768571.42857142864</v>
      </c>
      <c r="AZ16" s="30">
        <f t="shared" si="1"/>
        <v>767857.14285714296</v>
      </c>
      <c r="BA16" s="30">
        <f t="shared" si="1"/>
        <v>767142.85714285728</v>
      </c>
    </row>
    <row r="17" spans="1:53" ht="14.25" customHeight="1" x14ac:dyDescent="0.2">
      <c r="A17" s="14" t="s">
        <v>85</v>
      </c>
      <c r="B17" s="30">
        <f t="array" ref="B17">TREND('capital processing'!$B$16:$D$16,'capital processing'!$B$2:$D$2,'CCaMC-BCCpUC'!B$1)</f>
        <v>691214.28571428545</v>
      </c>
      <c r="C17" s="30">
        <f t="array" ref="C17">TREND('capital processing'!$B$16:$D$16,'capital processing'!$B$2:$D$2,'CCaMC-BCCpUC'!C$1)</f>
        <v>688571.42857142817</v>
      </c>
      <c r="D17" s="30">
        <f t="array" ref="D17">TREND('capital processing'!$B$16:$D$16,'capital processing'!$B$2:$D$2,'CCaMC-BCCpUC'!D$1)</f>
        <v>685928.5714285709</v>
      </c>
      <c r="E17" s="30">
        <f t="array" ref="E17">TREND('capital processing'!$B$16:$D$16,'capital processing'!$B$2:$D$2,'CCaMC-BCCpUC'!E$1)</f>
        <v>683285.71428571362</v>
      </c>
      <c r="F17" s="30">
        <f t="array" ref="F17">TREND('capital processing'!$B$16:$D$16,'capital processing'!$B$2:$D$2,'CCaMC-BCCpUC'!F$1)</f>
        <v>680642.85714285634</v>
      </c>
      <c r="G17" s="30">
        <f t="array" ref="G17">TREND('capital processing'!$B$16:$D$16,'capital processing'!$B$2:$D$2,'CCaMC-BCCpUC'!G$1)</f>
        <v>678000</v>
      </c>
      <c r="H17" s="30">
        <f t="array" ref="H17">TREND('capital processing'!$B$16:$D$16,'capital processing'!$B$2:$D$2,'CCaMC-BCCpUC'!H$1)</f>
        <v>675357.14285714272</v>
      </c>
      <c r="I17" s="30">
        <f t="array" ref="I17">TREND('capital processing'!$B$16:$D$16,'capital processing'!$B$2:$D$2,'CCaMC-BCCpUC'!I$1)</f>
        <v>672714.28571428545</v>
      </c>
      <c r="J17" s="30">
        <f t="array" ref="J17">TREND('capital processing'!$B$16:$D$16,'capital processing'!$B$2:$D$2,'CCaMC-BCCpUC'!J$1)</f>
        <v>670071.42857142817</v>
      </c>
      <c r="K17" s="30">
        <f t="array" ref="K17">TREND('capital processing'!$B$16:$D$16,'capital processing'!$B$2:$D$2,'CCaMC-BCCpUC'!K$1)</f>
        <v>667428.5714285709</v>
      </c>
      <c r="L17" s="30">
        <f t="array" ref="L17">TREND('capital processing'!$B$16:$D$16,'capital processing'!$B$2:$D$2,'CCaMC-BCCpUC'!L$1)</f>
        <v>664785.71428571362</v>
      </c>
      <c r="M17" s="30">
        <f t="array" ref="M17">TREND('capital processing'!$B$16:$D$16,'capital processing'!$B$2:$D$2,'CCaMC-BCCpUC'!M$1)</f>
        <v>662142.85714285634</v>
      </c>
      <c r="N17" s="30">
        <f t="array" ref="N17">TREND('capital processing'!$B$16:$D$16,'capital processing'!$B$2:$D$2,'CCaMC-BCCpUC'!N$1)</f>
        <v>659500</v>
      </c>
      <c r="O17" s="30">
        <f t="array" ref="O17">TREND('capital processing'!$B$16:$D$16,'capital processing'!$B$2:$D$2,'CCaMC-BCCpUC'!O$1)</f>
        <v>656857.14285714272</v>
      </c>
      <c r="P17" s="30">
        <f t="array" ref="P17">TREND('capital processing'!$B$16:$D$16,'capital processing'!$B$2:$D$2,'CCaMC-BCCpUC'!P$1)</f>
        <v>654214.28571428545</v>
      </c>
      <c r="Q17" s="30">
        <f t="array" ref="Q17">TREND('capital processing'!$B$16:$D$16,'capital processing'!$B$2:$D$2,'CCaMC-BCCpUC'!Q$1)</f>
        <v>651571.42857142817</v>
      </c>
      <c r="R17" s="30">
        <f t="array" ref="R17">TREND('capital processing'!$B$16:$D$16,'capital processing'!$B$2:$D$2,'CCaMC-BCCpUC'!R$1)</f>
        <v>648928.5714285709</v>
      </c>
      <c r="S17" s="30">
        <f t="array" ref="S17">TREND('capital processing'!$B$16:$D$16,'capital processing'!$B$2:$D$2,'CCaMC-BCCpUC'!S$1)</f>
        <v>646285.71428571362</v>
      </c>
      <c r="T17" s="30">
        <f t="array" ref="T17">TREND('capital processing'!$B$16:$D$16,'capital processing'!$B$2:$D$2,'CCaMC-BCCpUC'!T$1)</f>
        <v>643642.85714285634</v>
      </c>
      <c r="U17" s="30">
        <f t="array" ref="U17">TREND('capital processing'!$B$16:$D$16,'capital processing'!$B$2:$D$2,'CCaMC-BCCpUC'!U$1)</f>
        <v>641000</v>
      </c>
      <c r="V17" s="30">
        <f t="array" ref="V17">TREND('capital processing'!$B$16:$D$16,'capital processing'!$B$2:$D$2,'CCaMC-BCCpUC'!V$1)</f>
        <v>638357.14285714272</v>
      </c>
      <c r="W17" s="30">
        <f t="array" ref="W17">TREND('capital processing'!$B$16:$D$16,'capital processing'!$B$2:$D$2,'CCaMC-BCCpUC'!W$1)</f>
        <v>635714.28571428545</v>
      </c>
      <c r="X17" s="30">
        <f t="array" ref="X17">TREND('capital processing'!$B$16:$D$16,'capital processing'!$B$2:$D$2,'CCaMC-BCCpUC'!X$1)</f>
        <v>633071.42857142817</v>
      </c>
      <c r="Y17" s="30">
        <f t="array" ref="Y17">TREND('capital processing'!$B$16:$D$16,'capital processing'!$B$2:$D$2,'CCaMC-BCCpUC'!Y$1)</f>
        <v>630428.5714285709</v>
      </c>
      <c r="Z17" s="30">
        <f t="array" ref="Z17">TREND('capital processing'!$B$16:$D$16,'capital processing'!$B$2:$D$2,'CCaMC-BCCpUC'!Z$1)</f>
        <v>627785.71428571362</v>
      </c>
      <c r="AA17" s="30">
        <f t="array" ref="AA17">TREND('capital processing'!$B$16:$D$16,'capital processing'!$B$2:$D$2,'CCaMC-BCCpUC'!AA$1)</f>
        <v>625142.85714285634</v>
      </c>
      <c r="AB17" s="30">
        <f t="array" ref="AB17">TREND('capital processing'!$B$16:$D$16,'capital processing'!$B$2:$D$2,'CCaMC-BCCpUC'!AB$1)</f>
        <v>622500</v>
      </c>
      <c r="AC17" s="30">
        <f t="array" ref="AC17">TREND('capital processing'!$B$16:$D$16,'capital processing'!$B$2:$D$2,'CCaMC-BCCpUC'!AC$1)</f>
        <v>619857.14285714272</v>
      </c>
      <c r="AD17" s="30">
        <f t="array" ref="AD17">TREND('capital processing'!$B$16:$D$16,'capital processing'!$B$2:$D$2,'CCaMC-BCCpUC'!AD$1)</f>
        <v>617214.28571428545</v>
      </c>
      <c r="AE17" s="30">
        <f t="array" ref="AE17">TREND('capital processing'!$B$16:$D$16,'capital processing'!$B$2:$D$2,'CCaMC-BCCpUC'!AE$1)</f>
        <v>614571.42857142817</v>
      </c>
      <c r="AF17" s="30">
        <f t="array" ref="AF17">TREND('capital processing'!$B$16:$D$16,'capital processing'!$B$2:$D$2,'CCaMC-BCCpUC'!AF$1)</f>
        <v>611928.5714285709</v>
      </c>
      <c r="AG17" s="30">
        <f t="array" ref="AG17">TREND('capital processing'!$B$16:$D$16,'capital processing'!$B$2:$D$2,'CCaMC-BCCpUC'!AG$1)</f>
        <v>609285.71428571362</v>
      </c>
      <c r="AH17" s="30">
        <f t="array" ref="AH17">TREND('capital processing'!$B$16:$D$16,'capital processing'!$B$2:$D$2,'CCaMC-BCCpUC'!AH$1)</f>
        <v>606642.85714285634</v>
      </c>
      <c r="AI17" s="30">
        <f t="array" ref="AI17">TREND('capital processing'!$B$16:$D$16,'capital processing'!$B$2:$D$2,'CCaMC-BCCpUC'!AI$1)</f>
        <v>604000</v>
      </c>
      <c r="AJ17" s="30">
        <f t="array" ref="AJ17">TREND('capital processing'!$B$16:$D$16,'capital processing'!$B$2:$D$2,'CCaMC-BCCpUC'!AJ$1)</f>
        <v>601357.14285714272</v>
      </c>
      <c r="AK17" s="30">
        <f t="array" ref="AK17">TREND('capital processing'!$B$16:$D$16,'capital processing'!$B$2:$D$2,'CCaMC-BCCpUC'!AK$1)</f>
        <v>598714.28571428545</v>
      </c>
      <c r="AL17" s="30">
        <f t="array" ref="AL17">TREND('capital processing'!$B$16:$D$16,'capital processing'!$B$2:$D$2,'CCaMC-BCCpUC'!AL$1)</f>
        <v>596071.42857142817</v>
      </c>
      <c r="AM17" s="30">
        <f t="array" ref="AM17">TREND('capital processing'!$B$16:$D$16,'capital processing'!$B$2:$D$2,'CCaMC-BCCpUC'!AM$1)</f>
        <v>593428.5714285709</v>
      </c>
      <c r="AN17" s="30">
        <f t="array" ref="AN17">TREND('capital processing'!$B$16:$D$16,'capital processing'!$B$2:$D$2,'CCaMC-BCCpUC'!AN$1)</f>
        <v>590785.71428571362</v>
      </c>
      <c r="AO17" s="30">
        <f t="array" ref="AO17">TREND('capital processing'!$B$16:$D$16,'capital processing'!$B$2:$D$2,'CCaMC-BCCpUC'!AO$1)</f>
        <v>588142.85714285634</v>
      </c>
      <c r="AP17" s="30">
        <f t="array" ref="AP17">TREND('capital processing'!$B$16:$D$16,'capital processing'!$B$2:$D$2,'CCaMC-BCCpUC'!AP$1)</f>
        <v>585500</v>
      </c>
      <c r="AQ17" s="30">
        <f t="array" ref="AQ17">TREND('capital processing'!$B$16:$D$16,'capital processing'!$B$2:$D$2,'CCaMC-BCCpUC'!AQ$1)</f>
        <v>582857.14285714272</v>
      </c>
      <c r="AR17" s="30">
        <f t="array" ref="AR17">TREND('capital processing'!$B$16:$D$16,'capital processing'!$B$2:$D$2,'CCaMC-BCCpUC'!AR$1)</f>
        <v>580214.28571428545</v>
      </c>
      <c r="AS17" s="30">
        <f t="array" ref="AS17">TREND('capital processing'!$B$16:$D$16,'capital processing'!$B$2:$D$2,'CCaMC-BCCpUC'!AS$1)</f>
        <v>577571.42857142817</v>
      </c>
      <c r="AT17" s="30">
        <f t="array" ref="AT17">TREND('capital processing'!$B$16:$D$16,'capital processing'!$B$2:$D$2,'CCaMC-BCCpUC'!AT$1)</f>
        <v>574928.5714285709</v>
      </c>
      <c r="AU17" s="30">
        <f t="array" ref="AU17">TREND('capital processing'!$B$16:$D$16,'capital processing'!$B$2:$D$2,'CCaMC-BCCpUC'!AU$1)</f>
        <v>572285.71428571362</v>
      </c>
      <c r="AV17" s="30">
        <f t="array" ref="AV17">TREND('capital processing'!$B$16:$D$16,'capital processing'!$B$2:$D$2,'CCaMC-BCCpUC'!AV$1)</f>
        <v>569642.85714285634</v>
      </c>
      <c r="AW17" s="30">
        <f t="array" ref="AW17">TREND('capital processing'!$B$16:$D$16,'capital processing'!$B$2:$D$2,'CCaMC-BCCpUC'!AW$1)</f>
        <v>567000</v>
      </c>
      <c r="AX17" s="30">
        <f t="array" ref="AX17">TREND('capital processing'!$B$16:$D$16,'capital processing'!$B$2:$D$2,'CCaMC-BCCpUC'!AX$1)</f>
        <v>564357.14285714272</v>
      </c>
      <c r="AY17" s="30">
        <f t="array" ref="AY17">TREND('capital processing'!$B$16:$D$16,'capital processing'!$B$2:$D$2,'CCaMC-BCCpUC'!AY$1)</f>
        <v>561714.28571428545</v>
      </c>
      <c r="AZ17" s="30">
        <f t="array" ref="AZ17">TREND('capital processing'!$B$16:$D$16,'capital processing'!$B$2:$D$2,'CCaMC-BCCpUC'!AZ$1)</f>
        <v>559071.42857142817</v>
      </c>
      <c r="BA17" s="30">
        <f t="array" ref="BA17">TREND('capital processing'!$B$16:$D$16,'capital processing'!$B$2:$D$2,'CCaMC-BCCpUC'!BA$1)</f>
        <v>556428.5714285709</v>
      </c>
    </row>
    <row r="18" spans="1:53" ht="14.25" customHeight="1" x14ac:dyDescent="0.2"/>
    <row r="19" spans="1:53" ht="14.25" customHeight="1" x14ac:dyDescent="0.2">
      <c r="A19" s="14"/>
    </row>
    <row r="20" spans="1:53" ht="14.25" customHeight="1" x14ac:dyDescent="0.2"/>
    <row r="21" spans="1:53" ht="14.25" customHeight="1" x14ac:dyDescent="0.2">
      <c r="D21" s="11"/>
    </row>
    <row r="22" spans="1:53" ht="14.25" customHeight="1" x14ac:dyDescent="0.2">
      <c r="D22" s="11"/>
    </row>
    <row r="23" spans="1:53" ht="14.25" customHeight="1" x14ac:dyDescent="0.2">
      <c r="D23" s="11"/>
    </row>
    <row r="24" spans="1:53" ht="14.25" customHeight="1" x14ac:dyDescent="0.2">
      <c r="D24" s="11"/>
    </row>
    <row r="25" spans="1:53" ht="14.25" customHeight="1" x14ac:dyDescent="0.2">
      <c r="D25" s="11"/>
    </row>
    <row r="26" spans="1:53" ht="14.25" customHeight="1" x14ac:dyDescent="0.2">
      <c r="D26" s="11"/>
    </row>
    <row r="27" spans="1:53" ht="14.25" customHeight="1" x14ac:dyDescent="0.2">
      <c r="D27" s="11"/>
    </row>
    <row r="28" spans="1:53" ht="14.25" customHeight="1" x14ac:dyDescent="0.2">
      <c r="D28" s="11"/>
    </row>
    <row r="29" spans="1:53" ht="14.25" customHeight="1" x14ac:dyDescent="0.2">
      <c r="D29" s="11"/>
    </row>
    <row r="30" spans="1:53" ht="14.25" customHeight="1" x14ac:dyDescent="0.2">
      <c r="D30" s="11"/>
    </row>
    <row r="31" spans="1:53" ht="14.25" customHeight="1" x14ac:dyDescent="0.2">
      <c r="D31" s="11"/>
    </row>
    <row r="32" spans="1:53" ht="14.25" customHeight="1" x14ac:dyDescent="0.2">
      <c r="D32" s="11"/>
    </row>
    <row r="33" spans="4:4" ht="14.25" customHeight="1" x14ac:dyDescent="0.2">
      <c r="D33" s="11"/>
    </row>
    <row r="34" spans="4:4" ht="14.25" customHeight="1" x14ac:dyDescent="0.2">
      <c r="D34" s="11"/>
    </row>
    <row r="35" spans="4:4" ht="14.25" customHeight="1" x14ac:dyDescent="0.2">
      <c r="D35" s="11"/>
    </row>
    <row r="36" spans="4:4" ht="14.25" customHeight="1" x14ac:dyDescent="0.2">
      <c r="D36" s="11"/>
    </row>
    <row r="37" spans="4:4" ht="14.25" customHeight="1" x14ac:dyDescent="0.2"/>
    <row r="38" spans="4:4" ht="14.25" customHeight="1" x14ac:dyDescent="0.2"/>
    <row r="39" spans="4:4" ht="14.25" customHeight="1" x14ac:dyDescent="0.2"/>
    <row r="40" spans="4:4" ht="14.25" customHeight="1" x14ac:dyDescent="0.2"/>
    <row r="41" spans="4:4" ht="14.25" customHeight="1" x14ac:dyDescent="0.2"/>
    <row r="42" spans="4:4" ht="14.25" customHeight="1" x14ac:dyDescent="0.2"/>
    <row r="43" spans="4:4" ht="14.25" customHeight="1" x14ac:dyDescent="0.2"/>
    <row r="44" spans="4:4" ht="14.25" customHeight="1" x14ac:dyDescent="0.2"/>
    <row r="45" spans="4:4" ht="14.25" customHeight="1" x14ac:dyDescent="0.2"/>
    <row r="46" spans="4:4" ht="14.25" customHeight="1" x14ac:dyDescent="0.2"/>
    <row r="47" spans="4:4" ht="14.25" customHeight="1" x14ac:dyDescent="0.2"/>
    <row r="48" spans="4:4" ht="14.25" customHeight="1" x14ac:dyDescent="0.2"/>
    <row r="49" ht="14.25" customHeight="1" x14ac:dyDescent="0.2"/>
    <row r="50" ht="14.25" customHeight="1" x14ac:dyDescent="0.2"/>
    <row r="51" ht="14.25" customHeight="1" x14ac:dyDescent="0.2"/>
    <row r="52" ht="14.25" customHeight="1" x14ac:dyDescent="0.2"/>
    <row r="53" ht="14.25" customHeight="1" x14ac:dyDescent="0.2"/>
    <row r="54" ht="14.25" customHeight="1" x14ac:dyDescent="0.2"/>
    <row r="55" ht="14.25" customHeight="1" x14ac:dyDescent="0.2"/>
    <row r="56" ht="14.25" customHeight="1" x14ac:dyDescent="0.2"/>
    <row r="57" ht="14.25" customHeight="1" x14ac:dyDescent="0.2"/>
    <row r="58" ht="14.25" customHeight="1" x14ac:dyDescent="0.2"/>
    <row r="59" ht="14.25" customHeight="1" x14ac:dyDescent="0.2"/>
    <row r="60" ht="14.25" customHeight="1" x14ac:dyDescent="0.2"/>
    <row r="61" ht="14.25" customHeight="1" x14ac:dyDescent="0.2"/>
    <row r="62" ht="14.25" customHeight="1" x14ac:dyDescent="0.2"/>
    <row r="63" ht="14.25" customHeight="1" x14ac:dyDescent="0.2"/>
    <row r="64" ht="14.25" customHeight="1" x14ac:dyDescent="0.2"/>
    <row r="65" ht="14.25" customHeight="1" x14ac:dyDescent="0.2"/>
    <row r="66" ht="14.25" customHeight="1" x14ac:dyDescent="0.2"/>
    <row r="67" ht="14.25" customHeight="1" x14ac:dyDescent="0.2"/>
    <row r="68" ht="14.25" customHeight="1" x14ac:dyDescent="0.2"/>
    <row r="69" ht="14.25" customHeight="1" x14ac:dyDescent="0.2"/>
    <row r="70" ht="14.25" customHeight="1" x14ac:dyDescent="0.2"/>
    <row r="71" ht="14.25" customHeight="1" x14ac:dyDescent="0.2"/>
    <row r="72" ht="14.25" customHeight="1" x14ac:dyDescent="0.2"/>
    <row r="73" ht="14.25" customHeight="1" x14ac:dyDescent="0.2"/>
    <row r="74" ht="14.25" customHeight="1" x14ac:dyDescent="0.2"/>
    <row r="75" ht="14.25" customHeight="1" x14ac:dyDescent="0.2"/>
    <row r="76" ht="14.25" customHeight="1" x14ac:dyDescent="0.2"/>
    <row r="77" ht="14.25" customHeight="1" x14ac:dyDescent="0.2"/>
    <row r="78" ht="14.25" customHeight="1" x14ac:dyDescent="0.2"/>
    <row r="79" ht="14.25" customHeight="1" x14ac:dyDescent="0.2"/>
    <row r="80" ht="14.25" customHeight="1" x14ac:dyDescent="0.2"/>
    <row r="81" ht="14.25" customHeight="1" x14ac:dyDescent="0.2"/>
    <row r="82" ht="14.25" customHeight="1" x14ac:dyDescent="0.2"/>
    <row r="83" ht="14.25" customHeight="1" x14ac:dyDescent="0.2"/>
    <row r="84" ht="14.25" customHeight="1" x14ac:dyDescent="0.2"/>
    <row r="85" ht="14.25" customHeight="1" x14ac:dyDescent="0.2"/>
    <row r="86" ht="14.25" customHeight="1" x14ac:dyDescent="0.2"/>
    <row r="87" ht="14.25" customHeight="1" x14ac:dyDescent="0.2"/>
    <row r="88" ht="14.25" customHeight="1" x14ac:dyDescent="0.2"/>
    <row r="89" ht="14.25" customHeight="1" x14ac:dyDescent="0.2"/>
    <row r="90" ht="14.25" customHeight="1" x14ac:dyDescent="0.2"/>
    <row r="91" ht="14.25" customHeight="1" x14ac:dyDescent="0.2"/>
    <row r="92" ht="14.25" customHeight="1" x14ac:dyDescent="0.2"/>
    <row r="93" ht="14.25" customHeight="1" x14ac:dyDescent="0.2"/>
    <row r="94" ht="14.25" customHeight="1" x14ac:dyDescent="0.2"/>
    <row r="95" ht="14.25" customHeight="1" x14ac:dyDescent="0.2"/>
    <row r="96" ht="14.25" customHeight="1" x14ac:dyDescent="0.2"/>
    <row r="97" ht="14.25" customHeight="1" x14ac:dyDescent="0.2"/>
    <row r="98" ht="14.25" customHeight="1" x14ac:dyDescent="0.2"/>
    <row r="99" ht="14.25" customHeight="1" x14ac:dyDescent="0.2"/>
    <row r="100" ht="14.25" customHeight="1" x14ac:dyDescent="0.2"/>
    <row r="101" ht="14.25" customHeight="1" x14ac:dyDescent="0.2"/>
    <row r="102" ht="14.25" customHeight="1" x14ac:dyDescent="0.2"/>
    <row r="103" ht="14.25" customHeight="1" x14ac:dyDescent="0.2"/>
    <row r="104" ht="14.25" customHeight="1" x14ac:dyDescent="0.2"/>
    <row r="105" ht="14.25" customHeight="1" x14ac:dyDescent="0.2"/>
    <row r="106" ht="14.25" customHeight="1" x14ac:dyDescent="0.2"/>
    <row r="107" ht="14.25" customHeight="1" x14ac:dyDescent="0.2"/>
    <row r="108" ht="14.25" customHeight="1" x14ac:dyDescent="0.2"/>
    <row r="109" ht="14.25" customHeight="1" x14ac:dyDescent="0.2"/>
    <row r="110" ht="14.25" customHeight="1" x14ac:dyDescent="0.2"/>
    <row r="111" ht="14.25" customHeight="1" x14ac:dyDescent="0.2"/>
    <row r="112" ht="14.25" customHeight="1" x14ac:dyDescent="0.2"/>
    <row r="113" ht="14.25" customHeight="1" x14ac:dyDescent="0.2"/>
    <row r="114" ht="14.25" customHeight="1" x14ac:dyDescent="0.2"/>
    <row r="115" ht="14.25" customHeight="1" x14ac:dyDescent="0.2"/>
    <row r="116" ht="14.25" customHeight="1" x14ac:dyDescent="0.2"/>
    <row r="117" ht="14.25" customHeight="1" x14ac:dyDescent="0.2"/>
    <row r="118" ht="14.25" customHeight="1" x14ac:dyDescent="0.2"/>
    <row r="119" ht="14.25" customHeight="1" x14ac:dyDescent="0.2"/>
    <row r="120" ht="14.25" customHeight="1" x14ac:dyDescent="0.2"/>
    <row r="121" ht="14.25" customHeight="1" x14ac:dyDescent="0.2"/>
    <row r="122" ht="14.25" customHeight="1" x14ac:dyDescent="0.2"/>
    <row r="123" ht="14.25" customHeight="1" x14ac:dyDescent="0.2"/>
    <row r="124" ht="14.25" customHeight="1" x14ac:dyDescent="0.2"/>
    <row r="125" ht="14.25" customHeight="1" x14ac:dyDescent="0.2"/>
    <row r="126" ht="14.25" customHeight="1" x14ac:dyDescent="0.2"/>
    <row r="127" ht="14.25" customHeight="1" x14ac:dyDescent="0.2"/>
    <row r="128" ht="14.25" customHeight="1" x14ac:dyDescent="0.2"/>
    <row r="129" ht="14.25" customHeight="1" x14ac:dyDescent="0.2"/>
    <row r="130" ht="14.25" customHeight="1" x14ac:dyDescent="0.2"/>
    <row r="131" ht="14.25" customHeight="1" x14ac:dyDescent="0.2"/>
    <row r="132" ht="14.25" customHeight="1" x14ac:dyDescent="0.2"/>
    <row r="133" ht="14.25" customHeight="1" x14ac:dyDescent="0.2"/>
    <row r="134" ht="14.25" customHeight="1" x14ac:dyDescent="0.2"/>
    <row r="135" ht="14.25" customHeight="1" x14ac:dyDescent="0.2"/>
    <row r="136" ht="14.25" customHeight="1" x14ac:dyDescent="0.2"/>
    <row r="137" ht="14.25" customHeight="1" x14ac:dyDescent="0.2"/>
    <row r="138" ht="14.25" customHeight="1" x14ac:dyDescent="0.2"/>
    <row r="139" ht="14.25" customHeight="1" x14ac:dyDescent="0.2"/>
    <row r="140" ht="14.25" customHeight="1" x14ac:dyDescent="0.2"/>
    <row r="141" ht="14.25" customHeight="1" x14ac:dyDescent="0.2"/>
    <row r="142" ht="14.25" customHeight="1" x14ac:dyDescent="0.2"/>
    <row r="143" ht="14.25" customHeight="1" x14ac:dyDescent="0.2"/>
    <row r="144" ht="14.25" customHeight="1" x14ac:dyDescent="0.2"/>
    <row r="145" ht="14.25" customHeight="1" x14ac:dyDescent="0.2"/>
    <row r="146" ht="14.25" customHeight="1" x14ac:dyDescent="0.2"/>
    <row r="147" ht="14.25" customHeight="1" x14ac:dyDescent="0.2"/>
    <row r="148" ht="14.25" customHeight="1" x14ac:dyDescent="0.2"/>
    <row r="149" ht="14.25" customHeight="1" x14ac:dyDescent="0.2"/>
    <row r="150" ht="14.25" customHeight="1" x14ac:dyDescent="0.2"/>
    <row r="151" ht="14.25" customHeight="1" x14ac:dyDescent="0.2"/>
    <row r="152" ht="14.25" customHeight="1" x14ac:dyDescent="0.2"/>
    <row r="153" ht="14.25" customHeight="1" x14ac:dyDescent="0.2"/>
    <row r="154" ht="14.25" customHeight="1" x14ac:dyDescent="0.2"/>
    <row r="155" ht="14.25" customHeight="1" x14ac:dyDescent="0.2"/>
    <row r="156" ht="14.25" customHeight="1" x14ac:dyDescent="0.2"/>
    <row r="157" ht="14.25" customHeight="1" x14ac:dyDescent="0.2"/>
    <row r="158" ht="14.25" customHeight="1" x14ac:dyDescent="0.2"/>
    <row r="159" ht="14.25" customHeight="1" x14ac:dyDescent="0.2"/>
    <row r="160" ht="14.25" customHeight="1" x14ac:dyDescent="0.2"/>
    <row r="161" ht="14.25" customHeight="1" x14ac:dyDescent="0.2"/>
    <row r="162" ht="14.25" customHeight="1" x14ac:dyDescent="0.2"/>
    <row r="163" ht="14.25" customHeight="1" x14ac:dyDescent="0.2"/>
    <row r="164" ht="14.25" customHeight="1" x14ac:dyDescent="0.2"/>
    <row r="165" ht="14.25" customHeight="1" x14ac:dyDescent="0.2"/>
    <row r="166" ht="14.25" customHeight="1" x14ac:dyDescent="0.2"/>
    <row r="167" ht="14.25" customHeight="1" x14ac:dyDescent="0.2"/>
    <row r="168" ht="14.25" customHeight="1" x14ac:dyDescent="0.2"/>
    <row r="169" ht="14.25" customHeight="1" x14ac:dyDescent="0.2"/>
    <row r="170" ht="14.25" customHeight="1" x14ac:dyDescent="0.2"/>
    <row r="171" ht="14.25" customHeight="1" x14ac:dyDescent="0.2"/>
    <row r="172" ht="14.25" customHeight="1" x14ac:dyDescent="0.2"/>
    <row r="173" ht="14.25" customHeight="1" x14ac:dyDescent="0.2"/>
    <row r="174" ht="14.25" customHeight="1" x14ac:dyDescent="0.2"/>
    <row r="175" ht="14.25" customHeight="1" x14ac:dyDescent="0.2"/>
    <row r="176" ht="14.25" customHeight="1" x14ac:dyDescent="0.2"/>
    <row r="177" ht="14.25" customHeight="1" x14ac:dyDescent="0.2"/>
    <row r="178" ht="14.25" customHeight="1" x14ac:dyDescent="0.2"/>
    <row r="179" ht="14.25" customHeight="1" x14ac:dyDescent="0.2"/>
    <row r="180" ht="14.25" customHeight="1" x14ac:dyDescent="0.2"/>
    <row r="181" ht="14.25" customHeight="1" x14ac:dyDescent="0.2"/>
    <row r="182" ht="14.25" customHeight="1" x14ac:dyDescent="0.2"/>
    <row r="183" ht="14.25" customHeight="1" x14ac:dyDescent="0.2"/>
    <row r="184" ht="14.25" customHeight="1" x14ac:dyDescent="0.2"/>
    <row r="185" ht="14.25" customHeight="1" x14ac:dyDescent="0.2"/>
    <row r="186" ht="14.25" customHeight="1" x14ac:dyDescent="0.2"/>
    <row r="187" ht="14.25" customHeight="1" x14ac:dyDescent="0.2"/>
    <row r="188" ht="14.25" customHeight="1" x14ac:dyDescent="0.2"/>
    <row r="189" ht="14.25" customHeight="1" x14ac:dyDescent="0.2"/>
    <row r="190" ht="14.25" customHeight="1" x14ac:dyDescent="0.2"/>
    <row r="191" ht="14.25" customHeight="1" x14ac:dyDescent="0.2"/>
    <row r="192" ht="14.25" customHeight="1" x14ac:dyDescent="0.2"/>
    <row r="193" ht="14.25" customHeight="1" x14ac:dyDescent="0.2"/>
    <row r="194" ht="14.25" customHeight="1" x14ac:dyDescent="0.2"/>
    <row r="195" ht="14.25" customHeight="1" x14ac:dyDescent="0.2"/>
    <row r="196" ht="14.25" customHeight="1" x14ac:dyDescent="0.2"/>
    <row r="197" ht="14.25" customHeight="1" x14ac:dyDescent="0.2"/>
    <row r="198" ht="14.25" customHeight="1" x14ac:dyDescent="0.2"/>
    <row r="199" ht="14.25" customHeight="1" x14ac:dyDescent="0.2"/>
    <row r="200" ht="14.25" customHeight="1" x14ac:dyDescent="0.2"/>
    <row r="201" ht="14.25" customHeight="1" x14ac:dyDescent="0.2"/>
    <row r="202" ht="14.25" customHeight="1" x14ac:dyDescent="0.2"/>
    <row r="203" ht="14.25" customHeight="1" x14ac:dyDescent="0.2"/>
    <row r="204" ht="14.25" customHeight="1" x14ac:dyDescent="0.2"/>
    <row r="205" ht="14.25" customHeight="1" x14ac:dyDescent="0.2"/>
    <row r="206" ht="14.25" customHeight="1" x14ac:dyDescent="0.2"/>
    <row r="207" ht="14.25" customHeight="1" x14ac:dyDescent="0.2"/>
    <row r="208" ht="14.25" customHeight="1" x14ac:dyDescent="0.2"/>
    <row r="209" ht="14.25" customHeight="1" x14ac:dyDescent="0.2"/>
    <row r="210" ht="14.25" customHeight="1" x14ac:dyDescent="0.2"/>
    <row r="211" ht="14.25" customHeight="1" x14ac:dyDescent="0.2"/>
    <row r="212" ht="14.25" customHeight="1" x14ac:dyDescent="0.2"/>
    <row r="213" ht="14.25" customHeight="1" x14ac:dyDescent="0.2"/>
    <row r="214" ht="14.25" customHeight="1" x14ac:dyDescent="0.2"/>
    <row r="215" ht="14.25" customHeight="1" x14ac:dyDescent="0.2"/>
    <row r="216" ht="14.25" customHeight="1" x14ac:dyDescent="0.2"/>
    <row r="217" ht="14.25" customHeight="1" x14ac:dyDescent="0.2"/>
    <row r="218" ht="14.25" customHeight="1" x14ac:dyDescent="0.2"/>
    <row r="219" ht="14.25" customHeight="1" x14ac:dyDescent="0.2"/>
    <row r="220" ht="14.25" customHeight="1" x14ac:dyDescent="0.2"/>
    <row r="221" ht="14.25" customHeight="1" x14ac:dyDescent="0.2"/>
    <row r="222" ht="14.25" customHeight="1" x14ac:dyDescent="0.2"/>
    <row r="223" ht="14.25" customHeight="1" x14ac:dyDescent="0.2"/>
    <row r="224" ht="14.25" customHeight="1" x14ac:dyDescent="0.2"/>
    <row r="225" ht="14.25" customHeight="1" x14ac:dyDescent="0.2"/>
    <row r="226" ht="14.25" customHeight="1" x14ac:dyDescent="0.2"/>
    <row r="227" ht="14.25" customHeight="1" x14ac:dyDescent="0.2"/>
    <row r="228" ht="14.25" customHeight="1" x14ac:dyDescent="0.2"/>
    <row r="229" ht="14.25" customHeight="1" x14ac:dyDescent="0.2"/>
    <row r="230" ht="14.25" customHeight="1" x14ac:dyDescent="0.2"/>
    <row r="231" ht="14.25" customHeight="1" x14ac:dyDescent="0.2"/>
    <row r="232" ht="14.25" customHeight="1" x14ac:dyDescent="0.2"/>
    <row r="233" ht="14.25" customHeight="1" x14ac:dyDescent="0.2"/>
    <row r="234" ht="14.25" customHeight="1" x14ac:dyDescent="0.2"/>
    <row r="235" ht="14.25" customHeight="1" x14ac:dyDescent="0.2"/>
    <row r="236" ht="14.25" customHeight="1" x14ac:dyDescent="0.2"/>
    <row r="237" ht="14.25" customHeight="1" x14ac:dyDescent="0.2"/>
    <row r="238" ht="14.25" customHeight="1" x14ac:dyDescent="0.2"/>
    <row r="239" ht="14.25" customHeight="1" x14ac:dyDescent="0.2"/>
    <row r="240" ht="14.25" customHeight="1" x14ac:dyDescent="0.2"/>
    <row r="241" ht="14.25" customHeight="1" x14ac:dyDescent="0.2"/>
    <row r="242" ht="14.25" customHeight="1" x14ac:dyDescent="0.2"/>
    <row r="243" ht="14.25" customHeight="1" x14ac:dyDescent="0.2"/>
    <row r="244" ht="14.25" customHeight="1" x14ac:dyDescent="0.2"/>
    <row r="245" ht="14.25" customHeight="1" x14ac:dyDescent="0.2"/>
    <row r="246" ht="14.25" customHeight="1" x14ac:dyDescent="0.2"/>
    <row r="247" ht="14.25" customHeight="1" x14ac:dyDescent="0.2"/>
    <row r="248" ht="14.25" customHeight="1" x14ac:dyDescent="0.2"/>
    <row r="249" ht="14.25" customHeight="1" x14ac:dyDescent="0.2"/>
    <row r="250" ht="14.25" customHeight="1" x14ac:dyDescent="0.2"/>
    <row r="251" ht="14.25" customHeight="1" x14ac:dyDescent="0.2"/>
    <row r="252" ht="14.25" customHeight="1" x14ac:dyDescent="0.2"/>
    <row r="253" ht="14.25" customHeight="1" x14ac:dyDescent="0.2"/>
    <row r="254" ht="14.25" customHeight="1" x14ac:dyDescent="0.2"/>
    <row r="255" ht="14.25" customHeight="1" x14ac:dyDescent="0.2"/>
    <row r="256" ht="14.25" customHeight="1" x14ac:dyDescent="0.2"/>
    <row r="257" ht="14.25" customHeight="1" x14ac:dyDescent="0.2"/>
    <row r="258" ht="14.25" customHeight="1" x14ac:dyDescent="0.2"/>
    <row r="259" ht="14.25" customHeight="1" x14ac:dyDescent="0.2"/>
    <row r="260" ht="14.25" customHeight="1" x14ac:dyDescent="0.2"/>
    <row r="261" ht="14.25" customHeight="1" x14ac:dyDescent="0.2"/>
    <row r="262" ht="14.25" customHeight="1" x14ac:dyDescent="0.2"/>
    <row r="263" ht="14.25" customHeight="1" x14ac:dyDescent="0.2"/>
    <row r="264" ht="14.25" customHeight="1" x14ac:dyDescent="0.2"/>
    <row r="265" ht="14.25" customHeight="1" x14ac:dyDescent="0.2"/>
    <row r="266" ht="14.25" customHeight="1" x14ac:dyDescent="0.2"/>
    <row r="267" ht="14.25" customHeight="1" x14ac:dyDescent="0.2"/>
    <row r="268" ht="14.25" customHeight="1" x14ac:dyDescent="0.2"/>
    <row r="269" ht="14.25" customHeight="1" x14ac:dyDescent="0.2"/>
    <row r="270" ht="14.25" customHeight="1" x14ac:dyDescent="0.2"/>
    <row r="271" ht="14.25" customHeight="1" x14ac:dyDescent="0.2"/>
    <row r="272" ht="14.25" customHeight="1" x14ac:dyDescent="0.2"/>
    <row r="273" ht="14.25" customHeight="1" x14ac:dyDescent="0.2"/>
    <row r="274" ht="14.25" customHeight="1" x14ac:dyDescent="0.2"/>
    <row r="275" ht="14.25" customHeight="1" x14ac:dyDescent="0.2"/>
    <row r="276" ht="14.25" customHeight="1" x14ac:dyDescent="0.2"/>
    <row r="277" ht="14.25" customHeight="1" x14ac:dyDescent="0.2"/>
    <row r="278" ht="14.25" customHeight="1" x14ac:dyDescent="0.2"/>
    <row r="279" ht="14.25" customHeight="1" x14ac:dyDescent="0.2"/>
    <row r="280" ht="14.25" customHeight="1" x14ac:dyDescent="0.2"/>
    <row r="281" ht="14.25" customHeight="1" x14ac:dyDescent="0.2"/>
    <row r="282" ht="14.25" customHeight="1" x14ac:dyDescent="0.2"/>
    <row r="283" ht="14.25" customHeight="1" x14ac:dyDescent="0.2"/>
    <row r="284" ht="14.25" customHeight="1" x14ac:dyDescent="0.2"/>
    <row r="285" ht="14.25" customHeight="1" x14ac:dyDescent="0.2"/>
    <row r="286" ht="14.25" customHeight="1" x14ac:dyDescent="0.2"/>
    <row r="287" ht="14.25" customHeight="1" x14ac:dyDescent="0.2"/>
    <row r="288" ht="14.25" customHeight="1" x14ac:dyDescent="0.2"/>
    <row r="289" ht="14.25" customHeight="1" x14ac:dyDescent="0.2"/>
    <row r="290" ht="14.25" customHeight="1" x14ac:dyDescent="0.2"/>
    <row r="291" ht="14.25" customHeight="1" x14ac:dyDescent="0.2"/>
    <row r="292" ht="14.25" customHeight="1" x14ac:dyDescent="0.2"/>
    <row r="293" ht="14.25" customHeight="1" x14ac:dyDescent="0.2"/>
    <row r="294" ht="14.25" customHeight="1" x14ac:dyDescent="0.2"/>
    <row r="295" ht="14.25" customHeight="1" x14ac:dyDescent="0.2"/>
    <row r="296" ht="14.25" customHeight="1" x14ac:dyDescent="0.2"/>
    <row r="297" ht="14.25" customHeight="1" x14ac:dyDescent="0.2"/>
    <row r="298" ht="14.25" customHeight="1" x14ac:dyDescent="0.2"/>
    <row r="299" ht="14.25" customHeight="1" x14ac:dyDescent="0.2"/>
    <row r="300" ht="14.25" customHeight="1" x14ac:dyDescent="0.2"/>
    <row r="301" ht="14.25" customHeight="1" x14ac:dyDescent="0.2"/>
    <row r="302" ht="14.25" customHeight="1" x14ac:dyDescent="0.2"/>
    <row r="303" ht="14.25" customHeight="1" x14ac:dyDescent="0.2"/>
    <row r="304" ht="14.25" customHeight="1" x14ac:dyDescent="0.2"/>
    <row r="305" ht="14.25" customHeight="1" x14ac:dyDescent="0.2"/>
    <row r="306" ht="14.25" customHeight="1" x14ac:dyDescent="0.2"/>
    <row r="307" ht="14.25" customHeight="1" x14ac:dyDescent="0.2"/>
    <row r="308" ht="14.25" customHeight="1" x14ac:dyDescent="0.2"/>
    <row r="309" ht="14.25" customHeight="1" x14ac:dyDescent="0.2"/>
    <row r="310" ht="14.25" customHeight="1" x14ac:dyDescent="0.2"/>
    <row r="311" ht="14.25" customHeight="1" x14ac:dyDescent="0.2"/>
    <row r="312" ht="14.25" customHeight="1" x14ac:dyDescent="0.2"/>
    <row r="313" ht="14.25" customHeight="1" x14ac:dyDescent="0.2"/>
    <row r="314" ht="14.25" customHeight="1" x14ac:dyDescent="0.2"/>
    <row r="315" ht="14.25" customHeight="1" x14ac:dyDescent="0.2"/>
    <row r="316" ht="14.25" customHeight="1" x14ac:dyDescent="0.2"/>
    <row r="317" ht="14.25" customHeight="1" x14ac:dyDescent="0.2"/>
    <row r="318" ht="14.25" customHeight="1" x14ac:dyDescent="0.2"/>
    <row r="319" ht="14.25" customHeight="1" x14ac:dyDescent="0.2"/>
    <row r="320" ht="14.25" customHeight="1" x14ac:dyDescent="0.2"/>
    <row r="321" ht="14.25" customHeight="1" x14ac:dyDescent="0.2"/>
    <row r="322" ht="14.25" customHeight="1" x14ac:dyDescent="0.2"/>
    <row r="323" ht="14.25" customHeight="1" x14ac:dyDescent="0.2"/>
    <row r="324" ht="14.25" customHeight="1" x14ac:dyDescent="0.2"/>
    <row r="325" ht="14.25" customHeight="1" x14ac:dyDescent="0.2"/>
    <row r="326" ht="14.25" customHeight="1" x14ac:dyDescent="0.2"/>
    <row r="327" ht="14.25" customHeight="1" x14ac:dyDescent="0.2"/>
    <row r="328" ht="14.25" customHeight="1" x14ac:dyDescent="0.2"/>
    <row r="329" ht="14.25" customHeight="1" x14ac:dyDescent="0.2"/>
    <row r="330" ht="14.25" customHeight="1" x14ac:dyDescent="0.2"/>
    <row r="331" ht="14.25" customHeight="1" x14ac:dyDescent="0.2"/>
    <row r="332" ht="14.25" customHeight="1" x14ac:dyDescent="0.2"/>
    <row r="333" ht="14.25" customHeight="1" x14ac:dyDescent="0.2"/>
    <row r="334" ht="14.25" customHeight="1" x14ac:dyDescent="0.2"/>
    <row r="335" ht="14.25" customHeight="1" x14ac:dyDescent="0.2"/>
    <row r="336" ht="14.25" customHeight="1" x14ac:dyDescent="0.2"/>
    <row r="337" ht="14.25" customHeight="1" x14ac:dyDescent="0.2"/>
    <row r="338" ht="14.25" customHeight="1" x14ac:dyDescent="0.2"/>
    <row r="339" ht="14.25" customHeight="1" x14ac:dyDescent="0.2"/>
    <row r="340" ht="14.25" customHeight="1" x14ac:dyDescent="0.2"/>
    <row r="341" ht="14.25" customHeight="1" x14ac:dyDescent="0.2"/>
    <row r="342" ht="14.25" customHeight="1" x14ac:dyDescent="0.2"/>
    <row r="343" ht="14.25" customHeight="1" x14ac:dyDescent="0.2"/>
    <row r="344" ht="14.25" customHeight="1" x14ac:dyDescent="0.2"/>
    <row r="345" ht="14.25" customHeight="1" x14ac:dyDescent="0.2"/>
    <row r="346" ht="14.25" customHeight="1" x14ac:dyDescent="0.2"/>
    <row r="347" ht="14.25" customHeight="1" x14ac:dyDescent="0.2"/>
    <row r="348" ht="14.25" customHeight="1" x14ac:dyDescent="0.2"/>
    <row r="349" ht="14.25" customHeight="1" x14ac:dyDescent="0.2"/>
    <row r="350" ht="14.25" customHeight="1" x14ac:dyDescent="0.2"/>
    <row r="351" ht="14.25" customHeight="1" x14ac:dyDescent="0.2"/>
    <row r="352" ht="14.25" customHeight="1" x14ac:dyDescent="0.2"/>
    <row r="353" ht="14.25" customHeight="1" x14ac:dyDescent="0.2"/>
    <row r="354" ht="14.25" customHeight="1" x14ac:dyDescent="0.2"/>
    <row r="355" ht="14.25" customHeight="1" x14ac:dyDescent="0.2"/>
    <row r="356" ht="14.25" customHeight="1" x14ac:dyDescent="0.2"/>
    <row r="357" ht="14.25" customHeight="1" x14ac:dyDescent="0.2"/>
    <row r="358" ht="14.25" customHeight="1" x14ac:dyDescent="0.2"/>
    <row r="359" ht="14.25" customHeight="1" x14ac:dyDescent="0.2"/>
    <row r="360" ht="14.25" customHeight="1" x14ac:dyDescent="0.2"/>
    <row r="361" ht="14.25" customHeight="1" x14ac:dyDescent="0.2"/>
    <row r="362" ht="14.25" customHeight="1" x14ac:dyDescent="0.2"/>
    <row r="363" ht="14.25" customHeight="1" x14ac:dyDescent="0.2"/>
    <row r="364" ht="14.25" customHeight="1" x14ac:dyDescent="0.2"/>
    <row r="365" ht="14.25" customHeight="1" x14ac:dyDescent="0.2"/>
    <row r="366" ht="14.25" customHeight="1" x14ac:dyDescent="0.2"/>
    <row r="367" ht="14.25" customHeight="1" x14ac:dyDescent="0.2"/>
    <row r="368" ht="14.25" customHeight="1" x14ac:dyDescent="0.2"/>
    <row r="369" ht="14.25" customHeight="1" x14ac:dyDescent="0.2"/>
    <row r="370" ht="14.25" customHeight="1" x14ac:dyDescent="0.2"/>
    <row r="371" ht="14.25" customHeight="1" x14ac:dyDescent="0.2"/>
    <row r="372" ht="14.25" customHeight="1" x14ac:dyDescent="0.2"/>
    <row r="373" ht="14.25" customHeight="1" x14ac:dyDescent="0.2"/>
    <row r="374" ht="14.25" customHeight="1" x14ac:dyDescent="0.2"/>
    <row r="375" ht="14.25" customHeight="1" x14ac:dyDescent="0.2"/>
    <row r="376" ht="14.25" customHeight="1" x14ac:dyDescent="0.2"/>
    <row r="377" ht="14.25" customHeight="1" x14ac:dyDescent="0.2"/>
    <row r="378" ht="14.25" customHeight="1" x14ac:dyDescent="0.2"/>
    <row r="379" ht="14.25" customHeight="1" x14ac:dyDescent="0.2"/>
    <row r="380" ht="14.25" customHeight="1" x14ac:dyDescent="0.2"/>
    <row r="381" ht="14.25" customHeight="1" x14ac:dyDescent="0.2"/>
    <row r="382" ht="14.25" customHeight="1" x14ac:dyDescent="0.2"/>
    <row r="383" ht="14.25" customHeight="1" x14ac:dyDescent="0.2"/>
    <row r="384" ht="14.25" customHeight="1" x14ac:dyDescent="0.2"/>
    <row r="385" ht="14.25" customHeight="1" x14ac:dyDescent="0.2"/>
    <row r="386" ht="14.25" customHeight="1" x14ac:dyDescent="0.2"/>
    <row r="387" ht="14.25" customHeight="1" x14ac:dyDescent="0.2"/>
    <row r="388" ht="14.25" customHeight="1" x14ac:dyDescent="0.2"/>
    <row r="389" ht="14.25" customHeight="1" x14ac:dyDescent="0.2"/>
    <row r="390" ht="14.25" customHeight="1" x14ac:dyDescent="0.2"/>
    <row r="391" ht="14.25" customHeight="1" x14ac:dyDescent="0.2"/>
    <row r="392" ht="14.25" customHeight="1" x14ac:dyDescent="0.2"/>
    <row r="393" ht="14.25" customHeight="1" x14ac:dyDescent="0.2"/>
    <row r="394" ht="14.25" customHeight="1" x14ac:dyDescent="0.2"/>
    <row r="395" ht="14.25" customHeight="1" x14ac:dyDescent="0.2"/>
    <row r="396" ht="14.25" customHeight="1" x14ac:dyDescent="0.2"/>
    <row r="397" ht="14.25" customHeight="1" x14ac:dyDescent="0.2"/>
    <row r="398" ht="14.25" customHeight="1" x14ac:dyDescent="0.2"/>
    <row r="399" ht="14.25" customHeight="1" x14ac:dyDescent="0.2"/>
    <row r="400" ht="14.25" customHeight="1" x14ac:dyDescent="0.2"/>
    <row r="401" ht="14.25" customHeight="1" x14ac:dyDescent="0.2"/>
    <row r="402" ht="14.25" customHeight="1" x14ac:dyDescent="0.2"/>
    <row r="403" ht="14.25" customHeight="1" x14ac:dyDescent="0.2"/>
    <row r="404" ht="14.25" customHeight="1" x14ac:dyDescent="0.2"/>
    <row r="405" ht="14.25" customHeight="1" x14ac:dyDescent="0.2"/>
    <row r="406" ht="14.25" customHeight="1" x14ac:dyDescent="0.2"/>
    <row r="407" ht="14.25" customHeight="1" x14ac:dyDescent="0.2"/>
    <row r="408" ht="14.25" customHeight="1" x14ac:dyDescent="0.2"/>
    <row r="409" ht="14.25" customHeight="1" x14ac:dyDescent="0.2"/>
    <row r="410" ht="14.25" customHeight="1" x14ac:dyDescent="0.2"/>
    <row r="411" ht="14.25" customHeight="1" x14ac:dyDescent="0.2"/>
    <row r="412" ht="14.25" customHeight="1" x14ac:dyDescent="0.2"/>
    <row r="413" ht="14.25" customHeight="1" x14ac:dyDescent="0.2"/>
    <row r="414" ht="14.25" customHeight="1" x14ac:dyDescent="0.2"/>
    <row r="415" ht="14.25" customHeight="1" x14ac:dyDescent="0.2"/>
    <row r="416" ht="14.25" customHeight="1" x14ac:dyDescent="0.2"/>
    <row r="417" ht="14.25" customHeight="1" x14ac:dyDescent="0.2"/>
    <row r="418" ht="14.25" customHeight="1" x14ac:dyDescent="0.2"/>
    <row r="419" ht="14.25" customHeight="1" x14ac:dyDescent="0.2"/>
    <row r="420" ht="14.25" customHeight="1" x14ac:dyDescent="0.2"/>
    <row r="421" ht="14.25" customHeight="1" x14ac:dyDescent="0.2"/>
    <row r="422" ht="14.25" customHeight="1" x14ac:dyDescent="0.2"/>
    <row r="423" ht="14.25" customHeight="1" x14ac:dyDescent="0.2"/>
    <row r="424" ht="14.25" customHeight="1" x14ac:dyDescent="0.2"/>
    <row r="425" ht="14.25" customHeight="1" x14ac:dyDescent="0.2"/>
    <row r="426" ht="14.25" customHeight="1" x14ac:dyDescent="0.2"/>
    <row r="427" ht="14.25" customHeight="1" x14ac:dyDescent="0.2"/>
    <row r="428" ht="14.25" customHeight="1" x14ac:dyDescent="0.2"/>
    <row r="429" ht="14.25" customHeight="1" x14ac:dyDescent="0.2"/>
    <row r="430" ht="14.25" customHeight="1" x14ac:dyDescent="0.2"/>
    <row r="431" ht="14.25" customHeight="1" x14ac:dyDescent="0.2"/>
    <row r="432" ht="14.25" customHeight="1" x14ac:dyDescent="0.2"/>
    <row r="433" ht="14.25" customHeight="1" x14ac:dyDescent="0.2"/>
    <row r="434" ht="14.25" customHeight="1" x14ac:dyDescent="0.2"/>
    <row r="435" ht="14.25" customHeight="1" x14ac:dyDescent="0.2"/>
    <row r="436" ht="14.25" customHeight="1" x14ac:dyDescent="0.2"/>
    <row r="437" ht="14.25" customHeight="1" x14ac:dyDescent="0.2"/>
    <row r="438" ht="14.25" customHeight="1" x14ac:dyDescent="0.2"/>
    <row r="439" ht="14.25" customHeight="1" x14ac:dyDescent="0.2"/>
    <row r="440" ht="14.25" customHeight="1" x14ac:dyDescent="0.2"/>
    <row r="441" ht="14.25" customHeight="1" x14ac:dyDescent="0.2"/>
    <row r="442" ht="14.25" customHeight="1" x14ac:dyDescent="0.2"/>
    <row r="443" ht="14.25" customHeight="1" x14ac:dyDescent="0.2"/>
    <row r="444" ht="14.25" customHeight="1" x14ac:dyDescent="0.2"/>
    <row r="445" ht="14.25" customHeight="1" x14ac:dyDescent="0.2"/>
    <row r="446" ht="14.25" customHeight="1" x14ac:dyDescent="0.2"/>
    <row r="447" ht="14.25" customHeight="1" x14ac:dyDescent="0.2"/>
    <row r="448" ht="14.25" customHeight="1" x14ac:dyDescent="0.2"/>
    <row r="449" ht="14.25" customHeight="1" x14ac:dyDescent="0.2"/>
    <row r="450" ht="14.25" customHeight="1" x14ac:dyDescent="0.2"/>
    <row r="451" ht="14.25" customHeight="1" x14ac:dyDescent="0.2"/>
    <row r="452" ht="14.25" customHeight="1" x14ac:dyDescent="0.2"/>
    <row r="453" ht="14.25" customHeight="1" x14ac:dyDescent="0.2"/>
    <row r="454" ht="14.25" customHeight="1" x14ac:dyDescent="0.2"/>
    <row r="455" ht="14.25" customHeight="1" x14ac:dyDescent="0.2"/>
    <row r="456" ht="14.25" customHeight="1" x14ac:dyDescent="0.2"/>
    <row r="457" ht="14.25" customHeight="1" x14ac:dyDescent="0.2"/>
    <row r="458" ht="14.25" customHeight="1" x14ac:dyDescent="0.2"/>
    <row r="459" ht="14.25" customHeight="1" x14ac:dyDescent="0.2"/>
    <row r="460" ht="14.25" customHeight="1" x14ac:dyDescent="0.2"/>
    <row r="461" ht="14.25" customHeight="1" x14ac:dyDescent="0.2"/>
    <row r="462" ht="14.25" customHeight="1" x14ac:dyDescent="0.2"/>
    <row r="463" ht="14.25" customHeight="1" x14ac:dyDescent="0.2"/>
    <row r="464" ht="14.25" customHeight="1" x14ac:dyDescent="0.2"/>
    <row r="465" ht="14.25" customHeight="1" x14ac:dyDescent="0.2"/>
    <row r="466" ht="14.25" customHeight="1" x14ac:dyDescent="0.2"/>
    <row r="467" ht="14.25" customHeight="1" x14ac:dyDescent="0.2"/>
    <row r="468" ht="14.25" customHeight="1" x14ac:dyDescent="0.2"/>
    <row r="469" ht="14.25" customHeight="1" x14ac:dyDescent="0.2"/>
    <row r="470" ht="14.25" customHeight="1" x14ac:dyDescent="0.2"/>
    <row r="471" ht="14.25" customHeight="1" x14ac:dyDescent="0.2"/>
    <row r="472" ht="14.25" customHeight="1" x14ac:dyDescent="0.2"/>
    <row r="473" ht="14.25" customHeight="1" x14ac:dyDescent="0.2"/>
    <row r="474" ht="14.25" customHeight="1" x14ac:dyDescent="0.2"/>
    <row r="475" ht="14.25" customHeight="1" x14ac:dyDescent="0.2"/>
    <row r="476" ht="14.25" customHeight="1" x14ac:dyDescent="0.2"/>
    <row r="477" ht="14.25" customHeight="1" x14ac:dyDescent="0.2"/>
    <row r="478" ht="14.25" customHeight="1" x14ac:dyDescent="0.2"/>
    <row r="479" ht="14.25" customHeight="1" x14ac:dyDescent="0.2"/>
    <row r="480" ht="14.25" customHeight="1" x14ac:dyDescent="0.2"/>
    <row r="481" ht="14.25" customHeight="1" x14ac:dyDescent="0.2"/>
    <row r="482" ht="14.25" customHeight="1" x14ac:dyDescent="0.2"/>
    <row r="483" ht="14.25" customHeight="1" x14ac:dyDescent="0.2"/>
    <row r="484" ht="14.25" customHeight="1" x14ac:dyDescent="0.2"/>
    <row r="485" ht="14.25" customHeight="1" x14ac:dyDescent="0.2"/>
    <row r="486" ht="14.25" customHeight="1" x14ac:dyDescent="0.2"/>
    <row r="487" ht="14.25" customHeight="1" x14ac:dyDescent="0.2"/>
    <row r="488" ht="14.25" customHeight="1" x14ac:dyDescent="0.2"/>
    <row r="489" ht="14.25" customHeight="1" x14ac:dyDescent="0.2"/>
    <row r="490" ht="14.25" customHeight="1" x14ac:dyDescent="0.2"/>
    <row r="491" ht="14.25" customHeight="1" x14ac:dyDescent="0.2"/>
    <row r="492" ht="14.25" customHeight="1" x14ac:dyDescent="0.2"/>
    <row r="493" ht="14.25" customHeight="1" x14ac:dyDescent="0.2"/>
    <row r="494" ht="14.25" customHeight="1" x14ac:dyDescent="0.2"/>
    <row r="495" ht="14.25" customHeight="1" x14ac:dyDescent="0.2"/>
    <row r="496" ht="14.25" customHeight="1" x14ac:dyDescent="0.2"/>
    <row r="497" ht="14.25" customHeight="1" x14ac:dyDescent="0.2"/>
    <row r="498" ht="14.25" customHeight="1" x14ac:dyDescent="0.2"/>
    <row r="499" ht="14.25" customHeight="1" x14ac:dyDescent="0.2"/>
    <row r="500" ht="14.25" customHeight="1" x14ac:dyDescent="0.2"/>
    <row r="501" ht="14.25" customHeight="1" x14ac:dyDescent="0.2"/>
    <row r="502" ht="14.25" customHeight="1" x14ac:dyDescent="0.2"/>
    <row r="503" ht="14.25" customHeight="1" x14ac:dyDescent="0.2"/>
    <row r="504" ht="14.25" customHeight="1" x14ac:dyDescent="0.2"/>
    <row r="505" ht="14.25" customHeight="1" x14ac:dyDescent="0.2"/>
    <row r="506" ht="14.25" customHeight="1" x14ac:dyDescent="0.2"/>
    <row r="507" ht="14.25" customHeight="1" x14ac:dyDescent="0.2"/>
    <row r="508" ht="14.25" customHeight="1" x14ac:dyDescent="0.2"/>
    <row r="509" ht="14.25" customHeight="1" x14ac:dyDescent="0.2"/>
    <row r="510" ht="14.25" customHeight="1" x14ac:dyDescent="0.2"/>
    <row r="511" ht="14.25" customHeight="1" x14ac:dyDescent="0.2"/>
    <row r="512" ht="14.25" customHeight="1" x14ac:dyDescent="0.2"/>
    <row r="513" ht="14.25" customHeight="1" x14ac:dyDescent="0.2"/>
    <row r="514" ht="14.25" customHeight="1" x14ac:dyDescent="0.2"/>
    <row r="515" ht="14.25" customHeight="1" x14ac:dyDescent="0.2"/>
    <row r="516" ht="14.25" customHeight="1" x14ac:dyDescent="0.2"/>
    <row r="517" ht="14.25" customHeight="1" x14ac:dyDescent="0.2"/>
    <row r="518" ht="14.25" customHeight="1" x14ac:dyDescent="0.2"/>
    <row r="519" ht="14.25" customHeight="1" x14ac:dyDescent="0.2"/>
    <row r="520" ht="14.25" customHeight="1" x14ac:dyDescent="0.2"/>
    <row r="521" ht="14.25" customHeight="1" x14ac:dyDescent="0.2"/>
    <row r="522" ht="14.25" customHeight="1" x14ac:dyDescent="0.2"/>
    <row r="523" ht="14.25" customHeight="1" x14ac:dyDescent="0.2"/>
    <row r="524" ht="14.25" customHeight="1" x14ac:dyDescent="0.2"/>
    <row r="525" ht="14.25" customHeight="1" x14ac:dyDescent="0.2"/>
    <row r="526" ht="14.25" customHeight="1" x14ac:dyDescent="0.2"/>
    <row r="527" ht="14.25" customHeight="1" x14ac:dyDescent="0.2"/>
    <row r="528" ht="14.25" customHeight="1" x14ac:dyDescent="0.2"/>
    <row r="529" ht="14.25" customHeight="1" x14ac:dyDescent="0.2"/>
    <row r="530" ht="14.25" customHeight="1" x14ac:dyDescent="0.2"/>
    <row r="531" ht="14.25" customHeight="1" x14ac:dyDescent="0.2"/>
    <row r="532" ht="14.25" customHeight="1" x14ac:dyDescent="0.2"/>
    <row r="533" ht="14.25" customHeight="1" x14ac:dyDescent="0.2"/>
    <row r="534" ht="14.25" customHeight="1" x14ac:dyDescent="0.2"/>
    <row r="535" ht="14.25" customHeight="1" x14ac:dyDescent="0.2"/>
    <row r="536" ht="14.25" customHeight="1" x14ac:dyDescent="0.2"/>
    <row r="537" ht="14.25" customHeight="1" x14ac:dyDescent="0.2"/>
    <row r="538" ht="14.25" customHeight="1" x14ac:dyDescent="0.2"/>
    <row r="539" ht="14.25" customHeight="1" x14ac:dyDescent="0.2"/>
    <row r="540" ht="14.25" customHeight="1" x14ac:dyDescent="0.2"/>
    <row r="541" ht="14.25" customHeight="1" x14ac:dyDescent="0.2"/>
    <row r="542" ht="14.25" customHeight="1" x14ac:dyDescent="0.2"/>
    <row r="543" ht="14.25" customHeight="1" x14ac:dyDescent="0.2"/>
    <row r="544" ht="14.25" customHeight="1" x14ac:dyDescent="0.2"/>
    <row r="545" ht="14.25" customHeight="1" x14ac:dyDescent="0.2"/>
    <row r="546" ht="14.25" customHeight="1" x14ac:dyDescent="0.2"/>
    <row r="547" ht="14.25" customHeight="1" x14ac:dyDescent="0.2"/>
    <row r="548" ht="14.25" customHeight="1" x14ac:dyDescent="0.2"/>
    <row r="549" ht="14.25" customHeight="1" x14ac:dyDescent="0.2"/>
    <row r="550" ht="14.25" customHeight="1" x14ac:dyDescent="0.2"/>
    <row r="551" ht="14.25" customHeight="1" x14ac:dyDescent="0.2"/>
    <row r="552" ht="14.25" customHeight="1" x14ac:dyDescent="0.2"/>
    <row r="553" ht="14.25" customHeight="1" x14ac:dyDescent="0.2"/>
    <row r="554" ht="14.25" customHeight="1" x14ac:dyDescent="0.2"/>
    <row r="555" ht="14.25" customHeight="1" x14ac:dyDescent="0.2"/>
    <row r="556" ht="14.25" customHeight="1" x14ac:dyDescent="0.2"/>
    <row r="557" ht="14.25" customHeight="1" x14ac:dyDescent="0.2"/>
    <row r="558" ht="14.25" customHeight="1" x14ac:dyDescent="0.2"/>
    <row r="559" ht="14.25" customHeight="1" x14ac:dyDescent="0.2"/>
    <row r="560" ht="14.25" customHeight="1" x14ac:dyDescent="0.2"/>
    <row r="561" ht="14.25" customHeight="1" x14ac:dyDescent="0.2"/>
    <row r="562" ht="14.25" customHeight="1" x14ac:dyDescent="0.2"/>
    <row r="563" ht="14.25" customHeight="1" x14ac:dyDescent="0.2"/>
    <row r="564" ht="14.25" customHeight="1" x14ac:dyDescent="0.2"/>
    <row r="565" ht="14.25" customHeight="1" x14ac:dyDescent="0.2"/>
    <row r="566" ht="14.25" customHeight="1" x14ac:dyDescent="0.2"/>
    <row r="567" ht="14.25" customHeight="1" x14ac:dyDescent="0.2"/>
    <row r="568" ht="14.25" customHeight="1" x14ac:dyDescent="0.2"/>
    <row r="569" ht="14.25" customHeight="1" x14ac:dyDescent="0.2"/>
    <row r="570" ht="14.25" customHeight="1" x14ac:dyDescent="0.2"/>
    <row r="571" ht="14.25" customHeight="1" x14ac:dyDescent="0.2"/>
    <row r="572" ht="14.25" customHeight="1" x14ac:dyDescent="0.2"/>
    <row r="573" ht="14.25" customHeight="1" x14ac:dyDescent="0.2"/>
    <row r="574" ht="14.25" customHeight="1" x14ac:dyDescent="0.2"/>
    <row r="575" ht="14.25" customHeight="1" x14ac:dyDescent="0.2"/>
    <row r="576" ht="14.25" customHeight="1" x14ac:dyDescent="0.2"/>
    <row r="577" ht="14.25" customHeight="1" x14ac:dyDescent="0.2"/>
    <row r="578" ht="14.25" customHeight="1" x14ac:dyDescent="0.2"/>
    <row r="579" ht="14.25" customHeight="1" x14ac:dyDescent="0.2"/>
    <row r="580" ht="14.25" customHeight="1" x14ac:dyDescent="0.2"/>
    <row r="581" ht="14.25" customHeight="1" x14ac:dyDescent="0.2"/>
    <row r="582" ht="14.25" customHeight="1" x14ac:dyDescent="0.2"/>
    <row r="583" ht="14.25" customHeight="1" x14ac:dyDescent="0.2"/>
    <row r="584" ht="14.25" customHeight="1" x14ac:dyDescent="0.2"/>
    <row r="585" ht="14.25" customHeight="1" x14ac:dyDescent="0.2"/>
    <row r="586" ht="14.25" customHeight="1" x14ac:dyDescent="0.2"/>
    <row r="587" ht="14.25" customHeight="1" x14ac:dyDescent="0.2"/>
    <row r="588" ht="14.25" customHeight="1" x14ac:dyDescent="0.2"/>
    <row r="589" ht="14.25" customHeight="1" x14ac:dyDescent="0.2"/>
    <row r="590" ht="14.25" customHeight="1" x14ac:dyDescent="0.2"/>
    <row r="591" ht="14.25" customHeight="1" x14ac:dyDescent="0.2"/>
    <row r="592" ht="14.25" customHeight="1" x14ac:dyDescent="0.2"/>
    <row r="593" ht="14.25" customHeight="1" x14ac:dyDescent="0.2"/>
    <row r="594" ht="14.25" customHeight="1" x14ac:dyDescent="0.2"/>
    <row r="595" ht="14.25" customHeight="1" x14ac:dyDescent="0.2"/>
    <row r="596" ht="14.25" customHeight="1" x14ac:dyDescent="0.2"/>
    <row r="597" ht="14.25" customHeight="1" x14ac:dyDescent="0.2"/>
    <row r="598" ht="14.25" customHeight="1" x14ac:dyDescent="0.2"/>
    <row r="599" ht="14.25" customHeight="1" x14ac:dyDescent="0.2"/>
    <row r="600" ht="14.25" customHeight="1" x14ac:dyDescent="0.2"/>
    <row r="601" ht="14.25" customHeight="1" x14ac:dyDescent="0.2"/>
    <row r="602" ht="14.25" customHeight="1" x14ac:dyDescent="0.2"/>
    <row r="603" ht="14.25" customHeight="1" x14ac:dyDescent="0.2"/>
    <row r="604" ht="14.25" customHeight="1" x14ac:dyDescent="0.2"/>
    <row r="605" ht="14.25" customHeight="1" x14ac:dyDescent="0.2"/>
    <row r="606" ht="14.25" customHeight="1" x14ac:dyDescent="0.2"/>
    <row r="607" ht="14.25" customHeight="1" x14ac:dyDescent="0.2"/>
    <row r="608" ht="14.25" customHeight="1" x14ac:dyDescent="0.2"/>
    <row r="609" ht="14.25" customHeight="1" x14ac:dyDescent="0.2"/>
    <row r="610" ht="14.25" customHeight="1" x14ac:dyDescent="0.2"/>
    <row r="611" ht="14.25" customHeight="1" x14ac:dyDescent="0.2"/>
    <row r="612" ht="14.25" customHeight="1" x14ac:dyDescent="0.2"/>
    <row r="613" ht="14.25" customHeight="1" x14ac:dyDescent="0.2"/>
    <row r="614" ht="14.25" customHeight="1" x14ac:dyDescent="0.2"/>
    <row r="615" ht="14.25" customHeight="1" x14ac:dyDescent="0.2"/>
    <row r="616" ht="14.25" customHeight="1" x14ac:dyDescent="0.2"/>
    <row r="617" ht="14.25" customHeight="1" x14ac:dyDescent="0.2"/>
    <row r="618" ht="14.25" customHeight="1" x14ac:dyDescent="0.2"/>
    <row r="619" ht="14.25" customHeight="1" x14ac:dyDescent="0.2"/>
    <row r="620" ht="14.25" customHeight="1" x14ac:dyDescent="0.2"/>
    <row r="621" ht="14.25" customHeight="1" x14ac:dyDescent="0.2"/>
    <row r="622" ht="14.25" customHeight="1" x14ac:dyDescent="0.2"/>
    <row r="623" ht="14.25" customHeight="1" x14ac:dyDescent="0.2"/>
    <row r="624" ht="14.25" customHeight="1" x14ac:dyDescent="0.2"/>
    <row r="625" ht="14.25" customHeight="1" x14ac:dyDescent="0.2"/>
    <row r="626" ht="14.25" customHeight="1" x14ac:dyDescent="0.2"/>
    <row r="627" ht="14.25" customHeight="1" x14ac:dyDescent="0.2"/>
    <row r="628" ht="14.25" customHeight="1" x14ac:dyDescent="0.2"/>
    <row r="629" ht="14.25" customHeight="1" x14ac:dyDescent="0.2"/>
    <row r="630" ht="14.25" customHeight="1" x14ac:dyDescent="0.2"/>
    <row r="631" ht="14.25" customHeight="1" x14ac:dyDescent="0.2"/>
    <row r="632" ht="14.25" customHeight="1" x14ac:dyDescent="0.2"/>
    <row r="633" ht="14.25" customHeight="1" x14ac:dyDescent="0.2"/>
    <row r="634" ht="14.25" customHeight="1" x14ac:dyDescent="0.2"/>
    <row r="635" ht="14.25" customHeight="1" x14ac:dyDescent="0.2"/>
    <row r="636" ht="14.25" customHeight="1" x14ac:dyDescent="0.2"/>
    <row r="637" ht="14.25" customHeight="1" x14ac:dyDescent="0.2"/>
    <row r="638" ht="14.25" customHeight="1" x14ac:dyDescent="0.2"/>
    <row r="639" ht="14.25" customHeight="1" x14ac:dyDescent="0.2"/>
    <row r="640" ht="14.25" customHeight="1" x14ac:dyDescent="0.2"/>
    <row r="641" ht="14.25" customHeight="1" x14ac:dyDescent="0.2"/>
    <row r="642" ht="14.25" customHeight="1" x14ac:dyDescent="0.2"/>
    <row r="643" ht="14.25" customHeight="1" x14ac:dyDescent="0.2"/>
    <row r="644" ht="14.25" customHeight="1" x14ac:dyDescent="0.2"/>
    <row r="645" ht="14.25" customHeight="1" x14ac:dyDescent="0.2"/>
    <row r="646" ht="14.25" customHeight="1" x14ac:dyDescent="0.2"/>
    <row r="647" ht="14.25" customHeight="1" x14ac:dyDescent="0.2"/>
    <row r="648" ht="14.25" customHeight="1" x14ac:dyDescent="0.2"/>
    <row r="649" ht="14.25" customHeight="1" x14ac:dyDescent="0.2"/>
    <row r="650" ht="14.25" customHeight="1" x14ac:dyDescent="0.2"/>
    <row r="651" ht="14.25" customHeight="1" x14ac:dyDescent="0.2"/>
    <row r="652" ht="14.25" customHeight="1" x14ac:dyDescent="0.2"/>
    <row r="653" ht="14.25" customHeight="1" x14ac:dyDescent="0.2"/>
    <row r="654" ht="14.25" customHeight="1" x14ac:dyDescent="0.2"/>
    <row r="655" ht="14.25" customHeight="1" x14ac:dyDescent="0.2"/>
    <row r="656" ht="14.25" customHeight="1" x14ac:dyDescent="0.2"/>
    <row r="657" ht="14.25" customHeight="1" x14ac:dyDescent="0.2"/>
    <row r="658" ht="14.25" customHeight="1" x14ac:dyDescent="0.2"/>
    <row r="659" ht="14.25" customHeight="1" x14ac:dyDescent="0.2"/>
    <row r="660" ht="14.25" customHeight="1" x14ac:dyDescent="0.2"/>
    <row r="661" ht="14.25" customHeight="1" x14ac:dyDescent="0.2"/>
    <row r="662" ht="14.25" customHeight="1" x14ac:dyDescent="0.2"/>
    <row r="663" ht="14.25" customHeight="1" x14ac:dyDescent="0.2"/>
    <row r="664" ht="14.25" customHeight="1" x14ac:dyDescent="0.2"/>
    <row r="665" ht="14.25" customHeight="1" x14ac:dyDescent="0.2"/>
    <row r="666" ht="14.25" customHeight="1" x14ac:dyDescent="0.2"/>
    <row r="667" ht="14.25" customHeight="1" x14ac:dyDescent="0.2"/>
    <row r="668" ht="14.25" customHeight="1" x14ac:dyDescent="0.2"/>
    <row r="669" ht="14.25" customHeight="1" x14ac:dyDescent="0.2"/>
    <row r="670" ht="14.25" customHeight="1" x14ac:dyDescent="0.2"/>
    <row r="671" ht="14.25" customHeight="1" x14ac:dyDescent="0.2"/>
    <row r="672" ht="14.25" customHeight="1" x14ac:dyDescent="0.2"/>
    <row r="673" ht="14.25" customHeight="1" x14ac:dyDescent="0.2"/>
    <row r="674" ht="14.25" customHeight="1" x14ac:dyDescent="0.2"/>
    <row r="675" ht="14.25" customHeight="1" x14ac:dyDescent="0.2"/>
    <row r="676" ht="14.25" customHeight="1" x14ac:dyDescent="0.2"/>
    <row r="677" ht="14.25" customHeight="1" x14ac:dyDescent="0.2"/>
    <row r="678" ht="14.25" customHeight="1" x14ac:dyDescent="0.2"/>
    <row r="679" ht="14.25" customHeight="1" x14ac:dyDescent="0.2"/>
    <row r="680" ht="14.25" customHeight="1" x14ac:dyDescent="0.2"/>
    <row r="681" ht="14.25" customHeight="1" x14ac:dyDescent="0.2"/>
    <row r="682" ht="14.25" customHeight="1" x14ac:dyDescent="0.2"/>
    <row r="683" ht="14.25" customHeight="1" x14ac:dyDescent="0.2"/>
    <row r="684" ht="14.25" customHeight="1" x14ac:dyDescent="0.2"/>
    <row r="685" ht="14.25" customHeight="1" x14ac:dyDescent="0.2"/>
    <row r="686" ht="14.25" customHeight="1" x14ac:dyDescent="0.2"/>
    <row r="687" ht="14.25" customHeight="1" x14ac:dyDescent="0.2"/>
    <row r="688" ht="14.25" customHeight="1" x14ac:dyDescent="0.2"/>
    <row r="689" ht="14.25" customHeight="1" x14ac:dyDescent="0.2"/>
    <row r="690" ht="14.25" customHeight="1" x14ac:dyDescent="0.2"/>
    <row r="691" ht="14.25" customHeight="1" x14ac:dyDescent="0.2"/>
    <row r="692" ht="14.25" customHeight="1" x14ac:dyDescent="0.2"/>
    <row r="693" ht="14.25" customHeight="1" x14ac:dyDescent="0.2"/>
    <row r="694" ht="14.25" customHeight="1" x14ac:dyDescent="0.2"/>
    <row r="695" ht="14.25" customHeight="1" x14ac:dyDescent="0.2"/>
    <row r="696" ht="14.25" customHeight="1" x14ac:dyDescent="0.2"/>
    <row r="697" ht="14.25" customHeight="1" x14ac:dyDescent="0.2"/>
    <row r="698" ht="14.25" customHeight="1" x14ac:dyDescent="0.2"/>
    <row r="699" ht="14.25" customHeight="1" x14ac:dyDescent="0.2"/>
    <row r="700" ht="14.25" customHeight="1" x14ac:dyDescent="0.2"/>
    <row r="701" ht="14.25" customHeight="1" x14ac:dyDescent="0.2"/>
    <row r="702" ht="14.25" customHeight="1" x14ac:dyDescent="0.2"/>
    <row r="703" ht="14.25" customHeight="1" x14ac:dyDescent="0.2"/>
    <row r="704" ht="14.25" customHeight="1" x14ac:dyDescent="0.2"/>
    <row r="705" ht="14.25" customHeight="1" x14ac:dyDescent="0.2"/>
    <row r="706" ht="14.25" customHeight="1" x14ac:dyDescent="0.2"/>
    <row r="707" ht="14.25" customHeight="1" x14ac:dyDescent="0.2"/>
    <row r="708" ht="14.25" customHeight="1" x14ac:dyDescent="0.2"/>
    <row r="709" ht="14.25" customHeight="1" x14ac:dyDescent="0.2"/>
    <row r="710" ht="14.25" customHeight="1" x14ac:dyDescent="0.2"/>
    <row r="711" ht="14.25" customHeight="1" x14ac:dyDescent="0.2"/>
    <row r="712" ht="14.25" customHeight="1" x14ac:dyDescent="0.2"/>
    <row r="713" ht="14.25" customHeight="1" x14ac:dyDescent="0.2"/>
    <row r="714" ht="14.25" customHeight="1" x14ac:dyDescent="0.2"/>
    <row r="715" ht="14.25" customHeight="1" x14ac:dyDescent="0.2"/>
    <row r="716" ht="14.25" customHeight="1" x14ac:dyDescent="0.2"/>
    <row r="717" ht="14.25" customHeight="1" x14ac:dyDescent="0.2"/>
    <row r="718" ht="14.25" customHeight="1" x14ac:dyDescent="0.2"/>
    <row r="719" ht="14.25" customHeight="1" x14ac:dyDescent="0.2"/>
    <row r="720" ht="14.25" customHeight="1" x14ac:dyDescent="0.2"/>
    <row r="721" ht="14.25" customHeight="1" x14ac:dyDescent="0.2"/>
    <row r="722" ht="14.25" customHeight="1" x14ac:dyDescent="0.2"/>
    <row r="723" ht="14.25" customHeight="1" x14ac:dyDescent="0.2"/>
    <row r="724" ht="14.25" customHeight="1" x14ac:dyDescent="0.2"/>
    <row r="725" ht="14.25" customHeight="1" x14ac:dyDescent="0.2"/>
    <row r="726" ht="14.25" customHeight="1" x14ac:dyDescent="0.2"/>
    <row r="727" ht="14.25" customHeight="1" x14ac:dyDescent="0.2"/>
    <row r="728" ht="14.25" customHeight="1" x14ac:dyDescent="0.2"/>
    <row r="729" ht="14.25" customHeight="1" x14ac:dyDescent="0.2"/>
    <row r="730" ht="14.25" customHeight="1" x14ac:dyDescent="0.2"/>
    <row r="731" ht="14.25" customHeight="1" x14ac:dyDescent="0.2"/>
    <row r="732" ht="14.25" customHeight="1" x14ac:dyDescent="0.2"/>
    <row r="733" ht="14.25" customHeight="1" x14ac:dyDescent="0.2"/>
    <row r="734" ht="14.25" customHeight="1" x14ac:dyDescent="0.2"/>
    <row r="735" ht="14.25" customHeight="1" x14ac:dyDescent="0.2"/>
    <row r="736" ht="14.25" customHeight="1" x14ac:dyDescent="0.2"/>
    <row r="737" ht="14.25" customHeight="1" x14ac:dyDescent="0.2"/>
    <row r="738" ht="14.25" customHeight="1" x14ac:dyDescent="0.2"/>
    <row r="739" ht="14.25" customHeight="1" x14ac:dyDescent="0.2"/>
    <row r="740" ht="14.25" customHeight="1" x14ac:dyDescent="0.2"/>
    <row r="741" ht="14.25" customHeight="1" x14ac:dyDescent="0.2"/>
    <row r="742" ht="14.25" customHeight="1" x14ac:dyDescent="0.2"/>
    <row r="743" ht="14.25" customHeight="1" x14ac:dyDescent="0.2"/>
    <row r="744" ht="14.25" customHeight="1" x14ac:dyDescent="0.2"/>
    <row r="745" ht="14.25" customHeight="1" x14ac:dyDescent="0.2"/>
    <row r="746" ht="14.25" customHeight="1" x14ac:dyDescent="0.2"/>
    <row r="747" ht="14.25" customHeight="1" x14ac:dyDescent="0.2"/>
    <row r="748" ht="14.25" customHeight="1" x14ac:dyDescent="0.2"/>
    <row r="749" ht="14.25" customHeight="1" x14ac:dyDescent="0.2"/>
    <row r="750" ht="14.25" customHeight="1" x14ac:dyDescent="0.2"/>
    <row r="751" ht="14.25" customHeight="1" x14ac:dyDescent="0.2"/>
    <row r="752" ht="14.25" customHeight="1" x14ac:dyDescent="0.2"/>
    <row r="753" ht="14.25" customHeight="1" x14ac:dyDescent="0.2"/>
    <row r="754" ht="14.25" customHeight="1" x14ac:dyDescent="0.2"/>
    <row r="755" ht="14.25" customHeight="1" x14ac:dyDescent="0.2"/>
    <row r="756" ht="14.25" customHeight="1" x14ac:dyDescent="0.2"/>
    <row r="757" ht="14.25" customHeight="1" x14ac:dyDescent="0.2"/>
    <row r="758" ht="14.25" customHeight="1" x14ac:dyDescent="0.2"/>
    <row r="759" ht="14.25" customHeight="1" x14ac:dyDescent="0.2"/>
    <row r="760" ht="14.25" customHeight="1" x14ac:dyDescent="0.2"/>
    <row r="761" ht="14.25" customHeight="1" x14ac:dyDescent="0.2"/>
    <row r="762" ht="14.25" customHeight="1" x14ac:dyDescent="0.2"/>
    <row r="763" ht="14.25" customHeight="1" x14ac:dyDescent="0.2"/>
    <row r="764" ht="14.25" customHeight="1" x14ac:dyDescent="0.2"/>
    <row r="765" ht="14.25" customHeight="1" x14ac:dyDescent="0.2"/>
    <row r="766" ht="14.25" customHeight="1" x14ac:dyDescent="0.2"/>
    <row r="767" ht="14.25" customHeight="1" x14ac:dyDescent="0.2"/>
    <row r="768" ht="14.25" customHeight="1" x14ac:dyDescent="0.2"/>
    <row r="769" ht="14.25" customHeight="1" x14ac:dyDescent="0.2"/>
    <row r="770" ht="14.25" customHeight="1" x14ac:dyDescent="0.2"/>
    <row r="771" ht="14.25" customHeight="1" x14ac:dyDescent="0.2"/>
    <row r="772" ht="14.25" customHeight="1" x14ac:dyDescent="0.2"/>
    <row r="773" ht="14.25" customHeight="1" x14ac:dyDescent="0.2"/>
    <row r="774" ht="14.25" customHeight="1" x14ac:dyDescent="0.2"/>
    <row r="775" ht="14.25" customHeight="1" x14ac:dyDescent="0.2"/>
    <row r="776" ht="14.25" customHeight="1" x14ac:dyDescent="0.2"/>
    <row r="777" ht="14.25" customHeight="1" x14ac:dyDescent="0.2"/>
    <row r="778" ht="14.25" customHeight="1" x14ac:dyDescent="0.2"/>
    <row r="779" ht="14.25" customHeight="1" x14ac:dyDescent="0.2"/>
    <row r="780" ht="14.25" customHeight="1" x14ac:dyDescent="0.2"/>
    <row r="781" ht="14.25" customHeight="1" x14ac:dyDescent="0.2"/>
    <row r="782" ht="14.25" customHeight="1" x14ac:dyDescent="0.2"/>
    <row r="783" ht="14.25" customHeight="1" x14ac:dyDescent="0.2"/>
    <row r="784" ht="14.25" customHeight="1" x14ac:dyDescent="0.2"/>
    <row r="785" ht="14.25" customHeight="1" x14ac:dyDescent="0.2"/>
    <row r="786" ht="14.25" customHeight="1" x14ac:dyDescent="0.2"/>
    <row r="787" ht="14.25" customHeight="1" x14ac:dyDescent="0.2"/>
    <row r="788" ht="14.25" customHeight="1" x14ac:dyDescent="0.2"/>
    <row r="789" ht="14.25" customHeight="1" x14ac:dyDescent="0.2"/>
    <row r="790" ht="14.25" customHeight="1" x14ac:dyDescent="0.2"/>
    <row r="791" ht="14.25" customHeight="1" x14ac:dyDescent="0.2"/>
    <row r="792" ht="14.25" customHeight="1" x14ac:dyDescent="0.2"/>
    <row r="793" ht="14.25" customHeight="1" x14ac:dyDescent="0.2"/>
    <row r="794" ht="14.25" customHeight="1" x14ac:dyDescent="0.2"/>
    <row r="795" ht="14.25" customHeight="1" x14ac:dyDescent="0.2"/>
    <row r="796" ht="14.25" customHeight="1" x14ac:dyDescent="0.2"/>
    <row r="797" ht="14.25" customHeight="1" x14ac:dyDescent="0.2"/>
    <row r="798" ht="14.25" customHeight="1" x14ac:dyDescent="0.2"/>
    <row r="799" ht="14.25" customHeight="1" x14ac:dyDescent="0.2"/>
    <row r="800" ht="14.25" customHeight="1" x14ac:dyDescent="0.2"/>
    <row r="801" ht="14.25" customHeight="1" x14ac:dyDescent="0.2"/>
    <row r="802" ht="14.25" customHeight="1" x14ac:dyDescent="0.2"/>
    <row r="803" ht="14.25" customHeight="1" x14ac:dyDescent="0.2"/>
    <row r="804" ht="14.25" customHeight="1" x14ac:dyDescent="0.2"/>
    <row r="805" ht="14.25" customHeight="1" x14ac:dyDescent="0.2"/>
    <row r="806" ht="14.25" customHeight="1" x14ac:dyDescent="0.2"/>
    <row r="807" ht="14.25" customHeight="1" x14ac:dyDescent="0.2"/>
    <row r="808" ht="14.25" customHeight="1" x14ac:dyDescent="0.2"/>
    <row r="809" ht="14.25" customHeight="1" x14ac:dyDescent="0.2"/>
    <row r="810" ht="14.25" customHeight="1" x14ac:dyDescent="0.2"/>
    <row r="811" ht="14.25" customHeight="1" x14ac:dyDescent="0.2"/>
    <row r="812" ht="14.25" customHeight="1" x14ac:dyDescent="0.2"/>
    <row r="813" ht="14.25" customHeight="1" x14ac:dyDescent="0.2"/>
    <row r="814" ht="14.25" customHeight="1" x14ac:dyDescent="0.2"/>
    <row r="815" ht="14.25" customHeight="1" x14ac:dyDescent="0.2"/>
    <row r="816" ht="14.25" customHeight="1" x14ac:dyDescent="0.2"/>
    <row r="817" ht="14.25" customHeight="1" x14ac:dyDescent="0.2"/>
    <row r="818" ht="14.25" customHeight="1" x14ac:dyDescent="0.2"/>
    <row r="819" ht="14.25" customHeight="1" x14ac:dyDescent="0.2"/>
    <row r="820" ht="14.25" customHeight="1" x14ac:dyDescent="0.2"/>
    <row r="821" ht="14.25" customHeight="1" x14ac:dyDescent="0.2"/>
    <row r="822" ht="14.25" customHeight="1" x14ac:dyDescent="0.2"/>
    <row r="823" ht="14.25" customHeight="1" x14ac:dyDescent="0.2"/>
    <row r="824" ht="14.25" customHeight="1" x14ac:dyDescent="0.2"/>
    <row r="825" ht="14.25" customHeight="1" x14ac:dyDescent="0.2"/>
    <row r="826" ht="14.25" customHeight="1" x14ac:dyDescent="0.2"/>
    <row r="827" ht="14.25" customHeight="1" x14ac:dyDescent="0.2"/>
    <row r="828" ht="14.25" customHeight="1" x14ac:dyDescent="0.2"/>
    <row r="829" ht="14.25" customHeight="1" x14ac:dyDescent="0.2"/>
    <row r="830" ht="14.25" customHeight="1" x14ac:dyDescent="0.2"/>
    <row r="831" ht="14.25" customHeight="1" x14ac:dyDescent="0.2"/>
    <row r="832" ht="14.25" customHeight="1" x14ac:dyDescent="0.2"/>
    <row r="833" ht="14.25" customHeight="1" x14ac:dyDescent="0.2"/>
    <row r="834" ht="14.25" customHeight="1" x14ac:dyDescent="0.2"/>
    <row r="835" ht="14.25" customHeight="1" x14ac:dyDescent="0.2"/>
    <row r="836" ht="14.25" customHeight="1" x14ac:dyDescent="0.2"/>
    <row r="837" ht="14.25" customHeight="1" x14ac:dyDescent="0.2"/>
    <row r="838" ht="14.25" customHeight="1" x14ac:dyDescent="0.2"/>
    <row r="839" ht="14.25" customHeight="1" x14ac:dyDescent="0.2"/>
    <row r="840" ht="14.25" customHeight="1" x14ac:dyDescent="0.2"/>
    <row r="841" ht="14.25" customHeight="1" x14ac:dyDescent="0.2"/>
    <row r="842" ht="14.25" customHeight="1" x14ac:dyDescent="0.2"/>
    <row r="843" ht="14.25" customHeight="1" x14ac:dyDescent="0.2"/>
    <row r="844" ht="14.25" customHeight="1" x14ac:dyDescent="0.2"/>
    <row r="845" ht="14.25" customHeight="1" x14ac:dyDescent="0.2"/>
    <row r="846" ht="14.25" customHeight="1" x14ac:dyDescent="0.2"/>
    <row r="847" ht="14.25" customHeight="1" x14ac:dyDescent="0.2"/>
    <row r="848" ht="14.25" customHeight="1" x14ac:dyDescent="0.2"/>
    <row r="849" ht="14.25" customHeight="1" x14ac:dyDescent="0.2"/>
    <row r="850" ht="14.25" customHeight="1" x14ac:dyDescent="0.2"/>
    <row r="851" ht="14.25" customHeight="1" x14ac:dyDescent="0.2"/>
    <row r="852" ht="14.25" customHeight="1" x14ac:dyDescent="0.2"/>
    <row r="853" ht="14.25" customHeight="1" x14ac:dyDescent="0.2"/>
    <row r="854" ht="14.25" customHeight="1" x14ac:dyDescent="0.2"/>
    <row r="855" ht="14.25" customHeight="1" x14ac:dyDescent="0.2"/>
    <row r="856" ht="14.25" customHeight="1" x14ac:dyDescent="0.2"/>
    <row r="857" ht="14.25" customHeight="1" x14ac:dyDescent="0.2"/>
    <row r="858" ht="14.25" customHeight="1" x14ac:dyDescent="0.2"/>
    <row r="859" ht="14.25" customHeight="1" x14ac:dyDescent="0.2"/>
    <row r="860" ht="14.25" customHeight="1" x14ac:dyDescent="0.2"/>
    <row r="861" ht="14.25" customHeight="1" x14ac:dyDescent="0.2"/>
    <row r="862" ht="14.25" customHeight="1" x14ac:dyDescent="0.2"/>
    <row r="863" ht="14.25" customHeight="1" x14ac:dyDescent="0.2"/>
    <row r="864" ht="14.25" customHeight="1" x14ac:dyDescent="0.2"/>
    <row r="865" ht="14.25" customHeight="1" x14ac:dyDescent="0.2"/>
    <row r="866" ht="14.25" customHeight="1" x14ac:dyDescent="0.2"/>
    <row r="867" ht="14.25" customHeight="1" x14ac:dyDescent="0.2"/>
    <row r="868" ht="14.25" customHeight="1" x14ac:dyDescent="0.2"/>
    <row r="869" ht="14.25" customHeight="1" x14ac:dyDescent="0.2"/>
    <row r="870" ht="14.25" customHeight="1" x14ac:dyDescent="0.2"/>
    <row r="871" ht="14.25" customHeight="1" x14ac:dyDescent="0.2"/>
    <row r="872" ht="14.25" customHeight="1" x14ac:dyDescent="0.2"/>
    <row r="873" ht="14.25" customHeight="1" x14ac:dyDescent="0.2"/>
    <row r="874" ht="14.25" customHeight="1" x14ac:dyDescent="0.2"/>
    <row r="875" ht="14.25" customHeight="1" x14ac:dyDescent="0.2"/>
    <row r="876" ht="14.25" customHeight="1" x14ac:dyDescent="0.2"/>
    <row r="877" ht="14.25" customHeight="1" x14ac:dyDescent="0.2"/>
    <row r="878" ht="14.25" customHeight="1" x14ac:dyDescent="0.2"/>
    <row r="879" ht="14.25" customHeight="1" x14ac:dyDescent="0.2"/>
    <row r="880" ht="14.25" customHeight="1" x14ac:dyDescent="0.2"/>
    <row r="881" ht="14.25" customHeight="1" x14ac:dyDescent="0.2"/>
    <row r="882" ht="14.25" customHeight="1" x14ac:dyDescent="0.2"/>
    <row r="883" ht="14.25" customHeight="1" x14ac:dyDescent="0.2"/>
    <row r="884" ht="14.25" customHeight="1" x14ac:dyDescent="0.2"/>
    <row r="885" ht="14.25" customHeight="1" x14ac:dyDescent="0.2"/>
    <row r="886" ht="14.25" customHeight="1" x14ac:dyDescent="0.2"/>
    <row r="887" ht="14.25" customHeight="1" x14ac:dyDescent="0.2"/>
    <row r="888" ht="14.25" customHeight="1" x14ac:dyDescent="0.2"/>
    <row r="889" ht="14.25" customHeight="1" x14ac:dyDescent="0.2"/>
    <row r="890" ht="14.25" customHeight="1" x14ac:dyDescent="0.2"/>
    <row r="891" ht="14.25" customHeight="1" x14ac:dyDescent="0.2"/>
    <row r="892" ht="14.25" customHeight="1" x14ac:dyDescent="0.2"/>
    <row r="893" ht="14.25" customHeight="1" x14ac:dyDescent="0.2"/>
    <row r="894" ht="14.25" customHeight="1" x14ac:dyDescent="0.2"/>
    <row r="895" ht="14.25" customHeight="1" x14ac:dyDescent="0.2"/>
    <row r="896" ht="14.25" customHeight="1" x14ac:dyDescent="0.2"/>
    <row r="897" ht="14.25" customHeight="1" x14ac:dyDescent="0.2"/>
    <row r="898" ht="14.25" customHeight="1" x14ac:dyDescent="0.2"/>
    <row r="899" ht="14.25" customHeight="1" x14ac:dyDescent="0.2"/>
    <row r="900" ht="14.25" customHeight="1" x14ac:dyDescent="0.2"/>
    <row r="901" ht="14.25" customHeight="1" x14ac:dyDescent="0.2"/>
    <row r="902" ht="14.25" customHeight="1" x14ac:dyDescent="0.2"/>
    <row r="903" ht="14.25" customHeight="1" x14ac:dyDescent="0.2"/>
    <row r="904" ht="14.25" customHeight="1" x14ac:dyDescent="0.2"/>
    <row r="905" ht="14.25" customHeight="1" x14ac:dyDescent="0.2"/>
    <row r="906" ht="14.25" customHeight="1" x14ac:dyDescent="0.2"/>
    <row r="907" ht="14.25" customHeight="1" x14ac:dyDescent="0.2"/>
    <row r="908" ht="14.25" customHeight="1" x14ac:dyDescent="0.2"/>
    <row r="909" ht="14.25" customHeight="1" x14ac:dyDescent="0.2"/>
    <row r="910" ht="14.25" customHeight="1" x14ac:dyDescent="0.2"/>
    <row r="911" ht="14.25" customHeight="1" x14ac:dyDescent="0.2"/>
    <row r="912" ht="14.25" customHeight="1" x14ac:dyDescent="0.2"/>
    <row r="913" ht="14.25" customHeight="1" x14ac:dyDescent="0.2"/>
    <row r="914" ht="14.25" customHeight="1" x14ac:dyDescent="0.2"/>
    <row r="915" ht="14.25" customHeight="1" x14ac:dyDescent="0.2"/>
    <row r="916" ht="14.25" customHeight="1" x14ac:dyDescent="0.2"/>
    <row r="917" ht="14.25" customHeight="1" x14ac:dyDescent="0.2"/>
    <row r="918" ht="14.25" customHeight="1" x14ac:dyDescent="0.2"/>
    <row r="919" ht="14.25" customHeight="1" x14ac:dyDescent="0.2"/>
    <row r="920" ht="14.25" customHeight="1" x14ac:dyDescent="0.2"/>
    <row r="921" ht="14.25" customHeight="1" x14ac:dyDescent="0.2"/>
    <row r="922" ht="14.25" customHeight="1" x14ac:dyDescent="0.2"/>
    <row r="923" ht="14.25" customHeight="1" x14ac:dyDescent="0.2"/>
    <row r="924" ht="14.25" customHeight="1" x14ac:dyDescent="0.2"/>
    <row r="925" ht="14.25" customHeight="1" x14ac:dyDescent="0.2"/>
    <row r="926" ht="14.25" customHeight="1" x14ac:dyDescent="0.2"/>
    <row r="927" ht="14.25" customHeight="1" x14ac:dyDescent="0.2"/>
    <row r="928" ht="14.25" customHeight="1" x14ac:dyDescent="0.2"/>
    <row r="929" ht="14.25" customHeight="1" x14ac:dyDescent="0.2"/>
    <row r="930" ht="14.25" customHeight="1" x14ac:dyDescent="0.2"/>
    <row r="931" ht="14.25" customHeight="1" x14ac:dyDescent="0.2"/>
    <row r="932" ht="14.25" customHeight="1" x14ac:dyDescent="0.2"/>
    <row r="933" ht="14.25" customHeight="1" x14ac:dyDescent="0.2"/>
    <row r="934" ht="14.25" customHeight="1" x14ac:dyDescent="0.2"/>
    <row r="935" ht="14.25" customHeight="1" x14ac:dyDescent="0.2"/>
    <row r="936" ht="14.25" customHeight="1" x14ac:dyDescent="0.2"/>
    <row r="937" ht="14.25" customHeight="1" x14ac:dyDescent="0.2"/>
    <row r="938" ht="14.25" customHeight="1" x14ac:dyDescent="0.2"/>
    <row r="939" ht="14.25" customHeight="1" x14ac:dyDescent="0.2"/>
    <row r="940" ht="14.25" customHeight="1" x14ac:dyDescent="0.2"/>
    <row r="941" ht="14.25" customHeight="1" x14ac:dyDescent="0.2"/>
    <row r="942" ht="14.25" customHeight="1" x14ac:dyDescent="0.2"/>
    <row r="943" ht="14.25" customHeight="1" x14ac:dyDescent="0.2"/>
    <row r="944" ht="14.25" customHeight="1" x14ac:dyDescent="0.2"/>
    <row r="945" ht="14.25" customHeight="1" x14ac:dyDescent="0.2"/>
    <row r="946" ht="14.25" customHeight="1" x14ac:dyDescent="0.2"/>
    <row r="947" ht="14.25" customHeight="1" x14ac:dyDescent="0.2"/>
    <row r="948" ht="14.25" customHeight="1" x14ac:dyDescent="0.2"/>
    <row r="949" ht="14.25" customHeight="1" x14ac:dyDescent="0.2"/>
    <row r="950" ht="14.25" customHeight="1" x14ac:dyDescent="0.2"/>
    <row r="951" ht="14.25" customHeight="1" x14ac:dyDescent="0.2"/>
    <row r="952" ht="14.25" customHeight="1" x14ac:dyDescent="0.2"/>
    <row r="953" ht="14.25" customHeight="1" x14ac:dyDescent="0.2"/>
    <row r="954" ht="14.25" customHeight="1" x14ac:dyDescent="0.2"/>
    <row r="955" ht="14.25" customHeight="1" x14ac:dyDescent="0.2"/>
    <row r="956" ht="14.25" customHeight="1" x14ac:dyDescent="0.2"/>
    <row r="957" ht="14.25" customHeight="1" x14ac:dyDescent="0.2"/>
    <row r="958" ht="14.25" customHeight="1" x14ac:dyDescent="0.2"/>
    <row r="959" ht="14.25" customHeight="1" x14ac:dyDescent="0.2"/>
    <row r="960" ht="14.25" customHeight="1" x14ac:dyDescent="0.2"/>
    <row r="961" ht="14.25" customHeight="1" x14ac:dyDescent="0.2"/>
    <row r="962" ht="14.25" customHeight="1" x14ac:dyDescent="0.2"/>
    <row r="963" ht="14.25" customHeight="1" x14ac:dyDescent="0.2"/>
    <row r="964" ht="14.25" customHeight="1" x14ac:dyDescent="0.2"/>
    <row r="965" ht="14.25" customHeight="1" x14ac:dyDescent="0.2"/>
    <row r="966" ht="14.25" customHeight="1" x14ac:dyDescent="0.2"/>
    <row r="967" ht="14.25" customHeight="1" x14ac:dyDescent="0.2"/>
    <row r="968" ht="14.25" customHeight="1" x14ac:dyDescent="0.2"/>
    <row r="969" ht="14.25" customHeight="1" x14ac:dyDescent="0.2"/>
    <row r="970" ht="14.25" customHeight="1" x14ac:dyDescent="0.2"/>
    <row r="971" ht="14.25" customHeight="1" x14ac:dyDescent="0.2"/>
    <row r="972" ht="14.25" customHeight="1" x14ac:dyDescent="0.2"/>
    <row r="973" ht="14.25" customHeight="1" x14ac:dyDescent="0.2"/>
    <row r="974" ht="14.25" customHeight="1" x14ac:dyDescent="0.2"/>
    <row r="975" ht="14.25" customHeight="1" x14ac:dyDescent="0.2"/>
    <row r="976" ht="14.25" customHeight="1" x14ac:dyDescent="0.2"/>
    <row r="977" ht="14.25" customHeight="1" x14ac:dyDescent="0.2"/>
    <row r="978" ht="14.25" customHeight="1" x14ac:dyDescent="0.2"/>
    <row r="979" ht="14.25" customHeight="1" x14ac:dyDescent="0.2"/>
    <row r="980" ht="14.25" customHeight="1" x14ac:dyDescent="0.2"/>
    <row r="981" ht="14.25" customHeight="1" x14ac:dyDescent="0.2"/>
    <row r="982" ht="14.25" customHeight="1" x14ac:dyDescent="0.2"/>
    <row r="983" ht="14.25" customHeight="1" x14ac:dyDescent="0.2"/>
    <row r="984" ht="14.25" customHeight="1" x14ac:dyDescent="0.2"/>
    <row r="985" ht="14.25" customHeight="1" x14ac:dyDescent="0.2"/>
    <row r="986" ht="14.25" customHeight="1" x14ac:dyDescent="0.2"/>
    <row r="987" ht="14.25" customHeight="1" x14ac:dyDescent="0.2"/>
    <row r="988" ht="14.25" customHeight="1" x14ac:dyDescent="0.2"/>
    <row r="989" ht="14.25" customHeight="1" x14ac:dyDescent="0.2"/>
    <row r="990" ht="14.25" customHeight="1" x14ac:dyDescent="0.2"/>
    <row r="991" ht="14.25" customHeight="1" x14ac:dyDescent="0.2"/>
    <row r="992" ht="14.25" customHeight="1" x14ac:dyDescent="0.2"/>
    <row r="993" ht="14.25" customHeight="1" x14ac:dyDescent="0.2"/>
    <row r="994" ht="14.25" customHeight="1" x14ac:dyDescent="0.2"/>
    <row r="995" ht="14.25" customHeight="1" x14ac:dyDescent="0.2"/>
    <row r="996" ht="14.25" customHeight="1" x14ac:dyDescent="0.2"/>
    <row r="997" ht="14.25" customHeight="1" x14ac:dyDescent="0.2"/>
    <row r="998" ht="14.25" customHeight="1" x14ac:dyDescent="0.2"/>
    <row r="999" ht="14.25" customHeight="1" x14ac:dyDescent="0.2"/>
    <row r="1000" ht="14.25" customHeight="1" x14ac:dyDescent="0.2"/>
  </sheetData>
  <pageMargins left="0.7" right="0.7" top="0.75" bottom="0.75" header="0" footer="0"/>
  <pageSetup orientation="landscape"/>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44546A"/>
  </sheetPr>
  <dimension ref="A1:BA1000"/>
  <sheetViews>
    <sheetView topLeftCell="AP1" workbookViewId="0">
      <selection activeCell="U37" sqref="U37"/>
    </sheetView>
  </sheetViews>
  <sheetFormatPr baseColWidth="10" defaultColWidth="14.5" defaultRowHeight="15" customHeight="1" x14ac:dyDescent="0.2"/>
  <cols>
    <col min="1" max="1" width="35.5" customWidth="1"/>
    <col min="2" max="33" width="9.1640625" customWidth="1"/>
  </cols>
  <sheetData>
    <row r="1" spans="1:53" ht="14.25" customHeight="1" x14ac:dyDescent="0.2">
      <c r="A1" s="24" t="s">
        <v>72</v>
      </c>
      <c r="B1" s="1">
        <v>2019</v>
      </c>
      <c r="C1" s="1">
        <v>2020</v>
      </c>
      <c r="D1" s="1">
        <v>2021</v>
      </c>
      <c r="E1" s="1">
        <v>2022</v>
      </c>
      <c r="F1" s="1">
        <v>2023</v>
      </c>
      <c r="G1" s="1">
        <v>2024</v>
      </c>
      <c r="H1" s="1">
        <v>2025</v>
      </c>
      <c r="I1" s="1">
        <v>2026</v>
      </c>
      <c r="J1" s="1">
        <v>2027</v>
      </c>
      <c r="K1" s="1">
        <v>2028</v>
      </c>
      <c r="L1" s="1">
        <v>2029</v>
      </c>
      <c r="M1" s="1">
        <v>2030</v>
      </c>
      <c r="N1" s="1">
        <v>2031</v>
      </c>
      <c r="O1" s="1">
        <v>2032</v>
      </c>
      <c r="P1" s="1">
        <v>2033</v>
      </c>
      <c r="Q1" s="1">
        <v>2034</v>
      </c>
      <c r="R1" s="1">
        <v>2035</v>
      </c>
      <c r="S1" s="1">
        <v>2036</v>
      </c>
      <c r="T1" s="1">
        <v>2037</v>
      </c>
      <c r="U1" s="1">
        <v>2038</v>
      </c>
      <c r="V1" s="1">
        <v>2039</v>
      </c>
      <c r="W1" s="1">
        <v>2040</v>
      </c>
      <c r="X1" s="1">
        <v>2041</v>
      </c>
      <c r="Y1" s="1">
        <v>2042</v>
      </c>
      <c r="Z1" s="1">
        <v>2043</v>
      </c>
      <c r="AA1" s="1">
        <v>2044</v>
      </c>
      <c r="AB1" s="1">
        <v>2045</v>
      </c>
      <c r="AC1" s="1">
        <v>2046</v>
      </c>
      <c r="AD1" s="1">
        <v>2047</v>
      </c>
      <c r="AE1" s="1">
        <v>2048</v>
      </c>
      <c r="AF1" s="1">
        <v>2049</v>
      </c>
      <c r="AG1" s="1">
        <v>2050</v>
      </c>
      <c r="AH1" s="25">
        <v>2051</v>
      </c>
      <c r="AI1" s="25">
        <v>2052</v>
      </c>
      <c r="AJ1" s="25">
        <v>2053</v>
      </c>
      <c r="AK1" s="25">
        <v>2054</v>
      </c>
      <c r="AL1" s="25">
        <v>2055</v>
      </c>
      <c r="AM1" s="25">
        <v>2056</v>
      </c>
      <c r="AN1" s="25">
        <v>2057</v>
      </c>
      <c r="AO1" s="25">
        <v>2058</v>
      </c>
      <c r="AP1" s="25">
        <v>2059</v>
      </c>
      <c r="AQ1" s="25">
        <v>2060</v>
      </c>
      <c r="AR1" s="25">
        <v>2061</v>
      </c>
      <c r="AS1" s="25">
        <v>2062</v>
      </c>
      <c r="AT1" s="25">
        <v>2063</v>
      </c>
      <c r="AU1" s="25">
        <v>2064</v>
      </c>
      <c r="AV1" s="25">
        <v>2065</v>
      </c>
      <c r="AW1" s="25">
        <v>2066</v>
      </c>
      <c r="AX1" s="25">
        <v>2067</v>
      </c>
      <c r="AY1" s="25">
        <v>2068</v>
      </c>
      <c r="AZ1" s="25">
        <v>2069</v>
      </c>
      <c r="BA1" s="25">
        <v>2070</v>
      </c>
    </row>
    <row r="2" spans="1:53" ht="14.25" customHeight="1" x14ac:dyDescent="0.2">
      <c r="A2" s="10" t="s">
        <v>86</v>
      </c>
      <c r="B2" s="33">
        <v>0</v>
      </c>
      <c r="C2" s="33">
        <v>0</v>
      </c>
      <c r="D2" s="33">
        <v>0</v>
      </c>
      <c r="E2" s="33">
        <v>0</v>
      </c>
      <c r="F2" s="33">
        <v>0</v>
      </c>
      <c r="G2" s="33">
        <v>0</v>
      </c>
      <c r="H2" s="33">
        <v>0</v>
      </c>
      <c r="I2" s="33">
        <v>0</v>
      </c>
      <c r="J2" s="33">
        <v>0</v>
      </c>
      <c r="K2" s="33">
        <v>0</v>
      </c>
      <c r="L2" s="33">
        <v>0</v>
      </c>
      <c r="M2" s="33">
        <v>0</v>
      </c>
      <c r="N2" s="33">
        <v>0</v>
      </c>
      <c r="O2" s="33">
        <v>0</v>
      </c>
      <c r="P2" s="33">
        <v>0</v>
      </c>
      <c r="Q2" s="33">
        <v>0</v>
      </c>
      <c r="R2" s="33">
        <v>0</v>
      </c>
      <c r="S2" s="33">
        <v>0</v>
      </c>
      <c r="T2" s="33">
        <v>0</v>
      </c>
      <c r="U2" s="33">
        <v>0</v>
      </c>
      <c r="V2" s="33">
        <v>0</v>
      </c>
      <c r="W2" s="33">
        <v>0</v>
      </c>
      <c r="X2" s="33">
        <v>0</v>
      </c>
      <c r="Y2" s="33">
        <v>0</v>
      </c>
      <c r="Z2" s="33">
        <v>0</v>
      </c>
      <c r="AA2" s="33">
        <v>0</v>
      </c>
      <c r="AB2" s="33">
        <v>0</v>
      </c>
      <c r="AC2" s="33">
        <v>0</v>
      </c>
      <c r="AD2" s="33">
        <v>0</v>
      </c>
      <c r="AE2" s="33">
        <v>0</v>
      </c>
      <c r="AF2" s="33">
        <v>0</v>
      </c>
      <c r="AG2" s="33">
        <v>0</v>
      </c>
      <c r="AH2" s="33">
        <v>0</v>
      </c>
      <c r="AI2" s="33">
        <v>0</v>
      </c>
      <c r="AJ2" s="33">
        <v>0</v>
      </c>
      <c r="AK2" s="33">
        <v>0</v>
      </c>
      <c r="AL2" s="33">
        <v>0</v>
      </c>
      <c r="AM2" s="33">
        <v>0</v>
      </c>
      <c r="AN2" s="33">
        <v>0</v>
      </c>
      <c r="AO2" s="33">
        <v>0</v>
      </c>
      <c r="AP2" s="33">
        <v>0</v>
      </c>
      <c r="AQ2" s="33">
        <v>0</v>
      </c>
      <c r="AR2" s="33">
        <v>0</v>
      </c>
      <c r="AS2" s="33">
        <v>0</v>
      </c>
      <c r="AT2" s="33">
        <v>0</v>
      </c>
      <c r="AU2" s="33">
        <v>0</v>
      </c>
      <c r="AV2" s="33">
        <v>0</v>
      </c>
      <c r="AW2" s="33">
        <v>0</v>
      </c>
      <c r="AX2" s="33">
        <v>0</v>
      </c>
      <c r="AY2" s="33">
        <v>0</v>
      </c>
      <c r="AZ2" s="33">
        <v>0</v>
      </c>
      <c r="BA2" s="33">
        <v>0</v>
      </c>
    </row>
    <row r="3" spans="1:53" ht="14.25" customHeight="1" x14ac:dyDescent="0.2">
      <c r="A3" s="10" t="s">
        <v>87</v>
      </c>
      <c r="B3" s="33">
        <v>0</v>
      </c>
      <c r="C3" s="33">
        <v>0</v>
      </c>
      <c r="D3" s="33">
        <v>0</v>
      </c>
      <c r="E3" s="33">
        <v>0</v>
      </c>
      <c r="F3" s="33">
        <v>0</v>
      </c>
      <c r="G3" s="33">
        <v>0</v>
      </c>
      <c r="H3" s="33">
        <v>0</v>
      </c>
      <c r="I3" s="33">
        <v>0</v>
      </c>
      <c r="J3" s="33">
        <v>0</v>
      </c>
      <c r="K3" s="33">
        <v>0</v>
      </c>
      <c r="L3" s="33">
        <v>0</v>
      </c>
      <c r="M3" s="33">
        <v>0</v>
      </c>
      <c r="N3" s="33">
        <v>0</v>
      </c>
      <c r="O3" s="33">
        <v>0</v>
      </c>
      <c r="P3" s="33">
        <v>0</v>
      </c>
      <c r="Q3" s="33">
        <v>0</v>
      </c>
      <c r="R3" s="33">
        <v>0</v>
      </c>
      <c r="S3" s="33">
        <v>0</v>
      </c>
      <c r="T3" s="33">
        <v>0</v>
      </c>
      <c r="U3" s="33">
        <v>0</v>
      </c>
      <c r="V3" s="33">
        <v>0</v>
      </c>
      <c r="W3" s="33">
        <v>0</v>
      </c>
      <c r="X3" s="33">
        <v>0</v>
      </c>
      <c r="Y3" s="33">
        <v>0</v>
      </c>
      <c r="Z3" s="33">
        <v>0</v>
      </c>
      <c r="AA3" s="33">
        <v>0</v>
      </c>
      <c r="AB3" s="33">
        <v>0</v>
      </c>
      <c r="AC3" s="33">
        <v>0</v>
      </c>
      <c r="AD3" s="33">
        <v>0</v>
      </c>
      <c r="AE3" s="33">
        <v>0</v>
      </c>
      <c r="AF3" s="33">
        <v>0</v>
      </c>
      <c r="AG3" s="33">
        <v>0</v>
      </c>
      <c r="AH3" s="33">
        <v>0</v>
      </c>
      <c r="AI3" s="33">
        <v>0</v>
      </c>
      <c r="AJ3" s="33">
        <v>0</v>
      </c>
      <c r="AK3" s="33">
        <v>0</v>
      </c>
      <c r="AL3" s="33">
        <v>0</v>
      </c>
      <c r="AM3" s="33">
        <v>0</v>
      </c>
      <c r="AN3" s="33">
        <v>0</v>
      </c>
      <c r="AO3" s="33">
        <v>0</v>
      </c>
      <c r="AP3" s="33">
        <v>0</v>
      </c>
      <c r="AQ3" s="33">
        <v>0</v>
      </c>
      <c r="AR3" s="33">
        <v>0</v>
      </c>
      <c r="AS3" s="33">
        <v>0</v>
      </c>
      <c r="AT3" s="33">
        <v>0</v>
      </c>
      <c r="AU3" s="33">
        <v>0</v>
      </c>
      <c r="AV3" s="33">
        <v>0</v>
      </c>
      <c r="AW3" s="33">
        <v>0</v>
      </c>
      <c r="AX3" s="33">
        <v>0</v>
      </c>
      <c r="AY3" s="33">
        <v>0</v>
      </c>
      <c r="AZ3" s="33">
        <v>0</v>
      </c>
      <c r="BA3" s="33">
        <v>0</v>
      </c>
    </row>
    <row r="4" spans="1:53" ht="14.25" customHeight="1" x14ac:dyDescent="0.2">
      <c r="A4" s="10" t="s">
        <v>88</v>
      </c>
      <c r="B4" s="33">
        <v>0</v>
      </c>
      <c r="C4" s="33">
        <v>0</v>
      </c>
      <c r="D4" s="33">
        <v>0</v>
      </c>
      <c r="E4" s="33">
        <v>0</v>
      </c>
      <c r="F4" s="33">
        <v>0</v>
      </c>
      <c r="G4" s="33">
        <v>0</v>
      </c>
      <c r="H4" s="33">
        <v>0</v>
      </c>
      <c r="I4" s="33">
        <v>0</v>
      </c>
      <c r="J4" s="33">
        <v>0</v>
      </c>
      <c r="K4" s="33">
        <v>0</v>
      </c>
      <c r="L4" s="33">
        <v>0</v>
      </c>
      <c r="M4" s="33">
        <v>0</v>
      </c>
      <c r="N4" s="33">
        <v>0</v>
      </c>
      <c r="O4" s="33">
        <v>0</v>
      </c>
      <c r="P4" s="33">
        <v>0</v>
      </c>
      <c r="Q4" s="33">
        <v>0</v>
      </c>
      <c r="R4" s="33">
        <v>0</v>
      </c>
      <c r="S4" s="33">
        <v>0</v>
      </c>
      <c r="T4" s="33">
        <v>0</v>
      </c>
      <c r="U4" s="33">
        <v>0</v>
      </c>
      <c r="V4" s="33">
        <v>0</v>
      </c>
      <c r="W4" s="33">
        <v>0</v>
      </c>
      <c r="X4" s="33">
        <v>0</v>
      </c>
      <c r="Y4" s="33">
        <v>0</v>
      </c>
      <c r="Z4" s="33">
        <v>0</v>
      </c>
      <c r="AA4" s="33">
        <v>0</v>
      </c>
      <c r="AB4" s="33">
        <v>0</v>
      </c>
      <c r="AC4" s="33">
        <v>0</v>
      </c>
      <c r="AD4" s="33">
        <v>0</v>
      </c>
      <c r="AE4" s="33">
        <v>0</v>
      </c>
      <c r="AF4" s="33">
        <v>0</v>
      </c>
      <c r="AG4" s="33">
        <v>0</v>
      </c>
      <c r="AH4" s="33">
        <v>0</v>
      </c>
      <c r="AI4" s="33">
        <v>0</v>
      </c>
      <c r="AJ4" s="33">
        <v>0</v>
      </c>
      <c r="AK4" s="33">
        <v>0</v>
      </c>
      <c r="AL4" s="33">
        <v>0</v>
      </c>
      <c r="AM4" s="33">
        <v>0</v>
      </c>
      <c r="AN4" s="33">
        <v>0</v>
      </c>
      <c r="AO4" s="33">
        <v>0</v>
      </c>
      <c r="AP4" s="33">
        <v>0</v>
      </c>
      <c r="AQ4" s="33">
        <v>0</v>
      </c>
      <c r="AR4" s="33">
        <v>0</v>
      </c>
      <c r="AS4" s="33">
        <v>0</v>
      </c>
      <c r="AT4" s="33">
        <v>0</v>
      </c>
      <c r="AU4" s="33">
        <v>0</v>
      </c>
      <c r="AV4" s="33">
        <v>0</v>
      </c>
      <c r="AW4" s="33">
        <v>0</v>
      </c>
      <c r="AX4" s="33">
        <v>0</v>
      </c>
      <c r="AY4" s="33">
        <v>0</v>
      </c>
      <c r="AZ4" s="33">
        <v>0</v>
      </c>
      <c r="BA4" s="33">
        <v>0</v>
      </c>
    </row>
    <row r="5" spans="1:53" ht="14.25" customHeight="1" x14ac:dyDescent="0.2">
      <c r="A5" s="10" t="s">
        <v>89</v>
      </c>
      <c r="B5" s="33">
        <v>0</v>
      </c>
      <c r="C5" s="33">
        <v>0</v>
      </c>
      <c r="D5" s="33">
        <v>0</v>
      </c>
      <c r="E5" s="33">
        <v>0</v>
      </c>
      <c r="F5" s="33">
        <v>0</v>
      </c>
      <c r="G5" s="33">
        <v>0</v>
      </c>
      <c r="H5" s="33">
        <v>0</v>
      </c>
      <c r="I5" s="33">
        <v>0</v>
      </c>
      <c r="J5" s="33">
        <v>0</v>
      </c>
      <c r="K5" s="33">
        <v>0</v>
      </c>
      <c r="L5" s="33">
        <v>0</v>
      </c>
      <c r="M5" s="33">
        <v>0</v>
      </c>
      <c r="N5" s="33">
        <v>0</v>
      </c>
      <c r="O5" s="33">
        <v>0</v>
      </c>
      <c r="P5" s="33">
        <v>0</v>
      </c>
      <c r="Q5" s="33">
        <v>0</v>
      </c>
      <c r="R5" s="33">
        <v>0</v>
      </c>
      <c r="S5" s="33">
        <v>0</v>
      </c>
      <c r="T5" s="33">
        <v>0</v>
      </c>
      <c r="U5" s="33">
        <v>0</v>
      </c>
      <c r="V5" s="33">
        <v>0</v>
      </c>
      <c r="W5" s="33">
        <v>0</v>
      </c>
      <c r="X5" s="33">
        <v>0</v>
      </c>
      <c r="Y5" s="33">
        <v>0</v>
      </c>
      <c r="Z5" s="33">
        <v>0</v>
      </c>
      <c r="AA5" s="33">
        <v>0</v>
      </c>
      <c r="AB5" s="33">
        <v>0</v>
      </c>
      <c r="AC5" s="33">
        <v>0</v>
      </c>
      <c r="AD5" s="33">
        <v>0</v>
      </c>
      <c r="AE5" s="33">
        <v>0</v>
      </c>
      <c r="AF5" s="33">
        <v>0</v>
      </c>
      <c r="AG5" s="33">
        <v>0</v>
      </c>
      <c r="AH5" s="33">
        <v>0</v>
      </c>
      <c r="AI5" s="33">
        <v>0</v>
      </c>
      <c r="AJ5" s="33">
        <v>0</v>
      </c>
      <c r="AK5" s="33">
        <v>0</v>
      </c>
      <c r="AL5" s="33">
        <v>0</v>
      </c>
      <c r="AM5" s="33">
        <v>0</v>
      </c>
      <c r="AN5" s="33">
        <v>0</v>
      </c>
      <c r="AO5" s="33">
        <v>0</v>
      </c>
      <c r="AP5" s="33">
        <v>0</v>
      </c>
      <c r="AQ5" s="33">
        <v>0</v>
      </c>
      <c r="AR5" s="33">
        <v>0</v>
      </c>
      <c r="AS5" s="33">
        <v>0</v>
      </c>
      <c r="AT5" s="33">
        <v>0</v>
      </c>
      <c r="AU5" s="33">
        <v>0</v>
      </c>
      <c r="AV5" s="33">
        <v>0</v>
      </c>
      <c r="AW5" s="33">
        <v>0</v>
      </c>
      <c r="AX5" s="33">
        <v>0</v>
      </c>
      <c r="AY5" s="33">
        <v>0</v>
      </c>
      <c r="AZ5" s="33">
        <v>0</v>
      </c>
      <c r="BA5" s="33">
        <v>0</v>
      </c>
    </row>
    <row r="6" spans="1:53" ht="14.25" customHeight="1" x14ac:dyDescent="0.2">
      <c r="A6" s="10" t="s">
        <v>90</v>
      </c>
      <c r="B6" s="33">
        <v>0</v>
      </c>
      <c r="C6" s="33">
        <v>0</v>
      </c>
      <c r="D6" s="33">
        <v>0</v>
      </c>
      <c r="E6" s="33">
        <v>0</v>
      </c>
      <c r="F6" s="33">
        <v>0</v>
      </c>
      <c r="G6" s="33">
        <v>0</v>
      </c>
      <c r="H6" s="33">
        <v>0</v>
      </c>
      <c r="I6" s="33">
        <v>0</v>
      </c>
      <c r="J6" s="33">
        <v>0</v>
      </c>
      <c r="K6" s="33">
        <v>0</v>
      </c>
      <c r="L6" s="33">
        <v>0</v>
      </c>
      <c r="M6" s="33">
        <v>0</v>
      </c>
      <c r="N6" s="33">
        <v>0</v>
      </c>
      <c r="O6" s="33">
        <v>0</v>
      </c>
      <c r="P6" s="33">
        <v>0</v>
      </c>
      <c r="Q6" s="33">
        <v>0</v>
      </c>
      <c r="R6" s="33">
        <v>0</v>
      </c>
      <c r="S6" s="33">
        <v>0</v>
      </c>
      <c r="T6" s="33">
        <v>0</v>
      </c>
      <c r="U6" s="33">
        <v>0</v>
      </c>
      <c r="V6" s="33">
        <v>0</v>
      </c>
      <c r="W6" s="33">
        <v>0</v>
      </c>
      <c r="X6" s="33">
        <v>0</v>
      </c>
      <c r="Y6" s="33">
        <v>0</v>
      </c>
      <c r="Z6" s="33">
        <v>0</v>
      </c>
      <c r="AA6" s="33">
        <v>0</v>
      </c>
      <c r="AB6" s="33">
        <v>0</v>
      </c>
      <c r="AC6" s="33">
        <v>0</v>
      </c>
      <c r="AD6" s="33">
        <v>0</v>
      </c>
      <c r="AE6" s="33">
        <v>0</v>
      </c>
      <c r="AF6" s="33">
        <v>0</v>
      </c>
      <c r="AG6" s="33">
        <v>0</v>
      </c>
      <c r="AH6" s="33">
        <v>0</v>
      </c>
      <c r="AI6" s="33">
        <v>0</v>
      </c>
      <c r="AJ6" s="33">
        <v>0</v>
      </c>
      <c r="AK6" s="33">
        <v>0</v>
      </c>
      <c r="AL6" s="33">
        <v>0</v>
      </c>
      <c r="AM6" s="33">
        <v>0</v>
      </c>
      <c r="AN6" s="33">
        <v>0</v>
      </c>
      <c r="AO6" s="33">
        <v>0</v>
      </c>
      <c r="AP6" s="33">
        <v>0</v>
      </c>
      <c r="AQ6" s="33">
        <v>0</v>
      </c>
      <c r="AR6" s="33">
        <v>0</v>
      </c>
      <c r="AS6" s="33">
        <v>0</v>
      </c>
      <c r="AT6" s="33">
        <v>0</v>
      </c>
      <c r="AU6" s="33">
        <v>0</v>
      </c>
      <c r="AV6" s="33">
        <v>0</v>
      </c>
      <c r="AW6" s="33">
        <v>0</v>
      </c>
      <c r="AX6" s="33">
        <v>0</v>
      </c>
      <c r="AY6" s="33">
        <v>0</v>
      </c>
      <c r="AZ6" s="33">
        <v>0</v>
      </c>
      <c r="BA6" s="33">
        <v>0</v>
      </c>
    </row>
    <row r="7" spans="1:53" ht="14.25" customHeight="1" x14ac:dyDescent="0.2">
      <c r="A7" s="10" t="s">
        <v>91</v>
      </c>
      <c r="B7" s="33">
        <v>0</v>
      </c>
      <c r="C7" s="33">
        <v>0</v>
      </c>
      <c r="D7" s="33">
        <v>0</v>
      </c>
      <c r="E7" s="33">
        <v>0</v>
      </c>
      <c r="F7" s="33">
        <v>0</v>
      </c>
      <c r="G7" s="33">
        <v>0</v>
      </c>
      <c r="H7" s="33">
        <v>0</v>
      </c>
      <c r="I7" s="33">
        <v>0</v>
      </c>
      <c r="J7" s="33">
        <v>0</v>
      </c>
      <c r="K7" s="33">
        <v>0</v>
      </c>
      <c r="L7" s="33">
        <v>0</v>
      </c>
      <c r="M7" s="33">
        <v>0</v>
      </c>
      <c r="N7" s="33">
        <v>0</v>
      </c>
      <c r="O7" s="33">
        <v>0</v>
      </c>
      <c r="P7" s="33">
        <v>0</v>
      </c>
      <c r="Q7" s="33">
        <v>0</v>
      </c>
      <c r="R7" s="33">
        <v>0</v>
      </c>
      <c r="S7" s="33">
        <v>0</v>
      </c>
      <c r="T7" s="33">
        <v>0</v>
      </c>
      <c r="U7" s="33">
        <v>0</v>
      </c>
      <c r="V7" s="33">
        <v>0</v>
      </c>
      <c r="W7" s="33">
        <v>0</v>
      </c>
      <c r="X7" s="33">
        <v>0</v>
      </c>
      <c r="Y7" s="33">
        <v>0</v>
      </c>
      <c r="Z7" s="33">
        <v>0</v>
      </c>
      <c r="AA7" s="33">
        <v>0</v>
      </c>
      <c r="AB7" s="33">
        <v>0</v>
      </c>
      <c r="AC7" s="33">
        <v>0</v>
      </c>
      <c r="AD7" s="33">
        <v>0</v>
      </c>
      <c r="AE7" s="33">
        <v>0</v>
      </c>
      <c r="AF7" s="33">
        <v>0</v>
      </c>
      <c r="AG7" s="33">
        <v>0</v>
      </c>
      <c r="AH7" s="33">
        <v>0</v>
      </c>
      <c r="AI7" s="33">
        <v>0</v>
      </c>
      <c r="AJ7" s="33">
        <v>0</v>
      </c>
      <c r="AK7" s="33">
        <v>0</v>
      </c>
      <c r="AL7" s="33">
        <v>0</v>
      </c>
      <c r="AM7" s="33">
        <v>0</v>
      </c>
      <c r="AN7" s="33">
        <v>0</v>
      </c>
      <c r="AO7" s="33">
        <v>0</v>
      </c>
      <c r="AP7" s="33">
        <v>0</v>
      </c>
      <c r="AQ7" s="33">
        <v>0</v>
      </c>
      <c r="AR7" s="33">
        <v>0</v>
      </c>
      <c r="AS7" s="33">
        <v>0</v>
      </c>
      <c r="AT7" s="33">
        <v>0</v>
      </c>
      <c r="AU7" s="33">
        <v>0</v>
      </c>
      <c r="AV7" s="33">
        <v>0</v>
      </c>
      <c r="AW7" s="33">
        <v>0</v>
      </c>
      <c r="AX7" s="33">
        <v>0</v>
      </c>
      <c r="AY7" s="33">
        <v>0</v>
      </c>
      <c r="AZ7" s="33">
        <v>0</v>
      </c>
      <c r="BA7" s="33">
        <v>0</v>
      </c>
    </row>
    <row r="8" spans="1:53" ht="14.25" customHeight="1" x14ac:dyDescent="0.2">
      <c r="A8" s="10" t="s">
        <v>92</v>
      </c>
      <c r="B8" s="33">
        <v>0</v>
      </c>
      <c r="C8" s="33">
        <v>0</v>
      </c>
      <c r="D8" s="33">
        <v>0</v>
      </c>
      <c r="E8" s="33">
        <v>0</v>
      </c>
      <c r="F8" s="33">
        <v>0</v>
      </c>
      <c r="G8" s="33">
        <v>0</v>
      </c>
      <c r="H8" s="33">
        <v>0</v>
      </c>
      <c r="I8" s="33">
        <v>0</v>
      </c>
      <c r="J8" s="33">
        <v>0</v>
      </c>
      <c r="K8" s="33">
        <v>0</v>
      </c>
      <c r="L8" s="33">
        <v>0</v>
      </c>
      <c r="M8" s="33">
        <v>0</v>
      </c>
      <c r="N8" s="33">
        <v>0</v>
      </c>
      <c r="O8" s="33">
        <v>0</v>
      </c>
      <c r="P8" s="33">
        <v>0</v>
      </c>
      <c r="Q8" s="33">
        <v>0</v>
      </c>
      <c r="R8" s="33">
        <v>0</v>
      </c>
      <c r="S8" s="33">
        <v>0</v>
      </c>
      <c r="T8" s="33">
        <v>0</v>
      </c>
      <c r="U8" s="33">
        <v>0</v>
      </c>
      <c r="V8" s="33">
        <v>0</v>
      </c>
      <c r="W8" s="33">
        <v>0</v>
      </c>
      <c r="X8" s="33">
        <v>0</v>
      </c>
      <c r="Y8" s="33">
        <v>0</v>
      </c>
      <c r="Z8" s="33">
        <v>0</v>
      </c>
      <c r="AA8" s="33">
        <v>0</v>
      </c>
      <c r="AB8" s="33">
        <v>0</v>
      </c>
      <c r="AC8" s="33">
        <v>0</v>
      </c>
      <c r="AD8" s="33">
        <v>0</v>
      </c>
      <c r="AE8" s="33">
        <v>0</v>
      </c>
      <c r="AF8" s="33">
        <v>0</v>
      </c>
      <c r="AG8" s="33">
        <v>0</v>
      </c>
      <c r="AH8" s="33">
        <v>0</v>
      </c>
      <c r="AI8" s="33">
        <v>0</v>
      </c>
      <c r="AJ8" s="33">
        <v>0</v>
      </c>
      <c r="AK8" s="33">
        <v>0</v>
      </c>
      <c r="AL8" s="33">
        <v>0</v>
      </c>
      <c r="AM8" s="33">
        <v>0</v>
      </c>
      <c r="AN8" s="33">
        <v>0</v>
      </c>
      <c r="AO8" s="33">
        <v>0</v>
      </c>
      <c r="AP8" s="33">
        <v>0</v>
      </c>
      <c r="AQ8" s="33">
        <v>0</v>
      </c>
      <c r="AR8" s="33">
        <v>0</v>
      </c>
      <c r="AS8" s="33">
        <v>0</v>
      </c>
      <c r="AT8" s="33">
        <v>0</v>
      </c>
      <c r="AU8" s="33">
        <v>0</v>
      </c>
      <c r="AV8" s="33">
        <v>0</v>
      </c>
      <c r="AW8" s="33">
        <v>0</v>
      </c>
      <c r="AX8" s="33">
        <v>0</v>
      </c>
      <c r="AY8" s="33">
        <v>0</v>
      </c>
      <c r="AZ8" s="33">
        <v>0</v>
      </c>
      <c r="BA8" s="33">
        <v>0</v>
      </c>
    </row>
    <row r="9" spans="1:53" ht="14.25" customHeight="1" x14ac:dyDescent="0.2">
      <c r="A9" s="10" t="s">
        <v>93</v>
      </c>
      <c r="B9" s="33">
        <v>0</v>
      </c>
      <c r="C9" s="33">
        <v>0</v>
      </c>
      <c r="D9" s="33">
        <v>0</v>
      </c>
      <c r="E9" s="33">
        <v>0</v>
      </c>
      <c r="F9" s="33">
        <v>0</v>
      </c>
      <c r="G9" s="33">
        <v>0</v>
      </c>
      <c r="H9" s="33">
        <v>0</v>
      </c>
      <c r="I9" s="33">
        <v>0</v>
      </c>
      <c r="J9" s="33">
        <v>0</v>
      </c>
      <c r="K9" s="33">
        <v>0</v>
      </c>
      <c r="L9" s="33">
        <v>0</v>
      </c>
      <c r="M9" s="33">
        <v>0</v>
      </c>
      <c r="N9" s="33">
        <v>0</v>
      </c>
      <c r="O9" s="33">
        <v>0</v>
      </c>
      <c r="P9" s="33">
        <v>0</v>
      </c>
      <c r="Q9" s="33">
        <v>0</v>
      </c>
      <c r="R9" s="33">
        <v>0</v>
      </c>
      <c r="S9" s="33">
        <v>0</v>
      </c>
      <c r="T9" s="33">
        <v>0</v>
      </c>
      <c r="U9" s="33">
        <v>0</v>
      </c>
      <c r="V9" s="33">
        <v>0</v>
      </c>
      <c r="W9" s="33">
        <v>0</v>
      </c>
      <c r="X9" s="33">
        <v>0</v>
      </c>
      <c r="Y9" s="33">
        <v>0</v>
      </c>
      <c r="Z9" s="33">
        <v>0</v>
      </c>
      <c r="AA9" s="33">
        <v>0</v>
      </c>
      <c r="AB9" s="33">
        <v>0</v>
      </c>
      <c r="AC9" s="33">
        <v>0</v>
      </c>
      <c r="AD9" s="33">
        <v>0</v>
      </c>
      <c r="AE9" s="33">
        <v>0</v>
      </c>
      <c r="AF9" s="33">
        <v>0</v>
      </c>
      <c r="AG9" s="33">
        <v>0</v>
      </c>
      <c r="AH9" s="33">
        <v>0</v>
      </c>
      <c r="AI9" s="33">
        <v>0</v>
      </c>
      <c r="AJ9" s="33">
        <v>0</v>
      </c>
      <c r="AK9" s="33">
        <v>0</v>
      </c>
      <c r="AL9" s="33">
        <v>0</v>
      </c>
      <c r="AM9" s="33">
        <v>0</v>
      </c>
      <c r="AN9" s="33">
        <v>0</v>
      </c>
      <c r="AO9" s="33">
        <v>0</v>
      </c>
      <c r="AP9" s="33">
        <v>0</v>
      </c>
      <c r="AQ9" s="33">
        <v>0</v>
      </c>
      <c r="AR9" s="33">
        <v>0</v>
      </c>
      <c r="AS9" s="33">
        <v>0</v>
      </c>
      <c r="AT9" s="33">
        <v>0</v>
      </c>
      <c r="AU9" s="33">
        <v>0</v>
      </c>
      <c r="AV9" s="33">
        <v>0</v>
      </c>
      <c r="AW9" s="33">
        <v>0</v>
      </c>
      <c r="AX9" s="33">
        <v>0</v>
      </c>
      <c r="AY9" s="33">
        <v>0</v>
      </c>
      <c r="AZ9" s="33">
        <v>0</v>
      </c>
      <c r="BA9" s="33">
        <v>0</v>
      </c>
    </row>
    <row r="10" spans="1:53" ht="14.25" customHeight="1" x14ac:dyDescent="0.2">
      <c r="A10" s="10" t="s">
        <v>94</v>
      </c>
      <c r="B10" s="33">
        <v>0</v>
      </c>
      <c r="C10" s="33">
        <v>0</v>
      </c>
      <c r="D10" s="33">
        <v>0</v>
      </c>
      <c r="E10" s="33">
        <v>0</v>
      </c>
      <c r="F10" s="33">
        <v>0</v>
      </c>
      <c r="G10" s="33">
        <v>0</v>
      </c>
      <c r="H10" s="33">
        <v>0</v>
      </c>
      <c r="I10" s="33">
        <v>0</v>
      </c>
      <c r="J10" s="33">
        <v>0</v>
      </c>
      <c r="K10" s="33">
        <v>0</v>
      </c>
      <c r="L10" s="33">
        <v>0</v>
      </c>
      <c r="M10" s="33">
        <v>0</v>
      </c>
      <c r="N10" s="33">
        <v>0</v>
      </c>
      <c r="O10" s="33">
        <v>0</v>
      </c>
      <c r="P10" s="33">
        <v>0</v>
      </c>
      <c r="Q10" s="33">
        <v>0</v>
      </c>
      <c r="R10" s="33">
        <v>0</v>
      </c>
      <c r="S10" s="33">
        <v>0</v>
      </c>
      <c r="T10" s="33">
        <v>0</v>
      </c>
      <c r="U10" s="33">
        <v>0</v>
      </c>
      <c r="V10" s="33">
        <v>0</v>
      </c>
      <c r="W10" s="33">
        <v>0</v>
      </c>
      <c r="X10" s="33">
        <v>0</v>
      </c>
      <c r="Y10" s="33">
        <v>0</v>
      </c>
      <c r="Z10" s="33">
        <v>0</v>
      </c>
      <c r="AA10" s="33">
        <v>0</v>
      </c>
      <c r="AB10" s="33">
        <v>0</v>
      </c>
      <c r="AC10" s="33">
        <v>0</v>
      </c>
      <c r="AD10" s="33">
        <v>0</v>
      </c>
      <c r="AE10" s="33">
        <v>0</v>
      </c>
      <c r="AF10" s="33">
        <v>0</v>
      </c>
      <c r="AG10" s="33">
        <v>0</v>
      </c>
      <c r="AH10" s="33">
        <v>0</v>
      </c>
      <c r="AI10" s="33">
        <v>0</v>
      </c>
      <c r="AJ10" s="33">
        <v>0</v>
      </c>
      <c r="AK10" s="33">
        <v>0</v>
      </c>
      <c r="AL10" s="33">
        <v>0</v>
      </c>
      <c r="AM10" s="33">
        <v>0</v>
      </c>
      <c r="AN10" s="33">
        <v>0</v>
      </c>
      <c r="AO10" s="33">
        <v>0</v>
      </c>
      <c r="AP10" s="33">
        <v>0</v>
      </c>
      <c r="AQ10" s="33">
        <v>0</v>
      </c>
      <c r="AR10" s="33">
        <v>0</v>
      </c>
      <c r="AS10" s="33">
        <v>0</v>
      </c>
      <c r="AT10" s="33">
        <v>0</v>
      </c>
      <c r="AU10" s="33">
        <v>0</v>
      </c>
      <c r="AV10" s="33">
        <v>0</v>
      </c>
      <c r="AW10" s="33">
        <v>0</v>
      </c>
      <c r="AX10" s="33">
        <v>0</v>
      </c>
      <c r="AY10" s="33">
        <v>0</v>
      </c>
      <c r="AZ10" s="33">
        <v>0</v>
      </c>
      <c r="BA10" s="33">
        <v>0</v>
      </c>
    </row>
    <row r="11" spans="1:53" ht="14.25" customHeight="1" x14ac:dyDescent="0.2">
      <c r="A11" s="10" t="s">
        <v>95</v>
      </c>
      <c r="B11" s="33">
        <v>0</v>
      </c>
      <c r="C11" s="33">
        <v>0</v>
      </c>
      <c r="D11" s="33">
        <v>0</v>
      </c>
      <c r="E11" s="33">
        <v>0</v>
      </c>
      <c r="F11" s="33">
        <v>0</v>
      </c>
      <c r="G11" s="33">
        <v>0</v>
      </c>
      <c r="H11" s="33">
        <v>0</v>
      </c>
      <c r="I11" s="33">
        <v>0</v>
      </c>
      <c r="J11" s="33">
        <v>0</v>
      </c>
      <c r="K11" s="33">
        <v>0</v>
      </c>
      <c r="L11" s="33">
        <v>0</v>
      </c>
      <c r="M11" s="33">
        <v>0</v>
      </c>
      <c r="N11" s="33">
        <v>0</v>
      </c>
      <c r="O11" s="33">
        <v>0</v>
      </c>
      <c r="P11" s="33">
        <v>0</v>
      </c>
      <c r="Q11" s="33">
        <v>0</v>
      </c>
      <c r="R11" s="33">
        <v>0</v>
      </c>
      <c r="S11" s="33">
        <v>0</v>
      </c>
      <c r="T11" s="33">
        <v>0</v>
      </c>
      <c r="U11" s="33">
        <v>0</v>
      </c>
      <c r="V11" s="33">
        <v>0</v>
      </c>
      <c r="W11" s="33">
        <v>0</v>
      </c>
      <c r="X11" s="33">
        <v>0</v>
      </c>
      <c r="Y11" s="33">
        <v>0</v>
      </c>
      <c r="Z11" s="33">
        <v>0</v>
      </c>
      <c r="AA11" s="33">
        <v>0</v>
      </c>
      <c r="AB11" s="33">
        <v>0</v>
      </c>
      <c r="AC11" s="33">
        <v>0</v>
      </c>
      <c r="AD11" s="33">
        <v>0</v>
      </c>
      <c r="AE11" s="33">
        <v>0</v>
      </c>
      <c r="AF11" s="33">
        <v>0</v>
      </c>
      <c r="AG11" s="33">
        <v>0</v>
      </c>
      <c r="AH11" s="33">
        <v>0</v>
      </c>
      <c r="AI11" s="33">
        <v>0</v>
      </c>
      <c r="AJ11" s="33">
        <v>0</v>
      </c>
      <c r="AK11" s="33">
        <v>0</v>
      </c>
      <c r="AL11" s="33">
        <v>0</v>
      </c>
      <c r="AM11" s="33">
        <v>0</v>
      </c>
      <c r="AN11" s="33">
        <v>0</v>
      </c>
      <c r="AO11" s="33">
        <v>0</v>
      </c>
      <c r="AP11" s="33">
        <v>0</v>
      </c>
      <c r="AQ11" s="33">
        <v>0</v>
      </c>
      <c r="AR11" s="33">
        <v>0</v>
      </c>
      <c r="AS11" s="33">
        <v>0</v>
      </c>
      <c r="AT11" s="33">
        <v>0</v>
      </c>
      <c r="AU11" s="33">
        <v>0</v>
      </c>
      <c r="AV11" s="33">
        <v>0</v>
      </c>
      <c r="AW11" s="33">
        <v>0</v>
      </c>
      <c r="AX11" s="33">
        <v>0</v>
      </c>
      <c r="AY11" s="33">
        <v>0</v>
      </c>
      <c r="AZ11" s="33">
        <v>0</v>
      </c>
      <c r="BA11" s="33">
        <v>0</v>
      </c>
    </row>
    <row r="12" spans="1:53" ht="14.25" customHeight="1" x14ac:dyDescent="0.2">
      <c r="A12" s="10" t="s">
        <v>96</v>
      </c>
      <c r="B12" s="33">
        <v>0</v>
      </c>
      <c r="C12" s="33">
        <v>0</v>
      </c>
      <c r="D12" s="33">
        <v>0</v>
      </c>
      <c r="E12" s="33">
        <v>0</v>
      </c>
      <c r="F12" s="33">
        <v>0</v>
      </c>
      <c r="G12" s="33">
        <v>0</v>
      </c>
      <c r="H12" s="33">
        <v>0</v>
      </c>
      <c r="I12" s="33">
        <v>0</v>
      </c>
      <c r="J12" s="33">
        <v>0</v>
      </c>
      <c r="K12" s="33">
        <v>0</v>
      </c>
      <c r="L12" s="33">
        <v>0</v>
      </c>
      <c r="M12" s="33">
        <v>0</v>
      </c>
      <c r="N12" s="33">
        <v>0</v>
      </c>
      <c r="O12" s="33">
        <v>0</v>
      </c>
      <c r="P12" s="33">
        <v>0</v>
      </c>
      <c r="Q12" s="33">
        <v>0</v>
      </c>
      <c r="R12" s="33">
        <v>0</v>
      </c>
      <c r="S12" s="33">
        <v>0</v>
      </c>
      <c r="T12" s="33">
        <v>0</v>
      </c>
      <c r="U12" s="33">
        <v>0</v>
      </c>
      <c r="V12" s="33">
        <v>0</v>
      </c>
      <c r="W12" s="33">
        <v>0</v>
      </c>
      <c r="X12" s="33">
        <v>0</v>
      </c>
      <c r="Y12" s="33">
        <v>0</v>
      </c>
      <c r="Z12" s="33">
        <v>0</v>
      </c>
      <c r="AA12" s="33">
        <v>0</v>
      </c>
      <c r="AB12" s="33">
        <v>0</v>
      </c>
      <c r="AC12" s="33">
        <v>0</v>
      </c>
      <c r="AD12" s="33">
        <v>0</v>
      </c>
      <c r="AE12" s="33">
        <v>0</v>
      </c>
      <c r="AF12" s="33">
        <v>0</v>
      </c>
      <c r="AG12" s="33">
        <v>0</v>
      </c>
      <c r="AH12" s="33">
        <v>0</v>
      </c>
      <c r="AI12" s="33">
        <v>0</v>
      </c>
      <c r="AJ12" s="33">
        <v>0</v>
      </c>
      <c r="AK12" s="33">
        <v>0</v>
      </c>
      <c r="AL12" s="33">
        <v>0</v>
      </c>
      <c r="AM12" s="33">
        <v>0</v>
      </c>
      <c r="AN12" s="33">
        <v>0</v>
      </c>
      <c r="AO12" s="33">
        <v>0</v>
      </c>
      <c r="AP12" s="33">
        <v>0</v>
      </c>
      <c r="AQ12" s="33">
        <v>0</v>
      </c>
      <c r="AR12" s="33">
        <v>0</v>
      </c>
      <c r="AS12" s="33">
        <v>0</v>
      </c>
      <c r="AT12" s="33">
        <v>0</v>
      </c>
      <c r="AU12" s="33">
        <v>0</v>
      </c>
      <c r="AV12" s="33">
        <v>0</v>
      </c>
      <c r="AW12" s="33">
        <v>0</v>
      </c>
      <c r="AX12" s="33">
        <v>0</v>
      </c>
      <c r="AY12" s="33">
        <v>0</v>
      </c>
      <c r="AZ12" s="33">
        <v>0</v>
      </c>
      <c r="BA12" s="33">
        <v>0</v>
      </c>
    </row>
    <row r="13" spans="1:53" ht="14.25" customHeight="1" x14ac:dyDescent="0.2">
      <c r="A13" s="10" t="s">
        <v>97</v>
      </c>
      <c r="B13" s="33">
        <v>0</v>
      </c>
      <c r="C13" s="33">
        <v>0</v>
      </c>
      <c r="D13" s="33">
        <v>0</v>
      </c>
      <c r="E13" s="33">
        <v>0</v>
      </c>
      <c r="F13" s="33">
        <v>0</v>
      </c>
      <c r="G13" s="33">
        <v>0</v>
      </c>
      <c r="H13" s="33">
        <v>0</v>
      </c>
      <c r="I13" s="33">
        <v>0</v>
      </c>
      <c r="J13" s="33">
        <v>0</v>
      </c>
      <c r="K13" s="33">
        <v>0</v>
      </c>
      <c r="L13" s="33">
        <v>0</v>
      </c>
      <c r="M13" s="33">
        <v>0</v>
      </c>
      <c r="N13" s="33">
        <v>0</v>
      </c>
      <c r="O13" s="33">
        <v>0</v>
      </c>
      <c r="P13" s="33">
        <v>0</v>
      </c>
      <c r="Q13" s="33">
        <v>0</v>
      </c>
      <c r="R13" s="33">
        <v>0</v>
      </c>
      <c r="S13" s="33">
        <v>0</v>
      </c>
      <c r="T13" s="33">
        <v>0</v>
      </c>
      <c r="U13" s="33">
        <v>0</v>
      </c>
      <c r="V13" s="33">
        <v>0</v>
      </c>
      <c r="W13" s="33">
        <v>0</v>
      </c>
      <c r="X13" s="33">
        <v>0</v>
      </c>
      <c r="Y13" s="33">
        <v>0</v>
      </c>
      <c r="Z13" s="33">
        <v>0</v>
      </c>
      <c r="AA13" s="33">
        <v>0</v>
      </c>
      <c r="AB13" s="33">
        <v>0</v>
      </c>
      <c r="AC13" s="33">
        <v>0</v>
      </c>
      <c r="AD13" s="33">
        <v>0</v>
      </c>
      <c r="AE13" s="33">
        <v>0</v>
      </c>
      <c r="AF13" s="33">
        <v>0</v>
      </c>
      <c r="AG13" s="33">
        <v>0</v>
      </c>
      <c r="AH13" s="33">
        <v>0</v>
      </c>
      <c r="AI13" s="33">
        <v>0</v>
      </c>
      <c r="AJ13" s="33">
        <v>0</v>
      </c>
      <c r="AK13" s="33">
        <v>0</v>
      </c>
      <c r="AL13" s="33">
        <v>0</v>
      </c>
      <c r="AM13" s="33">
        <v>0</v>
      </c>
      <c r="AN13" s="33">
        <v>0</v>
      </c>
      <c r="AO13" s="33">
        <v>0</v>
      </c>
      <c r="AP13" s="33">
        <v>0</v>
      </c>
      <c r="AQ13" s="33">
        <v>0</v>
      </c>
      <c r="AR13" s="33">
        <v>0</v>
      </c>
      <c r="AS13" s="33">
        <v>0</v>
      </c>
      <c r="AT13" s="33">
        <v>0</v>
      </c>
      <c r="AU13" s="33">
        <v>0</v>
      </c>
      <c r="AV13" s="33">
        <v>0</v>
      </c>
      <c r="AW13" s="33">
        <v>0</v>
      </c>
      <c r="AX13" s="33">
        <v>0</v>
      </c>
      <c r="AY13" s="33">
        <v>0</v>
      </c>
      <c r="AZ13" s="33">
        <v>0</v>
      </c>
      <c r="BA13" s="33">
        <v>0</v>
      </c>
    </row>
    <row r="14" spans="1:53" ht="14.25" customHeight="1" x14ac:dyDescent="0.2">
      <c r="A14" s="10" t="s">
        <v>98</v>
      </c>
      <c r="B14" s="33">
        <v>0</v>
      </c>
      <c r="C14" s="33">
        <v>0</v>
      </c>
      <c r="D14" s="33">
        <v>0</v>
      </c>
      <c r="E14" s="33">
        <v>0</v>
      </c>
      <c r="F14" s="33">
        <v>0</v>
      </c>
      <c r="G14" s="33">
        <v>0</v>
      </c>
      <c r="H14" s="33">
        <v>0</v>
      </c>
      <c r="I14" s="33">
        <v>0</v>
      </c>
      <c r="J14" s="33">
        <v>0</v>
      </c>
      <c r="K14" s="33">
        <v>0</v>
      </c>
      <c r="L14" s="33">
        <v>0</v>
      </c>
      <c r="M14" s="33">
        <v>0</v>
      </c>
      <c r="N14" s="33">
        <v>0</v>
      </c>
      <c r="O14" s="33">
        <v>0</v>
      </c>
      <c r="P14" s="33">
        <v>0</v>
      </c>
      <c r="Q14" s="33">
        <v>0</v>
      </c>
      <c r="R14" s="33">
        <v>0</v>
      </c>
      <c r="S14" s="33">
        <v>0</v>
      </c>
      <c r="T14" s="33">
        <v>0</v>
      </c>
      <c r="U14" s="33">
        <v>0</v>
      </c>
      <c r="V14" s="33">
        <v>0</v>
      </c>
      <c r="W14" s="33">
        <v>0</v>
      </c>
      <c r="X14" s="33">
        <v>0</v>
      </c>
      <c r="Y14" s="33">
        <v>0</v>
      </c>
      <c r="Z14" s="33">
        <v>0</v>
      </c>
      <c r="AA14" s="33">
        <v>0</v>
      </c>
      <c r="AB14" s="33">
        <v>0</v>
      </c>
      <c r="AC14" s="33">
        <v>0</v>
      </c>
      <c r="AD14" s="33">
        <v>0</v>
      </c>
      <c r="AE14" s="33">
        <v>0</v>
      </c>
      <c r="AF14" s="33">
        <v>0</v>
      </c>
      <c r="AG14" s="33">
        <v>0</v>
      </c>
      <c r="AH14" s="33">
        <v>0</v>
      </c>
      <c r="AI14" s="33">
        <v>0</v>
      </c>
      <c r="AJ14" s="33">
        <v>0</v>
      </c>
      <c r="AK14" s="33">
        <v>0</v>
      </c>
      <c r="AL14" s="33">
        <v>0</v>
      </c>
      <c r="AM14" s="33">
        <v>0</v>
      </c>
      <c r="AN14" s="33">
        <v>0</v>
      </c>
      <c r="AO14" s="33">
        <v>0</v>
      </c>
      <c r="AP14" s="33">
        <v>0</v>
      </c>
      <c r="AQ14" s="33">
        <v>0</v>
      </c>
      <c r="AR14" s="33">
        <v>0</v>
      </c>
      <c r="AS14" s="33">
        <v>0</v>
      </c>
      <c r="AT14" s="33">
        <v>0</v>
      </c>
      <c r="AU14" s="33">
        <v>0</v>
      </c>
      <c r="AV14" s="33">
        <v>0</v>
      </c>
      <c r="AW14" s="33">
        <v>0</v>
      </c>
      <c r="AX14" s="33">
        <v>0</v>
      </c>
      <c r="AY14" s="33">
        <v>0</v>
      </c>
      <c r="AZ14" s="33">
        <v>0</v>
      </c>
      <c r="BA14" s="33">
        <v>0</v>
      </c>
    </row>
    <row r="15" spans="1:53" ht="14.25" customHeight="1" x14ac:dyDescent="0.2">
      <c r="A15" s="10" t="s">
        <v>99</v>
      </c>
      <c r="B15" s="33">
        <v>0</v>
      </c>
      <c r="C15" s="33">
        <v>0</v>
      </c>
      <c r="D15" s="33">
        <v>0</v>
      </c>
      <c r="E15" s="33">
        <v>0</v>
      </c>
      <c r="F15" s="33">
        <v>0</v>
      </c>
      <c r="G15" s="33">
        <v>0</v>
      </c>
      <c r="H15" s="33">
        <v>0</v>
      </c>
      <c r="I15" s="33">
        <v>0</v>
      </c>
      <c r="J15" s="33">
        <v>0</v>
      </c>
      <c r="K15" s="33">
        <v>0</v>
      </c>
      <c r="L15" s="33">
        <v>0</v>
      </c>
      <c r="M15" s="33">
        <v>0</v>
      </c>
      <c r="N15" s="33">
        <v>0</v>
      </c>
      <c r="O15" s="33">
        <v>0</v>
      </c>
      <c r="P15" s="33">
        <v>0</v>
      </c>
      <c r="Q15" s="33">
        <v>0</v>
      </c>
      <c r="R15" s="33">
        <v>0</v>
      </c>
      <c r="S15" s="33">
        <v>0</v>
      </c>
      <c r="T15" s="33">
        <v>0</v>
      </c>
      <c r="U15" s="33">
        <v>0</v>
      </c>
      <c r="V15" s="33">
        <v>0</v>
      </c>
      <c r="W15" s="33">
        <v>0</v>
      </c>
      <c r="X15" s="33">
        <v>0</v>
      </c>
      <c r="Y15" s="33">
        <v>0</v>
      </c>
      <c r="Z15" s="33">
        <v>0</v>
      </c>
      <c r="AA15" s="33">
        <v>0</v>
      </c>
      <c r="AB15" s="33">
        <v>0</v>
      </c>
      <c r="AC15" s="33">
        <v>0</v>
      </c>
      <c r="AD15" s="33">
        <v>0</v>
      </c>
      <c r="AE15" s="33">
        <v>0</v>
      </c>
      <c r="AF15" s="33">
        <v>0</v>
      </c>
      <c r="AG15" s="33">
        <v>0</v>
      </c>
      <c r="AH15" s="33">
        <v>0</v>
      </c>
      <c r="AI15" s="33">
        <v>0</v>
      </c>
      <c r="AJ15" s="33">
        <v>0</v>
      </c>
      <c r="AK15" s="33">
        <v>0</v>
      </c>
      <c r="AL15" s="33">
        <v>0</v>
      </c>
      <c r="AM15" s="33">
        <v>0</v>
      </c>
      <c r="AN15" s="33">
        <v>0</v>
      </c>
      <c r="AO15" s="33">
        <v>0</v>
      </c>
      <c r="AP15" s="33">
        <v>0</v>
      </c>
      <c r="AQ15" s="33">
        <v>0</v>
      </c>
      <c r="AR15" s="33">
        <v>0</v>
      </c>
      <c r="AS15" s="33">
        <v>0</v>
      </c>
      <c r="AT15" s="33">
        <v>0</v>
      </c>
      <c r="AU15" s="33">
        <v>0</v>
      </c>
      <c r="AV15" s="33">
        <v>0</v>
      </c>
      <c r="AW15" s="33">
        <v>0</v>
      </c>
      <c r="AX15" s="33">
        <v>0</v>
      </c>
      <c r="AY15" s="33">
        <v>0</v>
      </c>
      <c r="AZ15" s="33">
        <v>0</v>
      </c>
      <c r="BA15" s="33">
        <v>0</v>
      </c>
    </row>
    <row r="16" spans="1:53" ht="14.25" customHeight="1" x14ac:dyDescent="0.2">
      <c r="A16" s="10" t="s">
        <v>100</v>
      </c>
      <c r="B16" s="33">
        <v>0</v>
      </c>
      <c r="C16" s="33">
        <v>0</v>
      </c>
      <c r="D16" s="33">
        <v>0</v>
      </c>
      <c r="E16" s="33">
        <v>0</v>
      </c>
      <c r="F16" s="33">
        <v>0</v>
      </c>
      <c r="G16" s="33">
        <v>0</v>
      </c>
      <c r="H16" s="33">
        <v>0</v>
      </c>
      <c r="I16" s="33">
        <v>0</v>
      </c>
      <c r="J16" s="33">
        <v>0</v>
      </c>
      <c r="K16" s="33">
        <v>0</v>
      </c>
      <c r="L16" s="33">
        <v>0</v>
      </c>
      <c r="M16" s="33">
        <v>0</v>
      </c>
      <c r="N16" s="33">
        <v>0</v>
      </c>
      <c r="O16" s="33">
        <v>0</v>
      </c>
      <c r="P16" s="33">
        <v>0</v>
      </c>
      <c r="Q16" s="33">
        <v>0</v>
      </c>
      <c r="R16" s="33">
        <v>0</v>
      </c>
      <c r="S16" s="33">
        <v>0</v>
      </c>
      <c r="T16" s="33">
        <v>0</v>
      </c>
      <c r="U16" s="33">
        <v>0</v>
      </c>
      <c r="V16" s="33">
        <v>0</v>
      </c>
      <c r="W16" s="33">
        <v>0</v>
      </c>
      <c r="X16" s="33">
        <v>0</v>
      </c>
      <c r="Y16" s="33">
        <v>0</v>
      </c>
      <c r="Z16" s="33">
        <v>0</v>
      </c>
      <c r="AA16" s="33">
        <v>0</v>
      </c>
      <c r="AB16" s="33">
        <v>0</v>
      </c>
      <c r="AC16" s="33">
        <v>0</v>
      </c>
      <c r="AD16" s="33">
        <v>0</v>
      </c>
      <c r="AE16" s="33">
        <v>0</v>
      </c>
      <c r="AF16" s="33">
        <v>0</v>
      </c>
      <c r="AG16" s="33">
        <v>0</v>
      </c>
      <c r="AH16" s="33">
        <v>0</v>
      </c>
      <c r="AI16" s="33">
        <v>0</v>
      </c>
      <c r="AJ16" s="33">
        <v>0</v>
      </c>
      <c r="AK16" s="33">
        <v>0</v>
      </c>
      <c r="AL16" s="33">
        <v>0</v>
      </c>
      <c r="AM16" s="33">
        <v>0</v>
      </c>
      <c r="AN16" s="33">
        <v>0</v>
      </c>
      <c r="AO16" s="33">
        <v>0</v>
      </c>
      <c r="AP16" s="33">
        <v>0</v>
      </c>
      <c r="AQ16" s="33">
        <v>0</v>
      </c>
      <c r="AR16" s="33">
        <v>0</v>
      </c>
      <c r="AS16" s="33">
        <v>0</v>
      </c>
      <c r="AT16" s="33">
        <v>0</v>
      </c>
      <c r="AU16" s="33">
        <v>0</v>
      </c>
      <c r="AV16" s="33">
        <v>0</v>
      </c>
      <c r="AW16" s="33">
        <v>0</v>
      </c>
      <c r="AX16" s="33">
        <v>0</v>
      </c>
      <c r="AY16" s="33">
        <v>0</v>
      </c>
      <c r="AZ16" s="33">
        <v>0</v>
      </c>
      <c r="BA16" s="33">
        <v>0</v>
      </c>
    </row>
    <row r="17" spans="1:53" ht="14.25" customHeight="1" x14ac:dyDescent="0.2">
      <c r="A17" s="10" t="s">
        <v>101</v>
      </c>
      <c r="B17" s="33">
        <v>0</v>
      </c>
      <c r="C17" s="33">
        <v>0</v>
      </c>
      <c r="D17" s="33">
        <v>0</v>
      </c>
      <c r="E17" s="33">
        <v>0</v>
      </c>
      <c r="F17" s="33">
        <v>0</v>
      </c>
      <c r="G17" s="33">
        <v>0</v>
      </c>
      <c r="H17" s="33">
        <v>0</v>
      </c>
      <c r="I17" s="33">
        <v>0</v>
      </c>
      <c r="J17" s="33">
        <v>0</v>
      </c>
      <c r="K17" s="33">
        <v>0</v>
      </c>
      <c r="L17" s="33">
        <v>0</v>
      </c>
      <c r="M17" s="33">
        <v>0</v>
      </c>
      <c r="N17" s="33">
        <v>0</v>
      </c>
      <c r="O17" s="33">
        <v>0</v>
      </c>
      <c r="P17" s="33">
        <v>0</v>
      </c>
      <c r="Q17" s="33">
        <v>0</v>
      </c>
      <c r="R17" s="33">
        <v>0</v>
      </c>
      <c r="S17" s="33">
        <v>0</v>
      </c>
      <c r="T17" s="33">
        <v>0</v>
      </c>
      <c r="U17" s="33">
        <v>0</v>
      </c>
      <c r="V17" s="33">
        <v>0</v>
      </c>
      <c r="W17" s="33">
        <v>0</v>
      </c>
      <c r="X17" s="33">
        <v>0</v>
      </c>
      <c r="Y17" s="33">
        <v>0</v>
      </c>
      <c r="Z17" s="33">
        <v>0</v>
      </c>
      <c r="AA17" s="33">
        <v>0</v>
      </c>
      <c r="AB17" s="33">
        <v>0</v>
      </c>
      <c r="AC17" s="33">
        <v>0</v>
      </c>
      <c r="AD17" s="33">
        <v>0</v>
      </c>
      <c r="AE17" s="33">
        <v>0</v>
      </c>
      <c r="AF17" s="33">
        <v>0</v>
      </c>
      <c r="AG17" s="33">
        <v>0</v>
      </c>
      <c r="AH17" s="33">
        <v>0</v>
      </c>
      <c r="AI17" s="33">
        <v>0</v>
      </c>
      <c r="AJ17" s="33">
        <v>0</v>
      </c>
      <c r="AK17" s="33">
        <v>0</v>
      </c>
      <c r="AL17" s="33">
        <v>0</v>
      </c>
      <c r="AM17" s="33">
        <v>0</v>
      </c>
      <c r="AN17" s="33">
        <v>0</v>
      </c>
      <c r="AO17" s="33">
        <v>0</v>
      </c>
      <c r="AP17" s="33">
        <v>0</v>
      </c>
      <c r="AQ17" s="33">
        <v>0</v>
      </c>
      <c r="AR17" s="33">
        <v>0</v>
      </c>
      <c r="AS17" s="33">
        <v>0</v>
      </c>
      <c r="AT17" s="33">
        <v>0</v>
      </c>
      <c r="AU17" s="33">
        <v>0</v>
      </c>
      <c r="AV17" s="33">
        <v>0</v>
      </c>
      <c r="AW17" s="33">
        <v>0</v>
      </c>
      <c r="AX17" s="33">
        <v>0</v>
      </c>
      <c r="AY17" s="33">
        <v>0</v>
      </c>
      <c r="AZ17" s="33">
        <v>0</v>
      </c>
      <c r="BA17" s="33">
        <v>0</v>
      </c>
    </row>
    <row r="18" spans="1:53" ht="14.25" customHeight="1" x14ac:dyDescent="0.2"/>
    <row r="19" spans="1:53" ht="14.25" customHeight="1" x14ac:dyDescent="0.2"/>
    <row r="20" spans="1:53" ht="14.25" customHeight="1" x14ac:dyDescent="0.2"/>
    <row r="21" spans="1:53" ht="14.25" customHeight="1" x14ac:dyDescent="0.2"/>
    <row r="22" spans="1:53" ht="14.25" customHeight="1" x14ac:dyDescent="0.2"/>
    <row r="23" spans="1:53" ht="14.25" customHeight="1" x14ac:dyDescent="0.2"/>
    <row r="24" spans="1:53" ht="14.25" customHeight="1" x14ac:dyDescent="0.2"/>
    <row r="25" spans="1:53" ht="14.25" customHeight="1" x14ac:dyDescent="0.2"/>
    <row r="26" spans="1:53" ht="14.25" customHeight="1" x14ac:dyDescent="0.2"/>
    <row r="27" spans="1:53" ht="14.25" customHeight="1" x14ac:dyDescent="0.2"/>
    <row r="28" spans="1:53" ht="14.25" customHeight="1" x14ac:dyDescent="0.2"/>
    <row r="29" spans="1:53" ht="14.25" customHeight="1" x14ac:dyDescent="0.2"/>
    <row r="30" spans="1:53" ht="14.25" customHeight="1" x14ac:dyDescent="0.2"/>
    <row r="31" spans="1:53" ht="14.25" customHeight="1" x14ac:dyDescent="0.2"/>
    <row r="32" spans="1:53" ht="14.25" customHeight="1" x14ac:dyDescent="0.2"/>
    <row r="33" ht="14.25" customHeight="1" x14ac:dyDescent="0.2"/>
    <row r="34" ht="14.25" customHeight="1" x14ac:dyDescent="0.2"/>
    <row r="35" ht="14.25" customHeight="1" x14ac:dyDescent="0.2"/>
    <row r="36" ht="14.25" customHeight="1" x14ac:dyDescent="0.2"/>
    <row r="37" ht="14.25" customHeight="1" x14ac:dyDescent="0.2"/>
    <row r="38" ht="14.25" customHeight="1" x14ac:dyDescent="0.2"/>
    <row r="39" ht="14.25" customHeight="1" x14ac:dyDescent="0.2"/>
    <row r="40" ht="14.25" customHeight="1" x14ac:dyDescent="0.2"/>
    <row r="41" ht="14.25" customHeight="1" x14ac:dyDescent="0.2"/>
    <row r="42" ht="14.25" customHeight="1" x14ac:dyDescent="0.2"/>
    <row r="43" ht="14.25" customHeight="1" x14ac:dyDescent="0.2"/>
    <row r="44" ht="14.25" customHeight="1" x14ac:dyDescent="0.2"/>
    <row r="45" ht="14.25" customHeight="1" x14ac:dyDescent="0.2"/>
    <row r="46" ht="14.25" customHeight="1" x14ac:dyDescent="0.2"/>
    <row r="47" ht="14.25" customHeight="1" x14ac:dyDescent="0.2"/>
    <row r="48" ht="14.25" customHeight="1" x14ac:dyDescent="0.2"/>
    <row r="49" ht="14.25" customHeight="1" x14ac:dyDescent="0.2"/>
    <row r="50" ht="14.25" customHeight="1" x14ac:dyDescent="0.2"/>
    <row r="51" ht="14.25" customHeight="1" x14ac:dyDescent="0.2"/>
    <row r="52" ht="14.25" customHeight="1" x14ac:dyDescent="0.2"/>
    <row r="53" ht="14.25" customHeight="1" x14ac:dyDescent="0.2"/>
    <row r="54" ht="14.25" customHeight="1" x14ac:dyDescent="0.2"/>
    <row r="55" ht="14.25" customHeight="1" x14ac:dyDescent="0.2"/>
    <row r="56" ht="14.25" customHeight="1" x14ac:dyDescent="0.2"/>
    <row r="57" ht="14.25" customHeight="1" x14ac:dyDescent="0.2"/>
    <row r="58" ht="14.25" customHeight="1" x14ac:dyDescent="0.2"/>
    <row r="59" ht="14.25" customHeight="1" x14ac:dyDescent="0.2"/>
    <row r="60" ht="14.25" customHeight="1" x14ac:dyDescent="0.2"/>
    <row r="61" ht="14.25" customHeight="1" x14ac:dyDescent="0.2"/>
    <row r="62" ht="14.25" customHeight="1" x14ac:dyDescent="0.2"/>
    <row r="63" ht="14.25" customHeight="1" x14ac:dyDescent="0.2"/>
    <row r="64" ht="14.25" customHeight="1" x14ac:dyDescent="0.2"/>
    <row r="65" ht="14.25" customHeight="1" x14ac:dyDescent="0.2"/>
    <row r="66" ht="14.25" customHeight="1" x14ac:dyDescent="0.2"/>
    <row r="67" ht="14.25" customHeight="1" x14ac:dyDescent="0.2"/>
    <row r="68" ht="14.25" customHeight="1" x14ac:dyDescent="0.2"/>
    <row r="69" ht="14.25" customHeight="1" x14ac:dyDescent="0.2"/>
    <row r="70" ht="14.25" customHeight="1" x14ac:dyDescent="0.2"/>
    <row r="71" ht="14.25" customHeight="1" x14ac:dyDescent="0.2"/>
    <row r="72" ht="14.25" customHeight="1" x14ac:dyDescent="0.2"/>
    <row r="73" ht="14.25" customHeight="1" x14ac:dyDescent="0.2"/>
    <row r="74" ht="14.25" customHeight="1" x14ac:dyDescent="0.2"/>
    <row r="75" ht="14.25" customHeight="1" x14ac:dyDescent="0.2"/>
    <row r="76" ht="14.25" customHeight="1" x14ac:dyDescent="0.2"/>
    <row r="77" ht="14.25" customHeight="1" x14ac:dyDescent="0.2"/>
    <row r="78" ht="14.25" customHeight="1" x14ac:dyDescent="0.2"/>
    <row r="79" ht="14.25" customHeight="1" x14ac:dyDescent="0.2"/>
    <row r="80" ht="14.25" customHeight="1" x14ac:dyDescent="0.2"/>
    <row r="81" ht="14.25" customHeight="1" x14ac:dyDescent="0.2"/>
    <row r="82" ht="14.25" customHeight="1" x14ac:dyDescent="0.2"/>
    <row r="83" ht="14.25" customHeight="1" x14ac:dyDescent="0.2"/>
    <row r="84" ht="14.25" customHeight="1" x14ac:dyDescent="0.2"/>
    <row r="85" ht="14.25" customHeight="1" x14ac:dyDescent="0.2"/>
    <row r="86" ht="14.25" customHeight="1" x14ac:dyDescent="0.2"/>
    <row r="87" ht="14.25" customHeight="1" x14ac:dyDescent="0.2"/>
    <row r="88" ht="14.25" customHeight="1" x14ac:dyDescent="0.2"/>
    <row r="89" ht="14.25" customHeight="1" x14ac:dyDescent="0.2"/>
    <row r="90" ht="14.25" customHeight="1" x14ac:dyDescent="0.2"/>
    <row r="91" ht="14.25" customHeight="1" x14ac:dyDescent="0.2"/>
    <row r="92" ht="14.25" customHeight="1" x14ac:dyDescent="0.2"/>
    <row r="93" ht="14.25" customHeight="1" x14ac:dyDescent="0.2"/>
    <row r="94" ht="14.25" customHeight="1" x14ac:dyDescent="0.2"/>
    <row r="95" ht="14.25" customHeight="1" x14ac:dyDescent="0.2"/>
    <row r="96" ht="14.25" customHeight="1" x14ac:dyDescent="0.2"/>
    <row r="97" ht="14.25" customHeight="1" x14ac:dyDescent="0.2"/>
    <row r="98" ht="14.25" customHeight="1" x14ac:dyDescent="0.2"/>
    <row r="99" ht="14.25" customHeight="1" x14ac:dyDescent="0.2"/>
    <row r="100" ht="14.25" customHeight="1" x14ac:dyDescent="0.2"/>
    <row r="101" ht="14.25" customHeight="1" x14ac:dyDescent="0.2"/>
    <row r="102" ht="14.25" customHeight="1" x14ac:dyDescent="0.2"/>
    <row r="103" ht="14.25" customHeight="1" x14ac:dyDescent="0.2"/>
    <row r="104" ht="14.25" customHeight="1" x14ac:dyDescent="0.2"/>
    <row r="105" ht="14.25" customHeight="1" x14ac:dyDescent="0.2"/>
    <row r="106" ht="14.25" customHeight="1" x14ac:dyDescent="0.2"/>
    <row r="107" ht="14.25" customHeight="1" x14ac:dyDescent="0.2"/>
    <row r="108" ht="14.25" customHeight="1" x14ac:dyDescent="0.2"/>
    <row r="109" ht="14.25" customHeight="1" x14ac:dyDescent="0.2"/>
    <row r="110" ht="14.25" customHeight="1" x14ac:dyDescent="0.2"/>
    <row r="111" ht="14.25" customHeight="1" x14ac:dyDescent="0.2"/>
    <row r="112" ht="14.25" customHeight="1" x14ac:dyDescent="0.2"/>
    <row r="113" ht="14.25" customHeight="1" x14ac:dyDescent="0.2"/>
    <row r="114" ht="14.25" customHeight="1" x14ac:dyDescent="0.2"/>
    <row r="115" ht="14.25" customHeight="1" x14ac:dyDescent="0.2"/>
    <row r="116" ht="14.25" customHeight="1" x14ac:dyDescent="0.2"/>
    <row r="117" ht="14.25" customHeight="1" x14ac:dyDescent="0.2"/>
    <row r="118" ht="14.25" customHeight="1" x14ac:dyDescent="0.2"/>
    <row r="119" ht="14.25" customHeight="1" x14ac:dyDescent="0.2"/>
    <row r="120" ht="14.25" customHeight="1" x14ac:dyDescent="0.2"/>
    <row r="121" ht="14.25" customHeight="1" x14ac:dyDescent="0.2"/>
    <row r="122" ht="14.25" customHeight="1" x14ac:dyDescent="0.2"/>
    <row r="123" ht="14.25" customHeight="1" x14ac:dyDescent="0.2"/>
    <row r="124" ht="14.25" customHeight="1" x14ac:dyDescent="0.2"/>
    <row r="125" ht="14.25" customHeight="1" x14ac:dyDescent="0.2"/>
    <row r="126" ht="14.25" customHeight="1" x14ac:dyDescent="0.2"/>
    <row r="127" ht="14.25" customHeight="1" x14ac:dyDescent="0.2"/>
    <row r="128" ht="14.25" customHeight="1" x14ac:dyDescent="0.2"/>
    <row r="129" ht="14.25" customHeight="1" x14ac:dyDescent="0.2"/>
    <row r="130" ht="14.25" customHeight="1" x14ac:dyDescent="0.2"/>
    <row r="131" ht="14.25" customHeight="1" x14ac:dyDescent="0.2"/>
    <row r="132" ht="14.25" customHeight="1" x14ac:dyDescent="0.2"/>
    <row r="133" ht="14.25" customHeight="1" x14ac:dyDescent="0.2"/>
    <row r="134" ht="14.25" customHeight="1" x14ac:dyDescent="0.2"/>
    <row r="135" ht="14.25" customHeight="1" x14ac:dyDescent="0.2"/>
    <row r="136" ht="14.25" customHeight="1" x14ac:dyDescent="0.2"/>
    <row r="137" ht="14.25" customHeight="1" x14ac:dyDescent="0.2"/>
    <row r="138" ht="14.25" customHeight="1" x14ac:dyDescent="0.2"/>
    <row r="139" ht="14.25" customHeight="1" x14ac:dyDescent="0.2"/>
    <row r="140" ht="14.25" customHeight="1" x14ac:dyDescent="0.2"/>
    <row r="141" ht="14.25" customHeight="1" x14ac:dyDescent="0.2"/>
    <row r="142" ht="14.25" customHeight="1" x14ac:dyDescent="0.2"/>
    <row r="143" ht="14.25" customHeight="1" x14ac:dyDescent="0.2"/>
    <row r="144" ht="14.25" customHeight="1" x14ac:dyDescent="0.2"/>
    <row r="145" ht="14.25" customHeight="1" x14ac:dyDescent="0.2"/>
    <row r="146" ht="14.25" customHeight="1" x14ac:dyDescent="0.2"/>
    <row r="147" ht="14.25" customHeight="1" x14ac:dyDescent="0.2"/>
    <row r="148" ht="14.25" customHeight="1" x14ac:dyDescent="0.2"/>
    <row r="149" ht="14.25" customHeight="1" x14ac:dyDescent="0.2"/>
    <row r="150" ht="14.25" customHeight="1" x14ac:dyDescent="0.2"/>
    <row r="151" ht="14.25" customHeight="1" x14ac:dyDescent="0.2"/>
    <row r="152" ht="14.25" customHeight="1" x14ac:dyDescent="0.2"/>
    <row r="153" ht="14.25" customHeight="1" x14ac:dyDescent="0.2"/>
    <row r="154" ht="14.25" customHeight="1" x14ac:dyDescent="0.2"/>
    <row r="155" ht="14.25" customHeight="1" x14ac:dyDescent="0.2"/>
    <row r="156" ht="14.25" customHeight="1" x14ac:dyDescent="0.2"/>
    <row r="157" ht="14.25" customHeight="1" x14ac:dyDescent="0.2"/>
    <row r="158" ht="14.25" customHeight="1" x14ac:dyDescent="0.2"/>
    <row r="159" ht="14.25" customHeight="1" x14ac:dyDescent="0.2"/>
    <row r="160" ht="14.25" customHeight="1" x14ac:dyDescent="0.2"/>
    <row r="161" ht="14.25" customHeight="1" x14ac:dyDescent="0.2"/>
    <row r="162" ht="14.25" customHeight="1" x14ac:dyDescent="0.2"/>
    <row r="163" ht="14.25" customHeight="1" x14ac:dyDescent="0.2"/>
    <row r="164" ht="14.25" customHeight="1" x14ac:dyDescent="0.2"/>
    <row r="165" ht="14.25" customHeight="1" x14ac:dyDescent="0.2"/>
    <row r="166" ht="14.25" customHeight="1" x14ac:dyDescent="0.2"/>
    <row r="167" ht="14.25" customHeight="1" x14ac:dyDescent="0.2"/>
    <row r="168" ht="14.25" customHeight="1" x14ac:dyDescent="0.2"/>
    <row r="169" ht="14.25" customHeight="1" x14ac:dyDescent="0.2"/>
    <row r="170" ht="14.25" customHeight="1" x14ac:dyDescent="0.2"/>
    <row r="171" ht="14.25" customHeight="1" x14ac:dyDescent="0.2"/>
    <row r="172" ht="14.25" customHeight="1" x14ac:dyDescent="0.2"/>
    <row r="173" ht="14.25" customHeight="1" x14ac:dyDescent="0.2"/>
    <row r="174" ht="14.25" customHeight="1" x14ac:dyDescent="0.2"/>
    <row r="175" ht="14.25" customHeight="1" x14ac:dyDescent="0.2"/>
    <row r="176" ht="14.25" customHeight="1" x14ac:dyDescent="0.2"/>
    <row r="177" ht="14.25" customHeight="1" x14ac:dyDescent="0.2"/>
    <row r="178" ht="14.25" customHeight="1" x14ac:dyDescent="0.2"/>
    <row r="179" ht="14.25" customHeight="1" x14ac:dyDescent="0.2"/>
    <row r="180" ht="14.25" customHeight="1" x14ac:dyDescent="0.2"/>
    <row r="181" ht="14.25" customHeight="1" x14ac:dyDescent="0.2"/>
    <row r="182" ht="14.25" customHeight="1" x14ac:dyDescent="0.2"/>
    <row r="183" ht="14.25" customHeight="1" x14ac:dyDescent="0.2"/>
    <row r="184" ht="14.25" customHeight="1" x14ac:dyDescent="0.2"/>
    <row r="185" ht="14.25" customHeight="1" x14ac:dyDescent="0.2"/>
    <row r="186" ht="14.25" customHeight="1" x14ac:dyDescent="0.2"/>
    <row r="187" ht="14.25" customHeight="1" x14ac:dyDescent="0.2"/>
    <row r="188" ht="14.25" customHeight="1" x14ac:dyDescent="0.2"/>
    <row r="189" ht="14.25" customHeight="1" x14ac:dyDescent="0.2"/>
    <row r="190" ht="14.25" customHeight="1" x14ac:dyDescent="0.2"/>
    <row r="191" ht="14.25" customHeight="1" x14ac:dyDescent="0.2"/>
    <row r="192" ht="14.25" customHeight="1" x14ac:dyDescent="0.2"/>
    <row r="193" ht="14.25" customHeight="1" x14ac:dyDescent="0.2"/>
    <row r="194" ht="14.25" customHeight="1" x14ac:dyDescent="0.2"/>
    <row r="195" ht="14.25" customHeight="1" x14ac:dyDescent="0.2"/>
    <row r="196" ht="14.25" customHeight="1" x14ac:dyDescent="0.2"/>
    <row r="197" ht="14.25" customHeight="1" x14ac:dyDescent="0.2"/>
    <row r="198" ht="14.25" customHeight="1" x14ac:dyDescent="0.2"/>
    <row r="199" ht="14.25" customHeight="1" x14ac:dyDescent="0.2"/>
    <row r="200" ht="14.25" customHeight="1" x14ac:dyDescent="0.2"/>
    <row r="201" ht="14.25" customHeight="1" x14ac:dyDescent="0.2"/>
    <row r="202" ht="14.25" customHeight="1" x14ac:dyDescent="0.2"/>
    <row r="203" ht="14.25" customHeight="1" x14ac:dyDescent="0.2"/>
    <row r="204" ht="14.25" customHeight="1" x14ac:dyDescent="0.2"/>
    <row r="205" ht="14.25" customHeight="1" x14ac:dyDescent="0.2"/>
    <row r="206" ht="14.25" customHeight="1" x14ac:dyDescent="0.2"/>
    <row r="207" ht="14.25" customHeight="1" x14ac:dyDescent="0.2"/>
    <row r="208" ht="14.25" customHeight="1" x14ac:dyDescent="0.2"/>
    <row r="209" ht="14.25" customHeight="1" x14ac:dyDescent="0.2"/>
    <row r="210" ht="14.25" customHeight="1" x14ac:dyDescent="0.2"/>
    <row r="211" ht="14.25" customHeight="1" x14ac:dyDescent="0.2"/>
    <row r="212" ht="14.25" customHeight="1" x14ac:dyDescent="0.2"/>
    <row r="213" ht="14.25" customHeight="1" x14ac:dyDescent="0.2"/>
    <row r="214" ht="14.25" customHeight="1" x14ac:dyDescent="0.2"/>
    <row r="215" ht="14.25" customHeight="1" x14ac:dyDescent="0.2"/>
    <row r="216" ht="14.25" customHeight="1" x14ac:dyDescent="0.2"/>
    <row r="217" ht="14.25" customHeight="1" x14ac:dyDescent="0.2"/>
    <row r="218" ht="14.25" customHeight="1" x14ac:dyDescent="0.2"/>
    <row r="219" ht="14.25" customHeight="1" x14ac:dyDescent="0.2"/>
    <row r="220" ht="14.25" customHeight="1" x14ac:dyDescent="0.2"/>
    <row r="221" ht="14.25" customHeight="1" x14ac:dyDescent="0.2"/>
    <row r="222" ht="14.25" customHeight="1" x14ac:dyDescent="0.2"/>
    <row r="223" ht="14.25" customHeight="1" x14ac:dyDescent="0.2"/>
    <row r="224" ht="14.25" customHeight="1" x14ac:dyDescent="0.2"/>
    <row r="225" ht="14.25" customHeight="1" x14ac:dyDescent="0.2"/>
    <row r="226" ht="14.25" customHeight="1" x14ac:dyDescent="0.2"/>
    <row r="227" ht="14.25" customHeight="1" x14ac:dyDescent="0.2"/>
    <row r="228" ht="14.25" customHeight="1" x14ac:dyDescent="0.2"/>
    <row r="229" ht="14.25" customHeight="1" x14ac:dyDescent="0.2"/>
    <row r="230" ht="14.25" customHeight="1" x14ac:dyDescent="0.2"/>
    <row r="231" ht="14.25" customHeight="1" x14ac:dyDescent="0.2"/>
    <row r="232" ht="14.25" customHeight="1" x14ac:dyDescent="0.2"/>
    <row r="233" ht="14.25" customHeight="1" x14ac:dyDescent="0.2"/>
    <row r="234" ht="14.25" customHeight="1" x14ac:dyDescent="0.2"/>
    <row r="235" ht="14.25" customHeight="1" x14ac:dyDescent="0.2"/>
    <row r="236" ht="14.25" customHeight="1" x14ac:dyDescent="0.2"/>
    <row r="237" ht="14.25" customHeight="1" x14ac:dyDescent="0.2"/>
    <row r="238" ht="14.25" customHeight="1" x14ac:dyDescent="0.2"/>
    <row r="239" ht="14.25" customHeight="1" x14ac:dyDescent="0.2"/>
    <row r="240" ht="14.25" customHeight="1" x14ac:dyDescent="0.2"/>
    <row r="241" ht="14.25" customHeight="1" x14ac:dyDescent="0.2"/>
    <row r="242" ht="14.25" customHeight="1" x14ac:dyDescent="0.2"/>
    <row r="243" ht="14.25" customHeight="1" x14ac:dyDescent="0.2"/>
    <row r="244" ht="14.25" customHeight="1" x14ac:dyDescent="0.2"/>
    <row r="245" ht="14.25" customHeight="1" x14ac:dyDescent="0.2"/>
    <row r="246" ht="14.25" customHeight="1" x14ac:dyDescent="0.2"/>
    <row r="247" ht="14.25" customHeight="1" x14ac:dyDescent="0.2"/>
    <row r="248" ht="14.25" customHeight="1" x14ac:dyDescent="0.2"/>
    <row r="249" ht="14.25" customHeight="1" x14ac:dyDescent="0.2"/>
    <row r="250" ht="14.25" customHeight="1" x14ac:dyDescent="0.2"/>
    <row r="251" ht="14.25" customHeight="1" x14ac:dyDescent="0.2"/>
    <row r="252" ht="14.25" customHeight="1" x14ac:dyDescent="0.2"/>
    <row r="253" ht="14.25" customHeight="1" x14ac:dyDescent="0.2"/>
    <row r="254" ht="14.25" customHeight="1" x14ac:dyDescent="0.2"/>
    <row r="255" ht="14.25" customHeight="1" x14ac:dyDescent="0.2"/>
    <row r="256" ht="14.25" customHeight="1" x14ac:dyDescent="0.2"/>
    <row r="257" ht="14.25" customHeight="1" x14ac:dyDescent="0.2"/>
    <row r="258" ht="14.25" customHeight="1" x14ac:dyDescent="0.2"/>
    <row r="259" ht="14.25" customHeight="1" x14ac:dyDescent="0.2"/>
    <row r="260" ht="14.25" customHeight="1" x14ac:dyDescent="0.2"/>
    <row r="261" ht="14.25" customHeight="1" x14ac:dyDescent="0.2"/>
    <row r="262" ht="14.25" customHeight="1" x14ac:dyDescent="0.2"/>
    <row r="263" ht="14.25" customHeight="1" x14ac:dyDescent="0.2"/>
    <row r="264" ht="14.25" customHeight="1" x14ac:dyDescent="0.2"/>
    <row r="265" ht="14.25" customHeight="1" x14ac:dyDescent="0.2"/>
    <row r="266" ht="14.25" customHeight="1" x14ac:dyDescent="0.2"/>
    <row r="267" ht="14.25" customHeight="1" x14ac:dyDescent="0.2"/>
    <row r="268" ht="14.25" customHeight="1" x14ac:dyDescent="0.2"/>
    <row r="269" ht="14.25" customHeight="1" x14ac:dyDescent="0.2"/>
    <row r="270" ht="14.25" customHeight="1" x14ac:dyDescent="0.2"/>
    <row r="271" ht="14.25" customHeight="1" x14ac:dyDescent="0.2"/>
    <row r="272" ht="14.25" customHeight="1" x14ac:dyDescent="0.2"/>
    <row r="273" ht="14.25" customHeight="1" x14ac:dyDescent="0.2"/>
    <row r="274" ht="14.25" customHeight="1" x14ac:dyDescent="0.2"/>
    <row r="275" ht="14.25" customHeight="1" x14ac:dyDescent="0.2"/>
    <row r="276" ht="14.25" customHeight="1" x14ac:dyDescent="0.2"/>
    <row r="277" ht="14.25" customHeight="1" x14ac:dyDescent="0.2"/>
    <row r="278" ht="14.25" customHeight="1" x14ac:dyDescent="0.2"/>
    <row r="279" ht="14.25" customHeight="1" x14ac:dyDescent="0.2"/>
    <row r="280" ht="14.25" customHeight="1" x14ac:dyDescent="0.2"/>
    <row r="281" ht="14.25" customHeight="1" x14ac:dyDescent="0.2"/>
    <row r="282" ht="14.25" customHeight="1" x14ac:dyDescent="0.2"/>
    <row r="283" ht="14.25" customHeight="1" x14ac:dyDescent="0.2"/>
    <row r="284" ht="14.25" customHeight="1" x14ac:dyDescent="0.2"/>
    <row r="285" ht="14.25" customHeight="1" x14ac:dyDescent="0.2"/>
    <row r="286" ht="14.25" customHeight="1" x14ac:dyDescent="0.2"/>
    <row r="287" ht="14.25" customHeight="1" x14ac:dyDescent="0.2"/>
    <row r="288" ht="14.25" customHeight="1" x14ac:dyDescent="0.2"/>
    <row r="289" ht="14.25" customHeight="1" x14ac:dyDescent="0.2"/>
    <row r="290" ht="14.25" customHeight="1" x14ac:dyDescent="0.2"/>
    <row r="291" ht="14.25" customHeight="1" x14ac:dyDescent="0.2"/>
    <row r="292" ht="14.25" customHeight="1" x14ac:dyDescent="0.2"/>
    <row r="293" ht="14.25" customHeight="1" x14ac:dyDescent="0.2"/>
    <row r="294" ht="14.25" customHeight="1" x14ac:dyDescent="0.2"/>
    <row r="295" ht="14.25" customHeight="1" x14ac:dyDescent="0.2"/>
    <row r="296" ht="14.25" customHeight="1" x14ac:dyDescent="0.2"/>
    <row r="297" ht="14.25" customHeight="1" x14ac:dyDescent="0.2"/>
    <row r="298" ht="14.25" customHeight="1" x14ac:dyDescent="0.2"/>
    <row r="299" ht="14.25" customHeight="1" x14ac:dyDescent="0.2"/>
    <row r="300" ht="14.25" customHeight="1" x14ac:dyDescent="0.2"/>
    <row r="301" ht="14.25" customHeight="1" x14ac:dyDescent="0.2"/>
    <row r="302" ht="14.25" customHeight="1" x14ac:dyDescent="0.2"/>
    <row r="303" ht="14.25" customHeight="1" x14ac:dyDescent="0.2"/>
    <row r="304" ht="14.25" customHeight="1" x14ac:dyDescent="0.2"/>
    <row r="305" ht="14.25" customHeight="1" x14ac:dyDescent="0.2"/>
    <row r="306" ht="14.25" customHeight="1" x14ac:dyDescent="0.2"/>
    <row r="307" ht="14.25" customHeight="1" x14ac:dyDescent="0.2"/>
    <row r="308" ht="14.25" customHeight="1" x14ac:dyDescent="0.2"/>
    <row r="309" ht="14.25" customHeight="1" x14ac:dyDescent="0.2"/>
    <row r="310" ht="14.25" customHeight="1" x14ac:dyDescent="0.2"/>
    <row r="311" ht="14.25" customHeight="1" x14ac:dyDescent="0.2"/>
    <row r="312" ht="14.25" customHeight="1" x14ac:dyDescent="0.2"/>
    <row r="313" ht="14.25" customHeight="1" x14ac:dyDescent="0.2"/>
    <row r="314" ht="14.25" customHeight="1" x14ac:dyDescent="0.2"/>
    <row r="315" ht="14.25" customHeight="1" x14ac:dyDescent="0.2"/>
    <row r="316" ht="14.25" customHeight="1" x14ac:dyDescent="0.2"/>
    <row r="317" ht="14.25" customHeight="1" x14ac:dyDescent="0.2"/>
    <row r="318" ht="14.25" customHeight="1" x14ac:dyDescent="0.2"/>
    <row r="319" ht="14.25" customHeight="1" x14ac:dyDescent="0.2"/>
    <row r="320" ht="14.25" customHeight="1" x14ac:dyDescent="0.2"/>
    <row r="321" ht="14.25" customHeight="1" x14ac:dyDescent="0.2"/>
    <row r="322" ht="14.25" customHeight="1" x14ac:dyDescent="0.2"/>
    <row r="323" ht="14.25" customHeight="1" x14ac:dyDescent="0.2"/>
    <row r="324" ht="14.25" customHeight="1" x14ac:dyDescent="0.2"/>
    <row r="325" ht="14.25" customHeight="1" x14ac:dyDescent="0.2"/>
    <row r="326" ht="14.25" customHeight="1" x14ac:dyDescent="0.2"/>
    <row r="327" ht="14.25" customHeight="1" x14ac:dyDescent="0.2"/>
    <row r="328" ht="14.25" customHeight="1" x14ac:dyDescent="0.2"/>
    <row r="329" ht="14.25" customHeight="1" x14ac:dyDescent="0.2"/>
    <row r="330" ht="14.25" customHeight="1" x14ac:dyDescent="0.2"/>
    <row r="331" ht="14.25" customHeight="1" x14ac:dyDescent="0.2"/>
    <row r="332" ht="14.25" customHeight="1" x14ac:dyDescent="0.2"/>
    <row r="333" ht="14.25" customHeight="1" x14ac:dyDescent="0.2"/>
    <row r="334" ht="14.25" customHeight="1" x14ac:dyDescent="0.2"/>
    <row r="335" ht="14.25" customHeight="1" x14ac:dyDescent="0.2"/>
    <row r="336" ht="14.25" customHeight="1" x14ac:dyDescent="0.2"/>
    <row r="337" ht="14.25" customHeight="1" x14ac:dyDescent="0.2"/>
    <row r="338" ht="14.25" customHeight="1" x14ac:dyDescent="0.2"/>
    <row r="339" ht="14.25" customHeight="1" x14ac:dyDescent="0.2"/>
    <row r="340" ht="14.25" customHeight="1" x14ac:dyDescent="0.2"/>
    <row r="341" ht="14.25" customHeight="1" x14ac:dyDescent="0.2"/>
    <row r="342" ht="14.25" customHeight="1" x14ac:dyDescent="0.2"/>
    <row r="343" ht="14.25" customHeight="1" x14ac:dyDescent="0.2"/>
    <row r="344" ht="14.25" customHeight="1" x14ac:dyDescent="0.2"/>
    <row r="345" ht="14.25" customHeight="1" x14ac:dyDescent="0.2"/>
    <row r="346" ht="14.25" customHeight="1" x14ac:dyDescent="0.2"/>
    <row r="347" ht="14.25" customHeight="1" x14ac:dyDescent="0.2"/>
    <row r="348" ht="14.25" customHeight="1" x14ac:dyDescent="0.2"/>
    <row r="349" ht="14.25" customHeight="1" x14ac:dyDescent="0.2"/>
    <row r="350" ht="14.25" customHeight="1" x14ac:dyDescent="0.2"/>
    <row r="351" ht="14.25" customHeight="1" x14ac:dyDescent="0.2"/>
    <row r="352" ht="14.25" customHeight="1" x14ac:dyDescent="0.2"/>
    <row r="353" ht="14.25" customHeight="1" x14ac:dyDescent="0.2"/>
    <row r="354" ht="14.25" customHeight="1" x14ac:dyDescent="0.2"/>
    <row r="355" ht="14.25" customHeight="1" x14ac:dyDescent="0.2"/>
    <row r="356" ht="14.25" customHeight="1" x14ac:dyDescent="0.2"/>
    <row r="357" ht="14.25" customHeight="1" x14ac:dyDescent="0.2"/>
    <row r="358" ht="14.25" customHeight="1" x14ac:dyDescent="0.2"/>
    <row r="359" ht="14.25" customHeight="1" x14ac:dyDescent="0.2"/>
    <row r="360" ht="14.25" customHeight="1" x14ac:dyDescent="0.2"/>
    <row r="361" ht="14.25" customHeight="1" x14ac:dyDescent="0.2"/>
    <row r="362" ht="14.25" customHeight="1" x14ac:dyDescent="0.2"/>
    <row r="363" ht="14.25" customHeight="1" x14ac:dyDescent="0.2"/>
    <row r="364" ht="14.25" customHeight="1" x14ac:dyDescent="0.2"/>
    <row r="365" ht="14.25" customHeight="1" x14ac:dyDescent="0.2"/>
    <row r="366" ht="14.25" customHeight="1" x14ac:dyDescent="0.2"/>
    <row r="367" ht="14.25" customHeight="1" x14ac:dyDescent="0.2"/>
    <row r="368" ht="14.25" customHeight="1" x14ac:dyDescent="0.2"/>
    <row r="369" ht="14.25" customHeight="1" x14ac:dyDescent="0.2"/>
    <row r="370" ht="14.25" customHeight="1" x14ac:dyDescent="0.2"/>
    <row r="371" ht="14.25" customHeight="1" x14ac:dyDescent="0.2"/>
    <row r="372" ht="14.25" customHeight="1" x14ac:dyDescent="0.2"/>
    <row r="373" ht="14.25" customHeight="1" x14ac:dyDescent="0.2"/>
    <row r="374" ht="14.25" customHeight="1" x14ac:dyDescent="0.2"/>
    <row r="375" ht="14.25" customHeight="1" x14ac:dyDescent="0.2"/>
    <row r="376" ht="14.25" customHeight="1" x14ac:dyDescent="0.2"/>
    <row r="377" ht="14.25" customHeight="1" x14ac:dyDescent="0.2"/>
    <row r="378" ht="14.25" customHeight="1" x14ac:dyDescent="0.2"/>
    <row r="379" ht="14.25" customHeight="1" x14ac:dyDescent="0.2"/>
    <row r="380" ht="14.25" customHeight="1" x14ac:dyDescent="0.2"/>
    <row r="381" ht="14.25" customHeight="1" x14ac:dyDescent="0.2"/>
    <row r="382" ht="14.25" customHeight="1" x14ac:dyDescent="0.2"/>
    <row r="383" ht="14.25" customHeight="1" x14ac:dyDescent="0.2"/>
    <row r="384" ht="14.25" customHeight="1" x14ac:dyDescent="0.2"/>
    <row r="385" ht="14.25" customHeight="1" x14ac:dyDescent="0.2"/>
    <row r="386" ht="14.25" customHeight="1" x14ac:dyDescent="0.2"/>
    <row r="387" ht="14.25" customHeight="1" x14ac:dyDescent="0.2"/>
    <row r="388" ht="14.25" customHeight="1" x14ac:dyDescent="0.2"/>
    <row r="389" ht="14.25" customHeight="1" x14ac:dyDescent="0.2"/>
    <row r="390" ht="14.25" customHeight="1" x14ac:dyDescent="0.2"/>
    <row r="391" ht="14.25" customHeight="1" x14ac:dyDescent="0.2"/>
    <row r="392" ht="14.25" customHeight="1" x14ac:dyDescent="0.2"/>
    <row r="393" ht="14.25" customHeight="1" x14ac:dyDescent="0.2"/>
    <row r="394" ht="14.25" customHeight="1" x14ac:dyDescent="0.2"/>
    <row r="395" ht="14.25" customHeight="1" x14ac:dyDescent="0.2"/>
    <row r="396" ht="14.25" customHeight="1" x14ac:dyDescent="0.2"/>
    <row r="397" ht="14.25" customHeight="1" x14ac:dyDescent="0.2"/>
    <row r="398" ht="14.25" customHeight="1" x14ac:dyDescent="0.2"/>
    <row r="399" ht="14.25" customHeight="1" x14ac:dyDescent="0.2"/>
    <row r="400" ht="14.25" customHeight="1" x14ac:dyDescent="0.2"/>
    <row r="401" ht="14.25" customHeight="1" x14ac:dyDescent="0.2"/>
    <row r="402" ht="14.25" customHeight="1" x14ac:dyDescent="0.2"/>
    <row r="403" ht="14.25" customHeight="1" x14ac:dyDescent="0.2"/>
    <row r="404" ht="14.25" customHeight="1" x14ac:dyDescent="0.2"/>
    <row r="405" ht="14.25" customHeight="1" x14ac:dyDescent="0.2"/>
    <row r="406" ht="14.25" customHeight="1" x14ac:dyDescent="0.2"/>
    <row r="407" ht="14.25" customHeight="1" x14ac:dyDescent="0.2"/>
    <row r="408" ht="14.25" customHeight="1" x14ac:dyDescent="0.2"/>
    <row r="409" ht="14.25" customHeight="1" x14ac:dyDescent="0.2"/>
    <row r="410" ht="14.25" customHeight="1" x14ac:dyDescent="0.2"/>
    <row r="411" ht="14.25" customHeight="1" x14ac:dyDescent="0.2"/>
    <row r="412" ht="14.25" customHeight="1" x14ac:dyDescent="0.2"/>
    <row r="413" ht="14.25" customHeight="1" x14ac:dyDescent="0.2"/>
    <row r="414" ht="14.25" customHeight="1" x14ac:dyDescent="0.2"/>
    <row r="415" ht="14.25" customHeight="1" x14ac:dyDescent="0.2"/>
    <row r="416" ht="14.25" customHeight="1" x14ac:dyDescent="0.2"/>
    <row r="417" ht="14.25" customHeight="1" x14ac:dyDescent="0.2"/>
    <row r="418" ht="14.25" customHeight="1" x14ac:dyDescent="0.2"/>
    <row r="419" ht="14.25" customHeight="1" x14ac:dyDescent="0.2"/>
    <row r="420" ht="14.25" customHeight="1" x14ac:dyDescent="0.2"/>
    <row r="421" ht="14.25" customHeight="1" x14ac:dyDescent="0.2"/>
    <row r="422" ht="14.25" customHeight="1" x14ac:dyDescent="0.2"/>
    <row r="423" ht="14.25" customHeight="1" x14ac:dyDescent="0.2"/>
    <row r="424" ht="14.25" customHeight="1" x14ac:dyDescent="0.2"/>
    <row r="425" ht="14.25" customHeight="1" x14ac:dyDescent="0.2"/>
    <row r="426" ht="14.25" customHeight="1" x14ac:dyDescent="0.2"/>
    <row r="427" ht="14.25" customHeight="1" x14ac:dyDescent="0.2"/>
    <row r="428" ht="14.25" customHeight="1" x14ac:dyDescent="0.2"/>
    <row r="429" ht="14.25" customHeight="1" x14ac:dyDescent="0.2"/>
    <row r="430" ht="14.25" customHeight="1" x14ac:dyDescent="0.2"/>
    <row r="431" ht="14.25" customHeight="1" x14ac:dyDescent="0.2"/>
    <row r="432" ht="14.25" customHeight="1" x14ac:dyDescent="0.2"/>
    <row r="433" ht="14.25" customHeight="1" x14ac:dyDescent="0.2"/>
    <row r="434" ht="14.25" customHeight="1" x14ac:dyDescent="0.2"/>
    <row r="435" ht="14.25" customHeight="1" x14ac:dyDescent="0.2"/>
    <row r="436" ht="14.25" customHeight="1" x14ac:dyDescent="0.2"/>
    <row r="437" ht="14.25" customHeight="1" x14ac:dyDescent="0.2"/>
    <row r="438" ht="14.25" customHeight="1" x14ac:dyDescent="0.2"/>
    <row r="439" ht="14.25" customHeight="1" x14ac:dyDescent="0.2"/>
    <row r="440" ht="14.25" customHeight="1" x14ac:dyDescent="0.2"/>
    <row r="441" ht="14.25" customHeight="1" x14ac:dyDescent="0.2"/>
    <row r="442" ht="14.25" customHeight="1" x14ac:dyDescent="0.2"/>
    <row r="443" ht="14.25" customHeight="1" x14ac:dyDescent="0.2"/>
    <row r="444" ht="14.25" customHeight="1" x14ac:dyDescent="0.2"/>
    <row r="445" ht="14.25" customHeight="1" x14ac:dyDescent="0.2"/>
    <row r="446" ht="14.25" customHeight="1" x14ac:dyDescent="0.2"/>
    <row r="447" ht="14.25" customHeight="1" x14ac:dyDescent="0.2"/>
    <row r="448" ht="14.25" customHeight="1" x14ac:dyDescent="0.2"/>
    <row r="449" ht="14.25" customHeight="1" x14ac:dyDescent="0.2"/>
    <row r="450" ht="14.25" customHeight="1" x14ac:dyDescent="0.2"/>
    <row r="451" ht="14.25" customHeight="1" x14ac:dyDescent="0.2"/>
    <row r="452" ht="14.25" customHeight="1" x14ac:dyDescent="0.2"/>
    <row r="453" ht="14.25" customHeight="1" x14ac:dyDescent="0.2"/>
    <row r="454" ht="14.25" customHeight="1" x14ac:dyDescent="0.2"/>
    <row r="455" ht="14.25" customHeight="1" x14ac:dyDescent="0.2"/>
    <row r="456" ht="14.25" customHeight="1" x14ac:dyDescent="0.2"/>
    <row r="457" ht="14.25" customHeight="1" x14ac:dyDescent="0.2"/>
    <row r="458" ht="14.25" customHeight="1" x14ac:dyDescent="0.2"/>
    <row r="459" ht="14.25" customHeight="1" x14ac:dyDescent="0.2"/>
    <row r="460" ht="14.25" customHeight="1" x14ac:dyDescent="0.2"/>
    <row r="461" ht="14.25" customHeight="1" x14ac:dyDescent="0.2"/>
    <row r="462" ht="14.25" customHeight="1" x14ac:dyDescent="0.2"/>
    <row r="463" ht="14.25" customHeight="1" x14ac:dyDescent="0.2"/>
    <row r="464" ht="14.25" customHeight="1" x14ac:dyDescent="0.2"/>
    <row r="465" ht="14.25" customHeight="1" x14ac:dyDescent="0.2"/>
    <row r="466" ht="14.25" customHeight="1" x14ac:dyDescent="0.2"/>
    <row r="467" ht="14.25" customHeight="1" x14ac:dyDescent="0.2"/>
    <row r="468" ht="14.25" customHeight="1" x14ac:dyDescent="0.2"/>
    <row r="469" ht="14.25" customHeight="1" x14ac:dyDescent="0.2"/>
    <row r="470" ht="14.25" customHeight="1" x14ac:dyDescent="0.2"/>
    <row r="471" ht="14.25" customHeight="1" x14ac:dyDescent="0.2"/>
    <row r="472" ht="14.25" customHeight="1" x14ac:dyDescent="0.2"/>
    <row r="473" ht="14.25" customHeight="1" x14ac:dyDescent="0.2"/>
    <row r="474" ht="14.25" customHeight="1" x14ac:dyDescent="0.2"/>
    <row r="475" ht="14.25" customHeight="1" x14ac:dyDescent="0.2"/>
    <row r="476" ht="14.25" customHeight="1" x14ac:dyDescent="0.2"/>
    <row r="477" ht="14.25" customHeight="1" x14ac:dyDescent="0.2"/>
    <row r="478" ht="14.25" customHeight="1" x14ac:dyDescent="0.2"/>
    <row r="479" ht="14.25" customHeight="1" x14ac:dyDescent="0.2"/>
    <row r="480" ht="14.25" customHeight="1" x14ac:dyDescent="0.2"/>
    <row r="481" ht="14.25" customHeight="1" x14ac:dyDescent="0.2"/>
    <row r="482" ht="14.25" customHeight="1" x14ac:dyDescent="0.2"/>
    <row r="483" ht="14.25" customHeight="1" x14ac:dyDescent="0.2"/>
    <row r="484" ht="14.25" customHeight="1" x14ac:dyDescent="0.2"/>
    <row r="485" ht="14.25" customHeight="1" x14ac:dyDescent="0.2"/>
    <row r="486" ht="14.25" customHeight="1" x14ac:dyDescent="0.2"/>
    <row r="487" ht="14.25" customHeight="1" x14ac:dyDescent="0.2"/>
    <row r="488" ht="14.25" customHeight="1" x14ac:dyDescent="0.2"/>
    <row r="489" ht="14.25" customHeight="1" x14ac:dyDescent="0.2"/>
    <row r="490" ht="14.25" customHeight="1" x14ac:dyDescent="0.2"/>
    <row r="491" ht="14.25" customHeight="1" x14ac:dyDescent="0.2"/>
    <row r="492" ht="14.25" customHeight="1" x14ac:dyDescent="0.2"/>
    <row r="493" ht="14.25" customHeight="1" x14ac:dyDescent="0.2"/>
    <row r="494" ht="14.25" customHeight="1" x14ac:dyDescent="0.2"/>
    <row r="495" ht="14.25" customHeight="1" x14ac:dyDescent="0.2"/>
    <row r="496" ht="14.25" customHeight="1" x14ac:dyDescent="0.2"/>
    <row r="497" ht="14.25" customHeight="1" x14ac:dyDescent="0.2"/>
    <row r="498" ht="14.25" customHeight="1" x14ac:dyDescent="0.2"/>
    <row r="499" ht="14.25" customHeight="1" x14ac:dyDescent="0.2"/>
    <row r="500" ht="14.25" customHeight="1" x14ac:dyDescent="0.2"/>
    <row r="501" ht="14.25" customHeight="1" x14ac:dyDescent="0.2"/>
    <row r="502" ht="14.25" customHeight="1" x14ac:dyDescent="0.2"/>
    <row r="503" ht="14.25" customHeight="1" x14ac:dyDescent="0.2"/>
    <row r="504" ht="14.25" customHeight="1" x14ac:dyDescent="0.2"/>
    <row r="505" ht="14.25" customHeight="1" x14ac:dyDescent="0.2"/>
    <row r="506" ht="14.25" customHeight="1" x14ac:dyDescent="0.2"/>
    <row r="507" ht="14.25" customHeight="1" x14ac:dyDescent="0.2"/>
    <row r="508" ht="14.25" customHeight="1" x14ac:dyDescent="0.2"/>
    <row r="509" ht="14.25" customHeight="1" x14ac:dyDescent="0.2"/>
    <row r="510" ht="14.25" customHeight="1" x14ac:dyDescent="0.2"/>
    <row r="511" ht="14.25" customHeight="1" x14ac:dyDescent="0.2"/>
    <row r="512" ht="14.25" customHeight="1" x14ac:dyDescent="0.2"/>
    <row r="513" ht="14.25" customHeight="1" x14ac:dyDescent="0.2"/>
    <row r="514" ht="14.25" customHeight="1" x14ac:dyDescent="0.2"/>
    <row r="515" ht="14.25" customHeight="1" x14ac:dyDescent="0.2"/>
    <row r="516" ht="14.25" customHeight="1" x14ac:dyDescent="0.2"/>
    <row r="517" ht="14.25" customHeight="1" x14ac:dyDescent="0.2"/>
    <row r="518" ht="14.25" customHeight="1" x14ac:dyDescent="0.2"/>
    <row r="519" ht="14.25" customHeight="1" x14ac:dyDescent="0.2"/>
    <row r="520" ht="14.25" customHeight="1" x14ac:dyDescent="0.2"/>
    <row r="521" ht="14.25" customHeight="1" x14ac:dyDescent="0.2"/>
    <row r="522" ht="14.25" customHeight="1" x14ac:dyDescent="0.2"/>
    <row r="523" ht="14.25" customHeight="1" x14ac:dyDescent="0.2"/>
    <row r="524" ht="14.25" customHeight="1" x14ac:dyDescent="0.2"/>
    <row r="525" ht="14.25" customHeight="1" x14ac:dyDescent="0.2"/>
    <row r="526" ht="14.25" customHeight="1" x14ac:dyDescent="0.2"/>
    <row r="527" ht="14.25" customHeight="1" x14ac:dyDescent="0.2"/>
    <row r="528" ht="14.25" customHeight="1" x14ac:dyDescent="0.2"/>
    <row r="529" ht="14.25" customHeight="1" x14ac:dyDescent="0.2"/>
    <row r="530" ht="14.25" customHeight="1" x14ac:dyDescent="0.2"/>
    <row r="531" ht="14.25" customHeight="1" x14ac:dyDescent="0.2"/>
    <row r="532" ht="14.25" customHeight="1" x14ac:dyDescent="0.2"/>
    <row r="533" ht="14.25" customHeight="1" x14ac:dyDescent="0.2"/>
    <row r="534" ht="14.25" customHeight="1" x14ac:dyDescent="0.2"/>
    <row r="535" ht="14.25" customHeight="1" x14ac:dyDescent="0.2"/>
    <row r="536" ht="14.25" customHeight="1" x14ac:dyDescent="0.2"/>
    <row r="537" ht="14.25" customHeight="1" x14ac:dyDescent="0.2"/>
    <row r="538" ht="14.25" customHeight="1" x14ac:dyDescent="0.2"/>
    <row r="539" ht="14.25" customHeight="1" x14ac:dyDescent="0.2"/>
    <row r="540" ht="14.25" customHeight="1" x14ac:dyDescent="0.2"/>
    <row r="541" ht="14.25" customHeight="1" x14ac:dyDescent="0.2"/>
    <row r="542" ht="14.25" customHeight="1" x14ac:dyDescent="0.2"/>
    <row r="543" ht="14.25" customHeight="1" x14ac:dyDescent="0.2"/>
    <row r="544" ht="14.25" customHeight="1" x14ac:dyDescent="0.2"/>
    <row r="545" ht="14.25" customHeight="1" x14ac:dyDescent="0.2"/>
    <row r="546" ht="14.25" customHeight="1" x14ac:dyDescent="0.2"/>
    <row r="547" ht="14.25" customHeight="1" x14ac:dyDescent="0.2"/>
    <row r="548" ht="14.25" customHeight="1" x14ac:dyDescent="0.2"/>
    <row r="549" ht="14.25" customHeight="1" x14ac:dyDescent="0.2"/>
    <row r="550" ht="14.25" customHeight="1" x14ac:dyDescent="0.2"/>
    <row r="551" ht="14.25" customHeight="1" x14ac:dyDescent="0.2"/>
    <row r="552" ht="14.25" customHeight="1" x14ac:dyDescent="0.2"/>
    <row r="553" ht="14.25" customHeight="1" x14ac:dyDescent="0.2"/>
    <row r="554" ht="14.25" customHeight="1" x14ac:dyDescent="0.2"/>
    <row r="555" ht="14.25" customHeight="1" x14ac:dyDescent="0.2"/>
    <row r="556" ht="14.25" customHeight="1" x14ac:dyDescent="0.2"/>
    <row r="557" ht="14.25" customHeight="1" x14ac:dyDescent="0.2"/>
    <row r="558" ht="14.25" customHeight="1" x14ac:dyDescent="0.2"/>
    <row r="559" ht="14.25" customHeight="1" x14ac:dyDescent="0.2"/>
    <row r="560" ht="14.25" customHeight="1" x14ac:dyDescent="0.2"/>
    <row r="561" ht="14.25" customHeight="1" x14ac:dyDescent="0.2"/>
    <row r="562" ht="14.25" customHeight="1" x14ac:dyDescent="0.2"/>
    <row r="563" ht="14.25" customHeight="1" x14ac:dyDescent="0.2"/>
    <row r="564" ht="14.25" customHeight="1" x14ac:dyDescent="0.2"/>
    <row r="565" ht="14.25" customHeight="1" x14ac:dyDescent="0.2"/>
    <row r="566" ht="14.25" customHeight="1" x14ac:dyDescent="0.2"/>
    <row r="567" ht="14.25" customHeight="1" x14ac:dyDescent="0.2"/>
    <row r="568" ht="14.25" customHeight="1" x14ac:dyDescent="0.2"/>
    <row r="569" ht="14.25" customHeight="1" x14ac:dyDescent="0.2"/>
    <row r="570" ht="14.25" customHeight="1" x14ac:dyDescent="0.2"/>
    <row r="571" ht="14.25" customHeight="1" x14ac:dyDescent="0.2"/>
    <row r="572" ht="14.25" customHeight="1" x14ac:dyDescent="0.2"/>
    <row r="573" ht="14.25" customHeight="1" x14ac:dyDescent="0.2"/>
    <row r="574" ht="14.25" customHeight="1" x14ac:dyDescent="0.2"/>
    <row r="575" ht="14.25" customHeight="1" x14ac:dyDescent="0.2"/>
    <row r="576" ht="14.25" customHeight="1" x14ac:dyDescent="0.2"/>
    <row r="577" ht="14.25" customHeight="1" x14ac:dyDescent="0.2"/>
    <row r="578" ht="14.25" customHeight="1" x14ac:dyDescent="0.2"/>
    <row r="579" ht="14.25" customHeight="1" x14ac:dyDescent="0.2"/>
    <row r="580" ht="14.25" customHeight="1" x14ac:dyDescent="0.2"/>
    <row r="581" ht="14.25" customHeight="1" x14ac:dyDescent="0.2"/>
    <row r="582" ht="14.25" customHeight="1" x14ac:dyDescent="0.2"/>
    <row r="583" ht="14.25" customHeight="1" x14ac:dyDescent="0.2"/>
    <row r="584" ht="14.25" customHeight="1" x14ac:dyDescent="0.2"/>
    <row r="585" ht="14.25" customHeight="1" x14ac:dyDescent="0.2"/>
    <row r="586" ht="14.25" customHeight="1" x14ac:dyDescent="0.2"/>
    <row r="587" ht="14.25" customHeight="1" x14ac:dyDescent="0.2"/>
    <row r="588" ht="14.25" customHeight="1" x14ac:dyDescent="0.2"/>
    <row r="589" ht="14.25" customHeight="1" x14ac:dyDescent="0.2"/>
    <row r="590" ht="14.25" customHeight="1" x14ac:dyDescent="0.2"/>
    <row r="591" ht="14.25" customHeight="1" x14ac:dyDescent="0.2"/>
    <row r="592" ht="14.25" customHeight="1" x14ac:dyDescent="0.2"/>
    <row r="593" ht="14.25" customHeight="1" x14ac:dyDescent="0.2"/>
    <row r="594" ht="14.25" customHeight="1" x14ac:dyDescent="0.2"/>
    <row r="595" ht="14.25" customHeight="1" x14ac:dyDescent="0.2"/>
    <row r="596" ht="14.25" customHeight="1" x14ac:dyDescent="0.2"/>
    <row r="597" ht="14.25" customHeight="1" x14ac:dyDescent="0.2"/>
    <row r="598" ht="14.25" customHeight="1" x14ac:dyDescent="0.2"/>
    <row r="599" ht="14.25" customHeight="1" x14ac:dyDescent="0.2"/>
    <row r="600" ht="14.25" customHeight="1" x14ac:dyDescent="0.2"/>
    <row r="601" ht="14.25" customHeight="1" x14ac:dyDescent="0.2"/>
    <row r="602" ht="14.25" customHeight="1" x14ac:dyDescent="0.2"/>
    <row r="603" ht="14.25" customHeight="1" x14ac:dyDescent="0.2"/>
    <row r="604" ht="14.25" customHeight="1" x14ac:dyDescent="0.2"/>
    <row r="605" ht="14.25" customHeight="1" x14ac:dyDescent="0.2"/>
    <row r="606" ht="14.25" customHeight="1" x14ac:dyDescent="0.2"/>
    <row r="607" ht="14.25" customHeight="1" x14ac:dyDescent="0.2"/>
    <row r="608" ht="14.25" customHeight="1" x14ac:dyDescent="0.2"/>
    <row r="609" ht="14.25" customHeight="1" x14ac:dyDescent="0.2"/>
    <row r="610" ht="14.25" customHeight="1" x14ac:dyDescent="0.2"/>
    <row r="611" ht="14.25" customHeight="1" x14ac:dyDescent="0.2"/>
    <row r="612" ht="14.25" customHeight="1" x14ac:dyDescent="0.2"/>
    <row r="613" ht="14.25" customHeight="1" x14ac:dyDescent="0.2"/>
    <row r="614" ht="14.25" customHeight="1" x14ac:dyDescent="0.2"/>
    <row r="615" ht="14.25" customHeight="1" x14ac:dyDescent="0.2"/>
    <row r="616" ht="14.25" customHeight="1" x14ac:dyDescent="0.2"/>
    <row r="617" ht="14.25" customHeight="1" x14ac:dyDescent="0.2"/>
    <row r="618" ht="14.25" customHeight="1" x14ac:dyDescent="0.2"/>
    <row r="619" ht="14.25" customHeight="1" x14ac:dyDescent="0.2"/>
    <row r="620" ht="14.25" customHeight="1" x14ac:dyDescent="0.2"/>
    <row r="621" ht="14.25" customHeight="1" x14ac:dyDescent="0.2"/>
    <row r="622" ht="14.25" customHeight="1" x14ac:dyDescent="0.2"/>
    <row r="623" ht="14.25" customHeight="1" x14ac:dyDescent="0.2"/>
    <row r="624" ht="14.25" customHeight="1" x14ac:dyDescent="0.2"/>
    <row r="625" ht="14.25" customHeight="1" x14ac:dyDescent="0.2"/>
    <row r="626" ht="14.25" customHeight="1" x14ac:dyDescent="0.2"/>
    <row r="627" ht="14.25" customHeight="1" x14ac:dyDescent="0.2"/>
    <row r="628" ht="14.25" customHeight="1" x14ac:dyDescent="0.2"/>
    <row r="629" ht="14.25" customHeight="1" x14ac:dyDescent="0.2"/>
    <row r="630" ht="14.25" customHeight="1" x14ac:dyDescent="0.2"/>
    <row r="631" ht="14.25" customHeight="1" x14ac:dyDescent="0.2"/>
    <row r="632" ht="14.25" customHeight="1" x14ac:dyDescent="0.2"/>
    <row r="633" ht="14.25" customHeight="1" x14ac:dyDescent="0.2"/>
    <row r="634" ht="14.25" customHeight="1" x14ac:dyDescent="0.2"/>
    <row r="635" ht="14.25" customHeight="1" x14ac:dyDescent="0.2"/>
    <row r="636" ht="14.25" customHeight="1" x14ac:dyDescent="0.2"/>
    <row r="637" ht="14.25" customHeight="1" x14ac:dyDescent="0.2"/>
    <row r="638" ht="14.25" customHeight="1" x14ac:dyDescent="0.2"/>
    <row r="639" ht="14.25" customHeight="1" x14ac:dyDescent="0.2"/>
    <row r="640" ht="14.25" customHeight="1" x14ac:dyDescent="0.2"/>
    <row r="641" ht="14.25" customHeight="1" x14ac:dyDescent="0.2"/>
    <row r="642" ht="14.25" customHeight="1" x14ac:dyDescent="0.2"/>
    <row r="643" ht="14.25" customHeight="1" x14ac:dyDescent="0.2"/>
    <row r="644" ht="14.25" customHeight="1" x14ac:dyDescent="0.2"/>
    <row r="645" ht="14.25" customHeight="1" x14ac:dyDescent="0.2"/>
    <row r="646" ht="14.25" customHeight="1" x14ac:dyDescent="0.2"/>
    <row r="647" ht="14.25" customHeight="1" x14ac:dyDescent="0.2"/>
    <row r="648" ht="14.25" customHeight="1" x14ac:dyDescent="0.2"/>
    <row r="649" ht="14.25" customHeight="1" x14ac:dyDescent="0.2"/>
    <row r="650" ht="14.25" customHeight="1" x14ac:dyDescent="0.2"/>
    <row r="651" ht="14.25" customHeight="1" x14ac:dyDescent="0.2"/>
    <row r="652" ht="14.25" customHeight="1" x14ac:dyDescent="0.2"/>
    <row r="653" ht="14.25" customHeight="1" x14ac:dyDescent="0.2"/>
    <row r="654" ht="14.25" customHeight="1" x14ac:dyDescent="0.2"/>
    <row r="655" ht="14.25" customHeight="1" x14ac:dyDescent="0.2"/>
    <row r="656" ht="14.25" customHeight="1" x14ac:dyDescent="0.2"/>
    <row r="657" ht="14.25" customHeight="1" x14ac:dyDescent="0.2"/>
    <row r="658" ht="14.25" customHeight="1" x14ac:dyDescent="0.2"/>
    <row r="659" ht="14.25" customHeight="1" x14ac:dyDescent="0.2"/>
    <row r="660" ht="14.25" customHeight="1" x14ac:dyDescent="0.2"/>
    <row r="661" ht="14.25" customHeight="1" x14ac:dyDescent="0.2"/>
    <row r="662" ht="14.25" customHeight="1" x14ac:dyDescent="0.2"/>
    <row r="663" ht="14.25" customHeight="1" x14ac:dyDescent="0.2"/>
    <row r="664" ht="14.25" customHeight="1" x14ac:dyDescent="0.2"/>
    <row r="665" ht="14.25" customHeight="1" x14ac:dyDescent="0.2"/>
    <row r="666" ht="14.25" customHeight="1" x14ac:dyDescent="0.2"/>
    <row r="667" ht="14.25" customHeight="1" x14ac:dyDescent="0.2"/>
    <row r="668" ht="14.25" customHeight="1" x14ac:dyDescent="0.2"/>
    <row r="669" ht="14.25" customHeight="1" x14ac:dyDescent="0.2"/>
    <row r="670" ht="14.25" customHeight="1" x14ac:dyDescent="0.2"/>
    <row r="671" ht="14.25" customHeight="1" x14ac:dyDescent="0.2"/>
    <row r="672" ht="14.25" customHeight="1" x14ac:dyDescent="0.2"/>
    <row r="673" ht="14.25" customHeight="1" x14ac:dyDescent="0.2"/>
    <row r="674" ht="14.25" customHeight="1" x14ac:dyDescent="0.2"/>
    <row r="675" ht="14.25" customHeight="1" x14ac:dyDescent="0.2"/>
    <row r="676" ht="14.25" customHeight="1" x14ac:dyDescent="0.2"/>
    <row r="677" ht="14.25" customHeight="1" x14ac:dyDescent="0.2"/>
    <row r="678" ht="14.25" customHeight="1" x14ac:dyDescent="0.2"/>
    <row r="679" ht="14.25" customHeight="1" x14ac:dyDescent="0.2"/>
    <row r="680" ht="14.25" customHeight="1" x14ac:dyDescent="0.2"/>
    <row r="681" ht="14.25" customHeight="1" x14ac:dyDescent="0.2"/>
    <row r="682" ht="14.25" customHeight="1" x14ac:dyDescent="0.2"/>
    <row r="683" ht="14.25" customHeight="1" x14ac:dyDescent="0.2"/>
    <row r="684" ht="14.25" customHeight="1" x14ac:dyDescent="0.2"/>
    <row r="685" ht="14.25" customHeight="1" x14ac:dyDescent="0.2"/>
    <row r="686" ht="14.25" customHeight="1" x14ac:dyDescent="0.2"/>
    <row r="687" ht="14.25" customHeight="1" x14ac:dyDescent="0.2"/>
    <row r="688" ht="14.25" customHeight="1" x14ac:dyDescent="0.2"/>
    <row r="689" ht="14.25" customHeight="1" x14ac:dyDescent="0.2"/>
    <row r="690" ht="14.25" customHeight="1" x14ac:dyDescent="0.2"/>
    <row r="691" ht="14.25" customHeight="1" x14ac:dyDescent="0.2"/>
    <row r="692" ht="14.25" customHeight="1" x14ac:dyDescent="0.2"/>
    <row r="693" ht="14.25" customHeight="1" x14ac:dyDescent="0.2"/>
    <row r="694" ht="14.25" customHeight="1" x14ac:dyDescent="0.2"/>
    <row r="695" ht="14.25" customHeight="1" x14ac:dyDescent="0.2"/>
    <row r="696" ht="14.25" customHeight="1" x14ac:dyDescent="0.2"/>
    <row r="697" ht="14.25" customHeight="1" x14ac:dyDescent="0.2"/>
    <row r="698" ht="14.25" customHeight="1" x14ac:dyDescent="0.2"/>
    <row r="699" ht="14.25" customHeight="1" x14ac:dyDescent="0.2"/>
    <row r="700" ht="14.25" customHeight="1" x14ac:dyDescent="0.2"/>
    <row r="701" ht="14.25" customHeight="1" x14ac:dyDescent="0.2"/>
    <row r="702" ht="14.25" customHeight="1" x14ac:dyDescent="0.2"/>
    <row r="703" ht="14.25" customHeight="1" x14ac:dyDescent="0.2"/>
    <row r="704" ht="14.25" customHeight="1" x14ac:dyDescent="0.2"/>
    <row r="705" ht="14.25" customHeight="1" x14ac:dyDescent="0.2"/>
    <row r="706" ht="14.25" customHeight="1" x14ac:dyDescent="0.2"/>
    <row r="707" ht="14.25" customHeight="1" x14ac:dyDescent="0.2"/>
    <row r="708" ht="14.25" customHeight="1" x14ac:dyDescent="0.2"/>
    <row r="709" ht="14.25" customHeight="1" x14ac:dyDescent="0.2"/>
    <row r="710" ht="14.25" customHeight="1" x14ac:dyDescent="0.2"/>
    <row r="711" ht="14.25" customHeight="1" x14ac:dyDescent="0.2"/>
    <row r="712" ht="14.25" customHeight="1" x14ac:dyDescent="0.2"/>
    <row r="713" ht="14.25" customHeight="1" x14ac:dyDescent="0.2"/>
    <row r="714" ht="14.25" customHeight="1" x14ac:dyDescent="0.2"/>
    <row r="715" ht="14.25" customHeight="1" x14ac:dyDescent="0.2"/>
    <row r="716" ht="14.25" customHeight="1" x14ac:dyDescent="0.2"/>
    <row r="717" ht="14.25" customHeight="1" x14ac:dyDescent="0.2"/>
    <row r="718" ht="14.25" customHeight="1" x14ac:dyDescent="0.2"/>
    <row r="719" ht="14.25" customHeight="1" x14ac:dyDescent="0.2"/>
    <row r="720" ht="14.25" customHeight="1" x14ac:dyDescent="0.2"/>
    <row r="721" ht="14.25" customHeight="1" x14ac:dyDescent="0.2"/>
    <row r="722" ht="14.25" customHeight="1" x14ac:dyDescent="0.2"/>
    <row r="723" ht="14.25" customHeight="1" x14ac:dyDescent="0.2"/>
    <row r="724" ht="14.25" customHeight="1" x14ac:dyDescent="0.2"/>
    <row r="725" ht="14.25" customHeight="1" x14ac:dyDescent="0.2"/>
    <row r="726" ht="14.25" customHeight="1" x14ac:dyDescent="0.2"/>
    <row r="727" ht="14.25" customHeight="1" x14ac:dyDescent="0.2"/>
    <row r="728" ht="14.25" customHeight="1" x14ac:dyDescent="0.2"/>
    <row r="729" ht="14.25" customHeight="1" x14ac:dyDescent="0.2"/>
    <row r="730" ht="14.25" customHeight="1" x14ac:dyDescent="0.2"/>
    <row r="731" ht="14.25" customHeight="1" x14ac:dyDescent="0.2"/>
    <row r="732" ht="14.25" customHeight="1" x14ac:dyDescent="0.2"/>
    <row r="733" ht="14.25" customHeight="1" x14ac:dyDescent="0.2"/>
    <row r="734" ht="14.25" customHeight="1" x14ac:dyDescent="0.2"/>
    <row r="735" ht="14.25" customHeight="1" x14ac:dyDescent="0.2"/>
    <row r="736" ht="14.25" customHeight="1" x14ac:dyDescent="0.2"/>
    <row r="737" ht="14.25" customHeight="1" x14ac:dyDescent="0.2"/>
    <row r="738" ht="14.25" customHeight="1" x14ac:dyDescent="0.2"/>
    <row r="739" ht="14.25" customHeight="1" x14ac:dyDescent="0.2"/>
    <row r="740" ht="14.25" customHeight="1" x14ac:dyDescent="0.2"/>
    <row r="741" ht="14.25" customHeight="1" x14ac:dyDescent="0.2"/>
    <row r="742" ht="14.25" customHeight="1" x14ac:dyDescent="0.2"/>
    <row r="743" ht="14.25" customHeight="1" x14ac:dyDescent="0.2"/>
    <row r="744" ht="14.25" customHeight="1" x14ac:dyDescent="0.2"/>
    <row r="745" ht="14.25" customHeight="1" x14ac:dyDescent="0.2"/>
    <row r="746" ht="14.25" customHeight="1" x14ac:dyDescent="0.2"/>
    <row r="747" ht="14.25" customHeight="1" x14ac:dyDescent="0.2"/>
    <row r="748" ht="14.25" customHeight="1" x14ac:dyDescent="0.2"/>
    <row r="749" ht="14.25" customHeight="1" x14ac:dyDescent="0.2"/>
    <row r="750" ht="14.25" customHeight="1" x14ac:dyDescent="0.2"/>
    <row r="751" ht="14.25" customHeight="1" x14ac:dyDescent="0.2"/>
    <row r="752" ht="14.25" customHeight="1" x14ac:dyDescent="0.2"/>
    <row r="753" ht="14.25" customHeight="1" x14ac:dyDescent="0.2"/>
    <row r="754" ht="14.25" customHeight="1" x14ac:dyDescent="0.2"/>
    <row r="755" ht="14.25" customHeight="1" x14ac:dyDescent="0.2"/>
    <row r="756" ht="14.25" customHeight="1" x14ac:dyDescent="0.2"/>
    <row r="757" ht="14.25" customHeight="1" x14ac:dyDescent="0.2"/>
    <row r="758" ht="14.25" customHeight="1" x14ac:dyDescent="0.2"/>
    <row r="759" ht="14.25" customHeight="1" x14ac:dyDescent="0.2"/>
    <row r="760" ht="14.25" customHeight="1" x14ac:dyDescent="0.2"/>
    <row r="761" ht="14.25" customHeight="1" x14ac:dyDescent="0.2"/>
    <row r="762" ht="14.25" customHeight="1" x14ac:dyDescent="0.2"/>
    <row r="763" ht="14.25" customHeight="1" x14ac:dyDescent="0.2"/>
    <row r="764" ht="14.25" customHeight="1" x14ac:dyDescent="0.2"/>
    <row r="765" ht="14.25" customHeight="1" x14ac:dyDescent="0.2"/>
    <row r="766" ht="14.25" customHeight="1" x14ac:dyDescent="0.2"/>
    <row r="767" ht="14.25" customHeight="1" x14ac:dyDescent="0.2"/>
    <row r="768" ht="14.25" customHeight="1" x14ac:dyDescent="0.2"/>
    <row r="769" ht="14.25" customHeight="1" x14ac:dyDescent="0.2"/>
    <row r="770" ht="14.25" customHeight="1" x14ac:dyDescent="0.2"/>
    <row r="771" ht="14.25" customHeight="1" x14ac:dyDescent="0.2"/>
    <row r="772" ht="14.25" customHeight="1" x14ac:dyDescent="0.2"/>
    <row r="773" ht="14.25" customHeight="1" x14ac:dyDescent="0.2"/>
    <row r="774" ht="14.25" customHeight="1" x14ac:dyDescent="0.2"/>
    <row r="775" ht="14.25" customHeight="1" x14ac:dyDescent="0.2"/>
    <row r="776" ht="14.25" customHeight="1" x14ac:dyDescent="0.2"/>
    <row r="777" ht="14.25" customHeight="1" x14ac:dyDescent="0.2"/>
    <row r="778" ht="14.25" customHeight="1" x14ac:dyDescent="0.2"/>
    <row r="779" ht="14.25" customHeight="1" x14ac:dyDescent="0.2"/>
    <row r="780" ht="14.25" customHeight="1" x14ac:dyDescent="0.2"/>
    <row r="781" ht="14.25" customHeight="1" x14ac:dyDescent="0.2"/>
    <row r="782" ht="14.25" customHeight="1" x14ac:dyDescent="0.2"/>
    <row r="783" ht="14.25" customHeight="1" x14ac:dyDescent="0.2"/>
    <row r="784" ht="14.25" customHeight="1" x14ac:dyDescent="0.2"/>
    <row r="785" ht="14.25" customHeight="1" x14ac:dyDescent="0.2"/>
    <row r="786" ht="14.25" customHeight="1" x14ac:dyDescent="0.2"/>
    <row r="787" ht="14.25" customHeight="1" x14ac:dyDescent="0.2"/>
    <row r="788" ht="14.25" customHeight="1" x14ac:dyDescent="0.2"/>
    <row r="789" ht="14.25" customHeight="1" x14ac:dyDescent="0.2"/>
    <row r="790" ht="14.25" customHeight="1" x14ac:dyDescent="0.2"/>
    <row r="791" ht="14.25" customHeight="1" x14ac:dyDescent="0.2"/>
    <row r="792" ht="14.25" customHeight="1" x14ac:dyDescent="0.2"/>
    <row r="793" ht="14.25" customHeight="1" x14ac:dyDescent="0.2"/>
    <row r="794" ht="14.25" customHeight="1" x14ac:dyDescent="0.2"/>
    <row r="795" ht="14.25" customHeight="1" x14ac:dyDescent="0.2"/>
    <row r="796" ht="14.25" customHeight="1" x14ac:dyDescent="0.2"/>
    <row r="797" ht="14.25" customHeight="1" x14ac:dyDescent="0.2"/>
    <row r="798" ht="14.25" customHeight="1" x14ac:dyDescent="0.2"/>
    <row r="799" ht="14.25" customHeight="1" x14ac:dyDescent="0.2"/>
    <row r="800" ht="14.25" customHeight="1" x14ac:dyDescent="0.2"/>
    <row r="801" ht="14.25" customHeight="1" x14ac:dyDescent="0.2"/>
    <row r="802" ht="14.25" customHeight="1" x14ac:dyDescent="0.2"/>
    <row r="803" ht="14.25" customHeight="1" x14ac:dyDescent="0.2"/>
    <row r="804" ht="14.25" customHeight="1" x14ac:dyDescent="0.2"/>
    <row r="805" ht="14.25" customHeight="1" x14ac:dyDescent="0.2"/>
    <row r="806" ht="14.25" customHeight="1" x14ac:dyDescent="0.2"/>
    <row r="807" ht="14.25" customHeight="1" x14ac:dyDescent="0.2"/>
    <row r="808" ht="14.25" customHeight="1" x14ac:dyDescent="0.2"/>
    <row r="809" ht="14.25" customHeight="1" x14ac:dyDescent="0.2"/>
    <row r="810" ht="14.25" customHeight="1" x14ac:dyDescent="0.2"/>
    <row r="811" ht="14.25" customHeight="1" x14ac:dyDescent="0.2"/>
    <row r="812" ht="14.25" customHeight="1" x14ac:dyDescent="0.2"/>
    <row r="813" ht="14.25" customHeight="1" x14ac:dyDescent="0.2"/>
    <row r="814" ht="14.25" customHeight="1" x14ac:dyDescent="0.2"/>
    <row r="815" ht="14.25" customHeight="1" x14ac:dyDescent="0.2"/>
    <row r="816" ht="14.25" customHeight="1" x14ac:dyDescent="0.2"/>
    <row r="817" ht="14.25" customHeight="1" x14ac:dyDescent="0.2"/>
    <row r="818" ht="14.25" customHeight="1" x14ac:dyDescent="0.2"/>
    <row r="819" ht="14.25" customHeight="1" x14ac:dyDescent="0.2"/>
    <row r="820" ht="14.25" customHeight="1" x14ac:dyDescent="0.2"/>
    <row r="821" ht="14.25" customHeight="1" x14ac:dyDescent="0.2"/>
    <row r="822" ht="14.25" customHeight="1" x14ac:dyDescent="0.2"/>
    <row r="823" ht="14.25" customHeight="1" x14ac:dyDescent="0.2"/>
    <row r="824" ht="14.25" customHeight="1" x14ac:dyDescent="0.2"/>
    <row r="825" ht="14.25" customHeight="1" x14ac:dyDescent="0.2"/>
    <row r="826" ht="14.25" customHeight="1" x14ac:dyDescent="0.2"/>
    <row r="827" ht="14.25" customHeight="1" x14ac:dyDescent="0.2"/>
    <row r="828" ht="14.25" customHeight="1" x14ac:dyDescent="0.2"/>
    <row r="829" ht="14.25" customHeight="1" x14ac:dyDescent="0.2"/>
    <row r="830" ht="14.25" customHeight="1" x14ac:dyDescent="0.2"/>
    <row r="831" ht="14.25" customHeight="1" x14ac:dyDescent="0.2"/>
    <row r="832" ht="14.25" customHeight="1" x14ac:dyDescent="0.2"/>
    <row r="833" ht="14.25" customHeight="1" x14ac:dyDescent="0.2"/>
    <row r="834" ht="14.25" customHeight="1" x14ac:dyDescent="0.2"/>
    <row r="835" ht="14.25" customHeight="1" x14ac:dyDescent="0.2"/>
    <row r="836" ht="14.25" customHeight="1" x14ac:dyDescent="0.2"/>
    <row r="837" ht="14.25" customHeight="1" x14ac:dyDescent="0.2"/>
    <row r="838" ht="14.25" customHeight="1" x14ac:dyDescent="0.2"/>
    <row r="839" ht="14.25" customHeight="1" x14ac:dyDescent="0.2"/>
    <row r="840" ht="14.25" customHeight="1" x14ac:dyDescent="0.2"/>
    <row r="841" ht="14.25" customHeight="1" x14ac:dyDescent="0.2"/>
    <row r="842" ht="14.25" customHeight="1" x14ac:dyDescent="0.2"/>
    <row r="843" ht="14.25" customHeight="1" x14ac:dyDescent="0.2"/>
    <row r="844" ht="14.25" customHeight="1" x14ac:dyDescent="0.2"/>
    <row r="845" ht="14.25" customHeight="1" x14ac:dyDescent="0.2"/>
    <row r="846" ht="14.25" customHeight="1" x14ac:dyDescent="0.2"/>
    <row r="847" ht="14.25" customHeight="1" x14ac:dyDescent="0.2"/>
    <row r="848" ht="14.25" customHeight="1" x14ac:dyDescent="0.2"/>
    <row r="849" ht="14.25" customHeight="1" x14ac:dyDescent="0.2"/>
    <row r="850" ht="14.25" customHeight="1" x14ac:dyDescent="0.2"/>
    <row r="851" ht="14.25" customHeight="1" x14ac:dyDescent="0.2"/>
    <row r="852" ht="14.25" customHeight="1" x14ac:dyDescent="0.2"/>
    <row r="853" ht="14.25" customHeight="1" x14ac:dyDescent="0.2"/>
    <row r="854" ht="14.25" customHeight="1" x14ac:dyDescent="0.2"/>
    <row r="855" ht="14.25" customHeight="1" x14ac:dyDescent="0.2"/>
    <row r="856" ht="14.25" customHeight="1" x14ac:dyDescent="0.2"/>
    <row r="857" ht="14.25" customHeight="1" x14ac:dyDescent="0.2"/>
    <row r="858" ht="14.25" customHeight="1" x14ac:dyDescent="0.2"/>
    <row r="859" ht="14.25" customHeight="1" x14ac:dyDescent="0.2"/>
    <row r="860" ht="14.25" customHeight="1" x14ac:dyDescent="0.2"/>
    <row r="861" ht="14.25" customHeight="1" x14ac:dyDescent="0.2"/>
    <row r="862" ht="14.25" customHeight="1" x14ac:dyDescent="0.2"/>
    <row r="863" ht="14.25" customHeight="1" x14ac:dyDescent="0.2"/>
    <row r="864" ht="14.25" customHeight="1" x14ac:dyDescent="0.2"/>
    <row r="865" ht="14.25" customHeight="1" x14ac:dyDescent="0.2"/>
    <row r="866" ht="14.25" customHeight="1" x14ac:dyDescent="0.2"/>
    <row r="867" ht="14.25" customHeight="1" x14ac:dyDescent="0.2"/>
    <row r="868" ht="14.25" customHeight="1" x14ac:dyDescent="0.2"/>
    <row r="869" ht="14.25" customHeight="1" x14ac:dyDescent="0.2"/>
    <row r="870" ht="14.25" customHeight="1" x14ac:dyDescent="0.2"/>
    <row r="871" ht="14.25" customHeight="1" x14ac:dyDescent="0.2"/>
    <row r="872" ht="14.25" customHeight="1" x14ac:dyDescent="0.2"/>
    <row r="873" ht="14.25" customHeight="1" x14ac:dyDescent="0.2"/>
    <row r="874" ht="14.25" customHeight="1" x14ac:dyDescent="0.2"/>
    <row r="875" ht="14.25" customHeight="1" x14ac:dyDescent="0.2"/>
    <row r="876" ht="14.25" customHeight="1" x14ac:dyDescent="0.2"/>
    <row r="877" ht="14.25" customHeight="1" x14ac:dyDescent="0.2"/>
    <row r="878" ht="14.25" customHeight="1" x14ac:dyDescent="0.2"/>
    <row r="879" ht="14.25" customHeight="1" x14ac:dyDescent="0.2"/>
    <row r="880" ht="14.25" customHeight="1" x14ac:dyDescent="0.2"/>
    <row r="881" ht="14.25" customHeight="1" x14ac:dyDescent="0.2"/>
    <row r="882" ht="14.25" customHeight="1" x14ac:dyDescent="0.2"/>
    <row r="883" ht="14.25" customHeight="1" x14ac:dyDescent="0.2"/>
    <row r="884" ht="14.25" customHeight="1" x14ac:dyDescent="0.2"/>
    <row r="885" ht="14.25" customHeight="1" x14ac:dyDescent="0.2"/>
    <row r="886" ht="14.25" customHeight="1" x14ac:dyDescent="0.2"/>
    <row r="887" ht="14.25" customHeight="1" x14ac:dyDescent="0.2"/>
    <row r="888" ht="14.25" customHeight="1" x14ac:dyDescent="0.2"/>
    <row r="889" ht="14.25" customHeight="1" x14ac:dyDescent="0.2"/>
    <row r="890" ht="14.25" customHeight="1" x14ac:dyDescent="0.2"/>
    <row r="891" ht="14.25" customHeight="1" x14ac:dyDescent="0.2"/>
    <row r="892" ht="14.25" customHeight="1" x14ac:dyDescent="0.2"/>
    <row r="893" ht="14.25" customHeight="1" x14ac:dyDescent="0.2"/>
    <row r="894" ht="14.25" customHeight="1" x14ac:dyDescent="0.2"/>
    <row r="895" ht="14.25" customHeight="1" x14ac:dyDescent="0.2"/>
    <row r="896" ht="14.25" customHeight="1" x14ac:dyDescent="0.2"/>
    <row r="897" ht="14.25" customHeight="1" x14ac:dyDescent="0.2"/>
    <row r="898" ht="14.25" customHeight="1" x14ac:dyDescent="0.2"/>
    <row r="899" ht="14.25" customHeight="1" x14ac:dyDescent="0.2"/>
    <row r="900" ht="14.25" customHeight="1" x14ac:dyDescent="0.2"/>
    <row r="901" ht="14.25" customHeight="1" x14ac:dyDescent="0.2"/>
    <row r="902" ht="14.25" customHeight="1" x14ac:dyDescent="0.2"/>
    <row r="903" ht="14.25" customHeight="1" x14ac:dyDescent="0.2"/>
    <row r="904" ht="14.25" customHeight="1" x14ac:dyDescent="0.2"/>
    <row r="905" ht="14.25" customHeight="1" x14ac:dyDescent="0.2"/>
    <row r="906" ht="14.25" customHeight="1" x14ac:dyDescent="0.2"/>
    <row r="907" ht="14.25" customHeight="1" x14ac:dyDescent="0.2"/>
    <row r="908" ht="14.25" customHeight="1" x14ac:dyDescent="0.2"/>
    <row r="909" ht="14.25" customHeight="1" x14ac:dyDescent="0.2"/>
    <row r="910" ht="14.25" customHeight="1" x14ac:dyDescent="0.2"/>
    <row r="911" ht="14.25" customHeight="1" x14ac:dyDescent="0.2"/>
    <row r="912" ht="14.25" customHeight="1" x14ac:dyDescent="0.2"/>
    <row r="913" ht="14.25" customHeight="1" x14ac:dyDescent="0.2"/>
    <row r="914" ht="14.25" customHeight="1" x14ac:dyDescent="0.2"/>
    <row r="915" ht="14.25" customHeight="1" x14ac:dyDescent="0.2"/>
    <row r="916" ht="14.25" customHeight="1" x14ac:dyDescent="0.2"/>
    <row r="917" ht="14.25" customHeight="1" x14ac:dyDescent="0.2"/>
    <row r="918" ht="14.25" customHeight="1" x14ac:dyDescent="0.2"/>
    <row r="919" ht="14.25" customHeight="1" x14ac:dyDescent="0.2"/>
    <row r="920" ht="14.25" customHeight="1" x14ac:dyDescent="0.2"/>
    <row r="921" ht="14.25" customHeight="1" x14ac:dyDescent="0.2"/>
    <row r="922" ht="14.25" customHeight="1" x14ac:dyDescent="0.2"/>
    <row r="923" ht="14.25" customHeight="1" x14ac:dyDescent="0.2"/>
    <row r="924" ht="14.25" customHeight="1" x14ac:dyDescent="0.2"/>
    <row r="925" ht="14.25" customHeight="1" x14ac:dyDescent="0.2"/>
    <row r="926" ht="14.25" customHeight="1" x14ac:dyDescent="0.2"/>
    <row r="927" ht="14.25" customHeight="1" x14ac:dyDescent="0.2"/>
    <row r="928" ht="14.25" customHeight="1" x14ac:dyDescent="0.2"/>
    <row r="929" ht="14.25" customHeight="1" x14ac:dyDescent="0.2"/>
    <row r="930" ht="14.25" customHeight="1" x14ac:dyDescent="0.2"/>
    <row r="931" ht="14.25" customHeight="1" x14ac:dyDescent="0.2"/>
    <row r="932" ht="14.25" customHeight="1" x14ac:dyDescent="0.2"/>
    <row r="933" ht="14.25" customHeight="1" x14ac:dyDescent="0.2"/>
    <row r="934" ht="14.25" customHeight="1" x14ac:dyDescent="0.2"/>
    <row r="935" ht="14.25" customHeight="1" x14ac:dyDescent="0.2"/>
    <row r="936" ht="14.25" customHeight="1" x14ac:dyDescent="0.2"/>
    <row r="937" ht="14.25" customHeight="1" x14ac:dyDescent="0.2"/>
    <row r="938" ht="14.25" customHeight="1" x14ac:dyDescent="0.2"/>
    <row r="939" ht="14.25" customHeight="1" x14ac:dyDescent="0.2"/>
    <row r="940" ht="14.25" customHeight="1" x14ac:dyDescent="0.2"/>
    <row r="941" ht="14.25" customHeight="1" x14ac:dyDescent="0.2"/>
    <row r="942" ht="14.25" customHeight="1" x14ac:dyDescent="0.2"/>
    <row r="943" ht="14.25" customHeight="1" x14ac:dyDescent="0.2"/>
    <row r="944" ht="14.25" customHeight="1" x14ac:dyDescent="0.2"/>
    <row r="945" ht="14.25" customHeight="1" x14ac:dyDescent="0.2"/>
    <row r="946" ht="14.25" customHeight="1" x14ac:dyDescent="0.2"/>
    <row r="947" ht="14.25" customHeight="1" x14ac:dyDescent="0.2"/>
    <row r="948" ht="14.25" customHeight="1" x14ac:dyDescent="0.2"/>
    <row r="949" ht="14.25" customHeight="1" x14ac:dyDescent="0.2"/>
    <row r="950" ht="14.25" customHeight="1" x14ac:dyDescent="0.2"/>
    <row r="951" ht="14.25" customHeight="1" x14ac:dyDescent="0.2"/>
    <row r="952" ht="14.25" customHeight="1" x14ac:dyDescent="0.2"/>
    <row r="953" ht="14.25" customHeight="1" x14ac:dyDescent="0.2"/>
    <row r="954" ht="14.25" customHeight="1" x14ac:dyDescent="0.2"/>
    <row r="955" ht="14.25" customHeight="1" x14ac:dyDescent="0.2"/>
    <row r="956" ht="14.25" customHeight="1" x14ac:dyDescent="0.2"/>
    <row r="957" ht="14.25" customHeight="1" x14ac:dyDescent="0.2"/>
    <row r="958" ht="14.25" customHeight="1" x14ac:dyDescent="0.2"/>
    <row r="959" ht="14.25" customHeight="1" x14ac:dyDescent="0.2"/>
    <row r="960" ht="14.25" customHeight="1" x14ac:dyDescent="0.2"/>
    <row r="961" ht="14.25" customHeight="1" x14ac:dyDescent="0.2"/>
    <row r="962" ht="14.25" customHeight="1" x14ac:dyDescent="0.2"/>
    <row r="963" ht="14.25" customHeight="1" x14ac:dyDescent="0.2"/>
    <row r="964" ht="14.25" customHeight="1" x14ac:dyDescent="0.2"/>
    <row r="965" ht="14.25" customHeight="1" x14ac:dyDescent="0.2"/>
    <row r="966" ht="14.25" customHeight="1" x14ac:dyDescent="0.2"/>
    <row r="967" ht="14.25" customHeight="1" x14ac:dyDescent="0.2"/>
    <row r="968" ht="14.25" customHeight="1" x14ac:dyDescent="0.2"/>
    <row r="969" ht="14.25" customHeight="1" x14ac:dyDescent="0.2"/>
    <row r="970" ht="14.25" customHeight="1" x14ac:dyDescent="0.2"/>
    <row r="971" ht="14.25" customHeight="1" x14ac:dyDescent="0.2"/>
    <row r="972" ht="14.25" customHeight="1" x14ac:dyDescent="0.2"/>
    <row r="973" ht="14.25" customHeight="1" x14ac:dyDescent="0.2"/>
    <row r="974" ht="14.25" customHeight="1" x14ac:dyDescent="0.2"/>
    <row r="975" ht="14.25" customHeight="1" x14ac:dyDescent="0.2"/>
    <row r="976" ht="14.25" customHeight="1" x14ac:dyDescent="0.2"/>
    <row r="977" ht="14.25" customHeight="1" x14ac:dyDescent="0.2"/>
    <row r="978" ht="14.25" customHeight="1" x14ac:dyDescent="0.2"/>
    <row r="979" ht="14.25" customHeight="1" x14ac:dyDescent="0.2"/>
    <row r="980" ht="14.25" customHeight="1" x14ac:dyDescent="0.2"/>
    <row r="981" ht="14.25" customHeight="1" x14ac:dyDescent="0.2"/>
    <row r="982" ht="14.25" customHeight="1" x14ac:dyDescent="0.2"/>
    <row r="983" ht="14.25" customHeight="1" x14ac:dyDescent="0.2"/>
    <row r="984" ht="14.25" customHeight="1" x14ac:dyDescent="0.2"/>
    <row r="985" ht="14.25" customHeight="1" x14ac:dyDescent="0.2"/>
    <row r="986" ht="14.25" customHeight="1" x14ac:dyDescent="0.2"/>
    <row r="987" ht="14.25" customHeight="1" x14ac:dyDescent="0.2"/>
    <row r="988" ht="14.25" customHeight="1" x14ac:dyDescent="0.2"/>
    <row r="989" ht="14.25" customHeight="1" x14ac:dyDescent="0.2"/>
    <row r="990" ht="14.25" customHeight="1" x14ac:dyDescent="0.2"/>
    <row r="991" ht="14.25" customHeight="1" x14ac:dyDescent="0.2"/>
    <row r="992" ht="14.25" customHeight="1" x14ac:dyDescent="0.2"/>
    <row r="993" ht="14.25" customHeight="1" x14ac:dyDescent="0.2"/>
    <row r="994" ht="14.25" customHeight="1" x14ac:dyDescent="0.2"/>
    <row r="995" ht="14.25" customHeight="1" x14ac:dyDescent="0.2"/>
    <row r="996" ht="14.25" customHeight="1" x14ac:dyDescent="0.2"/>
    <row r="997" ht="14.25" customHeight="1" x14ac:dyDescent="0.2"/>
    <row r="998" ht="14.25" customHeight="1" x14ac:dyDescent="0.2"/>
    <row r="999" ht="14.25" customHeight="1" x14ac:dyDescent="0.2"/>
    <row r="1000" ht="14.25" customHeight="1" x14ac:dyDescent="0.2"/>
  </sheetData>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24</vt:i4>
      </vt:variant>
    </vt:vector>
  </HeadingPairs>
  <TitlesOfParts>
    <vt:vector size="24" baseType="lpstr">
      <vt:lpstr>About</vt:lpstr>
      <vt:lpstr>solar thermal</vt:lpstr>
      <vt:lpstr>nuclear</vt:lpstr>
      <vt:lpstr>capital processing</vt:lpstr>
      <vt:lpstr>Coal-TDIPS</vt:lpstr>
      <vt:lpstr>Natural-gas-TDIPS</vt:lpstr>
      <vt:lpstr>Nuclear-TDIPS</vt:lpstr>
      <vt:lpstr>Hydro-TDIPS</vt:lpstr>
      <vt:lpstr>Onshore-wind-TDIPS</vt:lpstr>
      <vt:lpstr>Offshore-wind-TDIPS</vt:lpstr>
      <vt:lpstr>Solar-PV-TDIPS</vt:lpstr>
      <vt:lpstr>Biomass-TDIPS</vt:lpstr>
      <vt:lpstr>Geothermal-TDIPS</vt:lpstr>
      <vt:lpstr>Oil-TDIPS</vt:lpstr>
      <vt:lpstr>MSW-TDIPS</vt:lpstr>
      <vt:lpstr>Cal</vt:lpstr>
      <vt:lpstr>CCaMC-AFOaMCpUC-pre-ret</vt:lpstr>
      <vt:lpstr>CCaMC-AFOaMCpUC-pre-nonret</vt:lpstr>
      <vt:lpstr>CCaMC-AFOaMCpUC-new</vt:lpstr>
      <vt:lpstr>CCaMC-VOaMCpUC-pre-ret</vt:lpstr>
      <vt:lpstr>CCaMC-VOaMCpUC-pre-nonret</vt:lpstr>
      <vt:lpstr>CCaMC-VOaMCpUC-new</vt:lpstr>
      <vt:lpstr>CCaMC-BCCpUC</vt:lpstr>
      <vt:lpstr>CCaMC-BSCpUC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Zefania Sutrisno</dc:creator>
  <cp:lastModifiedBy>Sy, Saidou Abdoulaye</cp:lastModifiedBy>
  <dcterms:created xsi:type="dcterms:W3CDTF">2015-06-05T18:17:20Z</dcterms:created>
  <dcterms:modified xsi:type="dcterms:W3CDTF">2025-05-27T03:23:33Z</dcterms:modified>
</cp:coreProperties>
</file>