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8800" windowHeight="17460" tabRatio="500" activeTab="10"/>
  </bookViews>
  <sheets>
    <sheet name="Sheet1" sheetId="1" r:id="rId1"/>
    <sheet name="Sheet2" sheetId="2" r:id="rId2"/>
    <sheet name="Sheet3" sheetId="3" r:id="rId3"/>
    <sheet name="tau" sheetId="4" r:id="rId4"/>
    <sheet name="Sheet5" sheetId="5" r:id="rId5"/>
    <sheet name="fits" sheetId="6" r:id="rId6"/>
    <sheet name="Sheet7" sheetId="7" r:id="rId7"/>
    <sheet name="Sheet4" sheetId="8" r:id="rId8"/>
    <sheet name="Sheet6" sheetId="9" r:id="rId9"/>
    <sheet name="Sheet8" sheetId="10" r:id="rId10"/>
    <sheet name="vor" sheetId="11" r:id="rId11"/>
  </sheets>
  <definedNames>
    <definedName name="_xlnm._FilterDatabase" localSheetId="5" hidden="1">fits!$A$1:$F$53</definedName>
    <definedName name="_xlnm._FilterDatabase" localSheetId="1" hidden="1">Sheet2!$S$3:$W$19</definedName>
    <definedName name="_xlnm._FilterDatabase" localSheetId="2" hidden="1">Sheet3!$A$2:$F$136</definedName>
    <definedName name="_xlnm._FilterDatabase" localSheetId="6" hidden="1">Sheet7!$A$1:$D$161</definedName>
    <definedName name="_xlnm._FilterDatabase" localSheetId="3" hidden="1">tau!$O$4:$U$33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8" i="11" l="1"/>
  <c r="S28" i="11"/>
  <c r="R28" i="11"/>
  <c r="U27" i="11"/>
  <c r="T27" i="11"/>
  <c r="S27" i="11"/>
  <c r="R27" i="11"/>
  <c r="N103" i="11"/>
  <c r="N102" i="11"/>
  <c r="N101" i="11"/>
  <c r="N100" i="11"/>
  <c r="N99" i="11"/>
  <c r="N98" i="11"/>
  <c r="N97" i="11"/>
  <c r="N96" i="11"/>
  <c r="N95" i="11"/>
  <c r="N94" i="11"/>
  <c r="N93" i="11"/>
  <c r="N92" i="11"/>
  <c r="N91" i="11"/>
  <c r="N90" i="11"/>
  <c r="N89" i="11"/>
  <c r="N88" i="11"/>
  <c r="N87" i="11"/>
  <c r="N86" i="11"/>
  <c r="N85" i="11"/>
  <c r="N84" i="11"/>
  <c r="N83" i="11"/>
  <c r="N82" i="11"/>
  <c r="N81" i="11"/>
  <c r="N80" i="11"/>
  <c r="N79" i="11"/>
  <c r="N78" i="11"/>
  <c r="N77" i="11"/>
  <c r="N76" i="11"/>
  <c r="N75" i="11"/>
  <c r="N74" i="11"/>
  <c r="N73" i="11"/>
  <c r="N72" i="11"/>
  <c r="N71" i="11"/>
  <c r="N70" i="11"/>
  <c r="N69" i="11"/>
  <c r="N68" i="11"/>
  <c r="N67" i="11"/>
  <c r="N66" i="11"/>
  <c r="N65" i="11"/>
  <c r="N64" i="11"/>
  <c r="N63" i="11"/>
  <c r="N62" i="11"/>
  <c r="N61" i="11"/>
  <c r="N60" i="11"/>
  <c r="N59" i="11"/>
  <c r="N58" i="11"/>
  <c r="N57" i="11"/>
  <c r="N56" i="11"/>
  <c r="N55" i="11"/>
  <c r="N54" i="11"/>
  <c r="N53" i="11"/>
  <c r="N52" i="11"/>
  <c r="N51" i="11"/>
  <c r="N50" i="11"/>
  <c r="N49" i="11"/>
  <c r="N48" i="11"/>
  <c r="N47" i="11"/>
  <c r="N46" i="11"/>
  <c r="N45" i="11"/>
  <c r="N44" i="11"/>
  <c r="N43" i="11"/>
  <c r="N42" i="11"/>
  <c r="N41" i="11"/>
  <c r="N40" i="11"/>
  <c r="N39" i="11"/>
  <c r="N38" i="11"/>
  <c r="N37" i="11"/>
  <c r="N36" i="11"/>
  <c r="N35" i="11"/>
  <c r="N34" i="11"/>
  <c r="N33" i="11"/>
  <c r="N32" i="11"/>
  <c r="N31" i="11"/>
  <c r="N30" i="11"/>
  <c r="N29" i="11"/>
  <c r="N28" i="11"/>
  <c r="N27" i="11"/>
  <c r="N26" i="11"/>
  <c r="N25" i="11"/>
  <c r="N24" i="11"/>
  <c r="N23" i="11"/>
  <c r="N22" i="11"/>
  <c r="N21" i="11"/>
  <c r="N20" i="11"/>
  <c r="N19" i="11"/>
  <c r="N18" i="11"/>
  <c r="N17" i="11"/>
  <c r="N16" i="11"/>
  <c r="N15" i="11"/>
  <c r="N14" i="11"/>
  <c r="N13" i="11"/>
  <c r="N12" i="11"/>
  <c r="N11" i="11"/>
  <c r="N10" i="11"/>
  <c r="N9" i="11"/>
  <c r="N8" i="11"/>
  <c r="N7" i="11"/>
  <c r="N6" i="11"/>
  <c r="N5" i="11"/>
  <c r="N4" i="11"/>
  <c r="N3" i="11"/>
  <c r="A100" i="11"/>
  <c r="D100" i="11"/>
  <c r="A101" i="11"/>
  <c r="D101" i="11"/>
  <c r="A102" i="11"/>
  <c r="D102" i="11"/>
  <c r="A103" i="11"/>
  <c r="D103" i="11"/>
  <c r="A69" i="11"/>
  <c r="D69" i="11"/>
  <c r="A70" i="11"/>
  <c r="D70" i="11"/>
  <c r="A71" i="11"/>
  <c r="D71" i="11"/>
  <c r="A72" i="11"/>
  <c r="D72" i="11"/>
  <c r="A73" i="11"/>
  <c r="D73" i="11"/>
  <c r="A74" i="11"/>
  <c r="D74" i="11"/>
  <c r="A75" i="11"/>
  <c r="D75" i="11"/>
  <c r="A76" i="11"/>
  <c r="D76" i="11"/>
  <c r="A77" i="11"/>
  <c r="D77" i="11"/>
  <c r="A78" i="11"/>
  <c r="D78" i="11"/>
  <c r="A79" i="11"/>
  <c r="D79" i="11"/>
  <c r="A80" i="11"/>
  <c r="D80" i="11"/>
  <c r="A81" i="11"/>
  <c r="D81" i="11"/>
  <c r="A82" i="11"/>
  <c r="D82" i="11"/>
  <c r="A83" i="11"/>
  <c r="D83" i="11"/>
  <c r="A84" i="11"/>
  <c r="D84" i="11"/>
  <c r="A85" i="11"/>
  <c r="D85" i="11"/>
  <c r="A86" i="11"/>
  <c r="D86" i="11"/>
  <c r="A87" i="11"/>
  <c r="D87" i="11"/>
  <c r="A88" i="11"/>
  <c r="D88" i="11"/>
  <c r="A89" i="11"/>
  <c r="D89" i="11"/>
  <c r="A90" i="11"/>
  <c r="D90" i="11"/>
  <c r="A91" i="11"/>
  <c r="D91" i="11"/>
  <c r="A92" i="11"/>
  <c r="D92" i="11"/>
  <c r="A93" i="11"/>
  <c r="D93" i="11"/>
  <c r="A94" i="11"/>
  <c r="D94" i="11"/>
  <c r="A95" i="11"/>
  <c r="D95" i="11"/>
  <c r="A96" i="11"/>
  <c r="D96" i="11"/>
  <c r="A97" i="11"/>
  <c r="D97" i="11"/>
  <c r="A98" i="11"/>
  <c r="D98" i="11"/>
  <c r="A99" i="11"/>
  <c r="D99" i="11"/>
  <c r="A38" i="11"/>
  <c r="D38" i="11"/>
  <c r="A39" i="11"/>
  <c r="D39" i="11"/>
  <c r="A40" i="11"/>
  <c r="D40" i="11"/>
  <c r="A41" i="11"/>
  <c r="D41" i="11"/>
  <c r="A42" i="11"/>
  <c r="D42" i="11"/>
  <c r="A43" i="11"/>
  <c r="D43" i="11"/>
  <c r="A44" i="11"/>
  <c r="D44" i="11"/>
  <c r="A45" i="11"/>
  <c r="D45" i="11"/>
  <c r="A46" i="11"/>
  <c r="D46" i="11"/>
  <c r="A47" i="11"/>
  <c r="D47" i="11"/>
  <c r="A48" i="11"/>
  <c r="D48" i="11"/>
  <c r="A49" i="11"/>
  <c r="D49" i="11"/>
  <c r="A50" i="11"/>
  <c r="D50" i="11"/>
  <c r="A51" i="11"/>
  <c r="D51" i="11"/>
  <c r="A52" i="11"/>
  <c r="D52" i="11"/>
  <c r="A53" i="11"/>
  <c r="D53" i="11"/>
  <c r="A54" i="11"/>
  <c r="D54" i="11"/>
  <c r="A55" i="11"/>
  <c r="D55" i="11"/>
  <c r="A56" i="11"/>
  <c r="D56" i="11"/>
  <c r="A57" i="11"/>
  <c r="D57" i="11"/>
  <c r="A58" i="11"/>
  <c r="D58" i="11"/>
  <c r="A59" i="11"/>
  <c r="D59" i="11"/>
  <c r="A60" i="11"/>
  <c r="D60" i="11"/>
  <c r="A61" i="11"/>
  <c r="D61" i="11"/>
  <c r="A62" i="11"/>
  <c r="D62" i="11"/>
  <c r="A63" i="11"/>
  <c r="D63" i="11"/>
  <c r="A64" i="11"/>
  <c r="D64" i="11"/>
  <c r="A65" i="11"/>
  <c r="D65" i="11"/>
  <c r="A66" i="11"/>
  <c r="D66" i="11"/>
  <c r="A67" i="11"/>
  <c r="D67" i="11"/>
  <c r="A68" i="11"/>
  <c r="D68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4" i="11"/>
  <c r="L34" i="10"/>
  <c r="L33" i="10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" i="11"/>
  <c r="I35" i="10"/>
  <c r="I32" i="10"/>
  <c r="J31" i="10"/>
  <c r="I33" i="10"/>
  <c r="K4" i="10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3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3" i="10"/>
  <c r="X54" i="2"/>
  <c r="Y53" i="2"/>
  <c r="D5" i="9"/>
  <c r="A3" i="2"/>
  <c r="A23" i="2"/>
  <c r="A43" i="2"/>
  <c r="A63" i="2"/>
  <c r="A83" i="2"/>
  <c r="A103" i="2"/>
  <c r="A123" i="2"/>
  <c r="A143" i="2"/>
  <c r="A163" i="2"/>
  <c r="A183" i="2"/>
  <c r="B183" i="2"/>
  <c r="D183" i="2"/>
  <c r="A4" i="2"/>
  <c r="A24" i="2"/>
  <c r="A44" i="2"/>
  <c r="A64" i="2"/>
  <c r="A84" i="2"/>
  <c r="A104" i="2"/>
  <c r="A124" i="2"/>
  <c r="A144" i="2"/>
  <c r="A164" i="2"/>
  <c r="A184" i="2"/>
  <c r="B184" i="2"/>
  <c r="D184" i="2"/>
  <c r="A5" i="2"/>
  <c r="A25" i="2"/>
  <c r="A45" i="2"/>
  <c r="A65" i="2"/>
  <c r="A85" i="2"/>
  <c r="A105" i="2"/>
  <c r="A125" i="2"/>
  <c r="A145" i="2"/>
  <c r="A165" i="2"/>
  <c r="A185" i="2"/>
  <c r="B185" i="2"/>
  <c r="D185" i="2"/>
  <c r="A6" i="2"/>
  <c r="A26" i="2"/>
  <c r="A46" i="2"/>
  <c r="A66" i="2"/>
  <c r="A86" i="2"/>
  <c r="A106" i="2"/>
  <c r="A126" i="2"/>
  <c r="A146" i="2"/>
  <c r="A166" i="2"/>
  <c r="A186" i="2"/>
  <c r="B186" i="2"/>
  <c r="D186" i="2"/>
  <c r="A7" i="2"/>
  <c r="A27" i="2"/>
  <c r="A47" i="2"/>
  <c r="A67" i="2"/>
  <c r="A87" i="2"/>
  <c r="A107" i="2"/>
  <c r="A127" i="2"/>
  <c r="A147" i="2"/>
  <c r="A167" i="2"/>
  <c r="A187" i="2"/>
  <c r="B187" i="2"/>
  <c r="D187" i="2"/>
  <c r="A8" i="2"/>
  <c r="A28" i="2"/>
  <c r="A48" i="2"/>
  <c r="A68" i="2"/>
  <c r="A88" i="2"/>
  <c r="A108" i="2"/>
  <c r="A128" i="2"/>
  <c r="A148" i="2"/>
  <c r="A168" i="2"/>
  <c r="A188" i="2"/>
  <c r="B188" i="2"/>
  <c r="D188" i="2"/>
  <c r="A9" i="2"/>
  <c r="A29" i="2"/>
  <c r="A49" i="2"/>
  <c r="A69" i="2"/>
  <c r="A89" i="2"/>
  <c r="A109" i="2"/>
  <c r="A129" i="2"/>
  <c r="A149" i="2"/>
  <c r="A169" i="2"/>
  <c r="A189" i="2"/>
  <c r="B189" i="2"/>
  <c r="D189" i="2"/>
  <c r="A10" i="2"/>
  <c r="A30" i="2"/>
  <c r="A50" i="2"/>
  <c r="A70" i="2"/>
  <c r="A90" i="2"/>
  <c r="A110" i="2"/>
  <c r="A130" i="2"/>
  <c r="A150" i="2"/>
  <c r="A170" i="2"/>
  <c r="A190" i="2"/>
  <c r="B190" i="2"/>
  <c r="D190" i="2"/>
  <c r="A11" i="2"/>
  <c r="A31" i="2"/>
  <c r="A51" i="2"/>
  <c r="A71" i="2"/>
  <c r="A91" i="2"/>
  <c r="A111" i="2"/>
  <c r="A131" i="2"/>
  <c r="A151" i="2"/>
  <c r="A171" i="2"/>
  <c r="A191" i="2"/>
  <c r="B191" i="2"/>
  <c r="D191" i="2"/>
  <c r="A12" i="2"/>
  <c r="A32" i="2"/>
  <c r="A52" i="2"/>
  <c r="A72" i="2"/>
  <c r="A92" i="2"/>
  <c r="A112" i="2"/>
  <c r="A132" i="2"/>
  <c r="A152" i="2"/>
  <c r="A172" i="2"/>
  <c r="A192" i="2"/>
  <c r="B192" i="2"/>
  <c r="D192" i="2"/>
  <c r="A13" i="2"/>
  <c r="A33" i="2"/>
  <c r="A53" i="2"/>
  <c r="A73" i="2"/>
  <c r="A93" i="2"/>
  <c r="A113" i="2"/>
  <c r="A133" i="2"/>
  <c r="A153" i="2"/>
  <c r="A173" i="2"/>
  <c r="A193" i="2"/>
  <c r="B193" i="2"/>
  <c r="D193" i="2"/>
  <c r="A14" i="2"/>
  <c r="A34" i="2"/>
  <c r="A54" i="2"/>
  <c r="A74" i="2"/>
  <c r="A94" i="2"/>
  <c r="A114" i="2"/>
  <c r="A134" i="2"/>
  <c r="A154" i="2"/>
  <c r="A174" i="2"/>
  <c r="A194" i="2"/>
  <c r="B194" i="2"/>
  <c r="D194" i="2"/>
  <c r="A15" i="2"/>
  <c r="A35" i="2"/>
  <c r="A55" i="2"/>
  <c r="A75" i="2"/>
  <c r="A95" i="2"/>
  <c r="A115" i="2"/>
  <c r="A135" i="2"/>
  <c r="A155" i="2"/>
  <c r="A175" i="2"/>
  <c r="A195" i="2"/>
  <c r="B195" i="2"/>
  <c r="D195" i="2"/>
  <c r="A16" i="2"/>
  <c r="A36" i="2"/>
  <c r="A56" i="2"/>
  <c r="A76" i="2"/>
  <c r="A96" i="2"/>
  <c r="A116" i="2"/>
  <c r="A136" i="2"/>
  <c r="A156" i="2"/>
  <c r="A176" i="2"/>
  <c r="A196" i="2"/>
  <c r="B196" i="2"/>
  <c r="D196" i="2"/>
  <c r="A17" i="2"/>
  <c r="A37" i="2"/>
  <c r="A57" i="2"/>
  <c r="A77" i="2"/>
  <c r="A97" i="2"/>
  <c r="A117" i="2"/>
  <c r="A137" i="2"/>
  <c r="A157" i="2"/>
  <c r="A177" i="2"/>
  <c r="A197" i="2"/>
  <c r="B197" i="2"/>
  <c r="D197" i="2"/>
  <c r="A18" i="2"/>
  <c r="A38" i="2"/>
  <c r="A58" i="2"/>
  <c r="A78" i="2"/>
  <c r="A98" i="2"/>
  <c r="A118" i="2"/>
  <c r="A138" i="2"/>
  <c r="A158" i="2"/>
  <c r="A178" i="2"/>
  <c r="A198" i="2"/>
  <c r="B198" i="2"/>
  <c r="D198" i="2"/>
  <c r="A19" i="2"/>
  <c r="A39" i="2"/>
  <c r="A59" i="2"/>
  <c r="A79" i="2"/>
  <c r="A99" i="2"/>
  <c r="A119" i="2"/>
  <c r="A139" i="2"/>
  <c r="A159" i="2"/>
  <c r="A179" i="2"/>
  <c r="A199" i="2"/>
  <c r="B199" i="2"/>
  <c r="D199" i="2"/>
  <c r="A20" i="2"/>
  <c r="A40" i="2"/>
  <c r="A60" i="2"/>
  <c r="A80" i="2"/>
  <c r="A100" i="2"/>
  <c r="A120" i="2"/>
  <c r="A140" i="2"/>
  <c r="A160" i="2"/>
  <c r="A180" i="2"/>
  <c r="A200" i="2"/>
  <c r="B200" i="2"/>
  <c r="D200" i="2"/>
  <c r="A21" i="2"/>
  <c r="A41" i="2"/>
  <c r="A61" i="2"/>
  <c r="A81" i="2"/>
  <c r="A101" i="2"/>
  <c r="A121" i="2"/>
  <c r="A141" i="2"/>
  <c r="A161" i="2"/>
  <c r="A181" i="2"/>
  <c r="A201" i="2"/>
  <c r="B201" i="2"/>
  <c r="D201" i="2"/>
  <c r="B150" i="2"/>
  <c r="D150" i="2"/>
  <c r="B151" i="2"/>
  <c r="D151" i="2"/>
  <c r="B152" i="2"/>
  <c r="D152" i="2"/>
  <c r="B153" i="2"/>
  <c r="D153" i="2"/>
  <c r="B154" i="2"/>
  <c r="D154" i="2"/>
  <c r="B155" i="2"/>
  <c r="D155" i="2"/>
  <c r="B156" i="2"/>
  <c r="D156" i="2"/>
  <c r="B157" i="2"/>
  <c r="D157" i="2"/>
  <c r="B158" i="2"/>
  <c r="D158" i="2"/>
  <c r="B159" i="2"/>
  <c r="D159" i="2"/>
  <c r="B160" i="2"/>
  <c r="D160" i="2"/>
  <c r="B161" i="2"/>
  <c r="D161" i="2"/>
  <c r="A22" i="2"/>
  <c r="A42" i="2"/>
  <c r="A62" i="2"/>
  <c r="A82" i="2"/>
  <c r="A102" i="2"/>
  <c r="A122" i="2"/>
  <c r="A142" i="2"/>
  <c r="A162" i="2"/>
  <c r="B162" i="2"/>
  <c r="D162" i="2"/>
  <c r="B163" i="2"/>
  <c r="D163" i="2"/>
  <c r="B164" i="2"/>
  <c r="D164" i="2"/>
  <c r="B165" i="2"/>
  <c r="D165" i="2"/>
  <c r="B166" i="2"/>
  <c r="D166" i="2"/>
  <c r="B167" i="2"/>
  <c r="D167" i="2"/>
  <c r="B168" i="2"/>
  <c r="D168" i="2"/>
  <c r="B169" i="2"/>
  <c r="D169" i="2"/>
  <c r="B170" i="2"/>
  <c r="D170" i="2"/>
  <c r="B171" i="2"/>
  <c r="D171" i="2"/>
  <c r="B172" i="2"/>
  <c r="D172" i="2"/>
  <c r="B173" i="2"/>
  <c r="D173" i="2"/>
  <c r="B174" i="2"/>
  <c r="D174" i="2"/>
  <c r="B175" i="2"/>
  <c r="D175" i="2"/>
  <c r="B176" i="2"/>
  <c r="D176" i="2"/>
  <c r="B177" i="2"/>
  <c r="D177" i="2"/>
  <c r="B178" i="2"/>
  <c r="D178" i="2"/>
  <c r="B179" i="2"/>
  <c r="D179" i="2"/>
  <c r="B180" i="2"/>
  <c r="D180" i="2"/>
  <c r="B181" i="2"/>
  <c r="D181" i="2"/>
  <c r="A182" i="2"/>
  <c r="B182" i="2"/>
  <c r="D182" i="2"/>
  <c r="B107" i="2"/>
  <c r="D107" i="2"/>
  <c r="B108" i="2"/>
  <c r="D108" i="2"/>
  <c r="B109" i="2"/>
  <c r="D109" i="2"/>
  <c r="B110" i="2"/>
  <c r="D110" i="2"/>
  <c r="B111" i="2"/>
  <c r="D111" i="2"/>
  <c r="B112" i="2"/>
  <c r="D112" i="2"/>
  <c r="B113" i="2"/>
  <c r="D113" i="2"/>
  <c r="B114" i="2"/>
  <c r="D114" i="2"/>
  <c r="B115" i="2"/>
  <c r="D115" i="2"/>
  <c r="B116" i="2"/>
  <c r="D116" i="2"/>
  <c r="B117" i="2"/>
  <c r="D117" i="2"/>
  <c r="B118" i="2"/>
  <c r="D118" i="2"/>
  <c r="B119" i="2"/>
  <c r="D119" i="2"/>
  <c r="B120" i="2"/>
  <c r="D120" i="2"/>
  <c r="B121" i="2"/>
  <c r="D121" i="2"/>
  <c r="B122" i="2"/>
  <c r="D122" i="2"/>
  <c r="B123" i="2"/>
  <c r="D123" i="2"/>
  <c r="B124" i="2"/>
  <c r="D124" i="2"/>
  <c r="B125" i="2"/>
  <c r="D125" i="2"/>
  <c r="B126" i="2"/>
  <c r="D126" i="2"/>
  <c r="B127" i="2"/>
  <c r="D127" i="2"/>
  <c r="B128" i="2"/>
  <c r="D128" i="2"/>
  <c r="B129" i="2"/>
  <c r="D129" i="2"/>
  <c r="B130" i="2"/>
  <c r="D130" i="2"/>
  <c r="B131" i="2"/>
  <c r="D131" i="2"/>
  <c r="B132" i="2"/>
  <c r="D132" i="2"/>
  <c r="B133" i="2"/>
  <c r="D133" i="2"/>
  <c r="B134" i="2"/>
  <c r="D134" i="2"/>
  <c r="B135" i="2"/>
  <c r="D135" i="2"/>
  <c r="B136" i="2"/>
  <c r="D136" i="2"/>
  <c r="B137" i="2"/>
  <c r="D137" i="2"/>
  <c r="B138" i="2"/>
  <c r="D138" i="2"/>
  <c r="B139" i="2"/>
  <c r="D139" i="2"/>
  <c r="B140" i="2"/>
  <c r="D140" i="2"/>
  <c r="B141" i="2"/>
  <c r="D141" i="2"/>
  <c r="B142" i="2"/>
  <c r="D142" i="2"/>
  <c r="B143" i="2"/>
  <c r="D143" i="2"/>
  <c r="B144" i="2"/>
  <c r="D144" i="2"/>
  <c r="B145" i="2"/>
  <c r="D145" i="2"/>
  <c r="B146" i="2"/>
  <c r="D146" i="2"/>
  <c r="B147" i="2"/>
  <c r="D147" i="2"/>
  <c r="B148" i="2"/>
  <c r="D148" i="2"/>
  <c r="B149" i="2"/>
  <c r="D149" i="2"/>
  <c r="B23" i="2"/>
  <c r="D23" i="2"/>
  <c r="B24" i="2"/>
  <c r="D24" i="2"/>
  <c r="B25" i="2"/>
  <c r="D25" i="2"/>
  <c r="B26" i="2"/>
  <c r="D26" i="2"/>
  <c r="B27" i="2"/>
  <c r="D27" i="2"/>
  <c r="B28" i="2"/>
  <c r="D28" i="2"/>
  <c r="B29" i="2"/>
  <c r="D29" i="2"/>
  <c r="B30" i="2"/>
  <c r="D30" i="2"/>
  <c r="B31" i="2"/>
  <c r="D31" i="2"/>
  <c r="B32" i="2"/>
  <c r="D32" i="2"/>
  <c r="B33" i="2"/>
  <c r="D33" i="2"/>
  <c r="B34" i="2"/>
  <c r="D34" i="2"/>
  <c r="B35" i="2"/>
  <c r="D35" i="2"/>
  <c r="B36" i="2"/>
  <c r="D36" i="2"/>
  <c r="B37" i="2"/>
  <c r="D37" i="2"/>
  <c r="B38" i="2"/>
  <c r="D38" i="2"/>
  <c r="B39" i="2"/>
  <c r="D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D46" i="2"/>
  <c r="B47" i="2"/>
  <c r="D47" i="2"/>
  <c r="B48" i="2"/>
  <c r="D48" i="2"/>
  <c r="B49" i="2"/>
  <c r="D49" i="2"/>
  <c r="B50" i="2"/>
  <c r="D50" i="2"/>
  <c r="B51" i="2"/>
  <c r="D51" i="2"/>
  <c r="B52" i="2"/>
  <c r="D52" i="2"/>
  <c r="B53" i="2"/>
  <c r="D53" i="2"/>
  <c r="B54" i="2"/>
  <c r="D54" i="2"/>
  <c r="B55" i="2"/>
  <c r="D55" i="2"/>
  <c r="B56" i="2"/>
  <c r="D56" i="2"/>
  <c r="B57" i="2"/>
  <c r="D57" i="2"/>
  <c r="B58" i="2"/>
  <c r="D58" i="2"/>
  <c r="B59" i="2"/>
  <c r="D59" i="2"/>
  <c r="B60" i="2"/>
  <c r="D60" i="2"/>
  <c r="B61" i="2"/>
  <c r="D61" i="2"/>
  <c r="B62" i="2"/>
  <c r="D62" i="2"/>
  <c r="B63" i="2"/>
  <c r="D63" i="2"/>
  <c r="B64" i="2"/>
  <c r="D64" i="2"/>
  <c r="B65" i="2"/>
  <c r="D65" i="2"/>
  <c r="B66" i="2"/>
  <c r="D66" i="2"/>
  <c r="B67" i="2"/>
  <c r="D67" i="2"/>
  <c r="B68" i="2"/>
  <c r="D68" i="2"/>
  <c r="B69" i="2"/>
  <c r="D69" i="2"/>
  <c r="B70" i="2"/>
  <c r="D70" i="2"/>
  <c r="B71" i="2"/>
  <c r="D71" i="2"/>
  <c r="B72" i="2"/>
  <c r="D72" i="2"/>
  <c r="B73" i="2"/>
  <c r="D73" i="2"/>
  <c r="B74" i="2"/>
  <c r="D74" i="2"/>
  <c r="B75" i="2"/>
  <c r="D75" i="2"/>
  <c r="B76" i="2"/>
  <c r="D76" i="2"/>
  <c r="B77" i="2"/>
  <c r="D77" i="2"/>
  <c r="B78" i="2"/>
  <c r="D78" i="2"/>
  <c r="B79" i="2"/>
  <c r="D79" i="2"/>
  <c r="B80" i="2"/>
  <c r="D80" i="2"/>
  <c r="B81" i="2"/>
  <c r="D81" i="2"/>
  <c r="B82" i="2"/>
  <c r="D82" i="2"/>
  <c r="B83" i="2"/>
  <c r="D83" i="2"/>
  <c r="B84" i="2"/>
  <c r="D84" i="2"/>
  <c r="B85" i="2"/>
  <c r="D85" i="2"/>
  <c r="B86" i="2"/>
  <c r="D86" i="2"/>
  <c r="B87" i="2"/>
  <c r="D87" i="2"/>
  <c r="B88" i="2"/>
  <c r="D88" i="2"/>
  <c r="B89" i="2"/>
  <c r="D89" i="2"/>
  <c r="B90" i="2"/>
  <c r="D90" i="2"/>
  <c r="B91" i="2"/>
  <c r="D91" i="2"/>
  <c r="B92" i="2"/>
  <c r="D92" i="2"/>
  <c r="B93" i="2"/>
  <c r="D93" i="2"/>
  <c r="B94" i="2"/>
  <c r="D94" i="2"/>
  <c r="B95" i="2"/>
  <c r="D95" i="2"/>
  <c r="B96" i="2"/>
  <c r="D96" i="2"/>
  <c r="B97" i="2"/>
  <c r="D97" i="2"/>
  <c r="B98" i="2"/>
  <c r="D98" i="2"/>
  <c r="B99" i="2"/>
  <c r="D99" i="2"/>
  <c r="B100" i="2"/>
  <c r="D100" i="2"/>
  <c r="B101" i="2"/>
  <c r="D101" i="2"/>
  <c r="B102" i="2"/>
  <c r="D102" i="2"/>
  <c r="B103" i="2"/>
  <c r="D103" i="2"/>
  <c r="B104" i="2"/>
  <c r="D104" i="2"/>
  <c r="B105" i="2"/>
  <c r="D105" i="2"/>
  <c r="B106" i="2"/>
  <c r="D106" i="2"/>
  <c r="B22" i="2"/>
  <c r="B3" i="2"/>
  <c r="B4" i="2"/>
  <c r="B5" i="2"/>
  <c r="B6" i="2"/>
  <c r="B7" i="2"/>
  <c r="D7" i="2"/>
  <c r="B8" i="2"/>
  <c r="D8" i="2"/>
  <c r="B9" i="2"/>
  <c r="D9" i="2"/>
  <c r="B10" i="2"/>
  <c r="D10" i="2"/>
  <c r="B11" i="2"/>
  <c r="D11" i="2"/>
  <c r="B12" i="2"/>
  <c r="D12" i="2"/>
  <c r="B13" i="2"/>
  <c r="D13" i="2"/>
  <c r="B14" i="2"/>
  <c r="D14" i="2"/>
  <c r="B15" i="2"/>
  <c r="D15" i="2"/>
  <c r="B16" i="2"/>
  <c r="D16" i="2"/>
  <c r="B17" i="2"/>
  <c r="D17" i="2"/>
  <c r="B18" i="2"/>
  <c r="D18" i="2"/>
  <c r="B19" i="2"/>
  <c r="D19" i="2"/>
  <c r="B20" i="2"/>
  <c r="D20" i="2"/>
  <c r="B21" i="2"/>
  <c r="D21" i="2"/>
  <c r="J3" i="8"/>
  <c r="I19" i="8"/>
  <c r="O7" i="8"/>
  <c r="N7" i="8"/>
  <c r="N6" i="8"/>
  <c r="N2" i="8"/>
  <c r="M2" i="8"/>
  <c r="H19" i="8"/>
  <c r="H18" i="8"/>
  <c r="G18" i="8"/>
  <c r="G17" i="8"/>
  <c r="G16" i="8"/>
  <c r="D22" i="2"/>
  <c r="G6" i="2"/>
  <c r="G8" i="2"/>
  <c r="G7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21" i="2"/>
  <c r="P9" i="2"/>
  <c r="O9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11" i="2"/>
  <c r="N9" i="2"/>
  <c r="M8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H27" i="2"/>
  <c r="H26" i="2"/>
  <c r="H25" i="2"/>
  <c r="H24" i="2"/>
  <c r="H23" i="2"/>
  <c r="G27" i="2"/>
  <c r="G26" i="2"/>
  <c r="G25" i="2"/>
  <c r="G24" i="2"/>
  <c r="G23" i="2"/>
  <c r="F27" i="2"/>
  <c r="F26" i="2"/>
  <c r="F25" i="2"/>
  <c r="F24" i="2"/>
  <c r="F23" i="2"/>
  <c r="D3" i="2"/>
  <c r="D4" i="2"/>
  <c r="D5" i="2"/>
  <c r="D6" i="2"/>
  <c r="D2" i="2"/>
  <c r="Q3" i="7"/>
  <c r="R3" i="7"/>
  <c r="Q4" i="7"/>
  <c r="R4" i="7"/>
  <c r="Q5" i="7"/>
  <c r="R5" i="7"/>
  <c r="Q6" i="7"/>
  <c r="R6" i="7"/>
  <c r="Q7" i="7"/>
  <c r="R7" i="7"/>
  <c r="Q8" i="7"/>
  <c r="R8" i="7"/>
  <c r="Q9" i="7"/>
  <c r="R9" i="7"/>
  <c r="Q10" i="7"/>
  <c r="R10" i="7"/>
  <c r="Q11" i="7"/>
  <c r="R11" i="7"/>
  <c r="Q12" i="7"/>
  <c r="R12" i="7"/>
  <c r="Q13" i="7"/>
  <c r="R13" i="7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Q29" i="7"/>
  <c r="R29" i="7"/>
  <c r="Q30" i="7"/>
  <c r="R30" i="7"/>
  <c r="Q31" i="7"/>
  <c r="R31" i="7"/>
  <c r="Q32" i="7"/>
  <c r="R32" i="7"/>
  <c r="Q33" i="7"/>
  <c r="R33" i="7"/>
  <c r="Q34" i="7"/>
  <c r="R34" i="7"/>
  <c r="Q35" i="7"/>
  <c r="R35" i="7"/>
  <c r="Q36" i="7"/>
  <c r="R36" i="7"/>
  <c r="Q37" i="7"/>
  <c r="R37" i="7"/>
  <c r="Q38" i="7"/>
  <c r="R38" i="7"/>
  <c r="Q39" i="7"/>
  <c r="R39" i="7"/>
  <c r="Q40" i="7"/>
  <c r="R40" i="7"/>
  <c r="Q41" i="7"/>
  <c r="R41" i="7"/>
  <c r="R2" i="7"/>
  <c r="Q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" i="7"/>
  <c r="K53" i="7"/>
  <c r="K52" i="7"/>
  <c r="K51" i="7"/>
  <c r="K50" i="7"/>
  <c r="K49" i="7"/>
  <c r="K48" i="7"/>
  <c r="K47" i="7"/>
  <c r="K46" i="7"/>
  <c r="K45" i="7"/>
  <c r="K44" i="7"/>
  <c r="K43" i="7"/>
  <c r="K42" i="7"/>
  <c r="K41" i="7"/>
  <c r="K40" i="7"/>
  <c r="K39" i="7"/>
  <c r="K38" i="7"/>
  <c r="K37" i="7"/>
  <c r="K36" i="7"/>
  <c r="K35" i="7"/>
  <c r="K34" i="7"/>
  <c r="K33" i="7"/>
  <c r="K32" i="7"/>
  <c r="K31" i="7"/>
  <c r="K30" i="7"/>
  <c r="K29" i="7"/>
  <c r="K28" i="7"/>
  <c r="K27" i="7"/>
  <c r="K26" i="7"/>
  <c r="K25" i="7"/>
  <c r="K24" i="7"/>
  <c r="K23" i="7"/>
  <c r="K22" i="7"/>
  <c r="K21" i="7"/>
  <c r="K20" i="7"/>
  <c r="K19" i="7"/>
  <c r="K18" i="7"/>
  <c r="K17" i="7"/>
  <c r="K16" i="7"/>
  <c r="K15" i="7"/>
  <c r="K14" i="7"/>
  <c r="K13" i="7"/>
  <c r="K12" i="7"/>
  <c r="K11" i="7"/>
  <c r="K10" i="7"/>
  <c r="K9" i="7"/>
  <c r="K8" i="7"/>
  <c r="K7" i="7"/>
  <c r="K6" i="7"/>
  <c r="K5" i="7"/>
  <c r="K4" i="7"/>
  <c r="K3" i="7"/>
  <c r="K2" i="7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2" i="7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37" i="6"/>
  <c r="P16" i="6"/>
  <c r="P15" i="6"/>
  <c r="P14" i="6"/>
  <c r="P13" i="6"/>
  <c r="P12" i="6"/>
  <c r="P11" i="6"/>
  <c r="P10" i="6"/>
  <c r="P9" i="6"/>
  <c r="P8" i="6"/>
  <c r="P7" i="6"/>
  <c r="Q16" i="6"/>
  <c r="Q15" i="6"/>
  <c r="Q14" i="6"/>
  <c r="Q13" i="6"/>
  <c r="Q12" i="6"/>
  <c r="Q11" i="6"/>
  <c r="Q10" i="6"/>
  <c r="Q9" i="6"/>
  <c r="Q8" i="6"/>
  <c r="Q7" i="6"/>
  <c r="R8" i="6"/>
  <c r="R9" i="6"/>
  <c r="R10" i="6"/>
  <c r="R11" i="6"/>
  <c r="R12" i="6"/>
  <c r="R13" i="6"/>
  <c r="R14" i="6"/>
  <c r="R15" i="6"/>
  <c r="R16" i="6"/>
  <c r="R7" i="6"/>
  <c r="F33" i="6"/>
  <c r="F34" i="6"/>
  <c r="F35" i="6"/>
  <c r="F16" i="6"/>
  <c r="F26" i="6"/>
  <c r="F36" i="6"/>
  <c r="F9" i="6"/>
  <c r="F2" i="6"/>
  <c r="F21" i="6"/>
  <c r="F31" i="6"/>
  <c r="F37" i="6"/>
  <c r="F23" i="6"/>
  <c r="F14" i="6"/>
  <c r="F38" i="6"/>
  <c r="F10" i="6"/>
  <c r="F3" i="6"/>
  <c r="F39" i="6"/>
  <c r="F19" i="6"/>
  <c r="F28" i="6"/>
  <c r="F40" i="6"/>
  <c r="F41" i="6"/>
  <c r="F12" i="6"/>
  <c r="F11" i="6"/>
  <c r="F4" i="6"/>
  <c r="F42" i="6"/>
  <c r="F25" i="6"/>
  <c r="F17" i="6"/>
  <c r="F43" i="6"/>
  <c r="F44" i="6"/>
  <c r="F30" i="6"/>
  <c r="F5" i="6"/>
  <c r="F45" i="6"/>
  <c r="F22" i="6"/>
  <c r="F46" i="6"/>
  <c r="F15" i="6"/>
  <c r="F47" i="6"/>
  <c r="F6" i="6"/>
  <c r="F27" i="6"/>
  <c r="F20" i="6"/>
  <c r="F48" i="6"/>
  <c r="F49" i="6"/>
  <c r="F13" i="6"/>
  <c r="F7" i="6"/>
  <c r="F50" i="6"/>
  <c r="F24" i="6"/>
  <c r="F18" i="6"/>
  <c r="F51" i="6"/>
  <c r="F29" i="6"/>
  <c r="F52" i="6"/>
  <c r="F53" i="6"/>
  <c r="F8" i="6"/>
  <c r="F32" i="6"/>
  <c r="E32" i="6"/>
  <c r="E33" i="6"/>
  <c r="E34" i="6"/>
  <c r="E35" i="6"/>
  <c r="K13" i="6"/>
  <c r="K14" i="6"/>
  <c r="K15" i="6"/>
  <c r="K16" i="6"/>
  <c r="E16" i="6"/>
  <c r="K3" i="6"/>
  <c r="K4" i="6"/>
  <c r="K5" i="6"/>
  <c r="K6" i="6"/>
  <c r="E26" i="6"/>
  <c r="E36" i="6"/>
  <c r="K23" i="6"/>
  <c r="K24" i="6"/>
  <c r="K25" i="6"/>
  <c r="K26" i="6"/>
  <c r="K27" i="6"/>
  <c r="K28" i="6"/>
  <c r="K29" i="6"/>
  <c r="E9" i="6"/>
  <c r="E2" i="6"/>
  <c r="K17" i="6"/>
  <c r="K18" i="6"/>
  <c r="K19" i="6"/>
  <c r="K20" i="6"/>
  <c r="K21" i="6"/>
  <c r="E21" i="6"/>
  <c r="K7" i="6"/>
  <c r="K8" i="6"/>
  <c r="K9" i="6"/>
  <c r="K10" i="6"/>
  <c r="K11" i="6"/>
  <c r="E31" i="6"/>
  <c r="E37" i="6"/>
  <c r="E23" i="6"/>
  <c r="E14" i="6"/>
  <c r="E38" i="6"/>
  <c r="K30" i="6"/>
  <c r="E10" i="6"/>
  <c r="E3" i="6"/>
  <c r="E39" i="6"/>
  <c r="E19" i="6"/>
  <c r="E28" i="6"/>
  <c r="E40" i="6"/>
  <c r="E41" i="6"/>
  <c r="E12" i="6"/>
  <c r="K31" i="6"/>
  <c r="E11" i="6"/>
  <c r="E4" i="6"/>
  <c r="E42" i="6"/>
  <c r="E25" i="6"/>
  <c r="E17" i="6"/>
  <c r="E43" i="6"/>
  <c r="E44" i="6"/>
  <c r="E30" i="6"/>
  <c r="E5" i="6"/>
  <c r="E45" i="6"/>
  <c r="E22" i="6"/>
  <c r="E46" i="6"/>
  <c r="E15" i="6"/>
  <c r="E47" i="6"/>
  <c r="E6" i="6"/>
  <c r="E27" i="6"/>
  <c r="E20" i="6"/>
  <c r="E48" i="6"/>
  <c r="E49" i="6"/>
  <c r="E13" i="6"/>
  <c r="E7" i="6"/>
  <c r="E50" i="6"/>
  <c r="E24" i="6"/>
  <c r="E18" i="6"/>
  <c r="E51" i="6"/>
  <c r="E29" i="6"/>
  <c r="E52" i="6"/>
  <c r="E53" i="6"/>
  <c r="E8" i="6"/>
  <c r="H6" i="6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1" i="5"/>
  <c r="N2" i="5"/>
  <c r="N3" i="5"/>
  <c r="N52" i="5"/>
  <c r="N51" i="5"/>
  <c r="N50" i="5"/>
  <c r="N49" i="5"/>
  <c r="N48" i="5"/>
  <c r="N47" i="5"/>
  <c r="N46" i="5"/>
  <c r="N45" i="5"/>
  <c r="N44" i="5"/>
  <c r="N43" i="5"/>
  <c r="N42" i="5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C58" i="4"/>
  <c r="C57" i="4"/>
  <c r="C56" i="4"/>
  <c r="C35" i="4"/>
  <c r="C34" i="4"/>
  <c r="C33" i="4"/>
  <c r="C12" i="4"/>
  <c r="C11" i="4"/>
  <c r="C10" i="4"/>
  <c r="P50" i="4"/>
  <c r="Q50" i="4"/>
  <c r="S53" i="4"/>
  <c r="S50" i="4"/>
  <c r="C50" i="4"/>
  <c r="C51" i="4"/>
  <c r="C52" i="4"/>
  <c r="C53" i="4"/>
  <c r="C54" i="4"/>
  <c r="C55" i="4"/>
  <c r="C49" i="4"/>
  <c r="B47" i="4"/>
  <c r="K68" i="4"/>
  <c r="K67" i="4"/>
  <c r="K66" i="4"/>
  <c r="K65" i="4"/>
  <c r="K64" i="4"/>
  <c r="K63" i="4"/>
  <c r="K62" i="4"/>
  <c r="K61" i="4"/>
  <c r="K60" i="4"/>
  <c r="K59" i="4"/>
  <c r="K58" i="4"/>
  <c r="K57" i="4"/>
  <c r="K56" i="4"/>
  <c r="K55" i="4"/>
  <c r="K54" i="4"/>
  <c r="K53" i="4"/>
  <c r="K52" i="4"/>
  <c r="K51" i="4"/>
  <c r="K50" i="4"/>
  <c r="K49" i="4"/>
  <c r="B24" i="4"/>
  <c r="K45" i="4"/>
  <c r="K44" i="4"/>
  <c r="K43" i="4"/>
  <c r="K42" i="4"/>
  <c r="K41" i="4"/>
  <c r="K40" i="4"/>
  <c r="K39" i="4"/>
  <c r="K38" i="4"/>
  <c r="K37" i="4"/>
  <c r="K36" i="4"/>
  <c r="K35" i="4"/>
  <c r="K34" i="4"/>
  <c r="K33" i="4"/>
  <c r="K32" i="4"/>
  <c r="K31" i="4"/>
  <c r="K30" i="4"/>
  <c r="K29" i="4"/>
  <c r="K28" i="4"/>
  <c r="K27" i="4"/>
  <c r="K26" i="4"/>
  <c r="C27" i="4"/>
  <c r="C28" i="4"/>
  <c r="C29" i="4"/>
  <c r="C30" i="4"/>
  <c r="C31" i="4"/>
  <c r="C32" i="4"/>
  <c r="C26" i="4"/>
  <c r="K13" i="4"/>
  <c r="K14" i="4"/>
  <c r="K15" i="4"/>
  <c r="K16" i="4"/>
  <c r="K17" i="4"/>
  <c r="K18" i="4"/>
  <c r="K19" i="4"/>
  <c r="K20" i="4"/>
  <c r="K21" i="4"/>
  <c r="K22" i="4"/>
  <c r="K4" i="4"/>
  <c r="K5" i="4"/>
  <c r="K6" i="4"/>
  <c r="K7" i="4"/>
  <c r="K8" i="4"/>
  <c r="K9" i="4"/>
  <c r="K10" i="4"/>
  <c r="K11" i="4"/>
  <c r="K12" i="4"/>
  <c r="K3" i="4"/>
  <c r="C4" i="4"/>
  <c r="C5" i="4"/>
  <c r="C6" i="4"/>
  <c r="C7" i="4"/>
  <c r="C8" i="4"/>
  <c r="C9" i="4"/>
  <c r="C3" i="4"/>
  <c r="B1" i="4"/>
  <c r="A18" i="1"/>
  <c r="B18" i="1"/>
  <c r="A20" i="1"/>
  <c r="A19" i="1"/>
  <c r="A17" i="1"/>
</calcChain>
</file>

<file path=xl/sharedStrings.xml><?xml version="1.0" encoding="utf-8"?>
<sst xmlns="http://schemas.openxmlformats.org/spreadsheetml/2006/main" count="454" uniqueCount="303">
  <si>
    <t>tau</t>
  </si>
  <si>
    <t>2tau</t>
  </si>
  <si>
    <t>running using ensemble with 10 windows</t>
  </si>
  <si>
    <t>qcgen then calcvar</t>
  </si>
  <si>
    <t>run_qc</t>
  </si>
  <si>
    <t>one large, kmax=500… 10k random windows</t>
  </si>
  <si>
    <t>then run_hyp.ctl</t>
  </si>
  <si>
    <t>0.618033989 0 500</t>
  </si>
  <si>
    <t>0.618033989 1 500</t>
  </si>
  <si>
    <t>1.618033989 0 500</t>
  </si>
  <si>
    <t>1.618033989 1 500</t>
  </si>
  <si>
    <t>0.236067977 0 500</t>
  </si>
  <si>
    <t>0.236067977 1 500</t>
  </si>
  <si>
    <t>1.236067977 0 500</t>
  </si>
  <si>
    <t>1.236067977 1 500</t>
  </si>
  <si>
    <t>0.25 0 500</t>
  </si>
  <si>
    <t>0.25 1 500</t>
  </si>
  <si>
    <t>1.25 0 500</t>
  </si>
  <si>
    <t>1.25 1 500</t>
  </si>
  <si>
    <t>0.75 0 500</t>
  </si>
  <si>
    <t>0.75 1 500</t>
  </si>
  <si>
    <t>run_hyp.ctl</t>
  </si>
  <si>
    <t>run_hyp2.</t>
  </si>
  <si>
    <t>run_hyp3.ctl</t>
  </si>
  <si>
    <t>run_hyp4.ctl</t>
  </si>
  <si>
    <t>run_hyp2.ctl</t>
  </si>
  <si>
    <t>after run_qc.ctl finished</t>
  </si>
  <si>
    <t>g</t>
  </si>
  <si>
    <t>k</t>
  </si>
  <si>
    <t>seed</t>
  </si>
  <si>
    <t>tot</t>
  </si>
  <si>
    <t>0.5 0 200 10000 10000</t>
  </si>
  <si>
    <t>0.5 1 200 10000 10000</t>
  </si>
  <si>
    <t>0.5 2 200 10000 10000</t>
  </si>
  <si>
    <t>0.5 0 300 10000 10000</t>
  </si>
  <si>
    <t>0.5 1 300 10000 10000</t>
  </si>
  <si>
    <t>0.5 2 300 10000 10000</t>
  </si>
  <si>
    <t>0.5 0 400 10000 10000</t>
  </si>
  <si>
    <t>0.5 1 400 10000 10000</t>
  </si>
  <si>
    <t>0.5 2 400 10000 10000</t>
  </si>
  <si>
    <t>1.5 0 200 10000 10000</t>
  </si>
  <si>
    <t>1.5 1 200 10000 10000</t>
  </si>
  <si>
    <t>1.5 2 200 10000 10000</t>
  </si>
  <si>
    <t>1.5 0 300 10000 10000</t>
  </si>
  <si>
    <t>1.5 1 300 10000 10000</t>
  </si>
  <si>
    <t>1.5 2 300 10000 10000</t>
  </si>
  <si>
    <t>1.5 0 400 10000 10000</t>
  </si>
  <si>
    <t>1.5 1 400 10000 10000</t>
  </si>
  <si>
    <t>1.5 2 400 10000 10000</t>
  </si>
  <si>
    <t>2.5 0 200 10000 10000</t>
  </si>
  <si>
    <t>2.5 1 200 10000 10000</t>
  </si>
  <si>
    <t>2.5 2 200 10000 10000</t>
  </si>
  <si>
    <t>2.5 0 300 10000 10000</t>
  </si>
  <si>
    <t>2.5 1 300 10000 10000</t>
  </si>
  <si>
    <t>2.5 2 300 10000 10000</t>
  </si>
  <si>
    <t>2.5 0 400 10000 10000</t>
  </si>
  <si>
    <t>2.5 1 400 10000 10000</t>
  </si>
  <si>
    <t>2.5 2 400 10000 10000</t>
  </si>
  <si>
    <t>0.25 0 200 10000 10000</t>
  </si>
  <si>
    <t>0.25 1 200 10000 10000</t>
  </si>
  <si>
    <t>0.25 2 200 10000 10000</t>
  </si>
  <si>
    <t>0.25 0 300 10000 10000</t>
  </si>
  <si>
    <t>0.25 1 300 10000 10000</t>
  </si>
  <si>
    <t>0.25 2 300 10000 10000</t>
  </si>
  <si>
    <t>0.25 0 400 10000 10000</t>
  </si>
  <si>
    <t>0.25 1 400 10000 10000</t>
  </si>
  <si>
    <t>0.25 2 400 10000 10000</t>
  </si>
  <si>
    <t>1.25 0 200 10000 10000</t>
  </si>
  <si>
    <t>1.25 1 200 10000 10000</t>
  </si>
  <si>
    <t>1.25 2 200 10000 10000</t>
  </si>
  <si>
    <t>1.25 0 300 10000 10000</t>
  </si>
  <si>
    <t>1.25 1 300 10000 10000</t>
  </si>
  <si>
    <t>1.25 2 300 10000 10000</t>
  </si>
  <si>
    <t>1.25 0 400 10000 10000</t>
  </si>
  <si>
    <t>1.25 1 400 10000 10000</t>
  </si>
  <si>
    <t>1.25 2 400 10000 10000</t>
  </si>
  <si>
    <t>2.25 0 200 10000 10000</t>
  </si>
  <si>
    <t>2.25 1 200 10000 10000</t>
  </si>
  <si>
    <t>2.25 2 200 10000 10000</t>
  </si>
  <si>
    <t>2.25 0 300 10000 10000</t>
  </si>
  <si>
    <t>2.25 1 300 10000 10000</t>
  </si>
  <si>
    <t>2.25 2 300 10000 10000</t>
  </si>
  <si>
    <t>2.25 0 400 10000 10000</t>
  </si>
  <si>
    <t>2.25 1 400 10000 10000</t>
  </si>
  <si>
    <t>2.25 2 400 10000 10000</t>
  </si>
  <si>
    <t>0.75 0 200 10000 10000</t>
  </si>
  <si>
    <t>0.75 1 200 10000 10000</t>
  </si>
  <si>
    <t>0.75 2 200 10000 10000</t>
  </si>
  <si>
    <t>0.75 0 300 10000 10000</t>
  </si>
  <si>
    <t>0.75 1 300 10000 10000</t>
  </si>
  <si>
    <t>0.75 2 300 10000 10000</t>
  </si>
  <si>
    <t>0.75 0 400 10000 10000</t>
  </si>
  <si>
    <t>0.75 1 400 10000 10000</t>
  </si>
  <si>
    <t>0.75 2 400 10000 10000</t>
  </si>
  <si>
    <t>1.75 0 200 10000 10000</t>
  </si>
  <si>
    <t>1.75 1 200 10000 10000</t>
  </si>
  <si>
    <t>1.75 2 200 10000 10000</t>
  </si>
  <si>
    <t>1.75 0 300 10000 10000</t>
  </si>
  <si>
    <t>1.75 1 300 10000 10000</t>
  </si>
  <si>
    <t>1.75 2 300 10000 10000</t>
  </si>
  <si>
    <t>1.75 0 400 10000 10000</t>
  </si>
  <si>
    <t>1.75 1 400 10000 10000</t>
  </si>
  <si>
    <t>1.75 2 400 10000 10000</t>
  </si>
  <si>
    <t>2.75 0 200 10000 10000</t>
  </si>
  <si>
    <t>2.75 1 200 10000 10000</t>
  </si>
  <si>
    <t>2.75 2 200 10000 10000</t>
  </si>
  <si>
    <t>2.75 0 300 10000 10000</t>
  </si>
  <si>
    <t>2.75 1 300 10000 10000</t>
  </si>
  <si>
    <t>2.75 2 300 10000 10000</t>
  </si>
  <si>
    <t>2.75 0 400 10000 10000</t>
  </si>
  <si>
    <t>2.75 1 400 10000 10000</t>
  </si>
  <si>
    <t>2.75 2 400 10000 10000</t>
  </si>
  <si>
    <t>0.618033988749895 0 200 10000 10000</t>
  </si>
  <si>
    <t>0.618033988749895 1 200 10000 10000</t>
  </si>
  <si>
    <t>0.618033988749895 2 200 10000 10000</t>
  </si>
  <si>
    <t>0.618033988749895 0 300 10000 10000</t>
  </si>
  <si>
    <t>0.618033988749895 1 300 10000 10000</t>
  </si>
  <si>
    <t>0.618033988749895 2 300 10000 10000</t>
  </si>
  <si>
    <t>0.618033988749895 0 400 10000 10000</t>
  </si>
  <si>
    <t>0.618033988749895 1 400 10000 10000</t>
  </si>
  <si>
    <t>0.618033988749895 2 400 10000 10000</t>
  </si>
  <si>
    <t>1.61803398874989 0 200 10000 10000</t>
  </si>
  <si>
    <t>1.61803398874989 1 200 10000 10000</t>
  </si>
  <si>
    <t>1.61803398874989 2 200 10000 10000</t>
  </si>
  <si>
    <t>1.61803398874989 0 300 10000 10000</t>
  </si>
  <si>
    <t>1.61803398874989 1 300 10000 10000</t>
  </si>
  <si>
    <t>1.61803398874989 2 300 10000 10000</t>
  </si>
  <si>
    <t>1.61803398874989 0 400 10000 10000</t>
  </si>
  <si>
    <t>1.61803398874989 1 400 10000 10000</t>
  </si>
  <si>
    <t>1.61803398874989 2 400 10000 10000</t>
  </si>
  <si>
    <t>2.61803398874989 0 200 10000 10000</t>
  </si>
  <si>
    <t>2.61803398874989 1 200 10000 10000</t>
  </si>
  <si>
    <t>2.61803398874989 2 200 10000 10000</t>
  </si>
  <si>
    <t>2.61803398874989 0 300 10000 10000</t>
  </si>
  <si>
    <t>2.61803398874989 1 300 10000 10000</t>
  </si>
  <si>
    <t>2.61803398874989 2 300 10000 10000</t>
  </si>
  <si>
    <t>2.61803398874989 0 400 10000 10000</t>
  </si>
  <si>
    <t>2.61803398874989 1 400 10000 10000</t>
  </si>
  <si>
    <t>2.61803398874989 2 400 10000 10000</t>
  </si>
  <si>
    <t>0.23606797749979 0 200 10000 10000</t>
  </si>
  <si>
    <t>0.23606797749979 1 200 10000 10000</t>
  </si>
  <si>
    <t>0.23606797749979 2 200 10000 10000</t>
  </si>
  <si>
    <t>0.23606797749979 0 300 10000 10000</t>
  </si>
  <si>
    <t>0.23606797749979 1 300 10000 10000</t>
  </si>
  <si>
    <t>0.23606797749979 2 300 10000 10000</t>
  </si>
  <si>
    <t>0.23606797749979 0 400 10000 10000</t>
  </si>
  <si>
    <t>0.23606797749979 1 400 10000 10000</t>
  </si>
  <si>
    <t>0.23606797749979 2 400 10000 10000</t>
  </si>
  <si>
    <t>1.23606797749979 0 200 10000 10000</t>
  </si>
  <si>
    <t>1.23606797749979 1 200 10000 10000</t>
  </si>
  <si>
    <t>1.23606797749979 2 200 10000 10000</t>
  </si>
  <si>
    <t>1.23606797749979 0 300 10000 10000</t>
  </si>
  <si>
    <t>1.23606797749979 1 300 10000 10000</t>
  </si>
  <si>
    <t>1.23606797749979 2 300 10000 10000</t>
  </si>
  <si>
    <t>1.23606797749979 0 400 10000 10000</t>
  </si>
  <si>
    <t>1.23606797749979 1 400 10000 10000</t>
  </si>
  <si>
    <t>1.23606797749979 2 400 10000 10000</t>
  </si>
  <si>
    <t>2.23606797749979 0 200 10000 10000</t>
  </si>
  <si>
    <t>2.23606797749979 1 200 10000 10000</t>
  </si>
  <si>
    <t>2.23606797749979 2 200 10000 10000</t>
  </si>
  <si>
    <t>2.23606797749979 0 300 10000 10000</t>
  </si>
  <si>
    <t>2.23606797749979 1 300 10000 10000</t>
  </si>
  <si>
    <t>2.23606797749979 2 300 10000 10000</t>
  </si>
  <si>
    <t>2.23606797749979 0 400 10000 10000</t>
  </si>
  <si>
    <t>2.23606797749979 1 400 10000 10000</t>
  </si>
  <si>
    <t>2.23606797749979 2 400 10000 10000</t>
  </si>
  <si>
    <t>gam</t>
  </si>
  <si>
    <t>n</t>
  </si>
  <si>
    <t>m</t>
  </si>
  <si>
    <t>gap</t>
  </si>
  <si>
    <t>sq2</t>
  </si>
  <si>
    <t>big section</t>
  </si>
  <si>
    <t>intro</t>
  </si>
  <si>
    <t>pi</t>
  </si>
  <si>
    <t>fit</t>
  </si>
  <si>
    <t>t</t>
  </si>
  <si>
    <t>s</t>
  </si>
  <si>
    <t>D</t>
  </si>
  <si>
    <t>Q</t>
  </si>
  <si>
    <t>K</t>
  </si>
  <si>
    <t>L</t>
  </si>
  <si>
    <t>M</t>
  </si>
  <si>
    <t>J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</si>
  <si>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</si>
  <si>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</si>
  <si>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</si>
  <si>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</si>
  <si>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</si>
  <si>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</si>
  <si>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</si>
  <si>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</si>
  <si>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</si>
  <si>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ST</t>
  </si>
  <si>
    <t>tile</t>
  </si>
  <si>
    <t>area</t>
  </si>
  <si>
    <t>X + Y</t>
  </si>
  <si>
    <t>V + W</t>
  </si>
  <si>
    <t>a tau + b</t>
  </si>
  <si>
    <t>a</t>
  </si>
  <si>
    <t>b</t>
  </si>
  <si>
    <t>area_1</t>
  </si>
  <si>
    <t>norm</t>
  </si>
  <si>
    <t>r'Q, 4$\tau + $1',</t>
  </si>
  <si>
    <t>r'R, 5$\tau + $1',</t>
  </si>
  <si>
    <t>r'K, 7$\tau + $-2',</t>
  </si>
  <si>
    <t>r'M, 4$\tau + $3',</t>
  </si>
  <si>
    <t>r'D, 3$\tau + $5',</t>
  </si>
  <si>
    <t>r'ST, $\tau + $10',</t>
  </si>
  <si>
    <t>r'Z, 2$\tau + $7',</t>
  </si>
  <si>
    <t>r'X + Y, 4$\tau + $4',</t>
  </si>
  <si>
    <t>r'V + W, 6$\tau + $1',</t>
  </si>
  <si>
    <t>r'T, 8$\tau + $-2',</t>
  </si>
  <si>
    <t>r'U, 5$\tau + $3',</t>
  </si>
  <si>
    <t>r'S, 10$\tau + $-5',</t>
  </si>
  <si>
    <t>r'J, 4$\tau + $5',</t>
  </si>
  <si>
    <t>r'L, 3$\tau + $7',</t>
  </si>
  <si>
    <t>r'Q, 4$\tau + $1', r'R, 5$\tau + $1', r'K, 7$\tau + $-2', r'M, 4$\tau + $3', r'D, 3$\tau + $5', r'ST, $\tau + $10', r'Z, 2$\tau + $7', r'X + Y, 4$\tau + $4', r'V + W, 6$\tau + $1', r'T, 8$\tau + $-2', r'U, 5$\tau + $3', r'S, 10$\tau + $-5', r'J, 4$\tau + $5', r'L, 3$\tau + $7',</t>
  </si>
  <si>
    <t>'Q',</t>
  </si>
  <si>
    <t>'R',</t>
  </si>
  <si>
    <t>'K',</t>
  </si>
  <si>
    <t>'M',</t>
  </si>
  <si>
    <t>'D',</t>
  </si>
  <si>
    <t>'ST',</t>
  </si>
  <si>
    <t>'Z',</t>
  </si>
  <si>
    <t>'X + Y',</t>
  </si>
  <si>
    <t>'V + W',</t>
  </si>
  <si>
    <t>'T',</t>
  </si>
  <si>
    <t>'U',</t>
  </si>
  <si>
    <t>'S',</t>
  </si>
  <si>
    <t>'J',</t>
  </si>
  <si>
    <t>'L',</t>
  </si>
  <si>
    <t>'Q', 'R', 'K', 'M', 'D', 'ST', 'Z', 'X + Y', 'V + W', 'T', 'U', 'S', 'J', 'L',</t>
  </si>
  <si>
    <t>x</t>
  </si>
  <si>
    <t>0 Q 17.3780017602</t>
  </si>
  <si>
    <t>1 R 3.64697954636</t>
  </si>
  <si>
    <t>2 K 7.09525010089</t>
  </si>
  <si>
    <t>3 M 11.803899006</t>
  </si>
  <si>
    <t>4 D 19.0953954001</t>
  </si>
  <si>
    <t>5 ST 0.861082559199</t>
  </si>
  <si>
    <t>6 Z 0.202710877032</t>
  </si>
  <si>
    <t>7 X + Y 0.658556384561</t>
  </si>
  <si>
    <t>8 V + W 1.06468616447</t>
  </si>
  <si>
    <t>9 T 0.0</t>
  </si>
  <si>
    <t>10 U 1.72213433467</t>
  </si>
  <si>
    <t>11 S 10.0811182129</t>
  </si>
  <si>
    <t>12 J 7.29605238652</t>
  </si>
  <si>
    <t>13 L 19.0941332671</t>
  </si>
  <si>
    <t>hr</t>
  </si>
  <si>
    <t>eachg</t>
  </si>
  <si>
    <t>min</t>
  </si>
  <si>
    <t>sds</t>
  </si>
  <si>
    <t>sec</t>
  </si>
  <si>
    <t>expected</t>
  </si>
  <si>
    <t>per gamma</t>
  </si>
  <si>
    <t>give</t>
  </si>
  <si>
    <t>hours</t>
  </si>
  <si>
    <t>allotted</t>
  </si>
  <si>
    <t>1 hour buffer</t>
  </si>
  <si>
    <t>safe</t>
  </si>
  <si>
    <t>gamma points</t>
  </si>
  <si>
    <t>per set of 10</t>
  </si>
  <si>
    <t>players card</t>
  </si>
  <si>
    <t>king</t>
  </si>
  <si>
    <t>229 + tax</t>
  </si>
  <si>
    <t>sun</t>
  </si>
  <si>
    <t>2 queens</t>
  </si>
  <si>
    <t>. 14% feet</t>
  </si>
  <si>
    <t>20$ resort fee</t>
  </si>
  <si>
    <t>suites</t>
  </si>
  <si>
    <t>none available</t>
  </si>
  <si>
    <t>larger king room</t>
  </si>
  <si>
    <t>grande room</t>
  </si>
  <si>
    <t>269+tax</t>
  </si>
  <si>
    <t>charge</t>
  </si>
  <si>
    <t>is it usually</t>
  </si>
  <si>
    <t>month</t>
  </si>
  <si>
    <t>benefits</t>
  </si>
  <si>
    <t>pool</t>
  </si>
  <si>
    <t>gym</t>
  </si>
  <si>
    <t>based on host</t>
  </si>
  <si>
    <t>comps</t>
  </si>
  <si>
    <t>discounted rates</t>
  </si>
  <si>
    <t>hosts are players online</t>
  </si>
  <si>
    <t>speak on property</t>
  </si>
  <si>
    <t>at rewards desk</t>
  </si>
  <si>
    <t>2 queen</t>
  </si>
  <si>
    <t>3 * ST + 2 * Z + (X+Y)</t>
  </si>
  <si>
    <t xml:space="preserve">0.607, </t>
  </si>
  <si>
    <t xml:space="preserve">0.738, </t>
  </si>
  <si>
    <t xml:space="preserve">0.758, </t>
  </si>
  <si>
    <t xml:space="preserve">0.769, </t>
  </si>
  <si>
    <t xml:space="preserve">0.8, </t>
  </si>
  <si>
    <t xml:space="preserve">0.812, </t>
  </si>
  <si>
    <t xml:space="preserve">0.831, </t>
  </si>
  <si>
    <t xml:space="preserve">0.889, </t>
  </si>
  <si>
    <t xml:space="preserve">0.901, </t>
  </si>
  <si>
    <t xml:space="preserve">0.908, </t>
  </si>
  <si>
    <t xml:space="preserve">0.932, </t>
  </si>
  <si>
    <t xml:space="preserve">0.963, </t>
  </si>
  <si>
    <t>samples</t>
  </si>
  <si>
    <t>ns</t>
  </si>
  <si>
    <t>kmax</t>
  </si>
  <si>
    <t>first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</si>
</sst>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8" x14ac:knownFonts="1">
    <font>
      <sz val="12"/>
      <color theme="1"/>
      <name val="Times New Roman"/>
      <family val="2"/>
    </font>
    <font>
      <b/>
      <sz val="12"/>
      <color theme="1"/>
      <name val="Times New Roman"/>
      <family val="2"/>
    </font>
    <font>
      <u/>
      <sz val="12"/>
      <color theme="10"/>
      <name val="Times New Roman"/>
      <family val="2"/>
    </font>
    <font>
      <u/>
      <sz val="12"/>
      <color theme="11"/>
      <name val="Times New Roman"/>
      <family val="2"/>
    </font>
    <font>
      <sz val="12"/>
      <color rgb="FF000000"/>
      <name val="Times New Roman"/>
      <family val="2"/>
    </font>
    <font>
      <sz val="14"/>
      <color rgb="FF000000"/>
      <name val="Courier New"/>
    </font>
    <font>
      <sz val="10"/>
      <color rgb="FF000000"/>
      <name val="Courier New"/>
    </font>
    <font>
      <sz val="14"/>
      <color rgb="FF00008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8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16" fontId="0" fillId="0" borderId="0" xfId="0" applyNumberForma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</cellXfs>
  <cellStyles count="8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7"/>
  <sheetViews>
    <sheetView workbookViewId="0">
      <selection activeCell="C35" sqref="C35"/>
    </sheetView>
  </sheetViews>
  <sheetFormatPr baseColWidth="10" defaultRowHeight="15" x14ac:dyDescent="0"/>
  <cols>
    <col min="1" max="1" width="34.6640625" bestFit="1" customWidth="1"/>
  </cols>
  <sheetData>
    <row r="2" spans="1:6">
      <c r="A2" t="s">
        <v>2</v>
      </c>
    </row>
    <row r="3" spans="1:6">
      <c r="C3" t="s">
        <v>5</v>
      </c>
    </row>
    <row r="4" spans="1:6">
      <c r="A4" s="2" t="s">
        <v>3</v>
      </c>
      <c r="C4" s="2" t="s">
        <v>4</v>
      </c>
      <c r="D4" t="s">
        <v>6</v>
      </c>
    </row>
    <row r="5" spans="1:6">
      <c r="A5">
        <v>0.6180339887498949</v>
      </c>
      <c r="B5" t="s">
        <v>0</v>
      </c>
      <c r="E5" t="s">
        <v>21</v>
      </c>
    </row>
    <row r="6" spans="1:6">
      <c r="A6">
        <v>0.23606797749978981</v>
      </c>
      <c r="B6" t="s">
        <v>1</v>
      </c>
      <c r="E6" t="s">
        <v>22</v>
      </c>
      <c r="F6" t="s">
        <v>23</v>
      </c>
    </row>
    <row r="7" spans="1:6">
      <c r="A7">
        <v>0.25</v>
      </c>
      <c r="D7" t="s">
        <v>7</v>
      </c>
    </row>
    <row r="8" spans="1:6">
      <c r="A8">
        <v>0.75</v>
      </c>
      <c r="D8" t="s">
        <v>8</v>
      </c>
    </row>
    <row r="9" spans="1:6">
      <c r="D9" t="s">
        <v>9</v>
      </c>
    </row>
    <row r="10" spans="1:6">
      <c r="D10" s="1" t="s">
        <v>10</v>
      </c>
    </row>
    <row r="11" spans="1:6">
      <c r="D11" t="s">
        <v>11</v>
      </c>
    </row>
    <row r="12" spans="1:6">
      <c r="D12" s="1" t="s">
        <v>12</v>
      </c>
    </row>
    <row r="13" spans="1:6">
      <c r="D13" s="1" t="s">
        <v>13</v>
      </c>
    </row>
    <row r="14" spans="1:6">
      <c r="D14" s="1" t="s">
        <v>14</v>
      </c>
    </row>
    <row r="15" spans="1:6">
      <c r="D15" s="1" t="s">
        <v>15</v>
      </c>
    </row>
    <row r="16" spans="1:6">
      <c r="D16" s="1" t="s">
        <v>16</v>
      </c>
    </row>
    <row r="17" spans="1:4">
      <c r="A17">
        <f>+SQRT(5)+1</f>
        <v>3.2360679774997898</v>
      </c>
      <c r="D17" s="1" t="s">
        <v>17</v>
      </c>
    </row>
    <row r="18" spans="1:4">
      <c r="A18">
        <f>+A17/2</f>
        <v>1.6180339887498949</v>
      </c>
      <c r="B18">
        <f>+A18*2</f>
        <v>3.2360679774997898</v>
      </c>
      <c r="D18" s="1" t="s">
        <v>18</v>
      </c>
    </row>
    <row r="19" spans="1:4">
      <c r="A19">
        <f>+A18-1</f>
        <v>0.6180339887498949</v>
      </c>
      <c r="D19" s="1" t="s">
        <v>19</v>
      </c>
    </row>
    <row r="20" spans="1:4">
      <c r="A20">
        <f>+B18-3</f>
        <v>0.23606797749978981</v>
      </c>
      <c r="D20" t="s">
        <v>20</v>
      </c>
    </row>
    <row r="31" spans="1:4">
      <c r="A31" t="s">
        <v>26</v>
      </c>
    </row>
    <row r="34" spans="1:1">
      <c r="A34" t="s">
        <v>21</v>
      </c>
    </row>
    <row r="35" spans="1:1">
      <c r="A35" t="s">
        <v>25</v>
      </c>
    </row>
    <row r="36" spans="1:1">
      <c r="A36" t="s">
        <v>23</v>
      </c>
    </row>
    <row r="37" spans="1:1">
      <c r="A37" t="s">
        <v>24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R35"/>
  <sheetViews>
    <sheetView topLeftCell="B1" workbookViewId="0">
      <selection activeCell="L34" sqref="L34"/>
    </sheetView>
  </sheetViews>
  <sheetFormatPr baseColWidth="10" defaultRowHeight="15" x14ac:dyDescent="0"/>
  <sheetData>
    <row r="3" spans="7:11">
      <c r="G3" t="s">
        <v>178</v>
      </c>
      <c r="H3">
        <v>0.60696242135539402</v>
      </c>
      <c r="I3">
        <f>+ROUND(H3,3)</f>
        <v>0.60699999999999998</v>
      </c>
      <c r="J3" t="str">
        <f>+"'"&amp;G3&amp;"',"</f>
        <v>'Q',</v>
      </c>
      <c r="K3" t="str">
        <f>+I3&amp;", "</f>
        <v xml:space="preserve">0.607, </v>
      </c>
    </row>
    <row r="4" spans="7:11">
      <c r="G4" t="s">
        <v>183</v>
      </c>
      <c r="H4">
        <v>0.73839549933490434</v>
      </c>
      <c r="I4">
        <f t="shared" ref="I4:I18" si="0">+ROUND(H4,3)</f>
        <v>0.73799999999999999</v>
      </c>
      <c r="J4" t="str">
        <f t="shared" ref="J4:J18" si="1">+"'"&amp;G4&amp;"',"</f>
        <v>'R',</v>
      </c>
      <c r="K4" t="str">
        <f t="shared" ref="K4:K18" si="2">+I4&amp;", "</f>
        <v xml:space="preserve">0.738, </v>
      </c>
    </row>
    <row r="5" spans="7:11">
      <c r="G5" t="s">
        <v>179</v>
      </c>
      <c r="H5">
        <v>0.7575713269818668</v>
      </c>
      <c r="I5">
        <f t="shared" si="0"/>
        <v>0.75800000000000001</v>
      </c>
      <c r="J5" t="str">
        <f t="shared" si="1"/>
        <v>'K',</v>
      </c>
      <c r="K5" t="str">
        <f t="shared" si="2"/>
        <v xml:space="preserve">0.758, </v>
      </c>
    </row>
    <row r="6" spans="7:11">
      <c r="G6" t="s">
        <v>181</v>
      </c>
      <c r="H6">
        <v>0.76942264023009943</v>
      </c>
      <c r="I6">
        <f t="shared" si="0"/>
        <v>0.76900000000000002</v>
      </c>
      <c r="J6" t="str">
        <f t="shared" si="1"/>
        <v>'M',</v>
      </c>
      <c r="K6" t="str">
        <f t="shared" si="2"/>
        <v xml:space="preserve">0.769, </v>
      </c>
    </row>
    <row r="7" spans="7:11">
      <c r="G7" t="s">
        <v>177</v>
      </c>
      <c r="H7">
        <v>0.80044978112529463</v>
      </c>
      <c r="I7">
        <f t="shared" si="0"/>
        <v>0.8</v>
      </c>
      <c r="J7" t="str">
        <f t="shared" si="1"/>
        <v>'D',</v>
      </c>
      <c r="K7" t="str">
        <f t="shared" si="2"/>
        <v xml:space="preserve">0.8, </v>
      </c>
    </row>
    <row r="8" spans="7:11">
      <c r="G8" t="s">
        <v>192</v>
      </c>
      <c r="H8">
        <v>0.81230109437352738</v>
      </c>
      <c r="I8">
        <f t="shared" si="0"/>
        <v>0.81200000000000006</v>
      </c>
      <c r="J8" t="str">
        <f t="shared" si="1"/>
        <v>'ST',</v>
      </c>
      <c r="K8" t="str">
        <f t="shared" si="2"/>
        <v xml:space="preserve">0.812, </v>
      </c>
    </row>
    <row r="9" spans="7:11">
      <c r="G9" t="s">
        <v>191</v>
      </c>
      <c r="H9">
        <v>0.83147692202048973</v>
      </c>
      <c r="I9">
        <f t="shared" si="0"/>
        <v>0.83099999999999996</v>
      </c>
      <c r="J9" t="str">
        <f t="shared" si="1"/>
        <v>'Z',</v>
      </c>
      <c r="K9" t="str">
        <f t="shared" si="2"/>
        <v xml:space="preserve">0.831, </v>
      </c>
    </row>
    <row r="10" spans="7:11">
      <c r="G10" t="s">
        <v>189</v>
      </c>
      <c r="H10">
        <v>0.85065274966745219</v>
      </c>
      <c r="I10">
        <f t="shared" si="0"/>
        <v>0.85099999999999998</v>
      </c>
      <c r="J10" t="str">
        <f t="shared" si="1"/>
        <v>'X',</v>
      </c>
      <c r="K10" t="str">
        <f t="shared" si="2"/>
        <v xml:space="preserve">0.851, </v>
      </c>
    </row>
    <row r="11" spans="7:11">
      <c r="G11" t="s">
        <v>190</v>
      </c>
      <c r="H11">
        <v>0.85065274966745219</v>
      </c>
      <c r="I11">
        <f t="shared" si="0"/>
        <v>0.85099999999999998</v>
      </c>
      <c r="J11" t="str">
        <f t="shared" si="1"/>
        <v>'Y',</v>
      </c>
      <c r="K11" t="str">
        <f t="shared" si="2"/>
        <v xml:space="preserve">0.851, </v>
      </c>
    </row>
    <row r="12" spans="7:11">
      <c r="G12" t="s">
        <v>187</v>
      </c>
      <c r="H12">
        <v>0.86982857731441465</v>
      </c>
      <c r="I12">
        <f t="shared" si="0"/>
        <v>0.87</v>
      </c>
      <c r="J12" t="str">
        <f t="shared" si="1"/>
        <v>'V',</v>
      </c>
      <c r="K12" t="str">
        <f t="shared" si="2"/>
        <v xml:space="preserve">0.87, </v>
      </c>
    </row>
    <row r="13" spans="7:11">
      <c r="G13" t="s">
        <v>188</v>
      </c>
      <c r="H13">
        <v>0.86982857731441465</v>
      </c>
      <c r="I13">
        <f t="shared" si="0"/>
        <v>0.87</v>
      </c>
      <c r="J13" t="str">
        <f t="shared" si="1"/>
        <v>'W',</v>
      </c>
      <c r="K13" t="str">
        <f t="shared" si="2"/>
        <v xml:space="preserve">0.87, </v>
      </c>
    </row>
    <row r="14" spans="7:11">
      <c r="G14" t="s">
        <v>185</v>
      </c>
      <c r="H14">
        <v>0.88900440496137711</v>
      </c>
      <c r="I14">
        <f t="shared" si="0"/>
        <v>0.88900000000000001</v>
      </c>
      <c r="J14" t="str">
        <f t="shared" si="1"/>
        <v>'T',</v>
      </c>
      <c r="K14" t="str">
        <f t="shared" si="2"/>
        <v xml:space="preserve">0.889, </v>
      </c>
    </row>
    <row r="15" spans="7:11">
      <c r="G15" t="s">
        <v>186</v>
      </c>
      <c r="H15">
        <v>0.90085571820960986</v>
      </c>
      <c r="I15">
        <f t="shared" si="0"/>
        <v>0.90100000000000002</v>
      </c>
      <c r="J15" t="str">
        <f t="shared" si="1"/>
        <v>'U',</v>
      </c>
      <c r="K15" t="str">
        <f t="shared" si="2"/>
        <v xml:space="preserve">0.901, </v>
      </c>
    </row>
    <row r="16" spans="7:11">
      <c r="G16" t="s">
        <v>184</v>
      </c>
      <c r="H16">
        <v>0.90818023260833958</v>
      </c>
      <c r="I16">
        <f t="shared" si="0"/>
        <v>0.90800000000000003</v>
      </c>
      <c r="J16" t="str">
        <f t="shared" si="1"/>
        <v>'S',</v>
      </c>
      <c r="K16" t="str">
        <f t="shared" si="2"/>
        <v xml:space="preserve">0.908, </v>
      </c>
    </row>
    <row r="17" spans="7:18">
      <c r="G17" t="s">
        <v>182</v>
      </c>
      <c r="H17">
        <v>0.93188285910480495</v>
      </c>
      <c r="I17">
        <f t="shared" si="0"/>
        <v>0.93200000000000005</v>
      </c>
      <c r="J17" t="str">
        <f t="shared" si="1"/>
        <v>'J',</v>
      </c>
      <c r="K17" t="str">
        <f t="shared" si="2"/>
        <v xml:space="preserve">0.932, </v>
      </c>
    </row>
    <row r="18" spans="7:18">
      <c r="G18" t="s">
        <v>180</v>
      </c>
      <c r="H18">
        <v>0.96291000000000004</v>
      </c>
      <c r="I18">
        <f t="shared" si="0"/>
        <v>0.96299999999999997</v>
      </c>
      <c r="J18" t="str">
        <f t="shared" si="1"/>
        <v>'L',</v>
      </c>
      <c r="K18" t="str">
        <f t="shared" si="2"/>
        <v xml:space="preserve">0.963, </v>
      </c>
    </row>
    <row r="23" spans="7:18">
      <c r="G23" t="s">
        <v>217</v>
      </c>
      <c r="H23" t="s">
        <v>218</v>
      </c>
      <c r="I23" t="s">
        <v>219</v>
      </c>
      <c r="J23" t="s">
        <v>220</v>
      </c>
      <c r="K23" t="s">
        <v>221</v>
      </c>
      <c r="L23" t="s">
        <v>222</v>
      </c>
      <c r="M23" t="s">
        <v>223</v>
      </c>
      <c r="N23" t="s">
        <v>226</v>
      </c>
      <c r="O23" t="s">
        <v>227</v>
      </c>
      <c r="P23" t="s">
        <v>228</v>
      </c>
      <c r="Q23" t="s">
        <v>229</v>
      </c>
      <c r="R23" t="s">
        <v>230</v>
      </c>
    </row>
    <row r="24" spans="7:18">
      <c r="G24" t="s">
        <v>287</v>
      </c>
      <c r="H24" t="s">
        <v>288</v>
      </c>
      <c r="I24" t="s">
        <v>289</v>
      </c>
      <c r="J24" t="s">
        <v>290</v>
      </c>
      <c r="K24" t="s">
        <v>291</v>
      </c>
      <c r="L24" t="s">
        <v>292</v>
      </c>
      <c r="M24" t="s">
        <v>293</v>
      </c>
      <c r="N24" t="s">
        <v>294</v>
      </c>
      <c r="O24" t="s">
        <v>295</v>
      </c>
      <c r="P24" t="s">
        <v>296</v>
      </c>
      <c r="Q24" t="s">
        <v>297</v>
      </c>
      <c r="R24" t="s">
        <v>298</v>
      </c>
    </row>
    <row r="31" spans="7:18">
      <c r="I31">
        <v>1000000</v>
      </c>
      <c r="J31">
        <f>+I31*0.03</f>
        <v>30000</v>
      </c>
      <c r="K31">
        <v>30</v>
      </c>
      <c r="L31">
        <v>3500</v>
      </c>
      <c r="M31">
        <v>1.2</v>
      </c>
      <c r="N31" t="s">
        <v>251</v>
      </c>
    </row>
    <row r="32" spans="7:18">
      <c r="I32">
        <f>+I31/1500</f>
        <v>666.66666666666663</v>
      </c>
      <c r="J32" t="s">
        <v>299</v>
      </c>
    </row>
    <row r="33" spans="9:12">
      <c r="I33">
        <f>+I32/60</f>
        <v>11.111111111111111</v>
      </c>
      <c r="J33" t="s">
        <v>249</v>
      </c>
      <c r="L33">
        <f>20*10</f>
        <v>200</v>
      </c>
    </row>
    <row r="34" spans="9:12">
      <c r="L34">
        <f>+L33/60</f>
        <v>3.3333333333333335</v>
      </c>
    </row>
    <row r="35" spans="9:12">
      <c r="I35">
        <f>700*10</f>
        <v>7000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U103"/>
  <sheetViews>
    <sheetView tabSelected="1" workbookViewId="0">
      <selection activeCell="L17" sqref="L17"/>
    </sheetView>
  </sheetViews>
  <sheetFormatPr baseColWidth="10" defaultRowHeight="15" x14ac:dyDescent="0"/>
  <sheetData>
    <row r="2" spans="1:14">
      <c r="A2" t="s">
        <v>27</v>
      </c>
      <c r="B2" t="s">
        <v>300</v>
      </c>
      <c r="C2" t="s">
        <v>301</v>
      </c>
      <c r="G2">
        <v>1</v>
      </c>
      <c r="H2">
        <v>1.6180339887498949</v>
      </c>
      <c r="I2">
        <v>0.3819660112501051</v>
      </c>
      <c r="K2" t="s">
        <v>27</v>
      </c>
      <c r="L2" t="s">
        <v>300</v>
      </c>
      <c r="M2" t="s">
        <v>301</v>
      </c>
    </row>
    <row r="3" spans="1:14">
      <c r="A3" s="11">
        <v>0</v>
      </c>
      <c r="B3" s="11">
        <v>700</v>
      </c>
      <c r="C3" s="11">
        <v>20</v>
      </c>
      <c r="D3" s="11" t="str">
        <f>+A3&amp;" "&amp;B3&amp;" "&amp;C3</f>
        <v>0 700 20</v>
      </c>
      <c r="G3">
        <v>2</v>
      </c>
      <c r="H3">
        <v>3.2360679774997898</v>
      </c>
      <c r="I3">
        <v>0.23606797749978981</v>
      </c>
      <c r="K3">
        <v>0.3819660112501051</v>
      </c>
      <c r="L3" s="11">
        <v>700</v>
      </c>
      <c r="M3" s="11">
        <v>20</v>
      </c>
      <c r="N3" s="11" t="str">
        <f>+K3&amp;" "&amp;L3&amp;" "&amp;M3</f>
        <v>0.381966011250105 700 20</v>
      </c>
    </row>
    <row r="4" spans="1:14">
      <c r="A4" s="11">
        <f>+A3+0.005</f>
        <v>5.0000000000000001E-3</v>
      </c>
      <c r="B4" s="11">
        <v>700</v>
      </c>
      <c r="C4" s="11">
        <v>20</v>
      </c>
      <c r="D4" s="11" t="str">
        <f t="shared" ref="D4:D37" si="0">+A4&amp;" "&amp;B4&amp;" "&amp;C4</f>
        <v>0.005 700 20</v>
      </c>
      <c r="G4">
        <v>3</v>
      </c>
      <c r="H4">
        <v>4.8541019662496847</v>
      </c>
      <c r="I4">
        <v>0.14589803375031529</v>
      </c>
      <c r="K4">
        <v>0.23606797749978981</v>
      </c>
      <c r="L4" s="11">
        <v>700</v>
      </c>
      <c r="M4" s="11">
        <v>20</v>
      </c>
      <c r="N4" s="11" t="str">
        <f t="shared" ref="N4:N67" si="1">+K4&amp;" "&amp;L4&amp;" "&amp;M4</f>
        <v>0.23606797749979 700 20</v>
      </c>
    </row>
    <row r="5" spans="1:14">
      <c r="A5" s="11">
        <f t="shared" ref="A5:A37" si="2">+A4+0.005</f>
        <v>0.01</v>
      </c>
      <c r="B5" s="11">
        <v>700</v>
      </c>
      <c r="C5" s="11">
        <v>20</v>
      </c>
      <c r="D5" s="11" t="str">
        <f t="shared" si="0"/>
        <v>0.01 700 20</v>
      </c>
      <c r="G5">
        <v>4</v>
      </c>
      <c r="H5">
        <v>6.4721359549995796</v>
      </c>
      <c r="I5">
        <v>0.47213595499957961</v>
      </c>
      <c r="K5">
        <v>0.14589803375031529</v>
      </c>
      <c r="L5" s="11">
        <v>700</v>
      </c>
      <c r="M5" s="11">
        <v>20</v>
      </c>
      <c r="N5" s="11" t="str">
        <f t="shared" si="1"/>
        <v>0.145898033750315 700 20</v>
      </c>
    </row>
    <row r="6" spans="1:14">
      <c r="A6" s="11">
        <f t="shared" si="2"/>
        <v>1.4999999999999999E-2</v>
      </c>
      <c r="B6" s="11">
        <v>700</v>
      </c>
      <c r="C6" s="11">
        <v>20</v>
      </c>
      <c r="D6" s="11" t="str">
        <f t="shared" si="0"/>
        <v>0.015 700 20</v>
      </c>
      <c r="G6">
        <v>5</v>
      </c>
      <c r="H6">
        <v>8.0901699437494745</v>
      </c>
      <c r="I6">
        <v>9.0169943749474513E-2</v>
      </c>
      <c r="K6">
        <v>0.47213595499957961</v>
      </c>
      <c r="L6" s="11">
        <v>700</v>
      </c>
      <c r="M6" s="11">
        <v>20</v>
      </c>
      <c r="N6" s="11" t="str">
        <f t="shared" si="1"/>
        <v>0.47213595499958 700 20</v>
      </c>
    </row>
    <row r="7" spans="1:14">
      <c r="A7" s="11">
        <f t="shared" si="2"/>
        <v>0.02</v>
      </c>
      <c r="B7" s="11">
        <v>700</v>
      </c>
      <c r="C7" s="11">
        <v>20</v>
      </c>
      <c r="D7" s="11" t="str">
        <f t="shared" si="0"/>
        <v>0.02 700 20</v>
      </c>
      <c r="G7">
        <v>6</v>
      </c>
      <c r="H7">
        <v>9.7082039324993694</v>
      </c>
      <c r="I7">
        <v>0.29179606750063058</v>
      </c>
      <c r="K7">
        <v>9.0169943749474513E-2</v>
      </c>
      <c r="L7" s="11">
        <v>700</v>
      </c>
      <c r="M7" s="11">
        <v>20</v>
      </c>
      <c r="N7" s="11" t="str">
        <f t="shared" si="1"/>
        <v>0.0901699437494745 700 20</v>
      </c>
    </row>
    <row r="8" spans="1:14">
      <c r="A8" s="11">
        <f t="shared" si="2"/>
        <v>2.5000000000000001E-2</v>
      </c>
      <c r="B8" s="11">
        <v>700</v>
      </c>
      <c r="C8" s="11">
        <v>20</v>
      </c>
      <c r="D8" s="11" t="str">
        <f t="shared" si="0"/>
        <v>0.025 700 20</v>
      </c>
      <c r="G8">
        <v>7</v>
      </c>
      <c r="H8">
        <v>11.326237921249264</v>
      </c>
      <c r="I8">
        <v>0.32623792124926432</v>
      </c>
      <c r="K8">
        <v>0.29179606750063058</v>
      </c>
      <c r="L8" s="11">
        <v>700</v>
      </c>
      <c r="M8" s="11">
        <v>20</v>
      </c>
      <c r="N8" s="11" t="str">
        <f t="shared" si="1"/>
        <v>0.291796067500631 700 20</v>
      </c>
    </row>
    <row r="9" spans="1:14">
      <c r="A9" s="11">
        <f t="shared" si="2"/>
        <v>3.0000000000000002E-2</v>
      </c>
      <c r="B9" s="11">
        <v>700</v>
      </c>
      <c r="C9" s="11">
        <v>20</v>
      </c>
      <c r="D9" s="11" t="str">
        <f t="shared" si="0"/>
        <v>0.03 700 20</v>
      </c>
      <c r="G9">
        <v>8</v>
      </c>
      <c r="H9">
        <v>12.944271909999159</v>
      </c>
      <c r="I9">
        <v>5.572809000084078E-2</v>
      </c>
      <c r="K9">
        <v>0.32623792124926432</v>
      </c>
      <c r="L9" s="11">
        <v>700</v>
      </c>
      <c r="M9" s="11">
        <v>20</v>
      </c>
      <c r="N9" s="11" t="str">
        <f t="shared" si="1"/>
        <v>0.326237921249264 700 20</v>
      </c>
    </row>
    <row r="10" spans="1:14">
      <c r="A10" s="11">
        <f t="shared" si="2"/>
        <v>3.5000000000000003E-2</v>
      </c>
      <c r="B10" s="11">
        <v>700</v>
      </c>
      <c r="C10" s="11">
        <v>20</v>
      </c>
      <c r="D10" s="11" t="str">
        <f t="shared" si="0"/>
        <v>0.035 700 20</v>
      </c>
      <c r="G10">
        <v>9</v>
      </c>
      <c r="H10">
        <v>14.562305898749054</v>
      </c>
      <c r="I10">
        <v>0.43769410125094588</v>
      </c>
      <c r="K10">
        <v>5.572809000084078E-2</v>
      </c>
      <c r="L10" s="11">
        <v>700</v>
      </c>
      <c r="M10" s="11">
        <v>20</v>
      </c>
      <c r="N10" s="11" t="str">
        <f t="shared" si="1"/>
        <v>0.0557280900008408 700 20</v>
      </c>
    </row>
    <row r="11" spans="1:14">
      <c r="A11" s="11">
        <f t="shared" si="2"/>
        <v>0.04</v>
      </c>
      <c r="B11" s="11">
        <v>700</v>
      </c>
      <c r="C11" s="11">
        <v>20</v>
      </c>
      <c r="D11" s="11" t="str">
        <f t="shared" si="0"/>
        <v>0.04 700 20</v>
      </c>
      <c r="G11">
        <v>10</v>
      </c>
      <c r="H11">
        <v>16.180339887498949</v>
      </c>
      <c r="I11">
        <v>0.18033988749894903</v>
      </c>
      <c r="K11">
        <v>0.43769410125094588</v>
      </c>
      <c r="L11" s="11">
        <v>700</v>
      </c>
      <c r="M11" s="11">
        <v>20</v>
      </c>
      <c r="N11" s="11" t="str">
        <f t="shared" si="1"/>
        <v>0.437694101250946 700 20</v>
      </c>
    </row>
    <row r="12" spans="1:14">
      <c r="A12" s="11">
        <f t="shared" si="2"/>
        <v>4.4999999999999998E-2</v>
      </c>
      <c r="B12" s="11">
        <v>700</v>
      </c>
      <c r="C12" s="11">
        <v>20</v>
      </c>
      <c r="D12" s="11" t="str">
        <f t="shared" si="0"/>
        <v>0.045 700 20</v>
      </c>
      <c r="G12">
        <v>11</v>
      </c>
      <c r="H12">
        <v>17.798373876248846</v>
      </c>
      <c r="I12">
        <v>0.2016261237511543</v>
      </c>
      <c r="K12">
        <v>0.18033988749894903</v>
      </c>
      <c r="L12" s="11">
        <v>700</v>
      </c>
      <c r="M12" s="11">
        <v>20</v>
      </c>
      <c r="N12" s="11" t="str">
        <f t="shared" si="1"/>
        <v>0.180339887498949 700 20</v>
      </c>
    </row>
    <row r="13" spans="1:14">
      <c r="A13">
        <f t="shared" si="2"/>
        <v>4.9999999999999996E-2</v>
      </c>
      <c r="B13">
        <v>700</v>
      </c>
      <c r="C13">
        <v>20</v>
      </c>
      <c r="D13" t="str">
        <f t="shared" si="0"/>
        <v>0.05 700 20</v>
      </c>
      <c r="G13">
        <v>12</v>
      </c>
      <c r="H13">
        <v>19.416407864998739</v>
      </c>
      <c r="I13">
        <v>0.41640786499873883</v>
      </c>
      <c r="K13">
        <v>0.2016261237511543</v>
      </c>
      <c r="L13">
        <v>700</v>
      </c>
      <c r="M13">
        <v>20</v>
      </c>
      <c r="N13" t="str">
        <f t="shared" si="1"/>
        <v>0.201626123751154 700 20</v>
      </c>
    </row>
    <row r="14" spans="1:14">
      <c r="A14">
        <f t="shared" si="2"/>
        <v>5.4999999999999993E-2</v>
      </c>
      <c r="B14">
        <v>700</v>
      </c>
      <c r="C14">
        <v>20</v>
      </c>
      <c r="D14" t="str">
        <f t="shared" si="0"/>
        <v>0.055 700 20</v>
      </c>
      <c r="G14">
        <v>13</v>
      </c>
      <c r="H14">
        <v>21.034441853748632</v>
      </c>
      <c r="I14">
        <v>3.4441853748631956E-2</v>
      </c>
      <c r="K14">
        <v>0.41640786499873883</v>
      </c>
      <c r="L14">
        <v>700</v>
      </c>
      <c r="M14">
        <v>20</v>
      </c>
      <c r="N14" t="str">
        <f t="shared" si="1"/>
        <v>0.416407864998739 700 20</v>
      </c>
    </row>
    <row r="15" spans="1:14">
      <c r="A15">
        <f t="shared" si="2"/>
        <v>5.9999999999999991E-2</v>
      </c>
      <c r="B15">
        <v>700</v>
      </c>
      <c r="C15">
        <v>20</v>
      </c>
      <c r="D15" t="str">
        <f t="shared" si="0"/>
        <v>0.06 700 20</v>
      </c>
      <c r="G15">
        <v>14</v>
      </c>
      <c r="H15">
        <v>22.652475842498529</v>
      </c>
      <c r="I15">
        <v>0.34752415750147136</v>
      </c>
      <c r="K15">
        <v>3.4441853748631956E-2</v>
      </c>
      <c r="L15">
        <v>700</v>
      </c>
      <c r="M15">
        <v>20</v>
      </c>
      <c r="N15" t="str">
        <f t="shared" si="1"/>
        <v>0.034441853748632 700 20</v>
      </c>
    </row>
    <row r="16" spans="1:14">
      <c r="A16">
        <f t="shared" si="2"/>
        <v>6.4999999999999988E-2</v>
      </c>
      <c r="B16">
        <v>700</v>
      </c>
      <c r="C16">
        <v>20</v>
      </c>
      <c r="D16" t="str">
        <f t="shared" si="0"/>
        <v>0.065 700 20</v>
      </c>
      <c r="G16">
        <v>15</v>
      </c>
      <c r="H16">
        <v>24.270509831248425</v>
      </c>
      <c r="I16">
        <v>0.27050983124842531</v>
      </c>
      <c r="K16">
        <v>0.34752415750147136</v>
      </c>
      <c r="L16">
        <v>700</v>
      </c>
      <c r="M16">
        <v>20</v>
      </c>
      <c r="N16" t="str">
        <f t="shared" si="1"/>
        <v>0.347524157501471 700 20</v>
      </c>
    </row>
    <row r="17" spans="1:21">
      <c r="A17">
        <f t="shared" si="2"/>
        <v>6.9999999999999993E-2</v>
      </c>
      <c r="B17">
        <v>700</v>
      </c>
      <c r="C17">
        <v>20</v>
      </c>
      <c r="D17" t="str">
        <f t="shared" si="0"/>
        <v>0.07 700 20</v>
      </c>
      <c r="K17">
        <v>0.27050983124842531</v>
      </c>
      <c r="L17">
        <v>700</v>
      </c>
      <c r="M17">
        <v>20</v>
      </c>
      <c r="N17" t="str">
        <f t="shared" si="1"/>
        <v>0.270509831248425 700 20</v>
      </c>
    </row>
    <row r="18" spans="1:21">
      <c r="A18">
        <f t="shared" si="2"/>
        <v>7.4999999999999997E-2</v>
      </c>
      <c r="B18">
        <v>700</v>
      </c>
      <c r="C18">
        <v>20</v>
      </c>
      <c r="D18" t="str">
        <f t="shared" si="0"/>
        <v>0.075 700 20</v>
      </c>
      <c r="L18">
        <v>700</v>
      </c>
      <c r="M18">
        <v>20</v>
      </c>
      <c r="N18" t="str">
        <f t="shared" si="1"/>
        <v xml:space="preserve"> 700 20</v>
      </c>
    </row>
    <row r="19" spans="1:21">
      <c r="A19">
        <f t="shared" si="2"/>
        <v>0.08</v>
      </c>
      <c r="B19">
        <v>700</v>
      </c>
      <c r="C19">
        <v>20</v>
      </c>
      <c r="D19" t="str">
        <f t="shared" si="0"/>
        <v>0.08 700 20</v>
      </c>
      <c r="L19">
        <v>700</v>
      </c>
      <c r="M19">
        <v>20</v>
      </c>
      <c r="N19" t="str">
        <f t="shared" si="1"/>
        <v xml:space="preserve"> 700 20</v>
      </c>
    </row>
    <row r="20" spans="1:21">
      <c r="A20">
        <f t="shared" si="2"/>
        <v>8.5000000000000006E-2</v>
      </c>
      <c r="B20">
        <v>700</v>
      </c>
      <c r="C20">
        <v>20</v>
      </c>
      <c r="D20" t="str">
        <f t="shared" si="0"/>
        <v>0.085 700 20</v>
      </c>
      <c r="L20">
        <v>700</v>
      </c>
      <c r="M20">
        <v>20</v>
      </c>
      <c r="N20" t="str">
        <f t="shared" si="1"/>
        <v xml:space="preserve"> 700 20</v>
      </c>
    </row>
    <row r="21" spans="1:21">
      <c r="A21">
        <f t="shared" si="2"/>
        <v>9.0000000000000011E-2</v>
      </c>
      <c r="B21">
        <v>700</v>
      </c>
      <c r="C21">
        <v>20</v>
      </c>
      <c r="D21" t="str">
        <f t="shared" si="0"/>
        <v>0.09 700 20</v>
      </c>
      <c r="L21">
        <v>700</v>
      </c>
      <c r="M21">
        <v>20</v>
      </c>
      <c r="N21" t="str">
        <f t="shared" si="1"/>
        <v xml:space="preserve"> 700 20</v>
      </c>
    </row>
    <row r="22" spans="1:21">
      <c r="A22">
        <f t="shared" si="2"/>
        <v>9.5000000000000015E-2</v>
      </c>
      <c r="B22">
        <v>700</v>
      </c>
      <c r="C22">
        <v>20</v>
      </c>
      <c r="D22" t="str">
        <f t="shared" si="0"/>
        <v>0.095 700 20</v>
      </c>
      <c r="L22">
        <v>700</v>
      </c>
      <c r="M22">
        <v>20</v>
      </c>
      <c r="N22" t="str">
        <f t="shared" si="1"/>
        <v xml:space="preserve"> 700 20</v>
      </c>
    </row>
    <row r="23" spans="1:21">
      <c r="A23" s="11">
        <f t="shared" si="2"/>
        <v>0.10000000000000002</v>
      </c>
      <c r="B23" s="11">
        <v>700</v>
      </c>
      <c r="C23" s="11">
        <v>20</v>
      </c>
      <c r="D23" s="11" t="str">
        <f t="shared" si="0"/>
        <v>0.1 700 20</v>
      </c>
      <c r="K23" s="11"/>
      <c r="L23" s="11">
        <v>700</v>
      </c>
      <c r="M23" s="11">
        <v>20</v>
      </c>
      <c r="N23" s="11" t="str">
        <f t="shared" si="1"/>
        <v xml:space="preserve"> 700 20</v>
      </c>
    </row>
    <row r="24" spans="1:21">
      <c r="A24" s="11">
        <f t="shared" si="2"/>
        <v>0.10500000000000002</v>
      </c>
      <c r="B24" s="11">
        <v>700</v>
      </c>
      <c r="C24" s="11">
        <v>20</v>
      </c>
      <c r="D24" s="11" t="str">
        <f t="shared" si="0"/>
        <v>0.105 700 20</v>
      </c>
      <c r="K24" s="11"/>
      <c r="L24" s="11">
        <v>700</v>
      </c>
      <c r="M24" s="11">
        <v>20</v>
      </c>
      <c r="N24" s="11" t="str">
        <f t="shared" si="1"/>
        <v xml:space="preserve"> 700 20</v>
      </c>
    </row>
    <row r="25" spans="1:21">
      <c r="A25" s="11">
        <f t="shared" si="2"/>
        <v>0.11000000000000003</v>
      </c>
      <c r="B25" s="11">
        <v>700</v>
      </c>
      <c r="C25" s="11">
        <v>20</v>
      </c>
      <c r="D25" s="11" t="str">
        <f t="shared" si="0"/>
        <v>0.11 700 20</v>
      </c>
      <c r="K25" s="11"/>
      <c r="L25" s="11">
        <v>700</v>
      </c>
      <c r="M25" s="11">
        <v>20</v>
      </c>
      <c r="N25" s="11" t="str">
        <f t="shared" si="1"/>
        <v xml:space="preserve"> 700 20</v>
      </c>
    </row>
    <row r="26" spans="1:21">
      <c r="A26" s="11">
        <f t="shared" si="2"/>
        <v>0.11500000000000003</v>
      </c>
      <c r="B26" s="11">
        <v>700</v>
      </c>
      <c r="C26" s="11">
        <v>20</v>
      </c>
      <c r="D26" s="11" t="str">
        <f t="shared" si="0"/>
        <v>0.115 700 20</v>
      </c>
      <c r="K26" s="11"/>
      <c r="L26" s="11">
        <v>700</v>
      </c>
      <c r="M26" s="11">
        <v>20</v>
      </c>
      <c r="N26" s="11" t="str">
        <f t="shared" si="1"/>
        <v xml:space="preserve"> 700 20</v>
      </c>
      <c r="R26" t="s">
        <v>302</v>
      </c>
    </row>
    <row r="27" spans="1:21">
      <c r="A27" s="11">
        <f t="shared" si="2"/>
        <v>0.12000000000000004</v>
      </c>
      <c r="B27" s="11">
        <v>700</v>
      </c>
      <c r="C27" s="11">
        <v>20</v>
      </c>
      <c r="D27" s="11" t="str">
        <f t="shared" si="0"/>
        <v>0.12 700 20</v>
      </c>
      <c r="K27" s="11"/>
      <c r="L27" s="11">
        <v>700</v>
      </c>
      <c r="M27" s="11">
        <v>20</v>
      </c>
      <c r="N27" s="11" t="str">
        <f t="shared" si="1"/>
        <v xml:space="preserve"> 700 20</v>
      </c>
      <c r="Q27">
        <v>8</v>
      </c>
      <c r="R27">
        <f>+Q27*0.2</f>
        <v>1.6</v>
      </c>
      <c r="S27">
        <f>+Q27-R27</f>
        <v>6.4</v>
      </c>
      <c r="T27">
        <f>+S27*0.1</f>
        <v>0.64000000000000012</v>
      </c>
      <c r="U27">
        <f>+T27+R27</f>
        <v>2.2400000000000002</v>
      </c>
    </row>
    <row r="28" spans="1:21">
      <c r="A28" s="11">
        <f t="shared" si="2"/>
        <v>0.12500000000000003</v>
      </c>
      <c r="B28" s="11">
        <v>700</v>
      </c>
      <c r="C28" s="11">
        <v>20</v>
      </c>
      <c r="D28" s="11" t="str">
        <f t="shared" si="0"/>
        <v>0.125 700 20</v>
      </c>
      <c r="K28" s="11"/>
      <c r="L28" s="11">
        <v>700</v>
      </c>
      <c r="M28" s="11">
        <v>20</v>
      </c>
      <c r="N28" s="11" t="str">
        <f t="shared" si="1"/>
        <v xml:space="preserve"> 700 20</v>
      </c>
      <c r="Q28">
        <v>4</v>
      </c>
      <c r="R28">
        <f>+U27/2</f>
        <v>1.1200000000000001</v>
      </c>
      <c r="S28">
        <f>8*0.1</f>
        <v>0.8</v>
      </c>
      <c r="T28">
        <f>+S28+R28</f>
        <v>1.9200000000000002</v>
      </c>
    </row>
    <row r="29" spans="1:21">
      <c r="A29" s="11">
        <f t="shared" si="2"/>
        <v>0.13000000000000003</v>
      </c>
      <c r="B29" s="11">
        <v>700</v>
      </c>
      <c r="C29" s="11">
        <v>20</v>
      </c>
      <c r="D29" s="11" t="str">
        <f t="shared" si="0"/>
        <v>0.13 700 20</v>
      </c>
      <c r="K29" s="11"/>
      <c r="L29" s="11">
        <v>700</v>
      </c>
      <c r="M29" s="11">
        <v>20</v>
      </c>
      <c r="N29" s="11" t="str">
        <f t="shared" si="1"/>
        <v xml:space="preserve"> 700 20</v>
      </c>
    </row>
    <row r="30" spans="1:21">
      <c r="A30" s="11">
        <f t="shared" si="2"/>
        <v>0.13500000000000004</v>
      </c>
      <c r="B30" s="11">
        <v>700</v>
      </c>
      <c r="C30" s="11">
        <v>20</v>
      </c>
      <c r="D30" s="11" t="str">
        <f t="shared" si="0"/>
        <v>0.135 700 20</v>
      </c>
      <c r="K30" s="11"/>
      <c r="L30" s="11">
        <v>700</v>
      </c>
      <c r="M30" s="11">
        <v>20</v>
      </c>
      <c r="N30" s="11" t="str">
        <f t="shared" si="1"/>
        <v xml:space="preserve"> 700 20</v>
      </c>
    </row>
    <row r="31" spans="1:21">
      <c r="A31" s="11">
        <f t="shared" si="2"/>
        <v>0.14000000000000004</v>
      </c>
      <c r="B31" s="11">
        <v>700</v>
      </c>
      <c r="C31" s="11">
        <v>20</v>
      </c>
      <c r="D31" s="11" t="str">
        <f t="shared" si="0"/>
        <v>0.14 700 20</v>
      </c>
      <c r="K31" s="11"/>
      <c r="L31" s="11">
        <v>700</v>
      </c>
      <c r="M31" s="11">
        <v>20</v>
      </c>
      <c r="N31" s="11" t="str">
        <f t="shared" si="1"/>
        <v xml:space="preserve"> 700 20</v>
      </c>
    </row>
    <row r="32" spans="1:21">
      <c r="A32" s="11">
        <f t="shared" si="2"/>
        <v>0.14500000000000005</v>
      </c>
      <c r="B32" s="11">
        <v>700</v>
      </c>
      <c r="C32" s="11">
        <v>20</v>
      </c>
      <c r="D32" s="11" t="str">
        <f t="shared" si="0"/>
        <v>0.145 700 20</v>
      </c>
      <c r="K32" s="11"/>
      <c r="L32" s="11">
        <v>700</v>
      </c>
      <c r="M32" s="11">
        <v>20</v>
      </c>
      <c r="N32" s="11" t="str">
        <f t="shared" si="1"/>
        <v xml:space="preserve"> 700 20</v>
      </c>
    </row>
    <row r="33" spans="1:14">
      <c r="A33">
        <f t="shared" si="2"/>
        <v>0.15000000000000005</v>
      </c>
      <c r="B33">
        <v>700</v>
      </c>
      <c r="C33">
        <v>20</v>
      </c>
      <c r="D33" t="str">
        <f t="shared" si="0"/>
        <v>0.15 700 20</v>
      </c>
      <c r="L33">
        <v>700</v>
      </c>
      <c r="M33">
        <v>20</v>
      </c>
      <c r="N33" t="str">
        <f t="shared" si="1"/>
        <v xml:space="preserve"> 700 20</v>
      </c>
    </row>
    <row r="34" spans="1:14">
      <c r="A34">
        <f t="shared" si="2"/>
        <v>0.15500000000000005</v>
      </c>
      <c r="B34">
        <v>700</v>
      </c>
      <c r="C34">
        <v>20</v>
      </c>
      <c r="D34" t="str">
        <f t="shared" si="0"/>
        <v>0.155 700 20</v>
      </c>
      <c r="L34">
        <v>700</v>
      </c>
      <c r="M34">
        <v>20</v>
      </c>
      <c r="N34" t="str">
        <f t="shared" si="1"/>
        <v xml:space="preserve"> 700 20</v>
      </c>
    </row>
    <row r="35" spans="1:14">
      <c r="A35">
        <f t="shared" si="2"/>
        <v>0.16000000000000006</v>
      </c>
      <c r="B35">
        <v>700</v>
      </c>
      <c r="C35">
        <v>20</v>
      </c>
      <c r="D35" t="str">
        <f t="shared" si="0"/>
        <v>0.16 700 20</v>
      </c>
      <c r="L35">
        <v>700</v>
      </c>
      <c r="M35">
        <v>20</v>
      </c>
      <c r="N35" t="str">
        <f t="shared" si="1"/>
        <v xml:space="preserve"> 700 20</v>
      </c>
    </row>
    <row r="36" spans="1:14">
      <c r="A36">
        <f t="shared" si="2"/>
        <v>0.16500000000000006</v>
      </c>
      <c r="B36">
        <v>700</v>
      </c>
      <c r="C36">
        <v>20</v>
      </c>
      <c r="D36" t="str">
        <f t="shared" si="0"/>
        <v>0.165 700 20</v>
      </c>
      <c r="L36">
        <v>700</v>
      </c>
      <c r="M36">
        <v>20</v>
      </c>
      <c r="N36" t="str">
        <f t="shared" si="1"/>
        <v xml:space="preserve"> 700 20</v>
      </c>
    </row>
    <row r="37" spans="1:14">
      <c r="A37">
        <f t="shared" si="2"/>
        <v>0.17000000000000007</v>
      </c>
      <c r="B37">
        <v>700</v>
      </c>
      <c r="C37">
        <v>20</v>
      </c>
      <c r="D37" t="str">
        <f t="shared" si="0"/>
        <v>0.17 700 20</v>
      </c>
      <c r="L37">
        <v>700</v>
      </c>
      <c r="M37">
        <v>20</v>
      </c>
      <c r="N37" t="str">
        <f t="shared" si="1"/>
        <v xml:space="preserve"> 700 20</v>
      </c>
    </row>
    <row r="38" spans="1:14">
      <c r="A38">
        <f t="shared" ref="A38:A69" si="3">+A37+0.005</f>
        <v>0.17500000000000007</v>
      </c>
      <c r="B38">
        <v>700</v>
      </c>
      <c r="C38">
        <v>20</v>
      </c>
      <c r="D38" t="str">
        <f t="shared" ref="D38:D69" si="4">+A38&amp;" "&amp;B38&amp;" "&amp;C38</f>
        <v>0.175 700 20</v>
      </c>
      <c r="L38">
        <v>700</v>
      </c>
      <c r="M38">
        <v>20</v>
      </c>
      <c r="N38" t="str">
        <f t="shared" si="1"/>
        <v xml:space="preserve"> 700 20</v>
      </c>
    </row>
    <row r="39" spans="1:14">
      <c r="A39">
        <f t="shared" si="3"/>
        <v>0.18000000000000008</v>
      </c>
      <c r="B39">
        <v>700</v>
      </c>
      <c r="C39">
        <v>20</v>
      </c>
      <c r="D39" t="str">
        <f t="shared" si="4"/>
        <v>0.18 700 20</v>
      </c>
      <c r="L39">
        <v>700</v>
      </c>
      <c r="M39">
        <v>20</v>
      </c>
      <c r="N39" t="str">
        <f t="shared" si="1"/>
        <v xml:space="preserve"> 700 20</v>
      </c>
    </row>
    <row r="40" spans="1:14">
      <c r="A40">
        <f t="shared" si="3"/>
        <v>0.18500000000000008</v>
      </c>
      <c r="B40">
        <v>700</v>
      </c>
      <c r="C40">
        <v>20</v>
      </c>
      <c r="D40" t="str">
        <f t="shared" si="4"/>
        <v>0.185 700 20</v>
      </c>
      <c r="L40">
        <v>700</v>
      </c>
      <c r="M40">
        <v>20</v>
      </c>
      <c r="N40" t="str">
        <f t="shared" si="1"/>
        <v xml:space="preserve"> 700 20</v>
      </c>
    </row>
    <row r="41" spans="1:14">
      <c r="A41">
        <f t="shared" si="3"/>
        <v>0.19000000000000009</v>
      </c>
      <c r="B41">
        <v>700</v>
      </c>
      <c r="C41">
        <v>20</v>
      </c>
      <c r="D41" t="str">
        <f t="shared" si="4"/>
        <v>0.19 700 20</v>
      </c>
      <c r="L41">
        <v>700</v>
      </c>
      <c r="M41">
        <v>20</v>
      </c>
      <c r="N41" t="str">
        <f t="shared" si="1"/>
        <v xml:space="preserve"> 700 20</v>
      </c>
    </row>
    <row r="42" spans="1:14">
      <c r="A42">
        <f t="shared" si="3"/>
        <v>0.19500000000000009</v>
      </c>
      <c r="B42">
        <v>700</v>
      </c>
      <c r="C42">
        <v>20</v>
      </c>
      <c r="D42" t="str">
        <f t="shared" si="4"/>
        <v>0.195 700 20</v>
      </c>
      <c r="L42">
        <v>700</v>
      </c>
      <c r="M42">
        <v>20</v>
      </c>
      <c r="N42" t="str">
        <f t="shared" si="1"/>
        <v xml:space="preserve"> 700 20</v>
      </c>
    </row>
    <row r="43" spans="1:14">
      <c r="A43" s="11">
        <f t="shared" si="3"/>
        <v>0.20000000000000009</v>
      </c>
      <c r="B43" s="11">
        <v>700</v>
      </c>
      <c r="C43" s="11">
        <v>20</v>
      </c>
      <c r="D43" s="11" t="str">
        <f t="shared" si="4"/>
        <v>0.2 700 20</v>
      </c>
      <c r="K43" s="11"/>
      <c r="L43" s="11">
        <v>700</v>
      </c>
      <c r="M43" s="11">
        <v>20</v>
      </c>
      <c r="N43" s="11" t="str">
        <f t="shared" si="1"/>
        <v xml:space="preserve"> 700 20</v>
      </c>
    </row>
    <row r="44" spans="1:14">
      <c r="A44" s="11">
        <f t="shared" si="3"/>
        <v>0.2050000000000001</v>
      </c>
      <c r="B44" s="11">
        <v>700</v>
      </c>
      <c r="C44" s="11">
        <v>20</v>
      </c>
      <c r="D44" s="11" t="str">
        <f t="shared" si="4"/>
        <v>0.205 700 20</v>
      </c>
      <c r="K44" s="11"/>
      <c r="L44" s="11">
        <v>700</v>
      </c>
      <c r="M44" s="11">
        <v>20</v>
      </c>
      <c r="N44" s="11" t="str">
        <f t="shared" si="1"/>
        <v xml:space="preserve"> 700 20</v>
      </c>
    </row>
    <row r="45" spans="1:14">
      <c r="A45" s="11">
        <f t="shared" si="3"/>
        <v>0.2100000000000001</v>
      </c>
      <c r="B45" s="11">
        <v>700</v>
      </c>
      <c r="C45" s="11">
        <v>20</v>
      </c>
      <c r="D45" s="11" t="str">
        <f t="shared" si="4"/>
        <v>0.21 700 20</v>
      </c>
      <c r="K45" s="11"/>
      <c r="L45" s="11">
        <v>700</v>
      </c>
      <c r="M45" s="11">
        <v>20</v>
      </c>
      <c r="N45" s="11" t="str">
        <f t="shared" si="1"/>
        <v xml:space="preserve"> 700 20</v>
      </c>
    </row>
    <row r="46" spans="1:14">
      <c r="A46" s="11">
        <f t="shared" si="3"/>
        <v>0.21500000000000011</v>
      </c>
      <c r="B46" s="11">
        <v>700</v>
      </c>
      <c r="C46" s="11">
        <v>20</v>
      </c>
      <c r="D46" s="11" t="str">
        <f t="shared" si="4"/>
        <v>0.215 700 20</v>
      </c>
      <c r="K46" s="11"/>
      <c r="L46" s="11">
        <v>700</v>
      </c>
      <c r="M46" s="11">
        <v>20</v>
      </c>
      <c r="N46" s="11" t="str">
        <f t="shared" si="1"/>
        <v xml:space="preserve"> 700 20</v>
      </c>
    </row>
    <row r="47" spans="1:14">
      <c r="A47" s="11">
        <f t="shared" si="3"/>
        <v>0.22000000000000011</v>
      </c>
      <c r="B47" s="11">
        <v>700</v>
      </c>
      <c r="C47" s="11">
        <v>20</v>
      </c>
      <c r="D47" s="11" t="str">
        <f t="shared" si="4"/>
        <v>0.22 700 20</v>
      </c>
      <c r="K47" s="11"/>
      <c r="L47" s="11">
        <v>700</v>
      </c>
      <c r="M47" s="11">
        <v>20</v>
      </c>
      <c r="N47" s="11" t="str">
        <f t="shared" si="1"/>
        <v xml:space="preserve"> 700 20</v>
      </c>
    </row>
    <row r="48" spans="1:14">
      <c r="A48" s="11">
        <f t="shared" si="3"/>
        <v>0.22500000000000012</v>
      </c>
      <c r="B48" s="11">
        <v>700</v>
      </c>
      <c r="C48" s="11">
        <v>20</v>
      </c>
      <c r="D48" s="11" t="str">
        <f t="shared" si="4"/>
        <v>0.225 700 20</v>
      </c>
      <c r="K48" s="11"/>
      <c r="L48" s="11">
        <v>700</v>
      </c>
      <c r="M48" s="11">
        <v>20</v>
      </c>
      <c r="N48" s="11" t="str">
        <f t="shared" si="1"/>
        <v xml:space="preserve"> 700 20</v>
      </c>
    </row>
    <row r="49" spans="1:14">
      <c r="A49" s="11">
        <f t="shared" si="3"/>
        <v>0.23000000000000012</v>
      </c>
      <c r="B49" s="11">
        <v>700</v>
      </c>
      <c r="C49" s="11">
        <v>20</v>
      </c>
      <c r="D49" s="11" t="str">
        <f t="shared" si="4"/>
        <v>0.23 700 20</v>
      </c>
      <c r="K49" s="11"/>
      <c r="L49" s="11">
        <v>700</v>
      </c>
      <c r="M49" s="11">
        <v>20</v>
      </c>
      <c r="N49" s="11" t="str">
        <f t="shared" si="1"/>
        <v xml:space="preserve"> 700 20</v>
      </c>
    </row>
    <row r="50" spans="1:14">
      <c r="A50" s="11">
        <f t="shared" si="3"/>
        <v>0.23500000000000013</v>
      </c>
      <c r="B50" s="11">
        <v>700</v>
      </c>
      <c r="C50" s="11">
        <v>20</v>
      </c>
      <c r="D50" s="11" t="str">
        <f t="shared" si="4"/>
        <v>0.235 700 20</v>
      </c>
      <c r="K50" s="11"/>
      <c r="L50" s="11">
        <v>700</v>
      </c>
      <c r="M50" s="11">
        <v>20</v>
      </c>
      <c r="N50" s="11" t="str">
        <f t="shared" si="1"/>
        <v xml:space="preserve"> 700 20</v>
      </c>
    </row>
    <row r="51" spans="1:14">
      <c r="A51" s="11">
        <f t="shared" si="3"/>
        <v>0.24000000000000013</v>
      </c>
      <c r="B51" s="11">
        <v>700</v>
      </c>
      <c r="C51" s="11">
        <v>20</v>
      </c>
      <c r="D51" s="11" t="str">
        <f t="shared" si="4"/>
        <v>0.24 700 20</v>
      </c>
      <c r="K51" s="11"/>
      <c r="L51" s="11">
        <v>700</v>
      </c>
      <c r="M51" s="11">
        <v>20</v>
      </c>
      <c r="N51" s="11" t="str">
        <f t="shared" si="1"/>
        <v xml:space="preserve"> 700 20</v>
      </c>
    </row>
    <row r="52" spans="1:14">
      <c r="A52" s="11">
        <f t="shared" si="3"/>
        <v>0.24500000000000013</v>
      </c>
      <c r="B52" s="11">
        <v>700</v>
      </c>
      <c r="C52" s="11">
        <v>20</v>
      </c>
      <c r="D52" s="11" t="str">
        <f t="shared" si="4"/>
        <v>0.245 700 20</v>
      </c>
      <c r="K52" s="11"/>
      <c r="L52" s="11">
        <v>700</v>
      </c>
      <c r="M52" s="11">
        <v>20</v>
      </c>
      <c r="N52" s="11" t="str">
        <f t="shared" si="1"/>
        <v xml:space="preserve"> 700 20</v>
      </c>
    </row>
    <row r="53" spans="1:14">
      <c r="A53">
        <f t="shared" si="3"/>
        <v>0.25000000000000011</v>
      </c>
      <c r="B53">
        <v>700</v>
      </c>
      <c r="C53">
        <v>20</v>
      </c>
      <c r="D53" t="str">
        <f t="shared" si="4"/>
        <v>0.25 700 20</v>
      </c>
      <c r="L53">
        <v>700</v>
      </c>
      <c r="M53">
        <v>20</v>
      </c>
      <c r="N53" t="str">
        <f t="shared" si="1"/>
        <v xml:space="preserve"> 700 20</v>
      </c>
    </row>
    <row r="54" spans="1:14">
      <c r="A54">
        <f t="shared" si="3"/>
        <v>0.25500000000000012</v>
      </c>
      <c r="B54">
        <v>700</v>
      </c>
      <c r="C54">
        <v>20</v>
      </c>
      <c r="D54" t="str">
        <f t="shared" si="4"/>
        <v>0.255 700 20</v>
      </c>
      <c r="L54">
        <v>700</v>
      </c>
      <c r="M54">
        <v>20</v>
      </c>
      <c r="N54" t="str">
        <f t="shared" si="1"/>
        <v xml:space="preserve"> 700 20</v>
      </c>
    </row>
    <row r="55" spans="1:14">
      <c r="A55">
        <f t="shared" si="3"/>
        <v>0.26000000000000012</v>
      </c>
      <c r="B55">
        <v>700</v>
      </c>
      <c r="C55">
        <v>20</v>
      </c>
      <c r="D55" t="str">
        <f t="shared" si="4"/>
        <v>0.26 700 20</v>
      </c>
      <c r="L55">
        <v>700</v>
      </c>
      <c r="M55">
        <v>20</v>
      </c>
      <c r="N55" t="str">
        <f t="shared" si="1"/>
        <v xml:space="preserve"> 700 20</v>
      </c>
    </row>
    <row r="56" spans="1:14">
      <c r="A56">
        <f t="shared" si="3"/>
        <v>0.26500000000000012</v>
      </c>
      <c r="B56">
        <v>700</v>
      </c>
      <c r="C56">
        <v>20</v>
      </c>
      <c r="D56" t="str">
        <f t="shared" si="4"/>
        <v>0.265 700 20</v>
      </c>
      <c r="L56">
        <v>700</v>
      </c>
      <c r="M56">
        <v>20</v>
      </c>
      <c r="N56" t="str">
        <f t="shared" si="1"/>
        <v xml:space="preserve"> 700 20</v>
      </c>
    </row>
    <row r="57" spans="1:14">
      <c r="A57">
        <f t="shared" si="3"/>
        <v>0.27000000000000013</v>
      </c>
      <c r="B57">
        <v>700</v>
      </c>
      <c r="C57">
        <v>20</v>
      </c>
      <c r="D57" t="str">
        <f t="shared" si="4"/>
        <v>0.27 700 20</v>
      </c>
      <c r="L57">
        <v>700</v>
      </c>
      <c r="M57">
        <v>20</v>
      </c>
      <c r="N57" t="str">
        <f t="shared" si="1"/>
        <v xml:space="preserve"> 700 20</v>
      </c>
    </row>
    <row r="58" spans="1:14">
      <c r="A58">
        <f t="shared" si="3"/>
        <v>0.27500000000000013</v>
      </c>
      <c r="B58">
        <v>700</v>
      </c>
      <c r="C58">
        <v>20</v>
      </c>
      <c r="D58" t="str">
        <f t="shared" si="4"/>
        <v>0.275 700 20</v>
      </c>
      <c r="L58">
        <v>700</v>
      </c>
      <c r="M58">
        <v>20</v>
      </c>
      <c r="N58" t="str">
        <f t="shared" si="1"/>
        <v xml:space="preserve"> 700 20</v>
      </c>
    </row>
    <row r="59" spans="1:14">
      <c r="A59">
        <f t="shared" si="3"/>
        <v>0.28000000000000014</v>
      </c>
      <c r="B59">
        <v>700</v>
      </c>
      <c r="C59">
        <v>20</v>
      </c>
      <c r="D59" t="str">
        <f t="shared" si="4"/>
        <v>0.28 700 20</v>
      </c>
      <c r="L59">
        <v>700</v>
      </c>
      <c r="M59">
        <v>20</v>
      </c>
      <c r="N59" t="str">
        <f t="shared" si="1"/>
        <v xml:space="preserve"> 700 20</v>
      </c>
    </row>
    <row r="60" spans="1:14">
      <c r="A60">
        <f t="shared" si="3"/>
        <v>0.28500000000000014</v>
      </c>
      <c r="B60">
        <v>700</v>
      </c>
      <c r="C60">
        <v>20</v>
      </c>
      <c r="D60" t="str">
        <f t="shared" si="4"/>
        <v>0.285 700 20</v>
      </c>
      <c r="L60">
        <v>700</v>
      </c>
      <c r="M60">
        <v>20</v>
      </c>
      <c r="N60" t="str">
        <f t="shared" si="1"/>
        <v xml:space="preserve"> 700 20</v>
      </c>
    </row>
    <row r="61" spans="1:14">
      <c r="A61">
        <f t="shared" si="3"/>
        <v>0.29000000000000015</v>
      </c>
      <c r="B61">
        <v>700</v>
      </c>
      <c r="C61">
        <v>20</v>
      </c>
      <c r="D61" t="str">
        <f t="shared" si="4"/>
        <v>0.29 700 20</v>
      </c>
      <c r="L61">
        <v>700</v>
      </c>
      <c r="M61">
        <v>20</v>
      </c>
      <c r="N61" t="str">
        <f t="shared" si="1"/>
        <v xml:space="preserve"> 700 20</v>
      </c>
    </row>
    <row r="62" spans="1:14">
      <c r="A62">
        <f t="shared" si="3"/>
        <v>0.29500000000000015</v>
      </c>
      <c r="B62">
        <v>700</v>
      </c>
      <c r="C62">
        <v>20</v>
      </c>
      <c r="D62" t="str">
        <f t="shared" si="4"/>
        <v>0.295 700 20</v>
      </c>
      <c r="L62">
        <v>700</v>
      </c>
      <c r="M62">
        <v>20</v>
      </c>
      <c r="N62" t="str">
        <f t="shared" si="1"/>
        <v xml:space="preserve"> 700 20</v>
      </c>
    </row>
    <row r="63" spans="1:14">
      <c r="A63" s="11">
        <f t="shared" si="3"/>
        <v>0.30000000000000016</v>
      </c>
      <c r="B63" s="11">
        <v>700</v>
      </c>
      <c r="C63" s="11">
        <v>20</v>
      </c>
      <c r="D63" s="11" t="str">
        <f t="shared" si="4"/>
        <v>0.3 700 20</v>
      </c>
      <c r="K63" s="11"/>
      <c r="L63" s="11">
        <v>700</v>
      </c>
      <c r="M63" s="11">
        <v>20</v>
      </c>
      <c r="N63" s="11" t="str">
        <f t="shared" si="1"/>
        <v xml:space="preserve"> 700 20</v>
      </c>
    </row>
    <row r="64" spans="1:14">
      <c r="A64" s="11">
        <f t="shared" si="3"/>
        <v>0.30500000000000016</v>
      </c>
      <c r="B64" s="11">
        <v>700</v>
      </c>
      <c r="C64" s="11">
        <v>20</v>
      </c>
      <c r="D64" s="11" t="str">
        <f t="shared" si="4"/>
        <v>0.305 700 20</v>
      </c>
      <c r="K64" s="11"/>
      <c r="L64" s="11">
        <v>700</v>
      </c>
      <c r="M64" s="11">
        <v>20</v>
      </c>
      <c r="N64" s="11" t="str">
        <f t="shared" si="1"/>
        <v xml:space="preserve"> 700 20</v>
      </c>
    </row>
    <row r="65" spans="1:14">
      <c r="A65" s="11">
        <f t="shared" si="3"/>
        <v>0.31000000000000016</v>
      </c>
      <c r="B65" s="11">
        <v>700</v>
      </c>
      <c r="C65" s="11">
        <v>20</v>
      </c>
      <c r="D65" s="11" t="str">
        <f t="shared" si="4"/>
        <v>0.31 700 20</v>
      </c>
      <c r="K65" s="11"/>
      <c r="L65" s="11">
        <v>700</v>
      </c>
      <c r="M65" s="11">
        <v>20</v>
      </c>
      <c r="N65" s="11" t="str">
        <f t="shared" si="1"/>
        <v xml:space="preserve"> 700 20</v>
      </c>
    </row>
    <row r="66" spans="1:14">
      <c r="A66" s="11">
        <f t="shared" si="3"/>
        <v>0.31500000000000017</v>
      </c>
      <c r="B66" s="11">
        <v>700</v>
      </c>
      <c r="C66" s="11">
        <v>20</v>
      </c>
      <c r="D66" s="11" t="str">
        <f t="shared" si="4"/>
        <v>0.315 700 20</v>
      </c>
      <c r="K66" s="11"/>
      <c r="L66" s="11">
        <v>700</v>
      </c>
      <c r="M66" s="11">
        <v>20</v>
      </c>
      <c r="N66" s="11" t="str">
        <f t="shared" si="1"/>
        <v xml:space="preserve"> 700 20</v>
      </c>
    </row>
    <row r="67" spans="1:14">
      <c r="A67" s="11">
        <f t="shared" si="3"/>
        <v>0.32000000000000017</v>
      </c>
      <c r="B67" s="11">
        <v>700</v>
      </c>
      <c r="C67" s="11">
        <v>20</v>
      </c>
      <c r="D67" s="11" t="str">
        <f t="shared" si="4"/>
        <v>0.32 700 20</v>
      </c>
      <c r="K67" s="11"/>
      <c r="L67" s="11">
        <v>700</v>
      </c>
      <c r="M67" s="11">
        <v>20</v>
      </c>
      <c r="N67" s="11" t="str">
        <f t="shared" si="1"/>
        <v xml:space="preserve"> 700 20</v>
      </c>
    </row>
    <row r="68" spans="1:14">
      <c r="A68" s="11">
        <f t="shared" si="3"/>
        <v>0.32500000000000018</v>
      </c>
      <c r="B68" s="11">
        <v>700</v>
      </c>
      <c r="C68" s="11">
        <v>20</v>
      </c>
      <c r="D68" s="11" t="str">
        <f t="shared" si="4"/>
        <v>0.325 700 20</v>
      </c>
      <c r="K68" s="11"/>
      <c r="L68" s="11">
        <v>700</v>
      </c>
      <c r="M68" s="11">
        <v>20</v>
      </c>
      <c r="N68" s="11" t="str">
        <f t="shared" ref="N68:N103" si="5">+K68&amp;" "&amp;L68&amp;" "&amp;M68</f>
        <v xml:space="preserve"> 700 20</v>
      </c>
    </row>
    <row r="69" spans="1:14">
      <c r="A69" s="11">
        <f t="shared" si="3"/>
        <v>0.33000000000000018</v>
      </c>
      <c r="B69" s="11">
        <v>700</v>
      </c>
      <c r="C69" s="11">
        <v>20</v>
      </c>
      <c r="D69" s="11" t="str">
        <f t="shared" si="4"/>
        <v>0.33 700 20</v>
      </c>
      <c r="K69" s="11"/>
      <c r="L69" s="11">
        <v>700</v>
      </c>
      <c r="M69" s="11">
        <v>20</v>
      </c>
      <c r="N69" s="11" t="str">
        <f t="shared" si="5"/>
        <v xml:space="preserve"> 700 20</v>
      </c>
    </row>
    <row r="70" spans="1:14">
      <c r="A70" s="11">
        <f t="shared" ref="A70:A104" si="6">+A69+0.005</f>
        <v>0.33500000000000019</v>
      </c>
      <c r="B70" s="11">
        <v>700</v>
      </c>
      <c r="C70" s="11">
        <v>20</v>
      </c>
      <c r="D70" s="11" t="str">
        <f t="shared" ref="D70:D104" si="7">+A70&amp;" "&amp;B70&amp;" "&amp;C70</f>
        <v>0.335 700 20</v>
      </c>
      <c r="K70" s="11"/>
      <c r="L70" s="11">
        <v>700</v>
      </c>
      <c r="M70" s="11">
        <v>20</v>
      </c>
      <c r="N70" s="11" t="str">
        <f t="shared" si="5"/>
        <v xml:space="preserve"> 700 20</v>
      </c>
    </row>
    <row r="71" spans="1:14">
      <c r="A71" s="11">
        <f t="shared" si="6"/>
        <v>0.34000000000000019</v>
      </c>
      <c r="B71" s="11">
        <v>700</v>
      </c>
      <c r="C71" s="11">
        <v>20</v>
      </c>
      <c r="D71" s="11" t="str">
        <f t="shared" si="7"/>
        <v>0.34 700 20</v>
      </c>
      <c r="K71" s="11"/>
      <c r="L71" s="11">
        <v>700</v>
      </c>
      <c r="M71" s="11">
        <v>20</v>
      </c>
      <c r="N71" s="11" t="str">
        <f t="shared" si="5"/>
        <v xml:space="preserve"> 700 20</v>
      </c>
    </row>
    <row r="72" spans="1:14">
      <c r="A72" s="11">
        <f t="shared" si="6"/>
        <v>0.3450000000000002</v>
      </c>
      <c r="B72" s="11">
        <v>700</v>
      </c>
      <c r="C72" s="11">
        <v>20</v>
      </c>
      <c r="D72" s="11" t="str">
        <f t="shared" si="7"/>
        <v>0.345 700 20</v>
      </c>
      <c r="K72" s="11"/>
      <c r="L72" s="11">
        <v>700</v>
      </c>
      <c r="M72" s="11">
        <v>20</v>
      </c>
      <c r="N72" s="11" t="str">
        <f t="shared" si="5"/>
        <v xml:space="preserve"> 700 20</v>
      </c>
    </row>
    <row r="73" spans="1:14">
      <c r="A73">
        <f t="shared" si="6"/>
        <v>0.3500000000000002</v>
      </c>
      <c r="B73">
        <v>700</v>
      </c>
      <c r="C73">
        <v>20</v>
      </c>
      <c r="D73" t="str">
        <f t="shared" si="7"/>
        <v>0.35 700 20</v>
      </c>
      <c r="L73">
        <v>700</v>
      </c>
      <c r="M73">
        <v>20</v>
      </c>
      <c r="N73" t="str">
        <f t="shared" si="5"/>
        <v xml:space="preserve"> 700 20</v>
      </c>
    </row>
    <row r="74" spans="1:14">
      <c r="A74">
        <f t="shared" si="6"/>
        <v>0.3550000000000002</v>
      </c>
      <c r="B74">
        <v>700</v>
      </c>
      <c r="C74">
        <v>20</v>
      </c>
      <c r="D74" t="str">
        <f t="shared" si="7"/>
        <v>0.355 700 20</v>
      </c>
      <c r="L74">
        <v>700</v>
      </c>
      <c r="M74">
        <v>20</v>
      </c>
      <c r="N74" t="str">
        <f t="shared" si="5"/>
        <v xml:space="preserve"> 700 20</v>
      </c>
    </row>
    <row r="75" spans="1:14">
      <c r="A75">
        <f t="shared" si="6"/>
        <v>0.36000000000000021</v>
      </c>
      <c r="B75">
        <v>700</v>
      </c>
      <c r="C75">
        <v>20</v>
      </c>
      <c r="D75" t="str">
        <f t="shared" si="7"/>
        <v>0.36 700 20</v>
      </c>
      <c r="L75">
        <v>700</v>
      </c>
      <c r="M75">
        <v>20</v>
      </c>
      <c r="N75" t="str">
        <f t="shared" si="5"/>
        <v xml:space="preserve"> 700 20</v>
      </c>
    </row>
    <row r="76" spans="1:14">
      <c r="A76">
        <f t="shared" si="6"/>
        <v>0.36500000000000021</v>
      </c>
      <c r="B76">
        <v>700</v>
      </c>
      <c r="C76">
        <v>20</v>
      </c>
      <c r="D76" t="str">
        <f t="shared" si="7"/>
        <v>0.365 700 20</v>
      </c>
      <c r="L76">
        <v>700</v>
      </c>
      <c r="M76">
        <v>20</v>
      </c>
      <c r="N76" t="str">
        <f t="shared" si="5"/>
        <v xml:space="preserve"> 700 20</v>
      </c>
    </row>
    <row r="77" spans="1:14">
      <c r="A77">
        <f t="shared" si="6"/>
        <v>0.37000000000000022</v>
      </c>
      <c r="B77">
        <v>700</v>
      </c>
      <c r="C77">
        <v>20</v>
      </c>
      <c r="D77" t="str">
        <f t="shared" si="7"/>
        <v>0.37 700 20</v>
      </c>
      <c r="L77">
        <v>700</v>
      </c>
      <c r="M77">
        <v>20</v>
      </c>
      <c r="N77" t="str">
        <f t="shared" si="5"/>
        <v xml:space="preserve"> 700 20</v>
      </c>
    </row>
    <row r="78" spans="1:14">
      <c r="A78">
        <f t="shared" si="6"/>
        <v>0.37500000000000022</v>
      </c>
      <c r="B78">
        <v>700</v>
      </c>
      <c r="C78">
        <v>20</v>
      </c>
      <c r="D78" t="str">
        <f t="shared" si="7"/>
        <v>0.375 700 20</v>
      </c>
      <c r="L78">
        <v>700</v>
      </c>
      <c r="M78">
        <v>20</v>
      </c>
      <c r="N78" t="str">
        <f t="shared" si="5"/>
        <v xml:space="preserve"> 700 20</v>
      </c>
    </row>
    <row r="79" spans="1:14">
      <c r="A79">
        <f t="shared" si="6"/>
        <v>0.38000000000000023</v>
      </c>
      <c r="B79">
        <v>700</v>
      </c>
      <c r="C79">
        <v>20</v>
      </c>
      <c r="D79" t="str">
        <f t="shared" si="7"/>
        <v>0.38 700 20</v>
      </c>
      <c r="L79">
        <v>700</v>
      </c>
      <c r="M79">
        <v>20</v>
      </c>
      <c r="N79" t="str">
        <f t="shared" si="5"/>
        <v xml:space="preserve"> 700 20</v>
      </c>
    </row>
    <row r="80" spans="1:14">
      <c r="A80">
        <f t="shared" si="6"/>
        <v>0.38500000000000023</v>
      </c>
      <c r="B80">
        <v>700</v>
      </c>
      <c r="C80">
        <v>20</v>
      </c>
      <c r="D80" t="str">
        <f t="shared" si="7"/>
        <v>0.385 700 20</v>
      </c>
      <c r="L80">
        <v>700</v>
      </c>
      <c r="M80">
        <v>20</v>
      </c>
      <c r="N80" t="str">
        <f t="shared" si="5"/>
        <v xml:space="preserve"> 700 20</v>
      </c>
    </row>
    <row r="81" spans="1:14">
      <c r="A81">
        <f t="shared" si="6"/>
        <v>0.39000000000000024</v>
      </c>
      <c r="B81">
        <v>700</v>
      </c>
      <c r="C81">
        <v>20</v>
      </c>
      <c r="D81" t="str">
        <f t="shared" si="7"/>
        <v>0.39 700 20</v>
      </c>
      <c r="L81">
        <v>700</v>
      </c>
      <c r="M81">
        <v>20</v>
      </c>
      <c r="N81" t="str">
        <f t="shared" si="5"/>
        <v xml:space="preserve"> 700 20</v>
      </c>
    </row>
    <row r="82" spans="1:14">
      <c r="A82">
        <f t="shared" si="6"/>
        <v>0.39500000000000024</v>
      </c>
      <c r="B82">
        <v>700</v>
      </c>
      <c r="C82">
        <v>20</v>
      </c>
      <c r="D82" t="str">
        <f t="shared" si="7"/>
        <v>0.395 700 20</v>
      </c>
      <c r="L82">
        <v>700</v>
      </c>
      <c r="M82">
        <v>20</v>
      </c>
      <c r="N82" t="str">
        <f t="shared" si="5"/>
        <v xml:space="preserve"> 700 20</v>
      </c>
    </row>
    <row r="83" spans="1:14">
      <c r="A83" s="11">
        <f t="shared" si="6"/>
        <v>0.40000000000000024</v>
      </c>
      <c r="B83" s="11">
        <v>700</v>
      </c>
      <c r="C83" s="11">
        <v>20</v>
      </c>
      <c r="D83" s="11" t="str">
        <f t="shared" si="7"/>
        <v>0.4 700 20</v>
      </c>
      <c r="K83" s="11"/>
      <c r="L83" s="11">
        <v>700</v>
      </c>
      <c r="M83" s="11">
        <v>20</v>
      </c>
      <c r="N83" s="11" t="str">
        <f t="shared" si="5"/>
        <v xml:space="preserve"> 700 20</v>
      </c>
    </row>
    <row r="84" spans="1:14">
      <c r="A84" s="11">
        <f t="shared" si="6"/>
        <v>0.40500000000000025</v>
      </c>
      <c r="B84" s="11">
        <v>700</v>
      </c>
      <c r="C84" s="11">
        <v>20</v>
      </c>
      <c r="D84" s="11" t="str">
        <f t="shared" si="7"/>
        <v>0.405 700 20</v>
      </c>
      <c r="K84" s="11"/>
      <c r="L84" s="11">
        <v>700</v>
      </c>
      <c r="M84" s="11">
        <v>20</v>
      </c>
      <c r="N84" s="11" t="str">
        <f t="shared" si="5"/>
        <v xml:space="preserve"> 700 20</v>
      </c>
    </row>
    <row r="85" spans="1:14">
      <c r="A85" s="11">
        <f t="shared" si="6"/>
        <v>0.41000000000000025</v>
      </c>
      <c r="B85" s="11">
        <v>700</v>
      </c>
      <c r="C85" s="11">
        <v>20</v>
      </c>
      <c r="D85" s="11" t="str">
        <f t="shared" si="7"/>
        <v>0.41 700 20</v>
      </c>
      <c r="K85" s="11"/>
      <c r="L85" s="11">
        <v>700</v>
      </c>
      <c r="M85" s="11">
        <v>20</v>
      </c>
      <c r="N85" s="11" t="str">
        <f t="shared" si="5"/>
        <v xml:space="preserve"> 700 20</v>
      </c>
    </row>
    <row r="86" spans="1:14">
      <c r="A86" s="11">
        <f t="shared" si="6"/>
        <v>0.41500000000000026</v>
      </c>
      <c r="B86" s="11">
        <v>700</v>
      </c>
      <c r="C86" s="11">
        <v>20</v>
      </c>
      <c r="D86" s="11" t="str">
        <f t="shared" si="7"/>
        <v>0.415 700 20</v>
      </c>
      <c r="K86" s="11"/>
      <c r="L86" s="11">
        <v>700</v>
      </c>
      <c r="M86" s="11">
        <v>20</v>
      </c>
      <c r="N86" s="11" t="str">
        <f t="shared" si="5"/>
        <v xml:space="preserve"> 700 20</v>
      </c>
    </row>
    <row r="87" spans="1:14">
      <c r="A87" s="11">
        <f t="shared" si="6"/>
        <v>0.42000000000000026</v>
      </c>
      <c r="B87" s="11">
        <v>700</v>
      </c>
      <c r="C87" s="11">
        <v>20</v>
      </c>
      <c r="D87" s="11" t="str">
        <f t="shared" si="7"/>
        <v>0.42 700 20</v>
      </c>
      <c r="K87" s="11"/>
      <c r="L87" s="11">
        <v>700</v>
      </c>
      <c r="M87" s="11">
        <v>20</v>
      </c>
      <c r="N87" s="11" t="str">
        <f t="shared" si="5"/>
        <v xml:space="preserve"> 700 20</v>
      </c>
    </row>
    <row r="88" spans="1:14">
      <c r="A88" s="11">
        <f t="shared" si="6"/>
        <v>0.42500000000000027</v>
      </c>
      <c r="B88" s="11">
        <v>700</v>
      </c>
      <c r="C88" s="11">
        <v>20</v>
      </c>
      <c r="D88" s="11" t="str">
        <f t="shared" si="7"/>
        <v>0.425 700 20</v>
      </c>
      <c r="K88" s="11"/>
      <c r="L88" s="11">
        <v>700</v>
      </c>
      <c r="M88" s="11">
        <v>20</v>
      </c>
      <c r="N88" s="11" t="str">
        <f t="shared" si="5"/>
        <v xml:space="preserve"> 700 20</v>
      </c>
    </row>
    <row r="89" spans="1:14">
      <c r="A89" s="11">
        <f t="shared" si="6"/>
        <v>0.43000000000000027</v>
      </c>
      <c r="B89" s="11">
        <v>700</v>
      </c>
      <c r="C89" s="11">
        <v>20</v>
      </c>
      <c r="D89" s="11" t="str">
        <f t="shared" si="7"/>
        <v>0.43 700 20</v>
      </c>
      <c r="K89" s="11"/>
      <c r="L89" s="11">
        <v>700</v>
      </c>
      <c r="M89" s="11">
        <v>20</v>
      </c>
      <c r="N89" s="11" t="str">
        <f t="shared" si="5"/>
        <v xml:space="preserve"> 700 20</v>
      </c>
    </row>
    <row r="90" spans="1:14">
      <c r="A90" s="11">
        <f t="shared" si="6"/>
        <v>0.43500000000000028</v>
      </c>
      <c r="B90" s="11">
        <v>700</v>
      </c>
      <c r="C90" s="11">
        <v>20</v>
      </c>
      <c r="D90" s="11" t="str">
        <f t="shared" si="7"/>
        <v>0.435 700 20</v>
      </c>
      <c r="K90" s="11"/>
      <c r="L90" s="11">
        <v>700</v>
      </c>
      <c r="M90" s="11">
        <v>20</v>
      </c>
      <c r="N90" s="11" t="str">
        <f t="shared" si="5"/>
        <v xml:space="preserve"> 700 20</v>
      </c>
    </row>
    <row r="91" spans="1:14">
      <c r="A91" s="11">
        <f t="shared" si="6"/>
        <v>0.44000000000000028</v>
      </c>
      <c r="B91" s="11">
        <v>700</v>
      </c>
      <c r="C91" s="11">
        <v>20</v>
      </c>
      <c r="D91" s="11" t="str">
        <f t="shared" si="7"/>
        <v>0.44 700 20</v>
      </c>
      <c r="K91" s="11"/>
      <c r="L91" s="11">
        <v>700</v>
      </c>
      <c r="M91" s="11">
        <v>20</v>
      </c>
      <c r="N91" s="11" t="str">
        <f t="shared" si="5"/>
        <v xml:space="preserve"> 700 20</v>
      </c>
    </row>
    <row r="92" spans="1:14">
      <c r="A92" s="11">
        <f t="shared" si="6"/>
        <v>0.44500000000000028</v>
      </c>
      <c r="B92" s="11">
        <v>700</v>
      </c>
      <c r="C92" s="11">
        <v>20</v>
      </c>
      <c r="D92" s="11" t="str">
        <f t="shared" si="7"/>
        <v>0.445 700 20</v>
      </c>
      <c r="K92" s="11"/>
      <c r="L92" s="11">
        <v>700</v>
      </c>
      <c r="M92" s="11">
        <v>20</v>
      </c>
      <c r="N92" s="11" t="str">
        <f t="shared" si="5"/>
        <v xml:space="preserve"> 700 20</v>
      </c>
    </row>
    <row r="93" spans="1:14">
      <c r="A93">
        <f t="shared" si="6"/>
        <v>0.45000000000000029</v>
      </c>
      <c r="B93">
        <v>700</v>
      </c>
      <c r="C93">
        <v>20</v>
      </c>
      <c r="D93" t="str">
        <f t="shared" si="7"/>
        <v>0.45 700 20</v>
      </c>
      <c r="L93">
        <v>700</v>
      </c>
      <c r="M93">
        <v>20</v>
      </c>
      <c r="N93" t="str">
        <f t="shared" si="5"/>
        <v xml:space="preserve"> 700 20</v>
      </c>
    </row>
    <row r="94" spans="1:14">
      <c r="A94">
        <f t="shared" si="6"/>
        <v>0.45500000000000029</v>
      </c>
      <c r="B94">
        <v>700</v>
      </c>
      <c r="C94">
        <v>20</v>
      </c>
      <c r="D94" t="str">
        <f t="shared" si="7"/>
        <v>0.455 700 20</v>
      </c>
      <c r="L94">
        <v>700</v>
      </c>
      <c r="M94">
        <v>20</v>
      </c>
      <c r="N94" t="str">
        <f t="shared" si="5"/>
        <v xml:space="preserve"> 700 20</v>
      </c>
    </row>
    <row r="95" spans="1:14">
      <c r="A95">
        <f t="shared" si="6"/>
        <v>0.4600000000000003</v>
      </c>
      <c r="B95">
        <v>700</v>
      </c>
      <c r="C95">
        <v>20</v>
      </c>
      <c r="D95" t="str">
        <f t="shared" si="7"/>
        <v>0.46 700 20</v>
      </c>
      <c r="L95">
        <v>700</v>
      </c>
      <c r="M95">
        <v>20</v>
      </c>
      <c r="N95" t="str">
        <f t="shared" si="5"/>
        <v xml:space="preserve"> 700 20</v>
      </c>
    </row>
    <row r="96" spans="1:14">
      <c r="A96">
        <f t="shared" si="6"/>
        <v>0.4650000000000003</v>
      </c>
      <c r="B96">
        <v>700</v>
      </c>
      <c r="C96">
        <v>20</v>
      </c>
      <c r="D96" t="str">
        <f t="shared" si="7"/>
        <v>0.465 700 20</v>
      </c>
      <c r="L96">
        <v>700</v>
      </c>
      <c r="M96">
        <v>20</v>
      </c>
      <c r="N96" t="str">
        <f t="shared" si="5"/>
        <v xml:space="preserve"> 700 20</v>
      </c>
    </row>
    <row r="97" spans="1:14">
      <c r="A97">
        <f t="shared" si="6"/>
        <v>0.47000000000000031</v>
      </c>
      <c r="B97">
        <v>700</v>
      </c>
      <c r="C97">
        <v>20</v>
      </c>
      <c r="D97" t="str">
        <f t="shared" si="7"/>
        <v>0.47 700 20</v>
      </c>
      <c r="L97">
        <v>700</v>
      </c>
      <c r="M97">
        <v>20</v>
      </c>
      <c r="N97" t="str">
        <f t="shared" si="5"/>
        <v xml:space="preserve"> 700 20</v>
      </c>
    </row>
    <row r="98" spans="1:14">
      <c r="A98">
        <f t="shared" si="6"/>
        <v>0.47500000000000031</v>
      </c>
      <c r="B98">
        <v>700</v>
      </c>
      <c r="C98">
        <v>20</v>
      </c>
      <c r="D98" t="str">
        <f t="shared" si="7"/>
        <v>0.475 700 20</v>
      </c>
      <c r="L98">
        <v>700</v>
      </c>
      <c r="M98">
        <v>20</v>
      </c>
      <c r="N98" t="str">
        <f t="shared" si="5"/>
        <v xml:space="preserve"> 700 20</v>
      </c>
    </row>
    <row r="99" spans="1:14">
      <c r="A99">
        <f t="shared" si="6"/>
        <v>0.48000000000000032</v>
      </c>
      <c r="B99">
        <v>700</v>
      </c>
      <c r="C99">
        <v>20</v>
      </c>
      <c r="D99" t="str">
        <f t="shared" si="7"/>
        <v>0.48 700 20</v>
      </c>
      <c r="L99">
        <v>700</v>
      </c>
      <c r="M99">
        <v>20</v>
      </c>
      <c r="N99" t="str">
        <f t="shared" si="5"/>
        <v xml:space="preserve"> 700 20</v>
      </c>
    </row>
    <row r="100" spans="1:14">
      <c r="A100">
        <f t="shared" si="6"/>
        <v>0.48500000000000032</v>
      </c>
      <c r="B100">
        <v>700</v>
      </c>
      <c r="C100">
        <v>20</v>
      </c>
      <c r="D100" t="str">
        <f t="shared" si="7"/>
        <v>0.485 700 20</v>
      </c>
      <c r="L100">
        <v>700</v>
      </c>
      <c r="M100">
        <v>20</v>
      </c>
      <c r="N100" t="str">
        <f t="shared" si="5"/>
        <v xml:space="preserve"> 700 20</v>
      </c>
    </row>
    <row r="101" spans="1:14">
      <c r="A101">
        <f t="shared" si="6"/>
        <v>0.49000000000000032</v>
      </c>
      <c r="B101">
        <v>700</v>
      </c>
      <c r="C101">
        <v>20</v>
      </c>
      <c r="D101" t="str">
        <f t="shared" si="7"/>
        <v>0.49 700 20</v>
      </c>
      <c r="L101">
        <v>700</v>
      </c>
      <c r="M101">
        <v>20</v>
      </c>
      <c r="N101" t="str">
        <f t="shared" si="5"/>
        <v xml:space="preserve"> 700 20</v>
      </c>
    </row>
    <row r="102" spans="1:14">
      <c r="A102">
        <f t="shared" si="6"/>
        <v>0.49500000000000033</v>
      </c>
      <c r="B102">
        <v>700</v>
      </c>
      <c r="C102">
        <v>20</v>
      </c>
      <c r="D102" t="str">
        <f t="shared" si="7"/>
        <v>0.495 700 20</v>
      </c>
      <c r="L102">
        <v>700</v>
      </c>
      <c r="M102">
        <v>20</v>
      </c>
      <c r="N102" t="str">
        <f t="shared" si="5"/>
        <v xml:space="preserve"> 700 20</v>
      </c>
    </row>
    <row r="103" spans="1:14">
      <c r="A103">
        <f t="shared" si="6"/>
        <v>0.50000000000000033</v>
      </c>
      <c r="B103">
        <v>700</v>
      </c>
      <c r="C103">
        <v>20</v>
      </c>
      <c r="D103" t="str">
        <f t="shared" si="7"/>
        <v>0.5 700 20</v>
      </c>
      <c r="L103">
        <v>700</v>
      </c>
      <c r="M103">
        <v>20</v>
      </c>
      <c r="N103" t="str">
        <f t="shared" si="5"/>
        <v xml:space="preserve"> 700 20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7"/>
  <sheetViews>
    <sheetView topLeftCell="K1" workbookViewId="0">
      <selection activeCell="S4" sqref="S4:W19"/>
    </sheetView>
  </sheetViews>
  <sheetFormatPr baseColWidth="10" defaultRowHeight="15" x14ac:dyDescent="0"/>
  <sheetData>
    <row r="1" spans="1:28">
      <c r="A1" t="s">
        <v>27</v>
      </c>
      <c r="B1" t="s">
        <v>29</v>
      </c>
      <c r="C1" t="s">
        <v>28</v>
      </c>
      <c r="D1" t="s">
        <v>30</v>
      </c>
    </row>
    <row r="2" spans="1:28">
      <c r="A2" s="3">
        <v>9.0169943749474513E-2</v>
      </c>
      <c r="B2" s="3">
        <v>1</v>
      </c>
      <c r="C2" s="3">
        <v>100</v>
      </c>
      <c r="D2" s="3" t="str">
        <f>+A2&amp;" "&amp;B2&amp;" "&amp;C2</f>
        <v>0.0901699437494745 1 100</v>
      </c>
      <c r="E2" s="3"/>
      <c r="T2" t="s">
        <v>197</v>
      </c>
    </row>
    <row r="3" spans="1:28" ht="17">
      <c r="A3" s="3">
        <f>+A2</f>
        <v>9.0169943749474513E-2</v>
      </c>
      <c r="B3" s="3">
        <f>+B2+1</f>
        <v>2</v>
      </c>
      <c r="C3" s="3">
        <v>100</v>
      </c>
      <c r="D3" s="3" t="str">
        <f t="shared" ref="D3:D6" si="0">+A3&amp;" "&amp;B3&amp;" "&amp;C3</f>
        <v>0.0901699437494745 2 100</v>
      </c>
      <c r="E3" s="3"/>
      <c r="S3" t="s">
        <v>193</v>
      </c>
      <c r="T3" t="s">
        <v>198</v>
      </c>
      <c r="U3" t="s">
        <v>199</v>
      </c>
      <c r="V3" t="s">
        <v>200</v>
      </c>
      <c r="W3" t="s">
        <v>201</v>
      </c>
      <c r="AA3" s="4" t="s">
        <v>233</v>
      </c>
      <c r="AB3" t="s">
        <v>232</v>
      </c>
    </row>
    <row r="4" spans="1:28" ht="17">
      <c r="A4" s="3">
        <f t="shared" ref="A4:A21" si="1">+A3</f>
        <v>9.0169943749474513E-2</v>
      </c>
      <c r="B4" s="3">
        <f t="shared" ref="B4:B21" si="2">+B3+1</f>
        <v>3</v>
      </c>
      <c r="C4" s="3">
        <v>100</v>
      </c>
      <c r="D4" s="3" t="str">
        <f t="shared" si="0"/>
        <v>0.0901699437494745 3 100</v>
      </c>
      <c r="E4" s="3"/>
      <c r="S4" t="s">
        <v>178</v>
      </c>
      <c r="T4">
        <v>4</v>
      </c>
      <c r="U4">
        <v>1</v>
      </c>
      <c r="V4">
        <v>7.4721359549995796</v>
      </c>
      <c r="W4" s="10">
        <v>0.60696242135539402</v>
      </c>
      <c r="AA4" s="4" t="s">
        <v>234</v>
      </c>
      <c r="AB4" t="s">
        <v>232</v>
      </c>
    </row>
    <row r="5" spans="1:28" ht="17">
      <c r="A5" s="3">
        <f t="shared" si="1"/>
        <v>9.0169943749474513E-2</v>
      </c>
      <c r="B5" s="3">
        <f t="shared" si="2"/>
        <v>4</v>
      </c>
      <c r="C5" s="3">
        <v>100</v>
      </c>
      <c r="D5" s="3" t="str">
        <f t="shared" si="0"/>
        <v>0.0901699437494745 4 100</v>
      </c>
      <c r="E5" s="3"/>
      <c r="S5" t="s">
        <v>183</v>
      </c>
      <c r="T5">
        <v>5</v>
      </c>
      <c r="U5">
        <v>1</v>
      </c>
      <c r="V5">
        <v>9.0901699437494745</v>
      </c>
      <c r="W5" s="10">
        <v>0.73839549933490434</v>
      </c>
      <c r="AA5" s="4" t="s">
        <v>235</v>
      </c>
      <c r="AB5" t="s">
        <v>232</v>
      </c>
    </row>
    <row r="6" spans="1:28" ht="17">
      <c r="A6" s="3">
        <f t="shared" si="1"/>
        <v>9.0169943749474513E-2</v>
      </c>
      <c r="B6" s="3">
        <f t="shared" si="2"/>
        <v>5</v>
      </c>
      <c r="C6" s="3">
        <v>100</v>
      </c>
      <c r="D6" s="3" t="str">
        <f t="shared" si="0"/>
        <v>0.0901699437494745 5 100</v>
      </c>
      <c r="E6" s="3" t="s">
        <v>248</v>
      </c>
      <c r="F6">
        <v>5</v>
      </c>
      <c r="G6">
        <f>+F6*6</f>
        <v>30</v>
      </c>
      <c r="H6" t="s">
        <v>249</v>
      </c>
      <c r="S6" t="s">
        <v>179</v>
      </c>
      <c r="T6">
        <v>7</v>
      </c>
      <c r="U6">
        <v>-2</v>
      </c>
      <c r="V6">
        <v>9.3262379212492643</v>
      </c>
      <c r="W6" s="10">
        <v>0.7575713269818668</v>
      </c>
      <c r="AA6" s="4" t="s">
        <v>236</v>
      </c>
      <c r="AB6" t="s">
        <v>232</v>
      </c>
    </row>
    <row r="7" spans="1:28" ht="17">
      <c r="A7" s="3">
        <f t="shared" si="1"/>
        <v>9.0169943749474513E-2</v>
      </c>
      <c r="B7" s="3">
        <f t="shared" si="2"/>
        <v>6</v>
      </c>
      <c r="C7" s="3">
        <v>100</v>
      </c>
      <c r="D7" s="3" t="str">
        <f t="shared" ref="D7:D21" si="3">+A7&amp;" "&amp;B7&amp;" "&amp;C7</f>
        <v>0.0901699437494745 6 100</v>
      </c>
      <c r="E7" s="3"/>
      <c r="F7" t="s">
        <v>250</v>
      </c>
      <c r="G7">
        <f>4*60</f>
        <v>240</v>
      </c>
      <c r="H7">
        <v>4</v>
      </c>
      <c r="I7" t="s">
        <v>247</v>
      </c>
      <c r="S7" t="s">
        <v>181</v>
      </c>
      <c r="T7">
        <v>4</v>
      </c>
      <c r="U7">
        <v>3</v>
      </c>
      <c r="V7">
        <v>9.4721359549995796</v>
      </c>
      <c r="W7" s="10">
        <v>0.76942264023009943</v>
      </c>
      <c r="AA7" s="4" t="s">
        <v>237</v>
      </c>
      <c r="AB7" t="s">
        <v>232</v>
      </c>
    </row>
    <row r="8" spans="1:28" ht="17">
      <c r="A8" s="3">
        <f t="shared" si="1"/>
        <v>9.0169943749474513E-2</v>
      </c>
      <c r="B8" s="3">
        <f t="shared" si="2"/>
        <v>7</v>
      </c>
      <c r="C8" s="3">
        <v>100</v>
      </c>
      <c r="D8" s="3" t="str">
        <f t="shared" si="3"/>
        <v>0.0901699437494745 7 100</v>
      </c>
      <c r="E8" s="3"/>
      <c r="G8">
        <f>+G7/G6</f>
        <v>8</v>
      </c>
      <c r="H8">
        <v>240</v>
      </c>
      <c r="I8" t="s">
        <v>249</v>
      </c>
      <c r="M8" s="8">
        <f>+MAX(M11:M26)</f>
        <v>11.854101966249685</v>
      </c>
      <c r="N8">
        <v>0.96291000000000004</v>
      </c>
      <c r="S8" t="s">
        <v>177</v>
      </c>
      <c r="T8">
        <v>3</v>
      </c>
      <c r="U8">
        <v>5</v>
      </c>
      <c r="V8">
        <v>9.8541019662496847</v>
      </c>
      <c r="W8" s="10">
        <v>0.80044978112529463</v>
      </c>
      <c r="AA8" s="4" t="s">
        <v>238</v>
      </c>
      <c r="AB8" t="s">
        <v>232</v>
      </c>
    </row>
    <row r="9" spans="1:28" ht="17">
      <c r="A9" s="3">
        <f t="shared" si="1"/>
        <v>9.0169943749474513E-2</v>
      </c>
      <c r="B9" s="3">
        <f t="shared" si="2"/>
        <v>8</v>
      </c>
      <c r="C9" s="3">
        <v>100</v>
      </c>
      <c r="D9" s="3" t="str">
        <f t="shared" si="3"/>
        <v>0.0901699437494745 8 100</v>
      </c>
      <c r="E9" s="3"/>
      <c r="N9">
        <f>+N8/M8</f>
        <v>8.1230109437352732E-2</v>
      </c>
      <c r="O9">
        <f>1/N9</f>
        <v>12.310706053784553</v>
      </c>
      <c r="P9">
        <f>+O9/100</f>
        <v>0.12310706053784554</v>
      </c>
      <c r="S9" t="s">
        <v>192</v>
      </c>
      <c r="U9">
        <v>10</v>
      </c>
      <c r="V9">
        <v>10</v>
      </c>
      <c r="W9" s="10">
        <v>0.81230109437352738</v>
      </c>
      <c r="AA9" s="4" t="s">
        <v>239</v>
      </c>
      <c r="AB9" t="s">
        <v>232</v>
      </c>
    </row>
    <row r="10" spans="1:28" ht="17">
      <c r="A10" s="3">
        <f t="shared" si="1"/>
        <v>9.0169943749474513E-2</v>
      </c>
      <c r="B10" s="3">
        <f t="shared" si="2"/>
        <v>9</v>
      </c>
      <c r="C10" s="3">
        <v>100</v>
      </c>
      <c r="D10" s="3" t="str">
        <f t="shared" si="3"/>
        <v>0.0901699437494745 9 100</v>
      </c>
      <c r="E10" s="3"/>
      <c r="M10">
        <f>+(1+SQRT(5))/2</f>
        <v>1.6180339887498949</v>
      </c>
      <c r="S10" t="s">
        <v>191</v>
      </c>
      <c r="T10">
        <v>2</v>
      </c>
      <c r="U10">
        <v>7</v>
      </c>
      <c r="V10">
        <v>10.23606797749979</v>
      </c>
      <c r="W10" s="10">
        <v>0.83147692202048973</v>
      </c>
      <c r="AA10" s="4" t="s">
        <v>240</v>
      </c>
      <c r="AB10" t="s">
        <v>232</v>
      </c>
    </row>
    <row r="11" spans="1:28" ht="17">
      <c r="A11" s="3">
        <f t="shared" si="1"/>
        <v>9.0169943749474513E-2</v>
      </c>
      <c r="B11" s="3">
        <f t="shared" si="2"/>
        <v>10</v>
      </c>
      <c r="C11" s="3">
        <v>100</v>
      </c>
      <c r="D11" s="3" t="str">
        <f t="shared" si="3"/>
        <v>0.0901699437494745 10 100</v>
      </c>
      <c r="E11" s="3"/>
      <c r="J11" t="s">
        <v>177</v>
      </c>
      <c r="K11">
        <v>3</v>
      </c>
      <c r="L11">
        <v>5</v>
      </c>
      <c r="M11" s="8">
        <f>+K11*$M$10+L11</f>
        <v>9.8541019662496847</v>
      </c>
      <c r="N11" s="7">
        <f>+$N$9*M11</f>
        <v>0.80044978112529463</v>
      </c>
      <c r="S11" t="s">
        <v>189</v>
      </c>
      <c r="T11">
        <v>4</v>
      </c>
      <c r="U11">
        <v>4</v>
      </c>
      <c r="V11">
        <v>10.47213595499958</v>
      </c>
      <c r="W11" s="10">
        <v>0.85065274966745219</v>
      </c>
      <c r="Y11">
        <v>0.85099999999999998</v>
      </c>
      <c r="AA11" s="4" t="s">
        <v>241</v>
      </c>
      <c r="AB11" t="s">
        <v>232</v>
      </c>
    </row>
    <row r="12" spans="1:28" ht="17">
      <c r="A12" s="3">
        <f t="shared" si="1"/>
        <v>9.0169943749474513E-2</v>
      </c>
      <c r="B12" s="3">
        <f t="shared" si="2"/>
        <v>11</v>
      </c>
      <c r="C12" s="3">
        <v>100</v>
      </c>
      <c r="D12" s="3" t="str">
        <f t="shared" si="3"/>
        <v>0.0901699437494745 11 100</v>
      </c>
      <c r="E12" s="3"/>
      <c r="J12" t="s">
        <v>178</v>
      </c>
      <c r="K12">
        <v>4</v>
      </c>
      <c r="L12">
        <v>1</v>
      </c>
      <c r="M12" s="8">
        <f t="shared" ref="M12:M26" si="4">+K12*$M$10+L12</f>
        <v>7.4721359549995796</v>
      </c>
      <c r="N12" s="7">
        <f t="shared" ref="N12:N26" si="5">+$N$9*M12</f>
        <v>0.60696242135539402</v>
      </c>
      <c r="S12" t="s">
        <v>190</v>
      </c>
      <c r="T12">
        <v>4</v>
      </c>
      <c r="U12">
        <v>4</v>
      </c>
      <c r="V12">
        <v>10.47213595499958</v>
      </c>
      <c r="W12" s="10">
        <v>0.85065274966745219</v>
      </c>
      <c r="Y12">
        <v>0.87</v>
      </c>
      <c r="AA12" s="4" t="s">
        <v>242</v>
      </c>
      <c r="AB12" t="s">
        <v>232</v>
      </c>
    </row>
    <row r="13" spans="1:28" ht="17">
      <c r="A13" s="3">
        <f t="shared" si="1"/>
        <v>9.0169943749474513E-2</v>
      </c>
      <c r="B13" s="3">
        <f t="shared" si="2"/>
        <v>12</v>
      </c>
      <c r="C13" s="3">
        <v>100</v>
      </c>
      <c r="D13" s="3" t="str">
        <f t="shared" si="3"/>
        <v>0.0901699437494745 12 100</v>
      </c>
      <c r="E13" s="3"/>
      <c r="J13" t="s">
        <v>179</v>
      </c>
      <c r="K13">
        <v>7</v>
      </c>
      <c r="L13">
        <v>-2</v>
      </c>
      <c r="M13" s="8">
        <f t="shared" si="4"/>
        <v>9.3262379212492643</v>
      </c>
      <c r="N13" s="7">
        <f t="shared" si="5"/>
        <v>0.7575713269818668</v>
      </c>
      <c r="S13" t="s">
        <v>187</v>
      </c>
      <c r="T13">
        <v>6</v>
      </c>
      <c r="U13">
        <v>1</v>
      </c>
      <c r="V13">
        <v>10.708203932499369</v>
      </c>
      <c r="W13" s="10">
        <v>0.86982857731441465</v>
      </c>
      <c r="AA13" s="4" t="s">
        <v>243</v>
      </c>
      <c r="AB13" t="s">
        <v>232</v>
      </c>
    </row>
    <row r="14" spans="1:28" ht="17">
      <c r="A14" s="3">
        <f t="shared" si="1"/>
        <v>9.0169943749474513E-2</v>
      </c>
      <c r="B14" s="3">
        <f t="shared" si="2"/>
        <v>13</v>
      </c>
      <c r="C14" s="3">
        <v>100</v>
      </c>
      <c r="D14" s="3" t="str">
        <f t="shared" si="3"/>
        <v>0.0901699437494745 13 100</v>
      </c>
      <c r="E14" s="3"/>
      <c r="J14" t="s">
        <v>180</v>
      </c>
      <c r="K14">
        <v>3</v>
      </c>
      <c r="L14">
        <v>7</v>
      </c>
      <c r="M14" s="8">
        <f t="shared" si="4"/>
        <v>11.854101966249685</v>
      </c>
      <c r="N14" s="7">
        <f t="shared" si="5"/>
        <v>0.96291000000000004</v>
      </c>
      <c r="S14" t="s">
        <v>188</v>
      </c>
      <c r="T14">
        <v>6</v>
      </c>
      <c r="U14">
        <v>1</v>
      </c>
      <c r="V14">
        <v>10.708203932499369</v>
      </c>
      <c r="W14" s="10">
        <v>0.86982857731441465</v>
      </c>
      <c r="AA14" s="4" t="s">
        <v>244</v>
      </c>
      <c r="AB14" t="s">
        <v>232</v>
      </c>
    </row>
    <row r="15" spans="1:28" ht="17">
      <c r="A15" s="3">
        <f t="shared" si="1"/>
        <v>9.0169943749474513E-2</v>
      </c>
      <c r="B15" s="3">
        <f t="shared" si="2"/>
        <v>14</v>
      </c>
      <c r="C15" s="3">
        <v>100</v>
      </c>
      <c r="D15" s="3" t="str">
        <f t="shared" si="3"/>
        <v>0.0901699437494745 14 100</v>
      </c>
      <c r="E15" s="3"/>
      <c r="J15" t="s">
        <v>181</v>
      </c>
      <c r="K15">
        <v>4</v>
      </c>
      <c r="L15">
        <v>3</v>
      </c>
      <c r="M15" s="8">
        <f t="shared" si="4"/>
        <v>9.4721359549995796</v>
      </c>
      <c r="N15" s="7">
        <f t="shared" si="5"/>
        <v>0.76942264023009943</v>
      </c>
      <c r="S15" t="s">
        <v>185</v>
      </c>
      <c r="T15">
        <v>8</v>
      </c>
      <c r="U15">
        <v>-2</v>
      </c>
      <c r="V15">
        <v>10.944271909999159</v>
      </c>
      <c r="W15" s="10">
        <v>0.88900440496137711</v>
      </c>
      <c r="AA15" s="4" t="s">
        <v>245</v>
      </c>
      <c r="AB15" t="s">
        <v>232</v>
      </c>
    </row>
    <row r="16" spans="1:28" ht="17">
      <c r="A16" s="3">
        <f t="shared" si="1"/>
        <v>9.0169943749474513E-2</v>
      </c>
      <c r="B16" s="3">
        <f t="shared" si="2"/>
        <v>15</v>
      </c>
      <c r="C16" s="3">
        <v>100</v>
      </c>
      <c r="D16" s="3" t="str">
        <f t="shared" si="3"/>
        <v>0.0901699437494745 15 100</v>
      </c>
      <c r="E16" s="3"/>
      <c r="J16" t="s">
        <v>182</v>
      </c>
      <c r="K16">
        <v>4</v>
      </c>
      <c r="L16">
        <v>5</v>
      </c>
      <c r="M16" s="8">
        <f t="shared" si="4"/>
        <v>11.47213595499958</v>
      </c>
      <c r="N16" s="7">
        <f t="shared" si="5"/>
        <v>0.93188285910480495</v>
      </c>
      <c r="S16" t="s">
        <v>186</v>
      </c>
      <c r="T16">
        <v>5</v>
      </c>
      <c r="U16">
        <v>3</v>
      </c>
      <c r="V16">
        <v>11.090169943749475</v>
      </c>
      <c r="W16" s="10">
        <v>0.90085571820960986</v>
      </c>
      <c r="AA16" s="4" t="s">
        <v>246</v>
      </c>
    </row>
    <row r="17" spans="1:27">
      <c r="A17" s="3">
        <f t="shared" si="1"/>
        <v>9.0169943749474513E-2</v>
      </c>
      <c r="B17" s="3">
        <f t="shared" si="2"/>
        <v>16</v>
      </c>
      <c r="C17" s="3">
        <v>100</v>
      </c>
      <c r="D17" s="3" t="str">
        <f t="shared" si="3"/>
        <v>0.0901699437494745 16 100</v>
      </c>
      <c r="E17" s="3"/>
      <c r="J17" t="s">
        <v>183</v>
      </c>
      <c r="K17">
        <v>5</v>
      </c>
      <c r="L17">
        <v>1</v>
      </c>
      <c r="M17" s="8">
        <f t="shared" si="4"/>
        <v>9.0901699437494745</v>
      </c>
      <c r="N17" s="7">
        <f t="shared" si="5"/>
        <v>0.73839549933490434</v>
      </c>
      <c r="S17" t="s">
        <v>184</v>
      </c>
      <c r="T17">
        <v>10</v>
      </c>
      <c r="U17">
        <v>-5</v>
      </c>
      <c r="V17">
        <v>11.180339887498949</v>
      </c>
      <c r="W17" s="10">
        <v>0.90818023260833958</v>
      </c>
    </row>
    <row r="18" spans="1:27">
      <c r="A18" s="3">
        <f t="shared" si="1"/>
        <v>9.0169943749474513E-2</v>
      </c>
      <c r="B18" s="3">
        <f t="shared" si="2"/>
        <v>17</v>
      </c>
      <c r="C18" s="3">
        <v>100</v>
      </c>
      <c r="D18" s="3" t="str">
        <f t="shared" si="3"/>
        <v>0.0901699437494745 17 100</v>
      </c>
      <c r="E18" s="3"/>
      <c r="J18" t="s">
        <v>184</v>
      </c>
      <c r="K18">
        <v>10</v>
      </c>
      <c r="L18">
        <v>-5</v>
      </c>
      <c r="M18" s="8">
        <f t="shared" si="4"/>
        <v>11.180339887498949</v>
      </c>
      <c r="N18" s="7">
        <f t="shared" si="5"/>
        <v>0.90818023260833958</v>
      </c>
      <c r="S18" t="s">
        <v>182</v>
      </c>
      <c r="T18">
        <v>4</v>
      </c>
      <c r="U18">
        <v>5</v>
      </c>
      <c r="V18">
        <v>11.47213595499958</v>
      </c>
      <c r="W18" s="10">
        <v>0.93188285910480495</v>
      </c>
    </row>
    <row r="19" spans="1:27">
      <c r="A19" s="3">
        <f t="shared" si="1"/>
        <v>9.0169943749474513E-2</v>
      </c>
      <c r="B19" s="3">
        <f t="shared" si="2"/>
        <v>18</v>
      </c>
      <c r="C19" s="3">
        <v>100</v>
      </c>
      <c r="D19" s="3" t="str">
        <f t="shared" si="3"/>
        <v>0.0901699437494745 18 100</v>
      </c>
      <c r="E19" s="3"/>
      <c r="J19" t="s">
        <v>185</v>
      </c>
      <c r="K19">
        <v>8</v>
      </c>
      <c r="L19">
        <v>-2</v>
      </c>
      <c r="M19" s="8">
        <f t="shared" si="4"/>
        <v>10.944271909999159</v>
      </c>
      <c r="N19" s="7">
        <f t="shared" si="5"/>
        <v>0.88900440496137711</v>
      </c>
      <c r="S19" t="s">
        <v>180</v>
      </c>
      <c r="T19">
        <v>3</v>
      </c>
      <c r="U19">
        <v>7</v>
      </c>
      <c r="V19">
        <v>11.854101966249685</v>
      </c>
      <c r="W19" s="10">
        <v>0.96291000000000004</v>
      </c>
    </row>
    <row r="20" spans="1:27">
      <c r="A20" s="3">
        <f t="shared" si="1"/>
        <v>9.0169943749474513E-2</v>
      </c>
      <c r="B20" s="3">
        <f t="shared" si="2"/>
        <v>19</v>
      </c>
      <c r="C20" s="3">
        <v>100</v>
      </c>
      <c r="D20" s="3" t="str">
        <f t="shared" si="3"/>
        <v>0.0901699437494745 19 100</v>
      </c>
      <c r="E20" s="3"/>
      <c r="J20" t="s">
        <v>186</v>
      </c>
      <c r="K20">
        <v>5</v>
      </c>
      <c r="L20">
        <v>3</v>
      </c>
      <c r="M20" s="8">
        <f t="shared" si="4"/>
        <v>11.090169943749475</v>
      </c>
      <c r="N20" s="7">
        <f t="shared" si="5"/>
        <v>0.90085571820960986</v>
      </c>
    </row>
    <row r="21" spans="1:27">
      <c r="A21" s="3">
        <f t="shared" si="1"/>
        <v>9.0169943749474513E-2</v>
      </c>
      <c r="B21" s="3">
        <f t="shared" si="2"/>
        <v>20</v>
      </c>
      <c r="C21" s="3">
        <v>100</v>
      </c>
      <c r="D21" s="3" t="str">
        <f t="shared" si="3"/>
        <v>0.0901699437494745 20 100</v>
      </c>
      <c r="E21" s="3"/>
      <c r="J21" t="s">
        <v>187</v>
      </c>
      <c r="K21">
        <v>6</v>
      </c>
      <c r="L21">
        <v>1</v>
      </c>
      <c r="M21" s="8">
        <f t="shared" si="4"/>
        <v>10.708203932499369</v>
      </c>
      <c r="N21" s="7">
        <f t="shared" si="5"/>
        <v>0.86982857731441465</v>
      </c>
      <c r="S21" s="9" t="s">
        <v>178</v>
      </c>
      <c r="T21" s="9">
        <v>0.60696000000000006</v>
      </c>
      <c r="U21">
        <v>4</v>
      </c>
      <c r="V21">
        <v>1</v>
      </c>
      <c r="W21" t="str">
        <f>S21&amp;", "&amp;U21&amp;"$\tau + $"&amp;V21</f>
        <v>Q, 4$\tau + $1</v>
      </c>
      <c r="Y21" t="str">
        <f>+"r'"&amp;W21&amp;"'"&amp;","</f>
        <v>r'Q, 4$\tau + $1',</v>
      </c>
      <c r="AA21" t="str">
        <f>+"'"&amp;S21&amp;"'"&amp;","</f>
        <v>'Q',</v>
      </c>
    </row>
    <row r="22" spans="1:27">
      <c r="A22" s="3">
        <f>+A2+0.01</f>
        <v>0.10016994374947451</v>
      </c>
      <c r="B22" s="3">
        <f>+B2</f>
        <v>1</v>
      </c>
      <c r="C22" s="3">
        <v>100</v>
      </c>
      <c r="D22" s="3" t="str">
        <f t="shared" ref="D22" si="6">+A22&amp;" "&amp;B22&amp;" "&amp;C22</f>
        <v>0.100169943749475 1 100</v>
      </c>
      <c r="E22" s="3"/>
      <c r="J22" t="s">
        <v>188</v>
      </c>
      <c r="K22">
        <v>6</v>
      </c>
      <c r="L22">
        <v>1</v>
      </c>
      <c r="M22" s="8">
        <f t="shared" si="4"/>
        <v>10.708203932499369</v>
      </c>
      <c r="N22" s="7">
        <f t="shared" si="5"/>
        <v>0.86982857731441465</v>
      </c>
      <c r="S22" s="9" t="s">
        <v>183</v>
      </c>
      <c r="T22" s="9">
        <v>0.73838999999999999</v>
      </c>
      <c r="U22">
        <v>5</v>
      </c>
      <c r="V22">
        <v>1</v>
      </c>
      <c r="W22" t="str">
        <f t="shared" ref="W22:W34" si="7">S22&amp;", "&amp;U22&amp;"$\tau + $"&amp;V22</f>
        <v>R, 5$\tau + $1</v>
      </c>
      <c r="Y22" t="str">
        <f t="shared" ref="Y22:Y34" si="8">+"r'"&amp;W22&amp;"'"&amp;","</f>
        <v>r'R, 5$\tau + $1',</v>
      </c>
      <c r="AA22" t="str">
        <f t="shared" ref="AA22:AA34" si="9">+"'"&amp;S22&amp;"'"&amp;","</f>
        <v>'R',</v>
      </c>
    </row>
    <row r="23" spans="1:27">
      <c r="A23" s="3">
        <f t="shared" ref="A23:A86" si="10">+A3+0.01</f>
        <v>0.10016994374947451</v>
      </c>
      <c r="B23" s="3">
        <f t="shared" ref="B23:B86" si="11">+B3</f>
        <v>2</v>
      </c>
      <c r="C23" s="3">
        <v>100</v>
      </c>
      <c r="D23" s="3" t="str">
        <f t="shared" ref="D23:D86" si="12">+A23&amp;" "&amp;B23&amp;" "&amp;C23</f>
        <v>0.100169943749475 2 100</v>
      </c>
      <c r="E23" s="3"/>
      <c r="F23">
        <f>+(1+SQRT(5))/2</f>
        <v>1.6180339887498949</v>
      </c>
      <c r="G23">
        <f>+MOD(F23,1)</f>
        <v>0.6180339887498949</v>
      </c>
      <c r="H23">
        <f>+IF(G23&gt;0.5,0.5-(G23-0.5))</f>
        <v>0.3819660112501051</v>
      </c>
      <c r="J23" t="s">
        <v>189</v>
      </c>
      <c r="K23">
        <v>4</v>
      </c>
      <c r="L23">
        <v>4</v>
      </c>
      <c r="M23" s="8">
        <f t="shared" si="4"/>
        <v>10.47213595499958</v>
      </c>
      <c r="N23" s="7">
        <f t="shared" si="5"/>
        <v>0.85065274966745219</v>
      </c>
      <c r="S23" s="9" t="s">
        <v>179</v>
      </c>
      <c r="T23" s="9">
        <v>0.75756999999999997</v>
      </c>
      <c r="U23">
        <v>7</v>
      </c>
      <c r="V23">
        <v>-2</v>
      </c>
      <c r="W23" t="str">
        <f t="shared" si="7"/>
        <v>K, 7$\tau + $-2</v>
      </c>
      <c r="Y23" t="str">
        <f t="shared" si="8"/>
        <v>r'K, 7$\tau + $-2',</v>
      </c>
      <c r="AA23" t="str">
        <f t="shared" si="9"/>
        <v>'K',</v>
      </c>
    </row>
    <row r="24" spans="1:27">
      <c r="A24" s="3">
        <f t="shared" si="10"/>
        <v>0.10016994374947451</v>
      </c>
      <c r="B24" s="3">
        <f t="shared" si="11"/>
        <v>3</v>
      </c>
      <c r="C24" s="3">
        <v>100</v>
      </c>
      <c r="D24" s="3" t="str">
        <f t="shared" si="12"/>
        <v>0.100169943749475 3 100</v>
      </c>
      <c r="E24" s="3"/>
      <c r="F24">
        <f>2*F23</f>
        <v>3.2360679774997898</v>
      </c>
      <c r="G24">
        <f>+MOD(F24,1)</f>
        <v>0.23606797749978981</v>
      </c>
      <c r="H24" t="b">
        <f>+IF(G24&gt;0.5,0.5-(G24-0.5))</f>
        <v>0</v>
      </c>
      <c r="J24" t="s">
        <v>190</v>
      </c>
      <c r="K24">
        <v>4</v>
      </c>
      <c r="L24">
        <v>4</v>
      </c>
      <c r="M24" s="8">
        <f t="shared" si="4"/>
        <v>10.47213595499958</v>
      </c>
      <c r="N24" s="7">
        <f t="shared" si="5"/>
        <v>0.85065274966745219</v>
      </c>
      <c r="S24" s="9" t="s">
        <v>181</v>
      </c>
      <c r="T24" s="9">
        <v>0.76941999999999999</v>
      </c>
      <c r="U24">
        <v>4</v>
      </c>
      <c r="V24">
        <v>3</v>
      </c>
      <c r="W24" t="str">
        <f t="shared" si="7"/>
        <v>M, 4$\tau + $3</v>
      </c>
      <c r="Y24" t="str">
        <f t="shared" si="8"/>
        <v>r'M, 4$\tau + $3',</v>
      </c>
      <c r="AA24" t="str">
        <f t="shared" si="9"/>
        <v>'M',</v>
      </c>
    </row>
    <row r="25" spans="1:27">
      <c r="A25" s="3">
        <f t="shared" si="10"/>
        <v>0.10016994374947451</v>
      </c>
      <c r="B25" s="3">
        <f t="shared" si="11"/>
        <v>4</v>
      </c>
      <c r="C25" s="3">
        <v>100</v>
      </c>
      <c r="D25" s="3" t="str">
        <f t="shared" si="12"/>
        <v>0.100169943749475 4 100</v>
      </c>
      <c r="E25" s="3"/>
      <c r="F25">
        <f>3*F23</f>
        <v>4.8541019662496847</v>
      </c>
      <c r="G25">
        <f>+MOD(F25,1)</f>
        <v>0.85410196624968471</v>
      </c>
      <c r="H25">
        <f>+IF(G25&gt;0.5,0.5-(G25-0.5))</f>
        <v>0.14589803375031529</v>
      </c>
      <c r="J25" t="s">
        <v>191</v>
      </c>
      <c r="K25">
        <v>2</v>
      </c>
      <c r="L25">
        <v>7</v>
      </c>
      <c r="M25" s="8">
        <f t="shared" si="4"/>
        <v>10.23606797749979</v>
      </c>
      <c r="N25" s="7">
        <f t="shared" si="5"/>
        <v>0.83147692202048973</v>
      </c>
      <c r="S25" s="9" t="s">
        <v>177</v>
      </c>
      <c r="T25" s="9">
        <v>0.80044999999999999</v>
      </c>
      <c r="U25">
        <v>3</v>
      </c>
      <c r="V25">
        <v>5</v>
      </c>
      <c r="W25" t="str">
        <f t="shared" si="7"/>
        <v>D, 3$\tau + $5</v>
      </c>
      <c r="Y25" t="str">
        <f t="shared" si="8"/>
        <v>r'D, 3$\tau + $5',</v>
      </c>
      <c r="AA25" t="str">
        <f t="shared" si="9"/>
        <v>'D',</v>
      </c>
    </row>
    <row r="26" spans="1:27">
      <c r="A26" s="3">
        <f t="shared" si="10"/>
        <v>0.10016994374947451</v>
      </c>
      <c r="B26" s="3">
        <f t="shared" si="11"/>
        <v>5</v>
      </c>
      <c r="C26" s="3">
        <v>100</v>
      </c>
      <c r="D26" s="3" t="str">
        <f t="shared" si="12"/>
        <v>0.100169943749475 5 100</v>
      </c>
      <c r="E26" s="3"/>
      <c r="F26">
        <f>4*F23</f>
        <v>6.4721359549995796</v>
      </c>
      <c r="G26">
        <f>+MOD(F26,1)</f>
        <v>0.47213595499957961</v>
      </c>
      <c r="H26" t="b">
        <f>+IF(G26&gt;0.5,0.5-(G26-0.5))</f>
        <v>0</v>
      </c>
      <c r="J26" t="s">
        <v>192</v>
      </c>
      <c r="L26">
        <v>10</v>
      </c>
      <c r="M26" s="8">
        <f t="shared" si="4"/>
        <v>10</v>
      </c>
      <c r="N26" s="7">
        <f t="shared" si="5"/>
        <v>0.81230109437352738</v>
      </c>
      <c r="S26" s="9" t="s">
        <v>192</v>
      </c>
      <c r="T26" s="9">
        <v>0.81230000000000002</v>
      </c>
      <c r="V26">
        <v>10</v>
      </c>
      <c r="W26" t="str">
        <f t="shared" si="7"/>
        <v>ST, $\tau + $10</v>
      </c>
      <c r="Y26" t="str">
        <f t="shared" si="8"/>
        <v>r'ST, $\tau + $10',</v>
      </c>
      <c r="AA26" t="str">
        <f t="shared" si="9"/>
        <v>'ST',</v>
      </c>
    </row>
    <row r="27" spans="1:27">
      <c r="A27" s="3">
        <f t="shared" si="10"/>
        <v>0.10016994374947451</v>
      </c>
      <c r="B27" s="3">
        <f t="shared" si="11"/>
        <v>6</v>
      </c>
      <c r="C27" s="3">
        <v>100</v>
      </c>
      <c r="D27" s="3" t="str">
        <f t="shared" si="12"/>
        <v>0.100169943749475 6 100</v>
      </c>
      <c r="E27" s="3"/>
      <c r="F27">
        <f>5*F23</f>
        <v>8.0901699437494745</v>
      </c>
      <c r="G27">
        <f>+MOD(F27,1)</f>
        <v>9.0169943749474513E-2</v>
      </c>
      <c r="H27" t="b">
        <f>+IF(G27&gt;0.5,0.5-(G27-0.5))</f>
        <v>0</v>
      </c>
      <c r="M27" s="8"/>
      <c r="S27" s="9" t="s">
        <v>191</v>
      </c>
      <c r="T27" s="9">
        <v>0.83148</v>
      </c>
      <c r="U27">
        <v>2</v>
      </c>
      <c r="V27">
        <v>7</v>
      </c>
      <c r="W27" t="str">
        <f t="shared" si="7"/>
        <v>Z, 2$\tau + $7</v>
      </c>
      <c r="Y27" t="str">
        <f t="shared" si="8"/>
        <v>r'Z, 2$\tau + $7',</v>
      </c>
      <c r="AA27" t="str">
        <f t="shared" si="9"/>
        <v>'Z',</v>
      </c>
    </row>
    <row r="28" spans="1:27">
      <c r="A28" s="3">
        <f t="shared" si="10"/>
        <v>0.10016994374947451</v>
      </c>
      <c r="B28" s="3">
        <f t="shared" si="11"/>
        <v>7</v>
      </c>
      <c r="C28" s="3">
        <v>100</v>
      </c>
      <c r="D28" s="3" t="str">
        <f t="shared" si="12"/>
        <v>0.100169943749475 7 100</v>
      </c>
      <c r="E28" s="3"/>
      <c r="M28" s="8"/>
      <c r="N28" t="s">
        <v>193</v>
      </c>
      <c r="O28" t="s">
        <v>194</v>
      </c>
      <c r="S28" s="9" t="s">
        <v>195</v>
      </c>
      <c r="T28" s="9">
        <v>0.85065000000000002</v>
      </c>
      <c r="U28">
        <v>4</v>
      </c>
      <c r="V28">
        <v>4</v>
      </c>
      <c r="W28" t="str">
        <f t="shared" si="7"/>
        <v>X + Y, 4$\tau + $4</v>
      </c>
      <c r="Y28" t="str">
        <f t="shared" si="8"/>
        <v>r'X + Y, 4$\tau + $4',</v>
      </c>
      <c r="AA28" t="str">
        <f t="shared" si="9"/>
        <v>'X + Y',</v>
      </c>
    </row>
    <row r="29" spans="1:27">
      <c r="A29" s="3">
        <f t="shared" si="10"/>
        <v>0.10016994374947451</v>
      </c>
      <c r="B29" s="3">
        <f t="shared" si="11"/>
        <v>8</v>
      </c>
      <c r="C29" s="3">
        <v>100</v>
      </c>
      <c r="D29" s="3" t="str">
        <f t="shared" si="12"/>
        <v>0.100169943749475 8 100</v>
      </c>
      <c r="E29" s="3"/>
      <c r="N29" t="s">
        <v>178</v>
      </c>
      <c r="O29">
        <v>0.60696242135539402</v>
      </c>
      <c r="S29" s="9" t="s">
        <v>196</v>
      </c>
      <c r="T29" s="9">
        <v>0.86982999999999999</v>
      </c>
      <c r="U29">
        <v>6</v>
      </c>
      <c r="V29">
        <v>1</v>
      </c>
      <c r="W29" t="str">
        <f t="shared" si="7"/>
        <v>V + W, 6$\tau + $1</v>
      </c>
      <c r="Y29" t="str">
        <f t="shared" si="8"/>
        <v>r'V + W, 6$\tau + $1',</v>
      </c>
      <c r="AA29" t="str">
        <f t="shared" si="9"/>
        <v>'V + W',</v>
      </c>
    </row>
    <row r="30" spans="1:27">
      <c r="A30" s="3">
        <f t="shared" si="10"/>
        <v>0.10016994374947451</v>
      </c>
      <c r="B30" s="3">
        <f t="shared" si="11"/>
        <v>9</v>
      </c>
      <c r="C30" s="3">
        <v>100</v>
      </c>
      <c r="D30" s="3" t="str">
        <f t="shared" si="12"/>
        <v>0.100169943749475 9 100</v>
      </c>
      <c r="E30" s="3"/>
      <c r="N30" t="s">
        <v>183</v>
      </c>
      <c r="O30">
        <v>0.73839549933490434</v>
      </c>
      <c r="S30" s="9" t="s">
        <v>185</v>
      </c>
      <c r="T30" s="9">
        <v>0.88900000000000001</v>
      </c>
      <c r="U30">
        <v>8</v>
      </c>
      <c r="V30">
        <v>-2</v>
      </c>
      <c r="W30" t="str">
        <f t="shared" si="7"/>
        <v>T, 8$\tau + $-2</v>
      </c>
      <c r="Y30" t="str">
        <f t="shared" si="8"/>
        <v>r'T, 8$\tau + $-2',</v>
      </c>
      <c r="AA30" t="str">
        <f t="shared" si="9"/>
        <v>'T',</v>
      </c>
    </row>
    <row r="31" spans="1:27">
      <c r="A31" s="3">
        <f t="shared" si="10"/>
        <v>0.10016994374947451</v>
      </c>
      <c r="B31" s="3">
        <f t="shared" si="11"/>
        <v>10</v>
      </c>
      <c r="C31" s="3">
        <v>100</v>
      </c>
      <c r="D31" s="3" t="str">
        <f t="shared" si="12"/>
        <v>0.100169943749475 10 100</v>
      </c>
      <c r="E31" s="3"/>
      <c r="N31" t="s">
        <v>179</v>
      </c>
      <c r="O31">
        <v>0.7575713269818668</v>
      </c>
      <c r="S31" s="9" t="s">
        <v>186</v>
      </c>
      <c r="T31" s="9">
        <v>0.90085000000000004</v>
      </c>
      <c r="U31">
        <v>5</v>
      </c>
      <c r="V31">
        <v>3</v>
      </c>
      <c r="W31" t="str">
        <f t="shared" si="7"/>
        <v>U, 5$\tau + $3</v>
      </c>
      <c r="Y31" t="str">
        <f t="shared" si="8"/>
        <v>r'U, 5$\tau + $3',</v>
      </c>
      <c r="AA31" t="str">
        <f t="shared" si="9"/>
        <v>'U',</v>
      </c>
    </row>
    <row r="32" spans="1:27">
      <c r="A32" s="3">
        <f t="shared" si="10"/>
        <v>0.10016994374947451</v>
      </c>
      <c r="B32" s="3">
        <f t="shared" si="11"/>
        <v>11</v>
      </c>
      <c r="C32" s="3">
        <v>100</v>
      </c>
      <c r="D32" s="3" t="str">
        <f t="shared" si="12"/>
        <v>0.100169943749475 11 100</v>
      </c>
      <c r="E32" s="3"/>
      <c r="N32" t="s">
        <v>181</v>
      </c>
      <c r="O32">
        <v>0.76942264023009943</v>
      </c>
      <c r="S32" s="9" t="s">
        <v>184</v>
      </c>
      <c r="T32" s="9">
        <v>0.90817999999999999</v>
      </c>
      <c r="U32">
        <v>10</v>
      </c>
      <c r="V32">
        <v>-5</v>
      </c>
      <c r="W32" t="str">
        <f t="shared" si="7"/>
        <v>S, 10$\tau + $-5</v>
      </c>
      <c r="Y32" t="str">
        <f t="shared" si="8"/>
        <v>r'S, 10$\tau + $-5',</v>
      </c>
      <c r="AA32" t="str">
        <f t="shared" si="9"/>
        <v>'S',</v>
      </c>
    </row>
    <row r="33" spans="1:32">
      <c r="A33" s="3">
        <f t="shared" si="10"/>
        <v>0.10016994374947451</v>
      </c>
      <c r="B33" s="3">
        <f t="shared" si="11"/>
        <v>12</v>
      </c>
      <c r="C33" s="3">
        <v>100</v>
      </c>
      <c r="D33" s="3" t="str">
        <f t="shared" si="12"/>
        <v>0.100169943749475 12 100</v>
      </c>
      <c r="E33" s="3"/>
      <c r="N33" t="s">
        <v>177</v>
      </c>
      <c r="O33">
        <v>0.80044978112529463</v>
      </c>
      <c r="S33" s="9" t="s">
        <v>182</v>
      </c>
      <c r="T33" s="9">
        <v>0.93188000000000004</v>
      </c>
      <c r="U33">
        <v>4</v>
      </c>
      <c r="V33">
        <v>5</v>
      </c>
      <c r="W33" t="str">
        <f t="shared" si="7"/>
        <v>J, 4$\tau + $5</v>
      </c>
      <c r="Y33" t="str">
        <f t="shared" si="8"/>
        <v>r'J, 4$\tau + $5',</v>
      </c>
      <c r="AA33" t="str">
        <f t="shared" si="9"/>
        <v>'J',</v>
      </c>
    </row>
    <row r="34" spans="1:32">
      <c r="A34" s="3">
        <f t="shared" si="10"/>
        <v>0.10016994374947451</v>
      </c>
      <c r="B34" s="3">
        <f t="shared" si="11"/>
        <v>13</v>
      </c>
      <c r="C34" s="3">
        <v>100</v>
      </c>
      <c r="D34" s="3" t="str">
        <f t="shared" si="12"/>
        <v>0.100169943749475 13 100</v>
      </c>
      <c r="E34" s="3"/>
      <c r="N34" t="s">
        <v>192</v>
      </c>
      <c r="O34">
        <v>0.81230109437352738</v>
      </c>
      <c r="S34" s="9" t="s">
        <v>180</v>
      </c>
      <c r="T34" s="9">
        <v>0.96291000000000004</v>
      </c>
      <c r="U34">
        <v>3</v>
      </c>
      <c r="V34">
        <v>7</v>
      </c>
      <c r="W34" t="str">
        <f t="shared" si="7"/>
        <v>L, 3$\tau + $7</v>
      </c>
      <c r="Y34" t="str">
        <f t="shared" si="8"/>
        <v>r'L, 3$\tau + $7',</v>
      </c>
      <c r="AA34" t="str">
        <f t="shared" si="9"/>
        <v>'L',</v>
      </c>
    </row>
    <row r="35" spans="1:32">
      <c r="A35" s="3">
        <f t="shared" si="10"/>
        <v>0.10016994374947451</v>
      </c>
      <c r="B35" s="3">
        <f t="shared" si="11"/>
        <v>14</v>
      </c>
      <c r="C35" s="3">
        <v>100</v>
      </c>
      <c r="D35" s="3" t="str">
        <f t="shared" si="12"/>
        <v>0.100169943749475 14 100</v>
      </c>
      <c r="E35" s="3"/>
      <c r="N35" t="s">
        <v>191</v>
      </c>
      <c r="O35">
        <v>0.83147692202048973</v>
      </c>
    </row>
    <row r="36" spans="1:32">
      <c r="A36" s="3">
        <f t="shared" si="10"/>
        <v>0.10016994374947451</v>
      </c>
      <c r="B36" s="3">
        <f t="shared" si="11"/>
        <v>15</v>
      </c>
      <c r="C36" s="3">
        <v>100</v>
      </c>
      <c r="D36" s="3" t="str">
        <f t="shared" si="12"/>
        <v>0.100169943749475 15 100</v>
      </c>
      <c r="E36" s="3"/>
      <c r="N36" t="s">
        <v>189</v>
      </c>
      <c r="O36">
        <v>0.85065274966745219</v>
      </c>
    </row>
    <row r="37" spans="1:32">
      <c r="A37" s="3">
        <f t="shared" si="10"/>
        <v>0.10016994374947451</v>
      </c>
      <c r="B37" s="3">
        <f t="shared" si="11"/>
        <v>16</v>
      </c>
      <c r="C37" s="3">
        <v>100</v>
      </c>
      <c r="D37" s="3" t="str">
        <f t="shared" si="12"/>
        <v>0.100169943749475 16 100</v>
      </c>
      <c r="E37" s="3"/>
      <c r="N37" t="s">
        <v>190</v>
      </c>
      <c r="O37">
        <v>0.85065274966745219</v>
      </c>
      <c r="S37" t="s">
        <v>202</v>
      </c>
      <c r="T37" t="s">
        <v>203</v>
      </c>
      <c r="U37" t="s">
        <v>204</v>
      </c>
      <c r="V37" t="s">
        <v>205</v>
      </c>
      <c r="W37" t="s">
        <v>206</v>
      </c>
      <c r="X37" t="s">
        <v>207</v>
      </c>
      <c r="Y37" t="s">
        <v>208</v>
      </c>
      <c r="Z37" t="s">
        <v>209</v>
      </c>
      <c r="AA37" t="s">
        <v>210</v>
      </c>
      <c r="AB37" t="s">
        <v>211</v>
      </c>
      <c r="AC37" t="s">
        <v>212</v>
      </c>
      <c r="AD37" t="s">
        <v>213</v>
      </c>
      <c r="AE37" t="s">
        <v>214</v>
      </c>
      <c r="AF37" t="s">
        <v>215</v>
      </c>
    </row>
    <row r="38" spans="1:32">
      <c r="A38" s="3">
        <f t="shared" si="10"/>
        <v>0.10016994374947451</v>
      </c>
      <c r="B38" s="3">
        <f t="shared" si="11"/>
        <v>17</v>
      </c>
      <c r="C38" s="3">
        <v>100</v>
      </c>
      <c r="D38" s="3" t="str">
        <f t="shared" si="12"/>
        <v>0.100169943749475 17 100</v>
      </c>
      <c r="E38" s="3"/>
      <c r="N38" t="s">
        <v>187</v>
      </c>
      <c r="O38">
        <v>0.86982857731441465</v>
      </c>
      <c r="S38" t="s">
        <v>216</v>
      </c>
    </row>
    <row r="39" spans="1:32">
      <c r="A39" s="3">
        <f t="shared" si="10"/>
        <v>0.10016994374947451</v>
      </c>
      <c r="B39" s="3">
        <f t="shared" si="11"/>
        <v>18</v>
      </c>
      <c r="C39" s="3">
        <v>100</v>
      </c>
      <c r="D39" s="3" t="str">
        <f t="shared" si="12"/>
        <v>0.100169943749475 18 100</v>
      </c>
      <c r="E39" s="3"/>
      <c r="N39" t="s">
        <v>188</v>
      </c>
      <c r="O39">
        <v>0.86982857731441465</v>
      </c>
    </row>
    <row r="40" spans="1:32">
      <c r="A40" s="3">
        <f t="shared" si="10"/>
        <v>0.10016994374947451</v>
      </c>
      <c r="B40" s="3">
        <f t="shared" si="11"/>
        <v>19</v>
      </c>
      <c r="C40" s="3">
        <v>100</v>
      </c>
      <c r="D40" s="3" t="str">
        <f t="shared" si="12"/>
        <v>0.100169943749475 19 100</v>
      </c>
      <c r="E40" s="3"/>
      <c r="N40" t="s">
        <v>185</v>
      </c>
      <c r="O40">
        <v>0.88900440496137711</v>
      </c>
      <c r="S40" t="s">
        <v>217</v>
      </c>
      <c r="T40" t="s">
        <v>218</v>
      </c>
      <c r="U40" t="s">
        <v>219</v>
      </c>
      <c r="V40" t="s">
        <v>220</v>
      </c>
      <c r="W40" t="s">
        <v>221</v>
      </c>
      <c r="X40" t="s">
        <v>222</v>
      </c>
      <c r="Y40" t="s">
        <v>223</v>
      </c>
      <c r="Z40" t="s">
        <v>224</v>
      </c>
      <c r="AA40" t="s">
        <v>225</v>
      </c>
      <c r="AB40" t="s">
        <v>226</v>
      </c>
      <c r="AC40" t="s">
        <v>227</v>
      </c>
      <c r="AD40" t="s">
        <v>228</v>
      </c>
      <c r="AE40" t="s">
        <v>229</v>
      </c>
      <c r="AF40" t="s">
        <v>230</v>
      </c>
    </row>
    <row r="41" spans="1:32">
      <c r="A41" s="3">
        <f t="shared" si="10"/>
        <v>0.10016994374947451</v>
      </c>
      <c r="B41" s="3">
        <f t="shared" si="11"/>
        <v>20</v>
      </c>
      <c r="C41" s="3">
        <v>100</v>
      </c>
      <c r="D41" s="3" t="str">
        <f t="shared" si="12"/>
        <v>0.100169943749475 20 100</v>
      </c>
      <c r="E41" s="3"/>
      <c r="N41" t="s">
        <v>186</v>
      </c>
      <c r="O41">
        <v>0.90085571820960986</v>
      </c>
      <c r="S41" t="s">
        <v>231</v>
      </c>
    </row>
    <row r="42" spans="1:32">
      <c r="A42" s="3">
        <f t="shared" si="10"/>
        <v>0.1101699437494745</v>
      </c>
      <c r="B42" s="3">
        <f t="shared" si="11"/>
        <v>1</v>
      </c>
      <c r="C42" s="3">
        <v>100</v>
      </c>
      <c r="D42" s="3" t="str">
        <f t="shared" si="12"/>
        <v>0.110169943749475 1 100</v>
      </c>
      <c r="E42" s="3"/>
      <c r="N42" t="s">
        <v>184</v>
      </c>
      <c r="O42">
        <v>0.90818023260833958</v>
      </c>
    </row>
    <row r="43" spans="1:32">
      <c r="A43" s="3">
        <f t="shared" si="10"/>
        <v>0.1101699437494745</v>
      </c>
      <c r="B43" s="3">
        <f t="shared" si="11"/>
        <v>2</v>
      </c>
      <c r="C43" s="3">
        <v>100</v>
      </c>
      <c r="D43" s="3" t="str">
        <f t="shared" si="12"/>
        <v>0.110169943749475 2 100</v>
      </c>
      <c r="E43" s="3"/>
      <c r="N43" t="s">
        <v>182</v>
      </c>
      <c r="O43">
        <v>0.93188285910480495</v>
      </c>
    </row>
    <row r="44" spans="1:32">
      <c r="A44" s="3">
        <f t="shared" si="10"/>
        <v>0.1101699437494745</v>
      </c>
      <c r="B44" s="3">
        <f t="shared" si="11"/>
        <v>3</v>
      </c>
      <c r="C44" s="3">
        <v>100</v>
      </c>
      <c r="D44" s="3" t="str">
        <f t="shared" si="12"/>
        <v>0.110169943749475 3 100</v>
      </c>
      <c r="E44" s="3"/>
      <c r="N44" t="s">
        <v>180</v>
      </c>
      <c r="O44">
        <v>0.96291000000000004</v>
      </c>
    </row>
    <row r="45" spans="1:32">
      <c r="A45" s="3">
        <f t="shared" si="10"/>
        <v>0.1101699437494745</v>
      </c>
      <c r="B45" s="3">
        <f t="shared" si="11"/>
        <v>4</v>
      </c>
      <c r="C45" s="3">
        <v>100</v>
      </c>
      <c r="D45" s="3" t="str">
        <f t="shared" si="12"/>
        <v>0.110169943749475 4 100</v>
      </c>
      <c r="E45" s="3"/>
    </row>
    <row r="46" spans="1:32">
      <c r="A46" s="3">
        <f t="shared" si="10"/>
        <v>0.1101699437494745</v>
      </c>
      <c r="B46" s="3">
        <f t="shared" si="11"/>
        <v>5</v>
      </c>
      <c r="C46" s="3">
        <v>100</v>
      </c>
      <c r="D46" s="3" t="str">
        <f t="shared" si="12"/>
        <v>0.110169943749475 5 100</v>
      </c>
      <c r="E46" s="3"/>
    </row>
    <row r="47" spans="1:32">
      <c r="A47" s="3">
        <f t="shared" si="10"/>
        <v>0.1101699437494745</v>
      </c>
      <c r="B47" s="3">
        <f t="shared" si="11"/>
        <v>6</v>
      </c>
      <c r="C47" s="3">
        <v>100</v>
      </c>
      <c r="D47" s="3" t="str">
        <f t="shared" si="12"/>
        <v>0.110169943749475 6 100</v>
      </c>
      <c r="E47" s="3"/>
    </row>
    <row r="48" spans="1:32">
      <c r="A48" s="3">
        <f t="shared" si="10"/>
        <v>0.1101699437494745</v>
      </c>
      <c r="B48" s="3">
        <f t="shared" si="11"/>
        <v>7</v>
      </c>
      <c r="C48" s="3">
        <v>100</v>
      </c>
      <c r="D48" s="3" t="str">
        <f t="shared" si="12"/>
        <v>0.110169943749475 7 100</v>
      </c>
      <c r="E48" s="3"/>
    </row>
    <row r="49" spans="1:25">
      <c r="A49" s="3">
        <f t="shared" si="10"/>
        <v>0.1101699437494745</v>
      </c>
      <c r="B49" s="3">
        <f t="shared" si="11"/>
        <v>8</v>
      </c>
      <c r="C49" s="3">
        <v>100</v>
      </c>
      <c r="D49" s="3" t="str">
        <f t="shared" si="12"/>
        <v>0.110169943749475 8 100</v>
      </c>
      <c r="E49" s="3"/>
    </row>
    <row r="50" spans="1:25">
      <c r="A50" s="3">
        <f t="shared" si="10"/>
        <v>0.1101699437494745</v>
      </c>
      <c r="B50" s="3">
        <f t="shared" si="11"/>
        <v>9</v>
      </c>
      <c r="C50" s="3">
        <v>100</v>
      </c>
      <c r="D50" s="3" t="str">
        <f t="shared" si="12"/>
        <v>0.110169943749475 9 100</v>
      </c>
      <c r="E50" s="3"/>
    </row>
    <row r="51" spans="1:25">
      <c r="A51" s="3">
        <f t="shared" si="10"/>
        <v>0.1101699437494745</v>
      </c>
      <c r="B51" s="3">
        <f t="shared" si="11"/>
        <v>10</v>
      </c>
      <c r="C51" s="3">
        <v>100</v>
      </c>
      <c r="D51" s="3" t="str">
        <f t="shared" si="12"/>
        <v>0.110169943749475 10 100</v>
      </c>
      <c r="E51" s="3"/>
    </row>
    <row r="52" spans="1:25">
      <c r="A52" s="3">
        <f t="shared" si="10"/>
        <v>0.1101699437494745</v>
      </c>
      <c r="B52" s="3">
        <f t="shared" si="11"/>
        <v>11</v>
      </c>
      <c r="C52" s="3">
        <v>100</v>
      </c>
      <c r="D52" s="3" t="str">
        <f t="shared" si="12"/>
        <v>0.110169943749475 11 100</v>
      </c>
      <c r="E52" s="3"/>
    </row>
    <row r="53" spans="1:25">
      <c r="A53" s="3">
        <f t="shared" si="10"/>
        <v>0.1101699437494745</v>
      </c>
      <c r="B53" s="3">
        <f t="shared" si="11"/>
        <v>12</v>
      </c>
      <c r="C53" s="3">
        <v>100</v>
      </c>
      <c r="D53" s="3" t="str">
        <f t="shared" si="12"/>
        <v>0.110169943749475 12 100</v>
      </c>
      <c r="E53" s="3"/>
      <c r="X53">
        <v>2</v>
      </c>
      <c r="Y53">
        <f>+(1+SQRT(5))/2</f>
        <v>1.6180339887498949</v>
      </c>
    </row>
    <row r="54" spans="1:25">
      <c r="A54" s="3">
        <f t="shared" si="10"/>
        <v>0.1101699437494745</v>
      </c>
      <c r="B54" s="3">
        <f t="shared" si="11"/>
        <v>13</v>
      </c>
      <c r="C54" s="3">
        <v>100</v>
      </c>
      <c r="D54" s="3" t="str">
        <f t="shared" si="12"/>
        <v>0.110169943749475 13 100</v>
      </c>
      <c r="E54" s="3"/>
      <c r="X54">
        <f>+X53-Y53</f>
        <v>0.3819660112501051</v>
      </c>
    </row>
    <row r="55" spans="1:25">
      <c r="A55" s="3">
        <f t="shared" si="10"/>
        <v>0.1101699437494745</v>
      </c>
      <c r="B55" s="3">
        <f t="shared" si="11"/>
        <v>14</v>
      </c>
      <c r="C55" s="3">
        <v>100</v>
      </c>
      <c r="D55" s="3" t="str">
        <f t="shared" si="12"/>
        <v>0.110169943749475 14 100</v>
      </c>
      <c r="E55" s="3"/>
    </row>
    <row r="56" spans="1:25">
      <c r="A56" s="3">
        <f t="shared" si="10"/>
        <v>0.1101699437494745</v>
      </c>
      <c r="B56" s="3">
        <f t="shared" si="11"/>
        <v>15</v>
      </c>
      <c r="C56" s="3">
        <v>100</v>
      </c>
      <c r="D56" s="3" t="str">
        <f t="shared" si="12"/>
        <v>0.110169943749475 15 100</v>
      </c>
      <c r="E56" s="3"/>
    </row>
    <row r="57" spans="1:25">
      <c r="A57" s="3">
        <f t="shared" si="10"/>
        <v>0.1101699437494745</v>
      </c>
      <c r="B57" s="3">
        <f t="shared" si="11"/>
        <v>16</v>
      </c>
      <c r="C57" s="3">
        <v>100</v>
      </c>
      <c r="D57" s="3" t="str">
        <f t="shared" si="12"/>
        <v>0.110169943749475 16 100</v>
      </c>
      <c r="E57" s="3"/>
    </row>
    <row r="58" spans="1:25">
      <c r="A58" s="3">
        <f t="shared" si="10"/>
        <v>0.1101699437494745</v>
      </c>
      <c r="B58" s="3">
        <f t="shared" si="11"/>
        <v>17</v>
      </c>
      <c r="C58" s="3">
        <v>100</v>
      </c>
      <c r="D58" s="3" t="str">
        <f t="shared" si="12"/>
        <v>0.110169943749475 17 100</v>
      </c>
      <c r="E58" s="3"/>
    </row>
    <row r="59" spans="1:25">
      <c r="A59" s="3">
        <f t="shared" si="10"/>
        <v>0.1101699437494745</v>
      </c>
      <c r="B59" s="3">
        <f t="shared" si="11"/>
        <v>18</v>
      </c>
      <c r="C59" s="3">
        <v>100</v>
      </c>
      <c r="D59" s="3" t="str">
        <f t="shared" si="12"/>
        <v>0.110169943749475 18 100</v>
      </c>
      <c r="E59" s="3"/>
    </row>
    <row r="60" spans="1:25">
      <c r="A60" s="3">
        <f t="shared" si="10"/>
        <v>0.1101699437494745</v>
      </c>
      <c r="B60" s="3">
        <f t="shared" si="11"/>
        <v>19</v>
      </c>
      <c r="C60" s="3">
        <v>100</v>
      </c>
      <c r="D60" s="3" t="str">
        <f t="shared" si="12"/>
        <v>0.110169943749475 19 100</v>
      </c>
      <c r="E60" s="3"/>
    </row>
    <row r="61" spans="1:25">
      <c r="A61" s="3">
        <f t="shared" si="10"/>
        <v>0.1101699437494745</v>
      </c>
      <c r="B61" s="3">
        <f t="shared" si="11"/>
        <v>20</v>
      </c>
      <c r="C61" s="3">
        <v>100</v>
      </c>
      <c r="D61" s="3" t="str">
        <f t="shared" si="12"/>
        <v>0.110169943749475 20 100</v>
      </c>
      <c r="E61" s="3"/>
    </row>
    <row r="62" spans="1:25">
      <c r="A62" s="3">
        <f t="shared" si="10"/>
        <v>0.1201699437494745</v>
      </c>
      <c r="B62" s="3">
        <f t="shared" si="11"/>
        <v>1</v>
      </c>
      <c r="C62" s="3">
        <v>100</v>
      </c>
      <c r="D62" s="3" t="str">
        <f t="shared" si="12"/>
        <v>0.120169943749474 1 100</v>
      </c>
      <c r="E62" s="3"/>
    </row>
    <row r="63" spans="1:25">
      <c r="A63" s="3">
        <f t="shared" si="10"/>
        <v>0.1201699437494745</v>
      </c>
      <c r="B63" s="3">
        <f t="shared" si="11"/>
        <v>2</v>
      </c>
      <c r="C63" s="3">
        <v>100</v>
      </c>
      <c r="D63" s="3" t="str">
        <f t="shared" si="12"/>
        <v>0.120169943749474 2 100</v>
      </c>
      <c r="E63" s="3"/>
      <c r="S63">
        <v>0.5</v>
      </c>
      <c r="T63" t="s">
        <v>286</v>
      </c>
    </row>
    <row r="64" spans="1:25">
      <c r="A64" s="3">
        <f t="shared" si="10"/>
        <v>0.1201699437494745</v>
      </c>
      <c r="B64" s="3">
        <f t="shared" si="11"/>
        <v>3</v>
      </c>
      <c r="C64" s="3">
        <v>100</v>
      </c>
      <c r="D64" s="3" t="str">
        <f t="shared" si="12"/>
        <v>0.120169943749474 3 100</v>
      </c>
      <c r="E64" s="3"/>
    </row>
    <row r="65" spans="1:5">
      <c r="A65" s="3">
        <f t="shared" si="10"/>
        <v>0.1201699437494745</v>
      </c>
      <c r="B65" s="3">
        <f t="shared" si="11"/>
        <v>4</v>
      </c>
      <c r="C65" s="3">
        <v>100</v>
      </c>
      <c r="D65" s="3" t="str">
        <f t="shared" si="12"/>
        <v>0.120169943749474 4 100</v>
      </c>
      <c r="E65" s="3"/>
    </row>
    <row r="66" spans="1:5">
      <c r="A66" s="3">
        <f t="shared" si="10"/>
        <v>0.1201699437494745</v>
      </c>
      <c r="B66" s="3">
        <f t="shared" si="11"/>
        <v>5</v>
      </c>
      <c r="C66" s="3">
        <v>100</v>
      </c>
      <c r="D66" s="3" t="str">
        <f t="shared" si="12"/>
        <v>0.120169943749474 5 100</v>
      </c>
      <c r="E66" s="3"/>
    </row>
    <row r="67" spans="1:5">
      <c r="A67" s="3">
        <f t="shared" si="10"/>
        <v>0.1201699437494745</v>
      </c>
      <c r="B67" s="3">
        <f t="shared" si="11"/>
        <v>6</v>
      </c>
      <c r="C67" s="3">
        <v>100</v>
      </c>
      <c r="D67" s="3" t="str">
        <f t="shared" si="12"/>
        <v>0.120169943749474 6 100</v>
      </c>
      <c r="E67" s="3"/>
    </row>
    <row r="68" spans="1:5">
      <c r="A68" s="3">
        <f t="shared" si="10"/>
        <v>0.1201699437494745</v>
      </c>
      <c r="B68" s="3">
        <f t="shared" si="11"/>
        <v>7</v>
      </c>
      <c r="C68" s="3">
        <v>100</v>
      </c>
      <c r="D68" s="3" t="str">
        <f t="shared" si="12"/>
        <v>0.120169943749474 7 100</v>
      </c>
      <c r="E68" s="3"/>
    </row>
    <row r="69" spans="1:5">
      <c r="A69" s="3">
        <f t="shared" si="10"/>
        <v>0.1201699437494745</v>
      </c>
      <c r="B69" s="3">
        <f t="shared" si="11"/>
        <v>8</v>
      </c>
      <c r="C69" s="3">
        <v>100</v>
      </c>
      <c r="D69" s="3" t="str">
        <f t="shared" si="12"/>
        <v>0.120169943749474 8 100</v>
      </c>
      <c r="E69" s="3"/>
    </row>
    <row r="70" spans="1:5">
      <c r="A70" s="3">
        <f t="shared" si="10"/>
        <v>0.1201699437494745</v>
      </c>
      <c r="B70" s="3">
        <f t="shared" si="11"/>
        <v>9</v>
      </c>
      <c r="C70" s="3">
        <v>100</v>
      </c>
      <c r="D70" s="3" t="str">
        <f t="shared" si="12"/>
        <v>0.120169943749474 9 100</v>
      </c>
      <c r="E70" s="3"/>
    </row>
    <row r="71" spans="1:5">
      <c r="A71" s="3">
        <f t="shared" si="10"/>
        <v>0.1201699437494745</v>
      </c>
      <c r="B71" s="3">
        <f t="shared" si="11"/>
        <v>10</v>
      </c>
      <c r="C71" s="3">
        <v>100</v>
      </c>
      <c r="D71" s="3" t="str">
        <f t="shared" si="12"/>
        <v>0.120169943749474 10 100</v>
      </c>
      <c r="E71" s="3"/>
    </row>
    <row r="72" spans="1:5">
      <c r="A72" s="3">
        <f t="shared" si="10"/>
        <v>0.1201699437494745</v>
      </c>
      <c r="B72" s="3">
        <f t="shared" si="11"/>
        <v>11</v>
      </c>
      <c r="C72" s="3">
        <v>100</v>
      </c>
      <c r="D72" s="3" t="str">
        <f t="shared" si="12"/>
        <v>0.120169943749474 11 100</v>
      </c>
      <c r="E72" s="3"/>
    </row>
    <row r="73" spans="1:5">
      <c r="A73" s="3">
        <f t="shared" si="10"/>
        <v>0.1201699437494745</v>
      </c>
      <c r="B73" s="3">
        <f t="shared" si="11"/>
        <v>12</v>
      </c>
      <c r="C73" s="3">
        <v>100</v>
      </c>
      <c r="D73" s="3" t="str">
        <f t="shared" si="12"/>
        <v>0.120169943749474 12 100</v>
      </c>
      <c r="E73" s="3"/>
    </row>
    <row r="74" spans="1:5">
      <c r="A74" s="3">
        <f t="shared" si="10"/>
        <v>0.1201699437494745</v>
      </c>
      <c r="B74" s="3">
        <f t="shared" si="11"/>
        <v>13</v>
      </c>
      <c r="C74" s="3">
        <v>100</v>
      </c>
      <c r="D74" s="3" t="str">
        <f t="shared" si="12"/>
        <v>0.120169943749474 13 100</v>
      </c>
      <c r="E74" s="3"/>
    </row>
    <row r="75" spans="1:5">
      <c r="A75" s="3">
        <f t="shared" si="10"/>
        <v>0.1201699437494745</v>
      </c>
      <c r="B75" s="3">
        <f t="shared" si="11"/>
        <v>14</v>
      </c>
      <c r="C75" s="3">
        <v>100</v>
      </c>
      <c r="D75" s="3" t="str">
        <f t="shared" si="12"/>
        <v>0.120169943749474 14 100</v>
      </c>
      <c r="E75" s="3"/>
    </row>
    <row r="76" spans="1:5">
      <c r="A76" s="3">
        <f t="shared" si="10"/>
        <v>0.1201699437494745</v>
      </c>
      <c r="B76" s="3">
        <f t="shared" si="11"/>
        <v>15</v>
      </c>
      <c r="C76" s="3">
        <v>100</v>
      </c>
      <c r="D76" s="3" t="str">
        <f t="shared" si="12"/>
        <v>0.120169943749474 15 100</v>
      </c>
      <c r="E76" s="3"/>
    </row>
    <row r="77" spans="1:5">
      <c r="A77" s="3">
        <f t="shared" si="10"/>
        <v>0.1201699437494745</v>
      </c>
      <c r="B77" s="3">
        <f t="shared" si="11"/>
        <v>16</v>
      </c>
      <c r="C77" s="3">
        <v>100</v>
      </c>
      <c r="D77" s="3" t="str">
        <f t="shared" si="12"/>
        <v>0.120169943749474 16 100</v>
      </c>
      <c r="E77" s="3"/>
    </row>
    <row r="78" spans="1:5">
      <c r="A78" s="3">
        <f t="shared" si="10"/>
        <v>0.1201699437494745</v>
      </c>
      <c r="B78" s="3">
        <f t="shared" si="11"/>
        <v>17</v>
      </c>
      <c r="C78" s="3">
        <v>100</v>
      </c>
      <c r="D78" s="3" t="str">
        <f t="shared" si="12"/>
        <v>0.120169943749474 17 100</v>
      </c>
      <c r="E78" s="3"/>
    </row>
    <row r="79" spans="1:5">
      <c r="A79" s="3">
        <f t="shared" si="10"/>
        <v>0.1201699437494745</v>
      </c>
      <c r="B79" s="3">
        <f t="shared" si="11"/>
        <v>18</v>
      </c>
      <c r="C79" s="3">
        <v>100</v>
      </c>
      <c r="D79" s="3" t="str">
        <f t="shared" si="12"/>
        <v>0.120169943749474 18 100</v>
      </c>
      <c r="E79" s="3"/>
    </row>
    <row r="80" spans="1:5">
      <c r="A80" s="3">
        <f t="shared" si="10"/>
        <v>0.1201699437494745</v>
      </c>
      <c r="B80" s="3">
        <f t="shared" si="11"/>
        <v>19</v>
      </c>
      <c r="C80" s="3">
        <v>100</v>
      </c>
      <c r="D80" s="3" t="str">
        <f t="shared" si="12"/>
        <v>0.120169943749474 19 100</v>
      </c>
      <c r="E80" s="3"/>
    </row>
    <row r="81" spans="1:5">
      <c r="A81" s="3">
        <f t="shared" si="10"/>
        <v>0.1201699437494745</v>
      </c>
      <c r="B81" s="3">
        <f t="shared" si="11"/>
        <v>20</v>
      </c>
      <c r="C81" s="3">
        <v>100</v>
      </c>
      <c r="D81" s="3" t="str">
        <f t="shared" si="12"/>
        <v>0.120169943749474 20 100</v>
      </c>
      <c r="E81" s="3"/>
    </row>
    <row r="82" spans="1:5">
      <c r="A82" s="3">
        <f t="shared" si="10"/>
        <v>0.13016994374947449</v>
      </c>
      <c r="B82" s="3">
        <f t="shared" si="11"/>
        <v>1</v>
      </c>
      <c r="C82" s="3">
        <v>100</v>
      </c>
      <c r="D82" s="3" t="str">
        <f t="shared" si="12"/>
        <v>0.130169943749474 1 100</v>
      </c>
      <c r="E82" s="3"/>
    </row>
    <row r="83" spans="1:5">
      <c r="A83" s="3">
        <f t="shared" si="10"/>
        <v>0.13016994374947449</v>
      </c>
      <c r="B83" s="3">
        <f t="shared" si="11"/>
        <v>2</v>
      </c>
      <c r="C83" s="3">
        <v>100</v>
      </c>
      <c r="D83" s="3" t="str">
        <f t="shared" si="12"/>
        <v>0.130169943749474 2 100</v>
      </c>
      <c r="E83" s="3"/>
    </row>
    <row r="84" spans="1:5">
      <c r="A84" s="3">
        <f t="shared" si="10"/>
        <v>0.13016994374947449</v>
      </c>
      <c r="B84" s="3">
        <f t="shared" si="11"/>
        <v>3</v>
      </c>
      <c r="C84" s="3">
        <v>100</v>
      </c>
      <c r="D84" s="3" t="str">
        <f t="shared" si="12"/>
        <v>0.130169943749474 3 100</v>
      </c>
      <c r="E84" s="3"/>
    </row>
    <row r="85" spans="1:5">
      <c r="A85" s="3">
        <f t="shared" si="10"/>
        <v>0.13016994374947449</v>
      </c>
      <c r="B85" s="3">
        <f t="shared" si="11"/>
        <v>4</v>
      </c>
      <c r="C85" s="3">
        <v>100</v>
      </c>
      <c r="D85" s="3" t="str">
        <f t="shared" si="12"/>
        <v>0.130169943749474 4 100</v>
      </c>
      <c r="E85" s="3"/>
    </row>
    <row r="86" spans="1:5">
      <c r="A86" s="3">
        <f t="shared" si="10"/>
        <v>0.13016994374947449</v>
      </c>
      <c r="B86" s="3">
        <f t="shared" si="11"/>
        <v>5</v>
      </c>
      <c r="C86" s="3">
        <v>100</v>
      </c>
      <c r="D86" s="3" t="str">
        <f t="shared" si="12"/>
        <v>0.130169943749474 5 100</v>
      </c>
      <c r="E86" s="3"/>
    </row>
    <row r="87" spans="1:5">
      <c r="A87" s="3">
        <f t="shared" ref="A87:A150" si="13">+A67+0.01</f>
        <v>0.13016994374947449</v>
      </c>
      <c r="B87" s="3">
        <f t="shared" ref="B87:B106" si="14">+B67</f>
        <v>6</v>
      </c>
      <c r="C87" s="3">
        <v>100</v>
      </c>
      <c r="D87" s="3" t="str">
        <f t="shared" ref="D87:D106" si="15">+A87&amp;" "&amp;B87&amp;" "&amp;C87</f>
        <v>0.130169943749474 6 100</v>
      </c>
      <c r="E87" s="3"/>
    </row>
    <row r="88" spans="1:5">
      <c r="A88" s="3">
        <f t="shared" si="13"/>
        <v>0.13016994374947449</v>
      </c>
      <c r="B88" s="3">
        <f t="shared" si="14"/>
        <v>7</v>
      </c>
      <c r="C88" s="3">
        <v>100</v>
      </c>
      <c r="D88" s="3" t="str">
        <f t="shared" si="15"/>
        <v>0.130169943749474 7 100</v>
      </c>
      <c r="E88" s="3"/>
    </row>
    <row r="89" spans="1:5">
      <c r="A89" s="3">
        <f t="shared" si="13"/>
        <v>0.13016994374947449</v>
      </c>
      <c r="B89" s="3">
        <f t="shared" si="14"/>
        <v>8</v>
      </c>
      <c r="C89" s="3">
        <v>100</v>
      </c>
      <c r="D89" s="3" t="str">
        <f t="shared" si="15"/>
        <v>0.130169943749474 8 100</v>
      </c>
      <c r="E89" s="3"/>
    </row>
    <row r="90" spans="1:5">
      <c r="A90" s="3">
        <f t="shared" si="13"/>
        <v>0.13016994374947449</v>
      </c>
      <c r="B90" s="3">
        <f t="shared" si="14"/>
        <v>9</v>
      </c>
      <c r="C90" s="3">
        <v>100</v>
      </c>
      <c r="D90" s="3" t="str">
        <f t="shared" si="15"/>
        <v>0.130169943749474 9 100</v>
      </c>
      <c r="E90" s="3"/>
    </row>
    <row r="91" spans="1:5">
      <c r="A91" s="3">
        <f t="shared" si="13"/>
        <v>0.13016994374947449</v>
      </c>
      <c r="B91" s="3">
        <f t="shared" si="14"/>
        <v>10</v>
      </c>
      <c r="C91" s="3">
        <v>100</v>
      </c>
      <c r="D91" s="3" t="str">
        <f t="shared" si="15"/>
        <v>0.130169943749474 10 100</v>
      </c>
      <c r="E91" s="3"/>
    </row>
    <row r="92" spans="1:5">
      <c r="A92" s="3">
        <f t="shared" si="13"/>
        <v>0.13016994374947449</v>
      </c>
      <c r="B92" s="3">
        <f t="shared" si="14"/>
        <v>11</v>
      </c>
      <c r="C92" s="3">
        <v>100</v>
      </c>
      <c r="D92" s="3" t="str">
        <f t="shared" si="15"/>
        <v>0.130169943749474 11 100</v>
      </c>
      <c r="E92" s="3"/>
    </row>
    <row r="93" spans="1:5">
      <c r="A93" s="3">
        <f t="shared" si="13"/>
        <v>0.13016994374947449</v>
      </c>
      <c r="B93" s="3">
        <f t="shared" si="14"/>
        <v>12</v>
      </c>
      <c r="C93" s="3">
        <v>100</v>
      </c>
      <c r="D93" s="3" t="str">
        <f t="shared" si="15"/>
        <v>0.130169943749474 12 100</v>
      </c>
      <c r="E93" s="3"/>
    </row>
    <row r="94" spans="1:5">
      <c r="A94" s="3">
        <f t="shared" si="13"/>
        <v>0.13016994374947449</v>
      </c>
      <c r="B94" s="3">
        <f t="shared" si="14"/>
        <v>13</v>
      </c>
      <c r="C94" s="3">
        <v>100</v>
      </c>
      <c r="D94" s="3" t="str">
        <f t="shared" si="15"/>
        <v>0.130169943749474 13 100</v>
      </c>
      <c r="E94" s="3"/>
    </row>
    <row r="95" spans="1:5">
      <c r="A95" s="3">
        <f t="shared" si="13"/>
        <v>0.13016994374947449</v>
      </c>
      <c r="B95" s="3">
        <f t="shared" si="14"/>
        <v>14</v>
      </c>
      <c r="C95" s="3">
        <v>100</v>
      </c>
      <c r="D95" s="3" t="str">
        <f t="shared" si="15"/>
        <v>0.130169943749474 14 100</v>
      </c>
      <c r="E95" s="3"/>
    </row>
    <row r="96" spans="1:5">
      <c r="A96" s="3">
        <f t="shared" si="13"/>
        <v>0.13016994374947449</v>
      </c>
      <c r="B96" s="3">
        <f t="shared" si="14"/>
        <v>15</v>
      </c>
      <c r="C96" s="3">
        <v>100</v>
      </c>
      <c r="D96" s="3" t="str">
        <f t="shared" si="15"/>
        <v>0.130169943749474 15 100</v>
      </c>
      <c r="E96" s="3"/>
    </row>
    <row r="97" spans="1:5">
      <c r="A97" s="3">
        <f t="shared" si="13"/>
        <v>0.13016994374947449</v>
      </c>
      <c r="B97" s="3">
        <f t="shared" si="14"/>
        <v>16</v>
      </c>
      <c r="C97" s="3">
        <v>100</v>
      </c>
      <c r="D97" s="3" t="str">
        <f t="shared" si="15"/>
        <v>0.130169943749474 16 100</v>
      </c>
      <c r="E97" s="3"/>
    </row>
    <row r="98" spans="1:5">
      <c r="A98" s="3">
        <f t="shared" si="13"/>
        <v>0.13016994374947449</v>
      </c>
      <c r="B98" s="3">
        <f t="shared" si="14"/>
        <v>17</v>
      </c>
      <c r="C98" s="3">
        <v>100</v>
      </c>
      <c r="D98" s="3" t="str">
        <f t="shared" si="15"/>
        <v>0.130169943749474 17 100</v>
      </c>
    </row>
    <row r="99" spans="1:5">
      <c r="A99" s="3">
        <f t="shared" si="13"/>
        <v>0.13016994374947449</v>
      </c>
      <c r="B99" s="3">
        <f t="shared" si="14"/>
        <v>18</v>
      </c>
      <c r="C99" s="3">
        <v>100</v>
      </c>
      <c r="D99" s="3" t="str">
        <f t="shared" si="15"/>
        <v>0.130169943749474 18 100</v>
      </c>
    </row>
    <row r="100" spans="1:5">
      <c r="A100" s="3">
        <f t="shared" si="13"/>
        <v>0.13016994374947449</v>
      </c>
      <c r="B100" s="3">
        <f t="shared" si="14"/>
        <v>19</v>
      </c>
      <c r="C100" s="3">
        <v>100</v>
      </c>
      <c r="D100" s="3" t="str">
        <f t="shared" si="15"/>
        <v>0.130169943749474 19 100</v>
      </c>
    </row>
    <row r="101" spans="1:5">
      <c r="A101" s="3">
        <f t="shared" si="13"/>
        <v>0.13016994374947449</v>
      </c>
      <c r="B101" s="3">
        <f t="shared" si="14"/>
        <v>20</v>
      </c>
      <c r="C101" s="3">
        <v>100</v>
      </c>
      <c r="D101" s="3" t="str">
        <f t="shared" si="15"/>
        <v>0.130169943749474 20 100</v>
      </c>
    </row>
    <row r="102" spans="1:5">
      <c r="A102" s="3">
        <f t="shared" si="13"/>
        <v>0.1401699437494745</v>
      </c>
      <c r="B102" s="3">
        <f t="shared" si="14"/>
        <v>1</v>
      </c>
      <c r="C102" s="3">
        <v>100</v>
      </c>
      <c r="D102" s="3" t="str">
        <f t="shared" si="15"/>
        <v>0.140169943749475 1 100</v>
      </c>
    </row>
    <row r="103" spans="1:5">
      <c r="A103" s="3">
        <f t="shared" si="13"/>
        <v>0.1401699437494745</v>
      </c>
      <c r="B103" s="3">
        <f t="shared" si="14"/>
        <v>2</v>
      </c>
      <c r="C103" s="3">
        <v>100</v>
      </c>
      <c r="D103" s="3" t="str">
        <f t="shared" si="15"/>
        <v>0.140169943749475 2 100</v>
      </c>
    </row>
    <row r="104" spans="1:5">
      <c r="A104" s="3">
        <f t="shared" si="13"/>
        <v>0.1401699437494745</v>
      </c>
      <c r="B104" s="3">
        <f t="shared" si="14"/>
        <v>3</v>
      </c>
      <c r="C104" s="3">
        <v>100</v>
      </c>
      <c r="D104" s="3" t="str">
        <f t="shared" si="15"/>
        <v>0.140169943749475 3 100</v>
      </c>
    </row>
    <row r="105" spans="1:5">
      <c r="A105" s="3">
        <f t="shared" si="13"/>
        <v>0.1401699437494745</v>
      </c>
      <c r="B105" s="3">
        <f t="shared" si="14"/>
        <v>4</v>
      </c>
      <c r="C105" s="3">
        <v>100</v>
      </c>
      <c r="D105" s="3" t="str">
        <f t="shared" si="15"/>
        <v>0.140169943749475 4 100</v>
      </c>
    </row>
    <row r="106" spans="1:5">
      <c r="A106" s="3">
        <f t="shared" si="13"/>
        <v>0.1401699437494745</v>
      </c>
      <c r="B106" s="3">
        <f t="shared" si="14"/>
        <v>5</v>
      </c>
      <c r="C106" s="3">
        <v>100</v>
      </c>
      <c r="D106" s="3" t="str">
        <f t="shared" si="15"/>
        <v>0.140169943749475 5 100</v>
      </c>
    </row>
    <row r="107" spans="1:5">
      <c r="A107" s="3">
        <f t="shared" si="13"/>
        <v>0.1401699437494745</v>
      </c>
      <c r="B107" s="3">
        <f t="shared" ref="B107" si="16">+B87</f>
        <v>6</v>
      </c>
      <c r="C107" s="3">
        <v>100</v>
      </c>
      <c r="D107" s="3" t="str">
        <f t="shared" ref="D107:D150" si="17">+A107&amp;" "&amp;B107&amp;" "&amp;C107</f>
        <v>0.140169943749475 6 100</v>
      </c>
    </row>
    <row r="108" spans="1:5">
      <c r="A108" s="3">
        <f t="shared" si="13"/>
        <v>0.1401699437494745</v>
      </c>
      <c r="B108" s="3">
        <f t="shared" ref="B108" si="18">+B88</f>
        <v>7</v>
      </c>
      <c r="C108" s="3">
        <v>100</v>
      </c>
      <c r="D108" s="3" t="str">
        <f t="shared" si="17"/>
        <v>0.140169943749475 7 100</v>
      </c>
    </row>
    <row r="109" spans="1:5">
      <c r="A109" s="3">
        <f t="shared" si="13"/>
        <v>0.1401699437494745</v>
      </c>
      <c r="B109" s="3">
        <f t="shared" ref="B109" si="19">+B89</f>
        <v>8</v>
      </c>
      <c r="C109" s="3">
        <v>100</v>
      </c>
      <c r="D109" s="3" t="str">
        <f t="shared" si="17"/>
        <v>0.140169943749475 8 100</v>
      </c>
    </row>
    <row r="110" spans="1:5">
      <c r="A110" s="3">
        <f t="shared" si="13"/>
        <v>0.1401699437494745</v>
      </c>
      <c r="B110" s="3">
        <f t="shared" ref="B110" si="20">+B90</f>
        <v>9</v>
      </c>
      <c r="C110" s="3">
        <v>100</v>
      </c>
      <c r="D110" s="3" t="str">
        <f t="shared" si="17"/>
        <v>0.140169943749475 9 100</v>
      </c>
    </row>
    <row r="111" spans="1:5">
      <c r="A111" s="3">
        <f t="shared" si="13"/>
        <v>0.1401699437494745</v>
      </c>
      <c r="B111" s="3">
        <f t="shared" ref="B111" si="21">+B91</f>
        <v>10</v>
      </c>
      <c r="C111" s="3">
        <v>100</v>
      </c>
      <c r="D111" s="3" t="str">
        <f t="shared" si="17"/>
        <v>0.140169943749475 10 100</v>
      </c>
    </row>
    <row r="112" spans="1:5">
      <c r="A112" s="3">
        <f t="shared" si="13"/>
        <v>0.1401699437494745</v>
      </c>
      <c r="B112" s="3">
        <f t="shared" ref="B112" si="22">+B92</f>
        <v>11</v>
      </c>
      <c r="C112" s="3">
        <v>100</v>
      </c>
      <c r="D112" s="3" t="str">
        <f t="shared" si="17"/>
        <v>0.140169943749475 11 100</v>
      </c>
    </row>
    <row r="113" spans="1:4">
      <c r="A113" s="3">
        <f t="shared" si="13"/>
        <v>0.1401699437494745</v>
      </c>
      <c r="B113" s="3">
        <f t="shared" ref="B113" si="23">+B93</f>
        <v>12</v>
      </c>
      <c r="C113" s="3">
        <v>100</v>
      </c>
      <c r="D113" s="3" t="str">
        <f t="shared" si="17"/>
        <v>0.140169943749475 12 100</v>
      </c>
    </row>
    <row r="114" spans="1:4">
      <c r="A114" s="3">
        <f t="shared" si="13"/>
        <v>0.1401699437494745</v>
      </c>
      <c r="B114" s="3">
        <f t="shared" ref="B114" si="24">+B94</f>
        <v>13</v>
      </c>
      <c r="C114" s="3">
        <v>100</v>
      </c>
      <c r="D114" s="3" t="str">
        <f t="shared" si="17"/>
        <v>0.140169943749475 13 100</v>
      </c>
    </row>
    <row r="115" spans="1:4">
      <c r="A115" s="3">
        <f t="shared" si="13"/>
        <v>0.1401699437494745</v>
      </c>
      <c r="B115" s="3">
        <f t="shared" ref="B115" si="25">+B95</f>
        <v>14</v>
      </c>
      <c r="C115" s="3">
        <v>100</v>
      </c>
      <c r="D115" s="3" t="str">
        <f t="shared" si="17"/>
        <v>0.140169943749475 14 100</v>
      </c>
    </row>
    <row r="116" spans="1:4">
      <c r="A116" s="3">
        <f t="shared" si="13"/>
        <v>0.1401699437494745</v>
      </c>
      <c r="B116" s="3">
        <f t="shared" ref="B116" si="26">+B96</f>
        <v>15</v>
      </c>
      <c r="C116" s="3">
        <v>100</v>
      </c>
      <c r="D116" s="3" t="str">
        <f t="shared" si="17"/>
        <v>0.140169943749475 15 100</v>
      </c>
    </row>
    <row r="117" spans="1:4">
      <c r="A117" s="3">
        <f t="shared" si="13"/>
        <v>0.1401699437494745</v>
      </c>
      <c r="B117" s="3">
        <f t="shared" ref="B117" si="27">+B97</f>
        <v>16</v>
      </c>
      <c r="C117" s="3">
        <v>100</v>
      </c>
      <c r="D117" s="3" t="str">
        <f t="shared" si="17"/>
        <v>0.140169943749475 16 100</v>
      </c>
    </row>
    <row r="118" spans="1:4">
      <c r="A118" s="3">
        <f t="shared" si="13"/>
        <v>0.1401699437494745</v>
      </c>
      <c r="B118" s="3">
        <f t="shared" ref="B118" si="28">+B98</f>
        <v>17</v>
      </c>
      <c r="C118" s="3">
        <v>100</v>
      </c>
      <c r="D118" s="3" t="str">
        <f t="shared" si="17"/>
        <v>0.140169943749475 17 100</v>
      </c>
    </row>
    <row r="119" spans="1:4">
      <c r="A119" s="3">
        <f t="shared" si="13"/>
        <v>0.1401699437494745</v>
      </c>
      <c r="B119" s="3">
        <f t="shared" ref="B119" si="29">+B99</f>
        <v>18</v>
      </c>
      <c r="C119" s="3">
        <v>100</v>
      </c>
      <c r="D119" s="3" t="str">
        <f t="shared" si="17"/>
        <v>0.140169943749475 18 100</v>
      </c>
    </row>
    <row r="120" spans="1:4">
      <c r="A120" s="3">
        <f t="shared" si="13"/>
        <v>0.1401699437494745</v>
      </c>
      <c r="B120" s="3">
        <f t="shared" ref="B120" si="30">+B100</f>
        <v>19</v>
      </c>
      <c r="C120" s="3">
        <v>100</v>
      </c>
      <c r="D120" s="3" t="str">
        <f t="shared" si="17"/>
        <v>0.140169943749475 19 100</v>
      </c>
    </row>
    <row r="121" spans="1:4">
      <c r="A121" s="3">
        <f t="shared" si="13"/>
        <v>0.1401699437494745</v>
      </c>
      <c r="B121" s="3">
        <f t="shared" ref="B121" si="31">+B101</f>
        <v>20</v>
      </c>
      <c r="C121" s="3">
        <v>100</v>
      </c>
      <c r="D121" s="3" t="str">
        <f t="shared" si="17"/>
        <v>0.140169943749475 20 100</v>
      </c>
    </row>
    <row r="122" spans="1:4">
      <c r="A122" s="3">
        <f t="shared" si="13"/>
        <v>0.15016994374947451</v>
      </c>
      <c r="B122" s="3">
        <f t="shared" ref="B122" si="32">+B102</f>
        <v>1</v>
      </c>
      <c r="C122" s="3">
        <v>100</v>
      </c>
      <c r="D122" s="3" t="str">
        <f t="shared" si="17"/>
        <v>0.150169943749475 1 100</v>
      </c>
    </row>
    <row r="123" spans="1:4">
      <c r="A123" s="3">
        <f t="shared" si="13"/>
        <v>0.15016994374947451</v>
      </c>
      <c r="B123" s="3">
        <f t="shared" ref="B123" si="33">+B103</f>
        <v>2</v>
      </c>
      <c r="C123" s="3">
        <v>100</v>
      </c>
      <c r="D123" s="3" t="str">
        <f t="shared" si="17"/>
        <v>0.150169943749475 2 100</v>
      </c>
    </row>
    <row r="124" spans="1:4">
      <c r="A124" s="3">
        <f t="shared" si="13"/>
        <v>0.15016994374947451</v>
      </c>
      <c r="B124" s="3">
        <f t="shared" ref="B124" si="34">+B104</f>
        <v>3</v>
      </c>
      <c r="C124" s="3">
        <v>100</v>
      </c>
      <c r="D124" s="3" t="str">
        <f t="shared" si="17"/>
        <v>0.150169943749475 3 100</v>
      </c>
    </row>
    <row r="125" spans="1:4">
      <c r="A125" s="3">
        <f t="shared" si="13"/>
        <v>0.15016994374947451</v>
      </c>
      <c r="B125" s="3">
        <f t="shared" ref="B125" si="35">+B105</f>
        <v>4</v>
      </c>
      <c r="C125" s="3">
        <v>100</v>
      </c>
      <c r="D125" s="3" t="str">
        <f t="shared" si="17"/>
        <v>0.150169943749475 4 100</v>
      </c>
    </row>
    <row r="126" spans="1:4">
      <c r="A126" s="3">
        <f t="shared" si="13"/>
        <v>0.15016994374947451</v>
      </c>
      <c r="B126" s="3">
        <f t="shared" ref="B126" si="36">+B106</f>
        <v>5</v>
      </c>
      <c r="C126" s="3">
        <v>100</v>
      </c>
      <c r="D126" s="3" t="str">
        <f t="shared" si="17"/>
        <v>0.150169943749475 5 100</v>
      </c>
    </row>
    <row r="127" spans="1:4">
      <c r="A127" s="3">
        <f t="shared" si="13"/>
        <v>0.15016994374947451</v>
      </c>
      <c r="B127" s="3">
        <f t="shared" ref="B127" si="37">+B107</f>
        <v>6</v>
      </c>
      <c r="C127" s="3">
        <v>100</v>
      </c>
      <c r="D127" s="3" t="str">
        <f t="shared" si="17"/>
        <v>0.150169943749475 6 100</v>
      </c>
    </row>
    <row r="128" spans="1:4">
      <c r="A128" s="3">
        <f t="shared" si="13"/>
        <v>0.15016994374947451</v>
      </c>
      <c r="B128" s="3">
        <f t="shared" ref="B128" si="38">+B108</f>
        <v>7</v>
      </c>
      <c r="C128" s="3">
        <v>100</v>
      </c>
      <c r="D128" s="3" t="str">
        <f t="shared" si="17"/>
        <v>0.150169943749475 7 100</v>
      </c>
    </row>
    <row r="129" spans="1:4">
      <c r="A129" s="3">
        <f t="shared" si="13"/>
        <v>0.15016994374947451</v>
      </c>
      <c r="B129" s="3">
        <f t="shared" ref="B129" si="39">+B109</f>
        <v>8</v>
      </c>
      <c r="C129" s="3">
        <v>100</v>
      </c>
      <c r="D129" s="3" t="str">
        <f t="shared" si="17"/>
        <v>0.150169943749475 8 100</v>
      </c>
    </row>
    <row r="130" spans="1:4">
      <c r="A130" s="3">
        <f t="shared" si="13"/>
        <v>0.15016994374947451</v>
      </c>
      <c r="B130" s="3">
        <f t="shared" ref="B130" si="40">+B110</f>
        <v>9</v>
      </c>
      <c r="C130" s="3">
        <v>100</v>
      </c>
      <c r="D130" s="3" t="str">
        <f t="shared" si="17"/>
        <v>0.150169943749475 9 100</v>
      </c>
    </row>
    <row r="131" spans="1:4">
      <c r="A131" s="3">
        <f t="shared" si="13"/>
        <v>0.15016994374947451</v>
      </c>
      <c r="B131" s="3">
        <f t="shared" ref="B131" si="41">+B111</f>
        <v>10</v>
      </c>
      <c r="C131" s="3">
        <v>100</v>
      </c>
      <c r="D131" s="3" t="str">
        <f t="shared" si="17"/>
        <v>0.150169943749475 10 100</v>
      </c>
    </row>
    <row r="132" spans="1:4">
      <c r="A132" s="3">
        <f t="shared" si="13"/>
        <v>0.15016994374947451</v>
      </c>
      <c r="B132" s="3">
        <f t="shared" ref="B132" si="42">+B112</f>
        <v>11</v>
      </c>
      <c r="C132" s="3">
        <v>100</v>
      </c>
      <c r="D132" s="3" t="str">
        <f t="shared" si="17"/>
        <v>0.150169943749475 11 100</v>
      </c>
    </row>
    <row r="133" spans="1:4">
      <c r="A133" s="3">
        <f t="shared" si="13"/>
        <v>0.15016994374947451</v>
      </c>
      <c r="B133" s="3">
        <f t="shared" ref="B133" si="43">+B113</f>
        <v>12</v>
      </c>
      <c r="C133" s="3">
        <v>100</v>
      </c>
      <c r="D133" s="3" t="str">
        <f t="shared" si="17"/>
        <v>0.150169943749475 12 100</v>
      </c>
    </row>
    <row r="134" spans="1:4">
      <c r="A134" s="3">
        <f t="shared" si="13"/>
        <v>0.15016994374947451</v>
      </c>
      <c r="B134" s="3">
        <f t="shared" ref="B134" si="44">+B114</f>
        <v>13</v>
      </c>
      <c r="C134" s="3">
        <v>100</v>
      </c>
      <c r="D134" s="3" t="str">
        <f t="shared" si="17"/>
        <v>0.150169943749475 13 100</v>
      </c>
    </row>
    <row r="135" spans="1:4">
      <c r="A135" s="3">
        <f t="shared" si="13"/>
        <v>0.15016994374947451</v>
      </c>
      <c r="B135" s="3">
        <f t="shared" ref="B135" si="45">+B115</f>
        <v>14</v>
      </c>
      <c r="C135" s="3">
        <v>100</v>
      </c>
      <c r="D135" s="3" t="str">
        <f t="shared" si="17"/>
        <v>0.150169943749475 14 100</v>
      </c>
    </row>
    <row r="136" spans="1:4">
      <c r="A136" s="3">
        <f t="shared" si="13"/>
        <v>0.15016994374947451</v>
      </c>
      <c r="B136" s="3">
        <f t="shared" ref="B136" si="46">+B116</f>
        <v>15</v>
      </c>
      <c r="C136" s="3">
        <v>100</v>
      </c>
      <c r="D136" s="3" t="str">
        <f t="shared" si="17"/>
        <v>0.150169943749475 15 100</v>
      </c>
    </row>
    <row r="137" spans="1:4">
      <c r="A137" s="3">
        <f t="shared" si="13"/>
        <v>0.15016994374947451</v>
      </c>
      <c r="B137" s="3">
        <f t="shared" ref="B137" si="47">+B117</f>
        <v>16</v>
      </c>
      <c r="C137" s="3">
        <v>100</v>
      </c>
      <c r="D137" s="3" t="str">
        <f t="shared" si="17"/>
        <v>0.150169943749475 16 100</v>
      </c>
    </row>
    <row r="138" spans="1:4">
      <c r="A138" s="3">
        <f t="shared" si="13"/>
        <v>0.15016994374947451</v>
      </c>
      <c r="B138" s="3">
        <f t="shared" ref="B138" si="48">+B118</f>
        <v>17</v>
      </c>
      <c r="C138" s="3">
        <v>100</v>
      </c>
      <c r="D138" s="3" t="str">
        <f t="shared" si="17"/>
        <v>0.150169943749475 17 100</v>
      </c>
    </row>
    <row r="139" spans="1:4">
      <c r="A139" s="3">
        <f t="shared" si="13"/>
        <v>0.15016994374947451</v>
      </c>
      <c r="B139" s="3">
        <f t="shared" ref="B139" si="49">+B119</f>
        <v>18</v>
      </c>
      <c r="C139" s="3">
        <v>100</v>
      </c>
      <c r="D139" s="3" t="str">
        <f t="shared" si="17"/>
        <v>0.150169943749475 18 100</v>
      </c>
    </row>
    <row r="140" spans="1:4">
      <c r="A140" s="3">
        <f t="shared" si="13"/>
        <v>0.15016994374947451</v>
      </c>
      <c r="B140" s="3">
        <f t="shared" ref="B140" si="50">+B120</f>
        <v>19</v>
      </c>
      <c r="C140" s="3">
        <v>100</v>
      </c>
      <c r="D140" s="3" t="str">
        <f t="shared" si="17"/>
        <v>0.150169943749475 19 100</v>
      </c>
    </row>
    <row r="141" spans="1:4">
      <c r="A141" s="3">
        <f t="shared" si="13"/>
        <v>0.15016994374947451</v>
      </c>
      <c r="B141" s="3">
        <f t="shared" ref="B141" si="51">+B121</f>
        <v>20</v>
      </c>
      <c r="C141" s="3">
        <v>100</v>
      </c>
      <c r="D141" s="3" t="str">
        <f t="shared" si="17"/>
        <v>0.150169943749475 20 100</v>
      </c>
    </row>
    <row r="142" spans="1:4">
      <c r="A142" s="3">
        <f t="shared" si="13"/>
        <v>0.16016994374947452</v>
      </c>
      <c r="B142" s="3">
        <f t="shared" ref="B142" si="52">+B122</f>
        <v>1</v>
      </c>
      <c r="C142" s="3">
        <v>100</v>
      </c>
      <c r="D142" s="3" t="str">
        <f t="shared" si="17"/>
        <v>0.160169943749475 1 100</v>
      </c>
    </row>
    <row r="143" spans="1:4">
      <c r="A143" s="3">
        <f t="shared" si="13"/>
        <v>0.16016994374947452</v>
      </c>
      <c r="B143" s="3">
        <f t="shared" ref="B143" si="53">+B123</f>
        <v>2</v>
      </c>
      <c r="C143" s="3">
        <v>100</v>
      </c>
      <c r="D143" s="3" t="str">
        <f t="shared" si="17"/>
        <v>0.160169943749475 2 100</v>
      </c>
    </row>
    <row r="144" spans="1:4">
      <c r="A144" s="3">
        <f t="shared" si="13"/>
        <v>0.16016994374947452</v>
      </c>
      <c r="B144" s="3">
        <f t="shared" ref="B144" si="54">+B124</f>
        <v>3</v>
      </c>
      <c r="C144" s="3">
        <v>100</v>
      </c>
      <c r="D144" s="3" t="str">
        <f t="shared" si="17"/>
        <v>0.160169943749475 3 100</v>
      </c>
    </row>
    <row r="145" spans="1:4">
      <c r="A145" s="3">
        <f t="shared" si="13"/>
        <v>0.16016994374947452</v>
      </c>
      <c r="B145" s="3">
        <f t="shared" ref="B145" si="55">+B125</f>
        <v>4</v>
      </c>
      <c r="C145" s="3">
        <v>100</v>
      </c>
      <c r="D145" s="3" t="str">
        <f t="shared" si="17"/>
        <v>0.160169943749475 4 100</v>
      </c>
    </row>
    <row r="146" spans="1:4">
      <c r="A146" s="3">
        <f t="shared" si="13"/>
        <v>0.16016994374947452</v>
      </c>
      <c r="B146" s="3">
        <f t="shared" ref="B146" si="56">+B126</f>
        <v>5</v>
      </c>
      <c r="C146" s="3">
        <v>100</v>
      </c>
      <c r="D146" s="3" t="str">
        <f t="shared" si="17"/>
        <v>0.160169943749475 5 100</v>
      </c>
    </row>
    <row r="147" spans="1:4">
      <c r="A147" s="3">
        <f t="shared" si="13"/>
        <v>0.16016994374947452</v>
      </c>
      <c r="B147" s="3">
        <f t="shared" ref="B147" si="57">+B127</f>
        <v>6</v>
      </c>
      <c r="C147" s="3">
        <v>100</v>
      </c>
      <c r="D147" s="3" t="str">
        <f t="shared" si="17"/>
        <v>0.160169943749475 6 100</v>
      </c>
    </row>
    <row r="148" spans="1:4">
      <c r="A148" s="3">
        <f t="shared" si="13"/>
        <v>0.16016994374947452</v>
      </c>
      <c r="B148" s="3">
        <f t="shared" ref="B148" si="58">+B128</f>
        <v>7</v>
      </c>
      <c r="C148" s="3">
        <v>100</v>
      </c>
      <c r="D148" s="3" t="str">
        <f t="shared" si="17"/>
        <v>0.160169943749475 7 100</v>
      </c>
    </row>
    <row r="149" spans="1:4">
      <c r="A149" s="3">
        <f t="shared" si="13"/>
        <v>0.16016994374947452</v>
      </c>
      <c r="B149" s="3">
        <f t="shared" ref="B149" si="59">+B129</f>
        <v>8</v>
      </c>
      <c r="C149" s="3">
        <v>100</v>
      </c>
      <c r="D149" s="3" t="str">
        <f t="shared" si="17"/>
        <v>0.160169943749475 8 100</v>
      </c>
    </row>
    <row r="150" spans="1:4">
      <c r="A150" s="3">
        <f t="shared" si="13"/>
        <v>0.16016994374947452</v>
      </c>
      <c r="B150" s="3">
        <f t="shared" ref="B150" si="60">+B130</f>
        <v>9</v>
      </c>
      <c r="C150" s="3">
        <v>100</v>
      </c>
      <c r="D150" s="3" t="str">
        <f t="shared" si="17"/>
        <v>0.160169943749475 9 100</v>
      </c>
    </row>
    <row r="151" spans="1:4">
      <c r="A151" s="3">
        <f t="shared" ref="A151:A201" si="61">+A131+0.01</f>
        <v>0.16016994374947452</v>
      </c>
      <c r="B151" s="3">
        <f t="shared" ref="B151" si="62">+B131</f>
        <v>10</v>
      </c>
      <c r="C151" s="3">
        <v>100</v>
      </c>
      <c r="D151" s="3" t="str">
        <f t="shared" ref="D151:D201" si="63">+A151&amp;" "&amp;B151&amp;" "&amp;C151</f>
        <v>0.160169943749475 10 100</v>
      </c>
    </row>
    <row r="152" spans="1:4">
      <c r="A152" s="3">
        <f t="shared" si="61"/>
        <v>0.16016994374947452</v>
      </c>
      <c r="B152" s="3">
        <f t="shared" ref="B152" si="64">+B132</f>
        <v>11</v>
      </c>
      <c r="C152" s="3">
        <v>100</v>
      </c>
      <c r="D152" s="3" t="str">
        <f t="shared" si="63"/>
        <v>0.160169943749475 11 100</v>
      </c>
    </row>
    <row r="153" spans="1:4">
      <c r="A153" s="3">
        <f t="shared" si="61"/>
        <v>0.16016994374947452</v>
      </c>
      <c r="B153" s="3">
        <f t="shared" ref="B153" si="65">+B133</f>
        <v>12</v>
      </c>
      <c r="C153" s="3">
        <v>100</v>
      </c>
      <c r="D153" s="3" t="str">
        <f t="shared" si="63"/>
        <v>0.160169943749475 12 100</v>
      </c>
    </row>
    <row r="154" spans="1:4">
      <c r="A154" s="3">
        <f t="shared" si="61"/>
        <v>0.16016994374947452</v>
      </c>
      <c r="B154" s="3">
        <f t="shared" ref="B154" si="66">+B134</f>
        <v>13</v>
      </c>
      <c r="C154" s="3">
        <v>100</v>
      </c>
      <c r="D154" s="3" t="str">
        <f t="shared" si="63"/>
        <v>0.160169943749475 13 100</v>
      </c>
    </row>
    <row r="155" spans="1:4">
      <c r="A155" s="3">
        <f t="shared" si="61"/>
        <v>0.16016994374947452</v>
      </c>
      <c r="B155" s="3">
        <f t="shared" ref="B155" si="67">+B135</f>
        <v>14</v>
      </c>
      <c r="C155" s="3">
        <v>100</v>
      </c>
      <c r="D155" s="3" t="str">
        <f t="shared" si="63"/>
        <v>0.160169943749475 14 100</v>
      </c>
    </row>
    <row r="156" spans="1:4">
      <c r="A156" s="3">
        <f t="shared" si="61"/>
        <v>0.16016994374947452</v>
      </c>
      <c r="B156" s="3">
        <f t="shared" ref="B156" si="68">+B136</f>
        <v>15</v>
      </c>
      <c r="C156" s="3">
        <v>100</v>
      </c>
      <c r="D156" s="3" t="str">
        <f t="shared" si="63"/>
        <v>0.160169943749475 15 100</v>
      </c>
    </row>
    <row r="157" spans="1:4">
      <c r="A157" s="3">
        <f t="shared" si="61"/>
        <v>0.16016994374947452</v>
      </c>
      <c r="B157" s="3">
        <f t="shared" ref="B157" si="69">+B137</f>
        <v>16</v>
      </c>
      <c r="C157" s="3">
        <v>100</v>
      </c>
      <c r="D157" s="3" t="str">
        <f t="shared" si="63"/>
        <v>0.160169943749475 16 100</v>
      </c>
    </row>
    <row r="158" spans="1:4">
      <c r="A158" s="3">
        <f t="shared" si="61"/>
        <v>0.16016994374947452</v>
      </c>
      <c r="B158" s="3">
        <f t="shared" ref="B158" si="70">+B138</f>
        <v>17</v>
      </c>
      <c r="C158" s="3">
        <v>100</v>
      </c>
      <c r="D158" s="3" t="str">
        <f t="shared" si="63"/>
        <v>0.160169943749475 17 100</v>
      </c>
    </row>
    <row r="159" spans="1:4">
      <c r="A159" s="3">
        <f t="shared" si="61"/>
        <v>0.16016994374947452</v>
      </c>
      <c r="B159" s="3">
        <f t="shared" ref="B159" si="71">+B139</f>
        <v>18</v>
      </c>
      <c r="C159" s="3">
        <v>100</v>
      </c>
      <c r="D159" s="3" t="str">
        <f t="shared" si="63"/>
        <v>0.160169943749475 18 100</v>
      </c>
    </row>
    <row r="160" spans="1:4">
      <c r="A160" s="3">
        <f t="shared" si="61"/>
        <v>0.16016994374947452</v>
      </c>
      <c r="B160" s="3">
        <f t="shared" ref="B160" si="72">+B140</f>
        <v>19</v>
      </c>
      <c r="C160" s="3">
        <v>100</v>
      </c>
      <c r="D160" s="3" t="str">
        <f t="shared" si="63"/>
        <v>0.160169943749475 19 100</v>
      </c>
    </row>
    <row r="161" spans="1:4">
      <c r="A161" s="3">
        <f t="shared" si="61"/>
        <v>0.16016994374947452</v>
      </c>
      <c r="B161" s="3">
        <f t="shared" ref="B161" si="73">+B141</f>
        <v>20</v>
      </c>
      <c r="C161" s="3">
        <v>100</v>
      </c>
      <c r="D161" s="3" t="str">
        <f t="shared" si="63"/>
        <v>0.160169943749475 20 100</v>
      </c>
    </row>
    <row r="162" spans="1:4">
      <c r="A162" s="3">
        <f t="shared" si="61"/>
        <v>0.17016994374947453</v>
      </c>
      <c r="B162" s="3">
        <f t="shared" ref="B162" si="74">+B142</f>
        <v>1</v>
      </c>
      <c r="C162" s="3">
        <v>100</v>
      </c>
      <c r="D162" s="3" t="str">
        <f t="shared" si="63"/>
        <v>0.170169943749475 1 100</v>
      </c>
    </row>
    <row r="163" spans="1:4">
      <c r="A163" s="3">
        <f t="shared" si="61"/>
        <v>0.17016994374947453</v>
      </c>
      <c r="B163" s="3">
        <f t="shared" ref="B163" si="75">+B143</f>
        <v>2</v>
      </c>
      <c r="C163" s="3">
        <v>100</v>
      </c>
      <c r="D163" s="3" t="str">
        <f t="shared" si="63"/>
        <v>0.170169943749475 2 100</v>
      </c>
    </row>
    <row r="164" spans="1:4">
      <c r="A164" s="3">
        <f t="shared" si="61"/>
        <v>0.17016994374947453</v>
      </c>
      <c r="B164" s="3">
        <f t="shared" ref="B164" si="76">+B144</f>
        <v>3</v>
      </c>
      <c r="C164" s="3">
        <v>100</v>
      </c>
      <c r="D164" s="3" t="str">
        <f t="shared" si="63"/>
        <v>0.170169943749475 3 100</v>
      </c>
    </row>
    <row r="165" spans="1:4">
      <c r="A165" s="3">
        <f t="shared" si="61"/>
        <v>0.17016994374947453</v>
      </c>
      <c r="B165" s="3">
        <f t="shared" ref="B165" si="77">+B145</f>
        <v>4</v>
      </c>
      <c r="C165" s="3">
        <v>100</v>
      </c>
      <c r="D165" s="3" t="str">
        <f t="shared" si="63"/>
        <v>0.170169943749475 4 100</v>
      </c>
    </row>
    <row r="166" spans="1:4">
      <c r="A166" s="3">
        <f t="shared" si="61"/>
        <v>0.17016994374947453</v>
      </c>
      <c r="B166" s="3">
        <f t="shared" ref="B166" si="78">+B146</f>
        <v>5</v>
      </c>
      <c r="C166" s="3">
        <v>100</v>
      </c>
      <c r="D166" s="3" t="str">
        <f t="shared" si="63"/>
        <v>0.170169943749475 5 100</v>
      </c>
    </row>
    <row r="167" spans="1:4">
      <c r="A167" s="3">
        <f t="shared" si="61"/>
        <v>0.17016994374947453</v>
      </c>
      <c r="B167" s="3">
        <f t="shared" ref="B167" si="79">+B147</f>
        <v>6</v>
      </c>
      <c r="C167" s="3">
        <v>100</v>
      </c>
      <c r="D167" s="3" t="str">
        <f t="shared" si="63"/>
        <v>0.170169943749475 6 100</v>
      </c>
    </row>
    <row r="168" spans="1:4">
      <c r="A168" s="3">
        <f t="shared" si="61"/>
        <v>0.17016994374947453</v>
      </c>
      <c r="B168" s="3">
        <f t="shared" ref="B168" si="80">+B148</f>
        <v>7</v>
      </c>
      <c r="C168" s="3">
        <v>100</v>
      </c>
      <c r="D168" s="3" t="str">
        <f t="shared" si="63"/>
        <v>0.170169943749475 7 100</v>
      </c>
    </row>
    <row r="169" spans="1:4">
      <c r="A169" s="3">
        <f t="shared" si="61"/>
        <v>0.17016994374947453</v>
      </c>
      <c r="B169" s="3">
        <f t="shared" ref="B169" si="81">+B149</f>
        <v>8</v>
      </c>
      <c r="C169" s="3">
        <v>100</v>
      </c>
      <c r="D169" s="3" t="str">
        <f t="shared" si="63"/>
        <v>0.170169943749475 8 100</v>
      </c>
    </row>
    <row r="170" spans="1:4">
      <c r="A170" s="3">
        <f t="shared" si="61"/>
        <v>0.17016994374947453</v>
      </c>
      <c r="B170" s="3">
        <f t="shared" ref="B170" si="82">+B150</f>
        <v>9</v>
      </c>
      <c r="C170" s="3">
        <v>100</v>
      </c>
      <c r="D170" s="3" t="str">
        <f t="shared" si="63"/>
        <v>0.170169943749475 9 100</v>
      </c>
    </row>
    <row r="171" spans="1:4">
      <c r="A171" s="3">
        <f t="shared" si="61"/>
        <v>0.17016994374947453</v>
      </c>
      <c r="B171" s="3">
        <f t="shared" ref="B171" si="83">+B151</f>
        <v>10</v>
      </c>
      <c r="C171" s="3">
        <v>100</v>
      </c>
      <c r="D171" s="3" t="str">
        <f t="shared" si="63"/>
        <v>0.170169943749475 10 100</v>
      </c>
    </row>
    <row r="172" spans="1:4">
      <c r="A172" s="3">
        <f t="shared" si="61"/>
        <v>0.17016994374947453</v>
      </c>
      <c r="B172" s="3">
        <f t="shared" ref="B172" si="84">+B152</f>
        <v>11</v>
      </c>
      <c r="C172" s="3">
        <v>100</v>
      </c>
      <c r="D172" s="3" t="str">
        <f t="shared" si="63"/>
        <v>0.170169943749475 11 100</v>
      </c>
    </row>
    <row r="173" spans="1:4">
      <c r="A173" s="3">
        <f t="shared" si="61"/>
        <v>0.17016994374947453</v>
      </c>
      <c r="B173" s="3">
        <f t="shared" ref="B173" si="85">+B153</f>
        <v>12</v>
      </c>
      <c r="C173" s="3">
        <v>100</v>
      </c>
      <c r="D173" s="3" t="str">
        <f t="shared" si="63"/>
        <v>0.170169943749475 12 100</v>
      </c>
    </row>
    <row r="174" spans="1:4">
      <c r="A174" s="3">
        <f t="shared" si="61"/>
        <v>0.17016994374947453</v>
      </c>
      <c r="B174" s="3">
        <f t="shared" ref="B174" si="86">+B154</f>
        <v>13</v>
      </c>
      <c r="C174" s="3">
        <v>100</v>
      </c>
      <c r="D174" s="3" t="str">
        <f t="shared" si="63"/>
        <v>0.170169943749475 13 100</v>
      </c>
    </row>
    <row r="175" spans="1:4">
      <c r="A175" s="3">
        <f t="shared" si="61"/>
        <v>0.17016994374947453</v>
      </c>
      <c r="B175" s="3">
        <f t="shared" ref="B175" si="87">+B155</f>
        <v>14</v>
      </c>
      <c r="C175" s="3">
        <v>100</v>
      </c>
      <c r="D175" s="3" t="str">
        <f t="shared" si="63"/>
        <v>0.170169943749475 14 100</v>
      </c>
    </row>
    <row r="176" spans="1:4">
      <c r="A176" s="3">
        <f t="shared" si="61"/>
        <v>0.17016994374947453</v>
      </c>
      <c r="B176" s="3">
        <f t="shared" ref="B176" si="88">+B156</f>
        <v>15</v>
      </c>
      <c r="C176" s="3">
        <v>100</v>
      </c>
      <c r="D176" s="3" t="str">
        <f t="shared" si="63"/>
        <v>0.170169943749475 15 100</v>
      </c>
    </row>
    <row r="177" spans="1:4">
      <c r="A177" s="3">
        <f t="shared" si="61"/>
        <v>0.17016994374947453</v>
      </c>
      <c r="B177" s="3">
        <f t="shared" ref="B177" si="89">+B157</f>
        <v>16</v>
      </c>
      <c r="C177" s="3">
        <v>100</v>
      </c>
      <c r="D177" s="3" t="str">
        <f t="shared" si="63"/>
        <v>0.170169943749475 16 100</v>
      </c>
    </row>
    <row r="178" spans="1:4">
      <c r="A178" s="3">
        <f t="shared" si="61"/>
        <v>0.17016994374947453</v>
      </c>
      <c r="B178" s="3">
        <f t="shared" ref="B178" si="90">+B158</f>
        <v>17</v>
      </c>
      <c r="C178" s="3">
        <v>100</v>
      </c>
      <c r="D178" s="3" t="str">
        <f t="shared" si="63"/>
        <v>0.170169943749475 17 100</v>
      </c>
    </row>
    <row r="179" spans="1:4">
      <c r="A179" s="3">
        <f t="shared" si="61"/>
        <v>0.17016994374947453</v>
      </c>
      <c r="B179" s="3">
        <f t="shared" ref="B179" si="91">+B159</f>
        <v>18</v>
      </c>
      <c r="C179" s="3">
        <v>100</v>
      </c>
      <c r="D179" s="3" t="str">
        <f t="shared" si="63"/>
        <v>0.170169943749475 18 100</v>
      </c>
    </row>
    <row r="180" spans="1:4">
      <c r="A180" s="3">
        <f t="shared" si="61"/>
        <v>0.17016994374947453</v>
      </c>
      <c r="B180" s="3">
        <f t="shared" ref="B180" si="92">+B160</f>
        <v>19</v>
      </c>
      <c r="C180" s="3">
        <v>100</v>
      </c>
      <c r="D180" s="3" t="str">
        <f t="shared" si="63"/>
        <v>0.170169943749475 19 100</v>
      </c>
    </row>
    <row r="181" spans="1:4">
      <c r="A181" s="3">
        <f t="shared" si="61"/>
        <v>0.17016994374947453</v>
      </c>
      <c r="B181" s="3">
        <f t="shared" ref="B181" si="93">+B161</f>
        <v>20</v>
      </c>
      <c r="C181" s="3">
        <v>100</v>
      </c>
      <c r="D181" s="3" t="str">
        <f t="shared" si="63"/>
        <v>0.170169943749475 20 100</v>
      </c>
    </row>
    <row r="182" spans="1:4">
      <c r="A182" s="3">
        <f t="shared" si="61"/>
        <v>0.18016994374947454</v>
      </c>
      <c r="B182" s="3">
        <f t="shared" ref="B182" si="94">+B162</f>
        <v>1</v>
      </c>
      <c r="C182" s="3">
        <v>100</v>
      </c>
      <c r="D182" s="3" t="str">
        <f t="shared" si="63"/>
        <v>0.180169943749475 1 100</v>
      </c>
    </row>
    <row r="183" spans="1:4">
      <c r="A183" s="3">
        <f t="shared" si="61"/>
        <v>0.18016994374947454</v>
      </c>
      <c r="B183" s="3">
        <f t="shared" ref="B183" si="95">+B163</f>
        <v>2</v>
      </c>
      <c r="C183" s="3">
        <v>100</v>
      </c>
      <c r="D183" s="3" t="str">
        <f t="shared" si="63"/>
        <v>0.180169943749475 2 100</v>
      </c>
    </row>
    <row r="184" spans="1:4">
      <c r="A184" s="3">
        <f t="shared" si="61"/>
        <v>0.18016994374947454</v>
      </c>
      <c r="B184" s="3">
        <f t="shared" ref="B184" si="96">+B164</f>
        <v>3</v>
      </c>
      <c r="C184" s="3">
        <v>100</v>
      </c>
      <c r="D184" s="3" t="str">
        <f t="shared" si="63"/>
        <v>0.180169943749475 3 100</v>
      </c>
    </row>
    <row r="185" spans="1:4">
      <c r="A185" s="3">
        <f t="shared" si="61"/>
        <v>0.18016994374947454</v>
      </c>
      <c r="B185" s="3">
        <f t="shared" ref="B185" si="97">+B165</f>
        <v>4</v>
      </c>
      <c r="C185" s="3">
        <v>100</v>
      </c>
      <c r="D185" s="3" t="str">
        <f t="shared" si="63"/>
        <v>0.180169943749475 4 100</v>
      </c>
    </row>
    <row r="186" spans="1:4">
      <c r="A186" s="3">
        <f t="shared" si="61"/>
        <v>0.18016994374947454</v>
      </c>
      <c r="B186" s="3">
        <f t="shared" ref="B186" si="98">+B166</f>
        <v>5</v>
      </c>
      <c r="C186" s="3">
        <v>100</v>
      </c>
      <c r="D186" s="3" t="str">
        <f t="shared" si="63"/>
        <v>0.180169943749475 5 100</v>
      </c>
    </row>
    <row r="187" spans="1:4">
      <c r="A187" s="3">
        <f t="shared" si="61"/>
        <v>0.18016994374947454</v>
      </c>
      <c r="B187" s="3">
        <f t="shared" ref="B187" si="99">+B167</f>
        <v>6</v>
      </c>
      <c r="C187" s="3">
        <v>100</v>
      </c>
      <c r="D187" s="3" t="str">
        <f t="shared" si="63"/>
        <v>0.180169943749475 6 100</v>
      </c>
    </row>
    <row r="188" spans="1:4">
      <c r="A188" s="3">
        <f t="shared" si="61"/>
        <v>0.18016994374947454</v>
      </c>
      <c r="B188" s="3">
        <f t="shared" ref="B188" si="100">+B168</f>
        <v>7</v>
      </c>
      <c r="C188" s="3">
        <v>100</v>
      </c>
      <c r="D188" s="3" t="str">
        <f t="shared" si="63"/>
        <v>0.180169943749475 7 100</v>
      </c>
    </row>
    <row r="189" spans="1:4">
      <c r="A189" s="3">
        <f t="shared" si="61"/>
        <v>0.18016994374947454</v>
      </c>
      <c r="B189" s="3">
        <f t="shared" ref="B189" si="101">+B169</f>
        <v>8</v>
      </c>
      <c r="C189" s="3">
        <v>100</v>
      </c>
      <c r="D189" s="3" t="str">
        <f t="shared" si="63"/>
        <v>0.180169943749475 8 100</v>
      </c>
    </row>
    <row r="190" spans="1:4">
      <c r="A190" s="3">
        <f t="shared" si="61"/>
        <v>0.18016994374947454</v>
      </c>
      <c r="B190" s="3">
        <f t="shared" ref="B190" si="102">+B170</f>
        <v>9</v>
      </c>
      <c r="C190" s="3">
        <v>100</v>
      </c>
      <c r="D190" s="3" t="str">
        <f t="shared" si="63"/>
        <v>0.180169943749475 9 100</v>
      </c>
    </row>
    <row r="191" spans="1:4">
      <c r="A191" s="3">
        <f t="shared" si="61"/>
        <v>0.18016994374947454</v>
      </c>
      <c r="B191" s="3">
        <f t="shared" ref="B191" si="103">+B171</f>
        <v>10</v>
      </c>
      <c r="C191" s="3">
        <v>100</v>
      </c>
      <c r="D191" s="3" t="str">
        <f t="shared" si="63"/>
        <v>0.180169943749475 10 100</v>
      </c>
    </row>
    <row r="192" spans="1:4">
      <c r="A192" s="3">
        <f t="shared" si="61"/>
        <v>0.18016994374947454</v>
      </c>
      <c r="B192" s="3">
        <f t="shared" ref="B192" si="104">+B172</f>
        <v>11</v>
      </c>
      <c r="C192" s="3">
        <v>100</v>
      </c>
      <c r="D192" s="3" t="str">
        <f t="shared" si="63"/>
        <v>0.180169943749475 11 100</v>
      </c>
    </row>
    <row r="193" spans="1:4">
      <c r="A193" s="3">
        <f t="shared" si="61"/>
        <v>0.18016994374947454</v>
      </c>
      <c r="B193" s="3">
        <f t="shared" ref="B193" si="105">+B173</f>
        <v>12</v>
      </c>
      <c r="C193" s="3">
        <v>100</v>
      </c>
      <c r="D193" s="3" t="str">
        <f t="shared" si="63"/>
        <v>0.180169943749475 12 100</v>
      </c>
    </row>
    <row r="194" spans="1:4">
      <c r="A194" s="3">
        <f t="shared" si="61"/>
        <v>0.18016994374947454</v>
      </c>
      <c r="B194" s="3">
        <f t="shared" ref="B194" si="106">+B174</f>
        <v>13</v>
      </c>
      <c r="C194" s="3">
        <v>100</v>
      </c>
      <c r="D194" s="3" t="str">
        <f t="shared" si="63"/>
        <v>0.180169943749475 13 100</v>
      </c>
    </row>
    <row r="195" spans="1:4">
      <c r="A195" s="3">
        <f t="shared" si="61"/>
        <v>0.18016994374947454</v>
      </c>
      <c r="B195" s="3">
        <f t="shared" ref="B195" si="107">+B175</f>
        <v>14</v>
      </c>
      <c r="C195" s="3">
        <v>100</v>
      </c>
      <c r="D195" s="3" t="str">
        <f t="shared" si="63"/>
        <v>0.180169943749475 14 100</v>
      </c>
    </row>
    <row r="196" spans="1:4">
      <c r="A196" s="3">
        <f t="shared" si="61"/>
        <v>0.18016994374947454</v>
      </c>
      <c r="B196" s="3">
        <f t="shared" ref="B196" si="108">+B176</f>
        <v>15</v>
      </c>
      <c r="C196" s="3">
        <v>100</v>
      </c>
      <c r="D196" s="3" t="str">
        <f t="shared" si="63"/>
        <v>0.180169943749475 15 100</v>
      </c>
    </row>
    <row r="197" spans="1:4">
      <c r="A197" s="3">
        <f t="shared" si="61"/>
        <v>0.18016994374947454</v>
      </c>
      <c r="B197" s="3">
        <f t="shared" ref="B197" si="109">+B177</f>
        <v>16</v>
      </c>
      <c r="C197" s="3">
        <v>100</v>
      </c>
      <c r="D197" s="3" t="str">
        <f t="shared" si="63"/>
        <v>0.180169943749475 16 100</v>
      </c>
    </row>
    <row r="198" spans="1:4">
      <c r="A198" s="3">
        <f t="shared" si="61"/>
        <v>0.18016994374947454</v>
      </c>
      <c r="B198" s="3">
        <f t="shared" ref="B198" si="110">+B178</f>
        <v>17</v>
      </c>
      <c r="C198" s="3">
        <v>100</v>
      </c>
      <c r="D198" s="3" t="str">
        <f t="shared" si="63"/>
        <v>0.180169943749475 17 100</v>
      </c>
    </row>
    <row r="199" spans="1:4">
      <c r="A199" s="3">
        <f t="shared" si="61"/>
        <v>0.18016994374947454</v>
      </c>
      <c r="B199" s="3">
        <f t="shared" ref="B199" si="111">+B179</f>
        <v>18</v>
      </c>
      <c r="C199" s="3">
        <v>100</v>
      </c>
      <c r="D199" s="3" t="str">
        <f t="shared" si="63"/>
        <v>0.180169943749475 18 100</v>
      </c>
    </row>
    <row r="200" spans="1:4">
      <c r="A200" s="3">
        <f t="shared" si="61"/>
        <v>0.18016994374947454</v>
      </c>
      <c r="B200" s="3">
        <f t="shared" ref="B200" si="112">+B180</f>
        <v>19</v>
      </c>
      <c r="C200" s="3">
        <v>100</v>
      </c>
      <c r="D200" s="3" t="str">
        <f t="shared" si="63"/>
        <v>0.180169943749475 19 100</v>
      </c>
    </row>
    <row r="201" spans="1:4">
      <c r="A201" s="3">
        <f t="shared" si="61"/>
        <v>0.18016994374947454</v>
      </c>
      <c r="B201" s="3">
        <f t="shared" ref="B201" si="113">+B181</f>
        <v>20</v>
      </c>
      <c r="C201" s="3">
        <v>100</v>
      </c>
      <c r="D201" s="3" t="str">
        <f t="shared" si="63"/>
        <v>0.180169943749475 20 100</v>
      </c>
    </row>
    <row r="202" spans="1:4">
      <c r="A202" s="3"/>
      <c r="B202" s="3"/>
      <c r="C202" s="3"/>
      <c r="D202" s="3"/>
    </row>
    <row r="203" spans="1:4">
      <c r="A203" s="3"/>
      <c r="B203" s="3"/>
      <c r="C203" s="3"/>
      <c r="D203" s="3"/>
    </row>
    <row r="204" spans="1:4">
      <c r="A204" s="3"/>
      <c r="B204" s="3"/>
      <c r="C204" s="3"/>
      <c r="D204" s="3"/>
    </row>
    <row r="205" spans="1:4">
      <c r="A205" s="3"/>
      <c r="B205" s="3"/>
      <c r="C205" s="3"/>
      <c r="D205" s="3"/>
    </row>
    <row r="206" spans="1:4">
      <c r="A206" s="3"/>
      <c r="B206" s="3"/>
      <c r="C206" s="3"/>
      <c r="D206" s="3"/>
    </row>
    <row r="207" spans="1:4">
      <c r="A207" s="3"/>
      <c r="B207" s="3"/>
      <c r="C207" s="3"/>
      <c r="D207" s="3"/>
    </row>
  </sheetData>
  <autoFilter ref="S3:W19">
    <sortState ref="S4:W19">
      <sortCondition ref="W3:W19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6"/>
  <sheetViews>
    <sheetView workbookViewId="0">
      <selection activeCell="C40" sqref="C40"/>
    </sheetView>
  </sheetViews>
  <sheetFormatPr baseColWidth="10" defaultRowHeight="15" x14ac:dyDescent="0"/>
  <sheetData>
    <row r="2" spans="1:6">
      <c r="A2">
        <v>0.25</v>
      </c>
      <c r="B2">
        <v>0</v>
      </c>
      <c r="C2">
        <v>200</v>
      </c>
      <c r="D2">
        <v>10000</v>
      </c>
      <c r="E2">
        <v>10000</v>
      </c>
      <c r="F2" t="s">
        <v>58</v>
      </c>
    </row>
    <row r="3" spans="1:6">
      <c r="A3">
        <v>0.25</v>
      </c>
      <c r="B3">
        <v>1</v>
      </c>
      <c r="C3">
        <v>200</v>
      </c>
      <c r="D3">
        <v>10000</v>
      </c>
      <c r="E3">
        <v>10000</v>
      </c>
      <c r="F3" t="s">
        <v>59</v>
      </c>
    </row>
    <row r="4" spans="1:6">
      <c r="A4">
        <v>0.25</v>
      </c>
      <c r="B4">
        <v>2</v>
      </c>
      <c r="C4">
        <v>200</v>
      </c>
      <c r="D4">
        <v>10000</v>
      </c>
      <c r="E4">
        <v>10000</v>
      </c>
      <c r="F4" t="s">
        <v>60</v>
      </c>
    </row>
    <row r="5" spans="1:6">
      <c r="A5">
        <v>1.25</v>
      </c>
      <c r="B5">
        <v>0</v>
      </c>
      <c r="C5">
        <v>200</v>
      </c>
      <c r="D5">
        <v>10000</v>
      </c>
      <c r="E5">
        <v>10000</v>
      </c>
      <c r="F5" t="s">
        <v>67</v>
      </c>
    </row>
    <row r="6" spans="1:6">
      <c r="A6">
        <v>1.25</v>
      </c>
      <c r="B6">
        <v>1</v>
      </c>
      <c r="C6">
        <v>200</v>
      </c>
      <c r="D6">
        <v>10000</v>
      </c>
      <c r="E6">
        <v>10000</v>
      </c>
      <c r="F6" t="s">
        <v>68</v>
      </c>
    </row>
    <row r="7" spans="1:6">
      <c r="A7">
        <v>1.25</v>
      </c>
      <c r="B7">
        <v>2</v>
      </c>
      <c r="C7">
        <v>200</v>
      </c>
      <c r="D7">
        <v>10000</v>
      </c>
      <c r="E7">
        <v>10000</v>
      </c>
      <c r="F7" t="s">
        <v>69</v>
      </c>
    </row>
    <row r="8" spans="1:6">
      <c r="A8">
        <v>2.25</v>
      </c>
      <c r="B8">
        <v>0</v>
      </c>
      <c r="C8">
        <v>200</v>
      </c>
      <c r="D8">
        <v>10000</v>
      </c>
      <c r="E8">
        <v>10000</v>
      </c>
      <c r="F8" t="s">
        <v>76</v>
      </c>
    </row>
    <row r="9" spans="1:6">
      <c r="A9">
        <v>2.25</v>
      </c>
      <c r="B9">
        <v>1</v>
      </c>
      <c r="C9">
        <v>200</v>
      </c>
      <c r="D9">
        <v>10000</v>
      </c>
      <c r="E9">
        <v>10000</v>
      </c>
      <c r="F9" t="s">
        <v>77</v>
      </c>
    </row>
    <row r="10" spans="1:6">
      <c r="A10">
        <v>2.25</v>
      </c>
      <c r="B10">
        <v>2</v>
      </c>
      <c r="C10">
        <v>200</v>
      </c>
      <c r="D10">
        <v>10000</v>
      </c>
      <c r="E10">
        <v>10000</v>
      </c>
      <c r="F10" t="s">
        <v>78</v>
      </c>
    </row>
    <row r="11" spans="1:6">
      <c r="A11">
        <v>0.5</v>
      </c>
      <c r="B11">
        <v>0</v>
      </c>
      <c r="C11">
        <v>200</v>
      </c>
      <c r="D11">
        <v>10000</v>
      </c>
      <c r="E11">
        <v>10000</v>
      </c>
      <c r="F11" t="s">
        <v>31</v>
      </c>
    </row>
    <row r="12" spans="1:6">
      <c r="A12">
        <v>0.5</v>
      </c>
      <c r="B12">
        <v>1</v>
      </c>
      <c r="C12">
        <v>200</v>
      </c>
      <c r="D12">
        <v>10000</v>
      </c>
      <c r="E12">
        <v>10000</v>
      </c>
      <c r="F12" t="s">
        <v>32</v>
      </c>
    </row>
    <row r="13" spans="1:6">
      <c r="A13">
        <v>0.5</v>
      </c>
      <c r="B13">
        <v>2</v>
      </c>
      <c r="C13">
        <v>200</v>
      </c>
      <c r="D13">
        <v>10000</v>
      </c>
      <c r="E13">
        <v>10000</v>
      </c>
      <c r="F13" t="s">
        <v>33</v>
      </c>
    </row>
    <row r="14" spans="1:6">
      <c r="A14">
        <v>1.5</v>
      </c>
      <c r="B14">
        <v>0</v>
      </c>
      <c r="C14">
        <v>200</v>
      </c>
      <c r="D14">
        <v>10000</v>
      </c>
      <c r="E14">
        <v>10000</v>
      </c>
      <c r="F14" t="s">
        <v>40</v>
      </c>
    </row>
    <row r="15" spans="1:6">
      <c r="A15">
        <v>1.5</v>
      </c>
      <c r="B15">
        <v>1</v>
      </c>
      <c r="C15">
        <v>200</v>
      </c>
      <c r="D15">
        <v>10000</v>
      </c>
      <c r="E15">
        <v>10000</v>
      </c>
      <c r="F15" t="s">
        <v>41</v>
      </c>
    </row>
    <row r="16" spans="1:6">
      <c r="A16">
        <v>1.5</v>
      </c>
      <c r="B16">
        <v>2</v>
      </c>
      <c r="C16">
        <v>200</v>
      </c>
      <c r="D16">
        <v>10000</v>
      </c>
      <c r="E16">
        <v>10000</v>
      </c>
      <c r="F16" t="s">
        <v>42</v>
      </c>
    </row>
    <row r="17" spans="1:6">
      <c r="A17">
        <v>2.5</v>
      </c>
      <c r="B17">
        <v>0</v>
      </c>
      <c r="C17">
        <v>200</v>
      </c>
      <c r="D17">
        <v>10000</v>
      </c>
      <c r="E17">
        <v>10000</v>
      </c>
      <c r="F17" t="s">
        <v>49</v>
      </c>
    </row>
    <row r="18" spans="1:6">
      <c r="A18">
        <v>2.5</v>
      </c>
      <c r="B18">
        <v>1</v>
      </c>
      <c r="C18">
        <v>200</v>
      </c>
      <c r="D18">
        <v>10000</v>
      </c>
      <c r="E18">
        <v>10000</v>
      </c>
      <c r="F18" t="s">
        <v>50</v>
      </c>
    </row>
    <row r="19" spans="1:6">
      <c r="A19">
        <v>2.5</v>
      </c>
      <c r="B19">
        <v>2</v>
      </c>
      <c r="C19">
        <v>200</v>
      </c>
      <c r="D19">
        <v>10000</v>
      </c>
      <c r="E19">
        <v>10000</v>
      </c>
      <c r="F19" t="s">
        <v>51</v>
      </c>
    </row>
    <row r="20" spans="1:6">
      <c r="A20">
        <v>0.75</v>
      </c>
      <c r="B20">
        <v>0</v>
      </c>
      <c r="C20">
        <v>200</v>
      </c>
      <c r="D20">
        <v>10000</v>
      </c>
      <c r="E20">
        <v>10000</v>
      </c>
      <c r="F20" t="s">
        <v>85</v>
      </c>
    </row>
    <row r="21" spans="1:6">
      <c r="A21">
        <v>0.75</v>
      </c>
      <c r="B21">
        <v>1</v>
      </c>
      <c r="C21">
        <v>200</v>
      </c>
      <c r="D21">
        <v>10000</v>
      </c>
      <c r="E21">
        <v>10000</v>
      </c>
      <c r="F21" t="s">
        <v>86</v>
      </c>
    </row>
    <row r="22" spans="1:6">
      <c r="A22">
        <v>0.75</v>
      </c>
      <c r="B22">
        <v>2</v>
      </c>
      <c r="C22">
        <v>200</v>
      </c>
      <c r="D22">
        <v>10000</v>
      </c>
      <c r="E22">
        <v>10000</v>
      </c>
      <c r="F22" t="s">
        <v>87</v>
      </c>
    </row>
    <row r="23" spans="1:6">
      <c r="A23">
        <v>1.75</v>
      </c>
      <c r="B23">
        <v>0</v>
      </c>
      <c r="C23">
        <v>200</v>
      </c>
      <c r="D23">
        <v>10000</v>
      </c>
      <c r="E23">
        <v>10000</v>
      </c>
      <c r="F23" t="s">
        <v>94</v>
      </c>
    </row>
    <row r="24" spans="1:6">
      <c r="A24">
        <v>1.75</v>
      </c>
      <c r="B24">
        <v>1</v>
      </c>
      <c r="C24">
        <v>200</v>
      </c>
      <c r="D24">
        <v>10000</v>
      </c>
      <c r="E24">
        <v>10000</v>
      </c>
      <c r="F24" t="s">
        <v>95</v>
      </c>
    </row>
    <row r="25" spans="1:6">
      <c r="A25">
        <v>1.75</v>
      </c>
      <c r="B25">
        <v>2</v>
      </c>
      <c r="C25">
        <v>200</v>
      </c>
      <c r="D25">
        <v>10000</v>
      </c>
      <c r="E25">
        <v>10000</v>
      </c>
      <c r="F25" t="s">
        <v>96</v>
      </c>
    </row>
    <row r="26" spans="1:6">
      <c r="A26">
        <v>2.75</v>
      </c>
      <c r="B26">
        <v>0</v>
      </c>
      <c r="C26">
        <v>200</v>
      </c>
      <c r="D26">
        <v>10000</v>
      </c>
      <c r="E26">
        <v>10000</v>
      </c>
      <c r="F26" t="s">
        <v>103</v>
      </c>
    </row>
    <row r="27" spans="1:6">
      <c r="A27">
        <v>2.75</v>
      </c>
      <c r="B27">
        <v>1</v>
      </c>
      <c r="C27">
        <v>200</v>
      </c>
      <c r="D27">
        <v>10000</v>
      </c>
      <c r="E27">
        <v>10000</v>
      </c>
      <c r="F27" t="s">
        <v>104</v>
      </c>
    </row>
    <row r="28" spans="1:6">
      <c r="A28">
        <v>2.75</v>
      </c>
      <c r="B28">
        <v>2</v>
      </c>
      <c r="C28">
        <v>200</v>
      </c>
      <c r="D28">
        <v>10000</v>
      </c>
      <c r="E28">
        <v>10000</v>
      </c>
      <c r="F28" t="s">
        <v>105</v>
      </c>
    </row>
    <row r="29" spans="1:6">
      <c r="A29" s="3">
        <v>0.6180339887498949</v>
      </c>
      <c r="B29" s="3">
        <v>0</v>
      </c>
      <c r="C29" s="3">
        <v>200</v>
      </c>
      <c r="D29" s="3">
        <v>10000</v>
      </c>
      <c r="E29" s="3">
        <v>10000</v>
      </c>
      <c r="F29" t="s">
        <v>112</v>
      </c>
    </row>
    <row r="30" spans="1:6">
      <c r="A30" s="3">
        <v>0.6180339887498949</v>
      </c>
      <c r="B30" s="3">
        <v>1</v>
      </c>
      <c r="C30" s="3">
        <v>200</v>
      </c>
      <c r="D30" s="3">
        <v>10000</v>
      </c>
      <c r="E30" s="3">
        <v>10000</v>
      </c>
      <c r="F30" t="s">
        <v>113</v>
      </c>
    </row>
    <row r="31" spans="1:6">
      <c r="A31" s="3">
        <v>0.6180339887498949</v>
      </c>
      <c r="B31" s="3">
        <v>2</v>
      </c>
      <c r="C31" s="3">
        <v>200</v>
      </c>
      <c r="D31" s="3">
        <v>10000</v>
      </c>
      <c r="E31" s="3">
        <v>10000</v>
      </c>
      <c r="F31" t="s">
        <v>114</v>
      </c>
    </row>
    <row r="32" spans="1:6">
      <c r="A32" s="3">
        <v>1.6180339887498949</v>
      </c>
      <c r="B32" s="3">
        <v>0</v>
      </c>
      <c r="C32" s="3">
        <v>200</v>
      </c>
      <c r="D32" s="3">
        <v>10000</v>
      </c>
      <c r="E32" s="3">
        <v>10000</v>
      </c>
      <c r="F32" t="s">
        <v>121</v>
      </c>
    </row>
    <row r="33" spans="1:6">
      <c r="A33" s="3">
        <v>1.6180339887498949</v>
      </c>
      <c r="B33" s="3">
        <v>1</v>
      </c>
      <c r="C33" s="3">
        <v>200</v>
      </c>
      <c r="D33" s="3">
        <v>10000</v>
      </c>
      <c r="E33" s="3">
        <v>10000</v>
      </c>
      <c r="F33" t="s">
        <v>122</v>
      </c>
    </row>
    <row r="34" spans="1:6">
      <c r="A34" s="3">
        <v>1.6180339887498949</v>
      </c>
      <c r="B34" s="3">
        <v>2</v>
      </c>
      <c r="C34" s="3">
        <v>200</v>
      </c>
      <c r="D34" s="3">
        <v>10000</v>
      </c>
      <c r="E34" s="3">
        <v>10000</v>
      </c>
      <c r="F34" t="s">
        <v>123</v>
      </c>
    </row>
    <row r="35" spans="1:6">
      <c r="A35" s="3">
        <v>2.6180339887498949</v>
      </c>
      <c r="B35" s="3">
        <v>0</v>
      </c>
      <c r="C35" s="3">
        <v>200</v>
      </c>
      <c r="D35" s="3">
        <v>10000</v>
      </c>
      <c r="E35" s="3">
        <v>10000</v>
      </c>
      <c r="F35" t="s">
        <v>130</v>
      </c>
    </row>
    <row r="36" spans="1:6">
      <c r="A36" s="3">
        <v>2.6180339887498949</v>
      </c>
      <c r="B36" s="3">
        <v>1</v>
      </c>
      <c r="C36" s="3">
        <v>200</v>
      </c>
      <c r="D36" s="3">
        <v>10000</v>
      </c>
      <c r="E36" s="3">
        <v>10000</v>
      </c>
      <c r="F36" t="s">
        <v>131</v>
      </c>
    </row>
    <row r="37" spans="1:6">
      <c r="A37" s="3">
        <v>2.6180339887498949</v>
      </c>
      <c r="B37" s="3">
        <v>2</v>
      </c>
      <c r="C37" s="3">
        <v>200</v>
      </c>
      <c r="D37" s="3">
        <v>10000</v>
      </c>
      <c r="E37" s="3">
        <v>10000</v>
      </c>
      <c r="F37" t="s">
        <v>132</v>
      </c>
    </row>
    <row r="38" spans="1:6">
      <c r="A38" s="3">
        <v>0.23606797749978981</v>
      </c>
      <c r="B38" s="3">
        <v>0</v>
      </c>
      <c r="C38" s="3">
        <v>200</v>
      </c>
      <c r="D38" s="3">
        <v>10000</v>
      </c>
      <c r="E38" s="3">
        <v>10000</v>
      </c>
      <c r="F38" t="s">
        <v>139</v>
      </c>
    </row>
    <row r="39" spans="1:6">
      <c r="A39" s="3">
        <v>0.23606797749978981</v>
      </c>
      <c r="B39" s="3">
        <v>1</v>
      </c>
      <c r="C39" s="3">
        <v>200</v>
      </c>
      <c r="D39" s="3">
        <v>10000</v>
      </c>
      <c r="E39" s="3">
        <v>10000</v>
      </c>
      <c r="F39" t="s">
        <v>140</v>
      </c>
    </row>
    <row r="40" spans="1:6">
      <c r="A40" s="3">
        <v>0.23606797749978981</v>
      </c>
      <c r="B40" s="3">
        <v>2</v>
      </c>
      <c r="C40" s="3">
        <v>200</v>
      </c>
      <c r="D40" s="3">
        <v>10000</v>
      </c>
      <c r="E40" s="3">
        <v>10000</v>
      </c>
      <c r="F40" t="s">
        <v>141</v>
      </c>
    </row>
    <row r="41" spans="1:6">
      <c r="A41" s="3">
        <v>1.2360679774997898</v>
      </c>
      <c r="B41" s="3">
        <v>0</v>
      </c>
      <c r="C41" s="3">
        <v>200</v>
      </c>
      <c r="D41" s="3">
        <v>10000</v>
      </c>
      <c r="E41" s="3">
        <v>10000</v>
      </c>
      <c r="F41" t="s">
        <v>148</v>
      </c>
    </row>
    <row r="42" spans="1:6">
      <c r="A42" s="3">
        <v>1.2360679774997898</v>
      </c>
      <c r="B42" s="3">
        <v>1</v>
      </c>
      <c r="C42" s="3">
        <v>200</v>
      </c>
      <c r="D42" s="3">
        <v>10000</v>
      </c>
      <c r="E42" s="3">
        <v>10000</v>
      </c>
      <c r="F42" t="s">
        <v>149</v>
      </c>
    </row>
    <row r="43" spans="1:6">
      <c r="A43" s="3">
        <v>1.2360679774997898</v>
      </c>
      <c r="B43" s="3">
        <v>2</v>
      </c>
      <c r="C43" s="3">
        <v>200</v>
      </c>
      <c r="D43" s="3">
        <v>10000</v>
      </c>
      <c r="E43" s="3">
        <v>10000</v>
      </c>
      <c r="F43" t="s">
        <v>150</v>
      </c>
    </row>
    <row r="44" spans="1:6">
      <c r="A44" s="3">
        <v>2.2360679774997898</v>
      </c>
      <c r="B44" s="3">
        <v>0</v>
      </c>
      <c r="C44" s="3">
        <v>200</v>
      </c>
      <c r="D44" s="3">
        <v>10000</v>
      </c>
      <c r="E44" s="3">
        <v>10000</v>
      </c>
      <c r="F44" t="s">
        <v>157</v>
      </c>
    </row>
    <row r="45" spans="1:6">
      <c r="A45" s="3">
        <v>2.2360679774997898</v>
      </c>
      <c r="B45" s="3">
        <v>1</v>
      </c>
      <c r="C45" s="3">
        <v>200</v>
      </c>
      <c r="D45" s="3">
        <v>10000</v>
      </c>
      <c r="E45" s="3">
        <v>10000</v>
      </c>
      <c r="F45" t="s">
        <v>158</v>
      </c>
    </row>
    <row r="46" spans="1:6">
      <c r="A46" s="3">
        <v>2.2360679774997898</v>
      </c>
      <c r="B46" s="3">
        <v>2</v>
      </c>
      <c r="C46" s="3">
        <v>200</v>
      </c>
      <c r="D46" s="3">
        <v>10000</v>
      </c>
      <c r="E46" s="3">
        <v>10000</v>
      </c>
      <c r="F46" t="s">
        <v>159</v>
      </c>
    </row>
    <row r="47" spans="1:6">
      <c r="A47">
        <v>0.25</v>
      </c>
      <c r="B47">
        <v>0</v>
      </c>
      <c r="C47">
        <v>300</v>
      </c>
      <c r="D47">
        <v>10000</v>
      </c>
      <c r="E47">
        <v>10000</v>
      </c>
      <c r="F47" t="s">
        <v>61</v>
      </c>
    </row>
    <row r="48" spans="1:6">
      <c r="A48">
        <v>0.25</v>
      </c>
      <c r="B48">
        <v>1</v>
      </c>
      <c r="C48">
        <v>300</v>
      </c>
      <c r="D48">
        <v>10000</v>
      </c>
      <c r="E48">
        <v>10000</v>
      </c>
      <c r="F48" t="s">
        <v>62</v>
      </c>
    </row>
    <row r="49" spans="1:6">
      <c r="A49">
        <v>0.25</v>
      </c>
      <c r="B49">
        <v>2</v>
      </c>
      <c r="C49">
        <v>300</v>
      </c>
      <c r="D49">
        <v>10000</v>
      </c>
      <c r="E49">
        <v>10000</v>
      </c>
      <c r="F49" t="s">
        <v>63</v>
      </c>
    </row>
    <row r="50" spans="1:6">
      <c r="A50">
        <v>1.25</v>
      </c>
      <c r="B50">
        <v>0</v>
      </c>
      <c r="C50">
        <v>300</v>
      </c>
      <c r="D50">
        <v>10000</v>
      </c>
      <c r="E50">
        <v>10000</v>
      </c>
      <c r="F50" t="s">
        <v>70</v>
      </c>
    </row>
    <row r="51" spans="1:6">
      <c r="A51">
        <v>1.25</v>
      </c>
      <c r="B51">
        <v>1</v>
      </c>
      <c r="C51">
        <v>300</v>
      </c>
      <c r="D51">
        <v>10000</v>
      </c>
      <c r="E51">
        <v>10000</v>
      </c>
      <c r="F51" t="s">
        <v>71</v>
      </c>
    </row>
    <row r="52" spans="1:6">
      <c r="A52">
        <v>1.25</v>
      </c>
      <c r="B52">
        <v>2</v>
      </c>
      <c r="C52">
        <v>300</v>
      </c>
      <c r="D52">
        <v>10000</v>
      </c>
      <c r="E52">
        <v>10000</v>
      </c>
      <c r="F52" t="s">
        <v>72</v>
      </c>
    </row>
    <row r="53" spans="1:6">
      <c r="A53">
        <v>2.25</v>
      </c>
      <c r="B53">
        <v>0</v>
      </c>
      <c r="C53">
        <v>300</v>
      </c>
      <c r="D53">
        <v>10000</v>
      </c>
      <c r="E53">
        <v>10000</v>
      </c>
      <c r="F53" t="s">
        <v>79</v>
      </c>
    </row>
    <row r="54" spans="1:6">
      <c r="A54">
        <v>2.25</v>
      </c>
      <c r="B54">
        <v>1</v>
      </c>
      <c r="C54">
        <v>300</v>
      </c>
      <c r="D54">
        <v>10000</v>
      </c>
      <c r="E54">
        <v>10000</v>
      </c>
      <c r="F54" t="s">
        <v>80</v>
      </c>
    </row>
    <row r="55" spans="1:6">
      <c r="A55">
        <v>2.25</v>
      </c>
      <c r="B55">
        <v>2</v>
      </c>
      <c r="C55">
        <v>300</v>
      </c>
      <c r="D55">
        <v>10000</v>
      </c>
      <c r="E55">
        <v>10000</v>
      </c>
      <c r="F55" t="s">
        <v>81</v>
      </c>
    </row>
    <row r="56" spans="1:6">
      <c r="A56">
        <v>0.5</v>
      </c>
      <c r="B56">
        <v>0</v>
      </c>
      <c r="C56">
        <v>300</v>
      </c>
      <c r="D56">
        <v>10000</v>
      </c>
      <c r="E56">
        <v>10000</v>
      </c>
      <c r="F56" t="s">
        <v>34</v>
      </c>
    </row>
    <row r="57" spans="1:6">
      <c r="A57">
        <v>0.5</v>
      </c>
      <c r="B57">
        <v>1</v>
      </c>
      <c r="C57">
        <v>300</v>
      </c>
      <c r="D57">
        <v>10000</v>
      </c>
      <c r="E57">
        <v>10000</v>
      </c>
      <c r="F57" t="s">
        <v>35</v>
      </c>
    </row>
    <row r="58" spans="1:6">
      <c r="A58">
        <v>0.5</v>
      </c>
      <c r="B58">
        <v>2</v>
      </c>
      <c r="C58">
        <v>300</v>
      </c>
      <c r="D58">
        <v>10000</v>
      </c>
      <c r="E58">
        <v>10000</v>
      </c>
      <c r="F58" t="s">
        <v>36</v>
      </c>
    </row>
    <row r="59" spans="1:6">
      <c r="A59">
        <v>1.5</v>
      </c>
      <c r="B59">
        <v>0</v>
      </c>
      <c r="C59">
        <v>300</v>
      </c>
      <c r="D59">
        <v>10000</v>
      </c>
      <c r="E59">
        <v>10000</v>
      </c>
      <c r="F59" t="s">
        <v>43</v>
      </c>
    </row>
    <row r="60" spans="1:6">
      <c r="A60">
        <v>1.5</v>
      </c>
      <c r="B60">
        <v>1</v>
      </c>
      <c r="C60">
        <v>300</v>
      </c>
      <c r="D60">
        <v>10000</v>
      </c>
      <c r="E60">
        <v>10000</v>
      </c>
      <c r="F60" t="s">
        <v>44</v>
      </c>
    </row>
    <row r="61" spans="1:6">
      <c r="A61">
        <v>1.5</v>
      </c>
      <c r="B61">
        <v>2</v>
      </c>
      <c r="C61">
        <v>300</v>
      </c>
      <c r="D61">
        <v>10000</v>
      </c>
      <c r="E61">
        <v>10000</v>
      </c>
      <c r="F61" t="s">
        <v>45</v>
      </c>
    </row>
    <row r="62" spans="1:6">
      <c r="A62">
        <v>2.5</v>
      </c>
      <c r="B62">
        <v>0</v>
      </c>
      <c r="C62">
        <v>300</v>
      </c>
      <c r="D62">
        <v>10000</v>
      </c>
      <c r="E62">
        <v>10000</v>
      </c>
      <c r="F62" t="s">
        <v>52</v>
      </c>
    </row>
    <row r="63" spans="1:6">
      <c r="A63">
        <v>2.5</v>
      </c>
      <c r="B63">
        <v>1</v>
      </c>
      <c r="C63">
        <v>300</v>
      </c>
      <c r="D63">
        <v>10000</v>
      </c>
      <c r="E63">
        <v>10000</v>
      </c>
      <c r="F63" t="s">
        <v>53</v>
      </c>
    </row>
    <row r="64" spans="1:6">
      <c r="A64">
        <v>2.5</v>
      </c>
      <c r="B64">
        <v>2</v>
      </c>
      <c r="C64">
        <v>300</v>
      </c>
      <c r="D64">
        <v>10000</v>
      </c>
      <c r="E64">
        <v>10000</v>
      </c>
      <c r="F64" t="s">
        <v>54</v>
      </c>
    </row>
    <row r="65" spans="1:6">
      <c r="A65">
        <v>0.75</v>
      </c>
      <c r="B65">
        <v>0</v>
      </c>
      <c r="C65">
        <v>300</v>
      </c>
      <c r="D65">
        <v>10000</v>
      </c>
      <c r="E65">
        <v>10000</v>
      </c>
      <c r="F65" t="s">
        <v>88</v>
      </c>
    </row>
    <row r="66" spans="1:6">
      <c r="A66">
        <v>0.75</v>
      </c>
      <c r="B66">
        <v>1</v>
      </c>
      <c r="C66">
        <v>300</v>
      </c>
      <c r="D66">
        <v>10000</v>
      </c>
      <c r="E66">
        <v>10000</v>
      </c>
      <c r="F66" t="s">
        <v>89</v>
      </c>
    </row>
    <row r="67" spans="1:6">
      <c r="A67">
        <v>0.75</v>
      </c>
      <c r="B67">
        <v>2</v>
      </c>
      <c r="C67">
        <v>300</v>
      </c>
      <c r="D67">
        <v>10000</v>
      </c>
      <c r="E67">
        <v>10000</v>
      </c>
      <c r="F67" t="s">
        <v>90</v>
      </c>
    </row>
    <row r="68" spans="1:6">
      <c r="A68">
        <v>1.75</v>
      </c>
      <c r="B68">
        <v>0</v>
      </c>
      <c r="C68">
        <v>300</v>
      </c>
      <c r="D68">
        <v>10000</v>
      </c>
      <c r="E68">
        <v>10000</v>
      </c>
      <c r="F68" t="s">
        <v>97</v>
      </c>
    </row>
    <row r="69" spans="1:6">
      <c r="A69">
        <v>1.75</v>
      </c>
      <c r="B69">
        <v>1</v>
      </c>
      <c r="C69">
        <v>300</v>
      </c>
      <c r="D69">
        <v>10000</v>
      </c>
      <c r="E69">
        <v>10000</v>
      </c>
      <c r="F69" t="s">
        <v>98</v>
      </c>
    </row>
    <row r="70" spans="1:6">
      <c r="A70">
        <v>1.75</v>
      </c>
      <c r="B70">
        <v>2</v>
      </c>
      <c r="C70">
        <v>300</v>
      </c>
      <c r="D70">
        <v>10000</v>
      </c>
      <c r="E70">
        <v>10000</v>
      </c>
      <c r="F70" t="s">
        <v>99</v>
      </c>
    </row>
    <row r="71" spans="1:6">
      <c r="A71">
        <v>2.75</v>
      </c>
      <c r="B71">
        <v>0</v>
      </c>
      <c r="C71">
        <v>300</v>
      </c>
      <c r="D71">
        <v>10000</v>
      </c>
      <c r="E71">
        <v>10000</v>
      </c>
      <c r="F71" t="s">
        <v>106</v>
      </c>
    </row>
    <row r="72" spans="1:6">
      <c r="A72">
        <v>2.75</v>
      </c>
      <c r="B72">
        <v>1</v>
      </c>
      <c r="C72">
        <v>300</v>
      </c>
      <c r="D72">
        <v>10000</v>
      </c>
      <c r="E72">
        <v>10000</v>
      </c>
      <c r="F72" t="s">
        <v>107</v>
      </c>
    </row>
    <row r="73" spans="1:6">
      <c r="A73">
        <v>2.75</v>
      </c>
      <c r="B73">
        <v>2</v>
      </c>
      <c r="C73">
        <v>300</v>
      </c>
      <c r="D73">
        <v>10000</v>
      </c>
      <c r="E73">
        <v>10000</v>
      </c>
      <c r="F73" t="s">
        <v>108</v>
      </c>
    </row>
    <row r="74" spans="1:6">
      <c r="A74" s="3">
        <v>0.6180339887498949</v>
      </c>
      <c r="B74" s="3">
        <v>0</v>
      </c>
      <c r="C74" s="3">
        <v>300</v>
      </c>
      <c r="D74" s="3">
        <v>10000</v>
      </c>
      <c r="E74" s="3">
        <v>10000</v>
      </c>
      <c r="F74" t="s">
        <v>115</v>
      </c>
    </row>
    <row r="75" spans="1:6">
      <c r="A75" s="3">
        <v>0.6180339887498949</v>
      </c>
      <c r="B75" s="3">
        <v>1</v>
      </c>
      <c r="C75" s="3">
        <v>300</v>
      </c>
      <c r="D75" s="3">
        <v>10000</v>
      </c>
      <c r="E75" s="3">
        <v>10000</v>
      </c>
      <c r="F75" t="s">
        <v>116</v>
      </c>
    </row>
    <row r="76" spans="1:6">
      <c r="A76" s="3">
        <v>0.6180339887498949</v>
      </c>
      <c r="B76" s="3">
        <v>2</v>
      </c>
      <c r="C76" s="3">
        <v>300</v>
      </c>
      <c r="D76" s="3">
        <v>10000</v>
      </c>
      <c r="E76" s="3">
        <v>10000</v>
      </c>
      <c r="F76" t="s">
        <v>117</v>
      </c>
    </row>
    <row r="77" spans="1:6">
      <c r="A77" s="3">
        <v>1.6180339887498949</v>
      </c>
      <c r="B77" s="3">
        <v>0</v>
      </c>
      <c r="C77" s="3">
        <v>300</v>
      </c>
      <c r="D77" s="3">
        <v>10000</v>
      </c>
      <c r="E77" s="3">
        <v>10000</v>
      </c>
      <c r="F77" t="s">
        <v>124</v>
      </c>
    </row>
    <row r="78" spans="1:6">
      <c r="A78" s="3">
        <v>1.6180339887498949</v>
      </c>
      <c r="B78" s="3">
        <v>1</v>
      </c>
      <c r="C78" s="3">
        <v>300</v>
      </c>
      <c r="D78" s="3">
        <v>10000</v>
      </c>
      <c r="E78" s="3">
        <v>10000</v>
      </c>
      <c r="F78" t="s">
        <v>125</v>
      </c>
    </row>
    <row r="79" spans="1:6">
      <c r="A79" s="3">
        <v>1.6180339887498949</v>
      </c>
      <c r="B79" s="3">
        <v>2</v>
      </c>
      <c r="C79" s="3">
        <v>300</v>
      </c>
      <c r="D79" s="3">
        <v>10000</v>
      </c>
      <c r="E79" s="3">
        <v>10000</v>
      </c>
      <c r="F79" t="s">
        <v>126</v>
      </c>
    </row>
    <row r="80" spans="1:6">
      <c r="A80" s="3">
        <v>2.6180339887498949</v>
      </c>
      <c r="B80" s="3">
        <v>0</v>
      </c>
      <c r="C80" s="3">
        <v>300</v>
      </c>
      <c r="D80" s="3">
        <v>10000</v>
      </c>
      <c r="E80" s="3">
        <v>10000</v>
      </c>
      <c r="F80" t="s">
        <v>133</v>
      </c>
    </row>
    <row r="81" spans="1:6">
      <c r="A81" s="3">
        <v>2.6180339887498949</v>
      </c>
      <c r="B81" s="3">
        <v>1</v>
      </c>
      <c r="C81" s="3">
        <v>300</v>
      </c>
      <c r="D81" s="3">
        <v>10000</v>
      </c>
      <c r="E81" s="3">
        <v>10000</v>
      </c>
      <c r="F81" t="s">
        <v>134</v>
      </c>
    </row>
    <row r="82" spans="1:6">
      <c r="A82" s="3">
        <v>2.6180339887498949</v>
      </c>
      <c r="B82" s="3">
        <v>2</v>
      </c>
      <c r="C82" s="3">
        <v>300</v>
      </c>
      <c r="D82" s="3">
        <v>10000</v>
      </c>
      <c r="E82" s="3">
        <v>10000</v>
      </c>
      <c r="F82" t="s">
        <v>135</v>
      </c>
    </row>
    <row r="83" spans="1:6">
      <c r="A83" s="3">
        <v>0.23606797749978981</v>
      </c>
      <c r="B83" s="3">
        <v>0</v>
      </c>
      <c r="C83" s="3">
        <v>300</v>
      </c>
      <c r="D83" s="3">
        <v>10000</v>
      </c>
      <c r="E83" s="3">
        <v>10000</v>
      </c>
      <c r="F83" t="s">
        <v>142</v>
      </c>
    </row>
    <row r="84" spans="1:6">
      <c r="A84" s="3">
        <v>0.23606797749978981</v>
      </c>
      <c r="B84" s="3">
        <v>1</v>
      </c>
      <c r="C84" s="3">
        <v>300</v>
      </c>
      <c r="D84" s="3">
        <v>10000</v>
      </c>
      <c r="E84" s="3">
        <v>10000</v>
      </c>
      <c r="F84" t="s">
        <v>143</v>
      </c>
    </row>
    <row r="85" spans="1:6">
      <c r="A85" s="3">
        <v>0.23606797749978981</v>
      </c>
      <c r="B85" s="3">
        <v>2</v>
      </c>
      <c r="C85" s="3">
        <v>300</v>
      </c>
      <c r="D85" s="3">
        <v>10000</v>
      </c>
      <c r="E85" s="3">
        <v>10000</v>
      </c>
      <c r="F85" t="s">
        <v>144</v>
      </c>
    </row>
    <row r="86" spans="1:6">
      <c r="A86" s="3">
        <v>1.2360679774997898</v>
      </c>
      <c r="B86" s="3">
        <v>0</v>
      </c>
      <c r="C86" s="3">
        <v>300</v>
      </c>
      <c r="D86" s="3">
        <v>10000</v>
      </c>
      <c r="E86" s="3">
        <v>10000</v>
      </c>
      <c r="F86" t="s">
        <v>151</v>
      </c>
    </row>
    <row r="87" spans="1:6">
      <c r="A87" s="3">
        <v>1.2360679774997898</v>
      </c>
      <c r="B87" s="3">
        <v>1</v>
      </c>
      <c r="C87" s="3">
        <v>300</v>
      </c>
      <c r="D87" s="3">
        <v>10000</v>
      </c>
      <c r="E87" s="3">
        <v>10000</v>
      </c>
      <c r="F87" t="s">
        <v>152</v>
      </c>
    </row>
    <row r="88" spans="1:6">
      <c r="A88" s="3">
        <v>1.2360679774997898</v>
      </c>
      <c r="B88" s="3">
        <v>2</v>
      </c>
      <c r="C88" s="3">
        <v>300</v>
      </c>
      <c r="D88" s="3">
        <v>10000</v>
      </c>
      <c r="E88" s="3">
        <v>10000</v>
      </c>
      <c r="F88" t="s">
        <v>153</v>
      </c>
    </row>
    <row r="89" spans="1:6">
      <c r="A89" s="3">
        <v>2.2360679774997898</v>
      </c>
      <c r="B89" s="3">
        <v>0</v>
      </c>
      <c r="C89" s="3">
        <v>300</v>
      </c>
      <c r="D89" s="3">
        <v>10000</v>
      </c>
      <c r="E89" s="3">
        <v>10000</v>
      </c>
      <c r="F89" t="s">
        <v>160</v>
      </c>
    </row>
    <row r="90" spans="1:6">
      <c r="A90" s="3">
        <v>2.2360679774997898</v>
      </c>
      <c r="B90" s="3">
        <v>1</v>
      </c>
      <c r="C90" s="3">
        <v>300</v>
      </c>
      <c r="D90" s="3">
        <v>10000</v>
      </c>
      <c r="E90" s="3">
        <v>10000</v>
      </c>
      <c r="F90" t="s">
        <v>161</v>
      </c>
    </row>
    <row r="91" spans="1:6">
      <c r="A91" s="3">
        <v>2.2360679774997898</v>
      </c>
      <c r="B91" s="3">
        <v>2</v>
      </c>
      <c r="C91" s="3">
        <v>300</v>
      </c>
      <c r="D91" s="3">
        <v>10000</v>
      </c>
      <c r="E91" s="3">
        <v>10000</v>
      </c>
      <c r="F91" t="s">
        <v>162</v>
      </c>
    </row>
    <row r="92" spans="1:6">
      <c r="A92">
        <v>0.25</v>
      </c>
      <c r="B92">
        <v>0</v>
      </c>
      <c r="C92">
        <v>400</v>
      </c>
      <c r="D92">
        <v>10000</v>
      </c>
      <c r="E92">
        <v>10000</v>
      </c>
      <c r="F92" t="s">
        <v>64</v>
      </c>
    </row>
    <row r="93" spans="1:6">
      <c r="A93">
        <v>0.25</v>
      </c>
      <c r="B93">
        <v>1</v>
      </c>
      <c r="C93">
        <v>400</v>
      </c>
      <c r="D93">
        <v>10000</v>
      </c>
      <c r="E93">
        <v>10000</v>
      </c>
      <c r="F93" t="s">
        <v>65</v>
      </c>
    </row>
    <row r="94" spans="1:6">
      <c r="A94">
        <v>0.25</v>
      </c>
      <c r="B94">
        <v>2</v>
      </c>
      <c r="C94">
        <v>400</v>
      </c>
      <c r="D94">
        <v>10000</v>
      </c>
      <c r="E94">
        <v>10000</v>
      </c>
      <c r="F94" t="s">
        <v>66</v>
      </c>
    </row>
    <row r="95" spans="1:6">
      <c r="A95">
        <v>1.25</v>
      </c>
      <c r="B95">
        <v>0</v>
      </c>
      <c r="C95">
        <v>400</v>
      </c>
      <c r="D95">
        <v>10000</v>
      </c>
      <c r="E95">
        <v>10000</v>
      </c>
      <c r="F95" t="s">
        <v>73</v>
      </c>
    </row>
    <row r="96" spans="1:6">
      <c r="A96">
        <v>1.25</v>
      </c>
      <c r="B96">
        <v>1</v>
      </c>
      <c r="C96">
        <v>400</v>
      </c>
      <c r="D96">
        <v>10000</v>
      </c>
      <c r="E96">
        <v>10000</v>
      </c>
      <c r="F96" t="s">
        <v>74</v>
      </c>
    </row>
    <row r="97" spans="1:6">
      <c r="A97">
        <v>1.25</v>
      </c>
      <c r="B97">
        <v>2</v>
      </c>
      <c r="C97">
        <v>400</v>
      </c>
      <c r="D97">
        <v>10000</v>
      </c>
      <c r="E97">
        <v>10000</v>
      </c>
      <c r="F97" t="s">
        <v>75</v>
      </c>
    </row>
    <row r="98" spans="1:6">
      <c r="A98">
        <v>2.25</v>
      </c>
      <c r="B98">
        <v>0</v>
      </c>
      <c r="C98">
        <v>400</v>
      </c>
      <c r="D98">
        <v>10000</v>
      </c>
      <c r="E98">
        <v>10000</v>
      </c>
      <c r="F98" t="s">
        <v>82</v>
      </c>
    </row>
    <row r="99" spans="1:6">
      <c r="A99">
        <v>2.25</v>
      </c>
      <c r="B99">
        <v>1</v>
      </c>
      <c r="C99">
        <v>400</v>
      </c>
      <c r="D99">
        <v>10000</v>
      </c>
      <c r="E99">
        <v>10000</v>
      </c>
      <c r="F99" t="s">
        <v>83</v>
      </c>
    </row>
    <row r="100" spans="1:6">
      <c r="A100">
        <v>2.25</v>
      </c>
      <c r="B100">
        <v>2</v>
      </c>
      <c r="C100">
        <v>400</v>
      </c>
      <c r="D100">
        <v>10000</v>
      </c>
      <c r="E100">
        <v>10000</v>
      </c>
      <c r="F100" t="s">
        <v>84</v>
      </c>
    </row>
    <row r="101" spans="1:6">
      <c r="A101">
        <v>0.5</v>
      </c>
      <c r="B101">
        <v>0</v>
      </c>
      <c r="C101">
        <v>400</v>
      </c>
      <c r="D101">
        <v>10000</v>
      </c>
      <c r="E101">
        <v>10000</v>
      </c>
      <c r="F101" t="s">
        <v>37</v>
      </c>
    </row>
    <row r="102" spans="1:6">
      <c r="A102">
        <v>0.5</v>
      </c>
      <c r="B102">
        <v>1</v>
      </c>
      <c r="C102">
        <v>400</v>
      </c>
      <c r="D102">
        <v>10000</v>
      </c>
      <c r="E102">
        <v>10000</v>
      </c>
      <c r="F102" t="s">
        <v>38</v>
      </c>
    </row>
    <row r="103" spans="1:6">
      <c r="A103">
        <v>0.5</v>
      </c>
      <c r="B103">
        <v>2</v>
      </c>
      <c r="C103">
        <v>400</v>
      </c>
      <c r="D103">
        <v>10000</v>
      </c>
      <c r="E103">
        <v>10000</v>
      </c>
      <c r="F103" t="s">
        <v>39</v>
      </c>
    </row>
    <row r="104" spans="1:6">
      <c r="A104">
        <v>1.5</v>
      </c>
      <c r="B104">
        <v>0</v>
      </c>
      <c r="C104">
        <v>400</v>
      </c>
      <c r="D104">
        <v>10000</v>
      </c>
      <c r="E104">
        <v>10000</v>
      </c>
      <c r="F104" t="s">
        <v>46</v>
      </c>
    </row>
    <row r="105" spans="1:6">
      <c r="A105">
        <v>1.5</v>
      </c>
      <c r="B105">
        <v>1</v>
      </c>
      <c r="C105">
        <v>400</v>
      </c>
      <c r="D105">
        <v>10000</v>
      </c>
      <c r="E105">
        <v>10000</v>
      </c>
      <c r="F105" t="s">
        <v>47</v>
      </c>
    </row>
    <row r="106" spans="1:6">
      <c r="A106">
        <v>1.5</v>
      </c>
      <c r="B106">
        <v>2</v>
      </c>
      <c r="C106">
        <v>400</v>
      </c>
      <c r="D106">
        <v>10000</v>
      </c>
      <c r="E106">
        <v>10000</v>
      </c>
      <c r="F106" t="s">
        <v>48</v>
      </c>
    </row>
    <row r="107" spans="1:6">
      <c r="A107">
        <v>2.5</v>
      </c>
      <c r="B107">
        <v>0</v>
      </c>
      <c r="C107">
        <v>400</v>
      </c>
      <c r="D107">
        <v>10000</v>
      </c>
      <c r="E107">
        <v>10000</v>
      </c>
      <c r="F107" t="s">
        <v>55</v>
      </c>
    </row>
    <row r="108" spans="1:6">
      <c r="A108">
        <v>2.5</v>
      </c>
      <c r="B108">
        <v>1</v>
      </c>
      <c r="C108">
        <v>400</v>
      </c>
      <c r="D108">
        <v>10000</v>
      </c>
      <c r="E108">
        <v>10000</v>
      </c>
      <c r="F108" t="s">
        <v>56</v>
      </c>
    </row>
    <row r="109" spans="1:6">
      <c r="A109">
        <v>2.5</v>
      </c>
      <c r="B109">
        <v>2</v>
      </c>
      <c r="C109">
        <v>400</v>
      </c>
      <c r="D109">
        <v>10000</v>
      </c>
      <c r="E109">
        <v>10000</v>
      </c>
      <c r="F109" t="s">
        <v>57</v>
      </c>
    </row>
    <row r="110" spans="1:6">
      <c r="A110">
        <v>0.75</v>
      </c>
      <c r="B110">
        <v>0</v>
      </c>
      <c r="C110">
        <v>400</v>
      </c>
      <c r="D110">
        <v>10000</v>
      </c>
      <c r="E110">
        <v>10000</v>
      </c>
      <c r="F110" t="s">
        <v>91</v>
      </c>
    </row>
    <row r="111" spans="1:6">
      <c r="A111">
        <v>0.75</v>
      </c>
      <c r="B111">
        <v>1</v>
      </c>
      <c r="C111">
        <v>400</v>
      </c>
      <c r="D111">
        <v>10000</v>
      </c>
      <c r="E111">
        <v>10000</v>
      </c>
      <c r="F111" t="s">
        <v>92</v>
      </c>
    </row>
    <row r="112" spans="1:6">
      <c r="A112">
        <v>0.75</v>
      </c>
      <c r="B112">
        <v>2</v>
      </c>
      <c r="C112">
        <v>400</v>
      </c>
      <c r="D112">
        <v>10000</v>
      </c>
      <c r="E112">
        <v>10000</v>
      </c>
      <c r="F112" t="s">
        <v>93</v>
      </c>
    </row>
    <row r="113" spans="1:6">
      <c r="A113">
        <v>1.75</v>
      </c>
      <c r="B113">
        <v>0</v>
      </c>
      <c r="C113">
        <v>400</v>
      </c>
      <c r="D113">
        <v>10000</v>
      </c>
      <c r="E113">
        <v>10000</v>
      </c>
      <c r="F113" t="s">
        <v>100</v>
      </c>
    </row>
    <row r="114" spans="1:6">
      <c r="A114">
        <v>1.75</v>
      </c>
      <c r="B114">
        <v>1</v>
      </c>
      <c r="C114">
        <v>400</v>
      </c>
      <c r="D114">
        <v>10000</v>
      </c>
      <c r="E114">
        <v>10000</v>
      </c>
      <c r="F114" t="s">
        <v>101</v>
      </c>
    </row>
    <row r="115" spans="1:6">
      <c r="A115">
        <v>1.75</v>
      </c>
      <c r="B115">
        <v>2</v>
      </c>
      <c r="C115">
        <v>400</v>
      </c>
      <c r="D115">
        <v>10000</v>
      </c>
      <c r="E115">
        <v>10000</v>
      </c>
      <c r="F115" t="s">
        <v>102</v>
      </c>
    </row>
    <row r="116" spans="1:6">
      <c r="A116">
        <v>2.75</v>
      </c>
      <c r="B116">
        <v>0</v>
      </c>
      <c r="C116">
        <v>400</v>
      </c>
      <c r="D116">
        <v>10000</v>
      </c>
      <c r="E116">
        <v>10000</v>
      </c>
      <c r="F116" t="s">
        <v>109</v>
      </c>
    </row>
    <row r="117" spans="1:6">
      <c r="A117">
        <v>2.75</v>
      </c>
      <c r="B117">
        <v>1</v>
      </c>
      <c r="C117">
        <v>400</v>
      </c>
      <c r="D117">
        <v>10000</v>
      </c>
      <c r="E117">
        <v>10000</v>
      </c>
      <c r="F117" t="s">
        <v>110</v>
      </c>
    </row>
    <row r="118" spans="1:6">
      <c r="A118">
        <v>2.75</v>
      </c>
      <c r="B118">
        <v>2</v>
      </c>
      <c r="C118">
        <v>400</v>
      </c>
      <c r="D118">
        <v>10000</v>
      </c>
      <c r="E118">
        <v>10000</v>
      </c>
      <c r="F118" t="s">
        <v>111</v>
      </c>
    </row>
    <row r="119" spans="1:6">
      <c r="A119" s="3">
        <v>0.6180339887498949</v>
      </c>
      <c r="B119" s="3">
        <v>0</v>
      </c>
      <c r="C119" s="3">
        <v>400</v>
      </c>
      <c r="D119" s="3">
        <v>10000</v>
      </c>
      <c r="E119" s="3">
        <v>10000</v>
      </c>
      <c r="F119" t="s">
        <v>118</v>
      </c>
    </row>
    <row r="120" spans="1:6">
      <c r="A120" s="3">
        <v>0.6180339887498949</v>
      </c>
      <c r="B120" s="3">
        <v>1</v>
      </c>
      <c r="C120" s="3">
        <v>400</v>
      </c>
      <c r="D120" s="3">
        <v>10000</v>
      </c>
      <c r="E120" s="3">
        <v>10000</v>
      </c>
      <c r="F120" t="s">
        <v>119</v>
      </c>
    </row>
    <row r="121" spans="1:6">
      <c r="A121" s="3">
        <v>0.6180339887498949</v>
      </c>
      <c r="B121" s="3">
        <v>2</v>
      </c>
      <c r="C121" s="3">
        <v>400</v>
      </c>
      <c r="D121" s="3">
        <v>10000</v>
      </c>
      <c r="E121" s="3">
        <v>10000</v>
      </c>
      <c r="F121" t="s">
        <v>120</v>
      </c>
    </row>
    <row r="122" spans="1:6">
      <c r="A122" s="3">
        <v>1.6180339887498949</v>
      </c>
      <c r="B122" s="3">
        <v>0</v>
      </c>
      <c r="C122" s="3">
        <v>400</v>
      </c>
      <c r="D122" s="3">
        <v>10000</v>
      </c>
      <c r="E122" s="3">
        <v>10000</v>
      </c>
      <c r="F122" t="s">
        <v>127</v>
      </c>
    </row>
    <row r="123" spans="1:6">
      <c r="A123" s="3">
        <v>1.6180339887498949</v>
      </c>
      <c r="B123" s="3">
        <v>1</v>
      </c>
      <c r="C123" s="3">
        <v>400</v>
      </c>
      <c r="D123" s="3">
        <v>10000</v>
      </c>
      <c r="E123" s="3">
        <v>10000</v>
      </c>
      <c r="F123" t="s">
        <v>128</v>
      </c>
    </row>
    <row r="124" spans="1:6">
      <c r="A124" s="3">
        <v>1.6180339887498949</v>
      </c>
      <c r="B124" s="3">
        <v>2</v>
      </c>
      <c r="C124" s="3">
        <v>400</v>
      </c>
      <c r="D124" s="3">
        <v>10000</v>
      </c>
      <c r="E124" s="3">
        <v>10000</v>
      </c>
      <c r="F124" t="s">
        <v>129</v>
      </c>
    </row>
    <row r="125" spans="1:6">
      <c r="A125" s="3">
        <v>2.6180339887498949</v>
      </c>
      <c r="B125" s="3">
        <v>0</v>
      </c>
      <c r="C125" s="3">
        <v>400</v>
      </c>
      <c r="D125" s="3">
        <v>10000</v>
      </c>
      <c r="E125" s="3">
        <v>10000</v>
      </c>
      <c r="F125" t="s">
        <v>136</v>
      </c>
    </row>
    <row r="126" spans="1:6">
      <c r="A126" s="3">
        <v>2.6180339887498949</v>
      </c>
      <c r="B126" s="3">
        <v>1</v>
      </c>
      <c r="C126" s="3">
        <v>400</v>
      </c>
      <c r="D126" s="3">
        <v>10000</v>
      </c>
      <c r="E126" s="3">
        <v>10000</v>
      </c>
      <c r="F126" t="s">
        <v>137</v>
      </c>
    </row>
    <row r="127" spans="1:6">
      <c r="A127" s="3">
        <v>2.6180339887498949</v>
      </c>
      <c r="B127" s="3">
        <v>2</v>
      </c>
      <c r="C127" s="3">
        <v>400</v>
      </c>
      <c r="D127" s="3">
        <v>10000</v>
      </c>
      <c r="E127" s="3">
        <v>10000</v>
      </c>
      <c r="F127" t="s">
        <v>138</v>
      </c>
    </row>
    <row r="128" spans="1:6">
      <c r="A128" s="3">
        <v>0.23606797749978981</v>
      </c>
      <c r="B128" s="3">
        <v>0</v>
      </c>
      <c r="C128" s="3">
        <v>400</v>
      </c>
      <c r="D128" s="3">
        <v>10000</v>
      </c>
      <c r="E128" s="3">
        <v>10000</v>
      </c>
      <c r="F128" t="s">
        <v>145</v>
      </c>
    </row>
    <row r="129" spans="1:6">
      <c r="A129" s="3">
        <v>0.23606797749978981</v>
      </c>
      <c r="B129" s="3">
        <v>1</v>
      </c>
      <c r="C129" s="3">
        <v>400</v>
      </c>
      <c r="D129" s="3">
        <v>10000</v>
      </c>
      <c r="E129" s="3">
        <v>10000</v>
      </c>
      <c r="F129" t="s">
        <v>146</v>
      </c>
    </row>
    <row r="130" spans="1:6">
      <c r="A130" s="3">
        <v>0.23606797749978981</v>
      </c>
      <c r="B130" s="3">
        <v>2</v>
      </c>
      <c r="C130" s="3">
        <v>400</v>
      </c>
      <c r="D130" s="3">
        <v>10000</v>
      </c>
      <c r="E130" s="3">
        <v>10000</v>
      </c>
      <c r="F130" t="s">
        <v>147</v>
      </c>
    </row>
    <row r="131" spans="1:6">
      <c r="A131" s="3">
        <v>1.2360679774997898</v>
      </c>
      <c r="B131" s="3">
        <v>0</v>
      </c>
      <c r="C131" s="3">
        <v>400</v>
      </c>
      <c r="D131" s="3">
        <v>10000</v>
      </c>
      <c r="E131" s="3">
        <v>10000</v>
      </c>
      <c r="F131" t="s">
        <v>154</v>
      </c>
    </row>
    <row r="132" spans="1:6">
      <c r="A132" s="3">
        <v>1.2360679774997898</v>
      </c>
      <c r="B132" s="3">
        <v>1</v>
      </c>
      <c r="C132" s="3">
        <v>400</v>
      </c>
      <c r="D132" s="3">
        <v>10000</v>
      </c>
      <c r="E132" s="3">
        <v>10000</v>
      </c>
      <c r="F132" t="s">
        <v>155</v>
      </c>
    </row>
    <row r="133" spans="1:6">
      <c r="A133" s="3">
        <v>1.2360679774997898</v>
      </c>
      <c r="B133" s="3">
        <v>2</v>
      </c>
      <c r="C133" s="3">
        <v>400</v>
      </c>
      <c r="D133" s="3">
        <v>10000</v>
      </c>
      <c r="E133" s="3">
        <v>10000</v>
      </c>
      <c r="F133" t="s">
        <v>156</v>
      </c>
    </row>
    <row r="134" spans="1:6">
      <c r="A134" s="3">
        <v>2.2360679774997898</v>
      </c>
      <c r="B134" s="3">
        <v>0</v>
      </c>
      <c r="C134" s="3">
        <v>400</v>
      </c>
      <c r="D134" s="3">
        <v>10000</v>
      </c>
      <c r="E134" s="3">
        <v>10000</v>
      </c>
      <c r="F134" t="s">
        <v>163</v>
      </c>
    </row>
    <row r="135" spans="1:6">
      <c r="A135" s="3">
        <v>2.2360679774997898</v>
      </c>
      <c r="B135" s="3">
        <v>1</v>
      </c>
      <c r="C135" s="3">
        <v>400</v>
      </c>
      <c r="D135" s="3">
        <v>10000</v>
      </c>
      <c r="E135" s="3">
        <v>10000</v>
      </c>
      <c r="F135" t="s">
        <v>164</v>
      </c>
    </row>
    <row r="136" spans="1:6">
      <c r="A136" s="3">
        <v>2.2360679774997898</v>
      </c>
      <c r="B136" s="3">
        <v>2</v>
      </c>
      <c r="C136" s="3">
        <v>400</v>
      </c>
      <c r="D136" s="3">
        <v>10000</v>
      </c>
      <c r="E136" s="3">
        <v>10000</v>
      </c>
      <c r="F136" t="s">
        <v>165</v>
      </c>
    </row>
  </sheetData>
  <autoFilter ref="A2:F136">
    <sortState ref="A3:F136">
      <sortCondition ref="C2:C136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8"/>
  <sheetViews>
    <sheetView topLeftCell="F1" workbookViewId="0">
      <selection activeCell="D3" sqref="D3:D58"/>
    </sheetView>
  </sheetViews>
  <sheetFormatPr baseColWidth="10" defaultRowHeight="15" x14ac:dyDescent="0"/>
  <cols>
    <col min="17" max="17" width="16.1640625" customWidth="1"/>
  </cols>
  <sheetData>
    <row r="1" spans="1:23">
      <c r="B1">
        <f>+(1+SQRT(5))/2</f>
        <v>1.6180339887498949</v>
      </c>
    </row>
    <row r="2" spans="1:23">
      <c r="A2" t="s">
        <v>167</v>
      </c>
      <c r="B2" t="s">
        <v>168</v>
      </c>
      <c r="C2" t="s">
        <v>166</v>
      </c>
    </row>
    <row r="3" spans="1:23">
      <c r="A3">
        <v>1</v>
      </c>
      <c r="B3">
        <v>1</v>
      </c>
      <c r="C3">
        <f>+B3*$B$1-A3</f>
        <v>0.6180339887498949</v>
      </c>
      <c r="D3">
        <v>0.6180339887498949</v>
      </c>
      <c r="F3">
        <v>0.85410196624968471</v>
      </c>
      <c r="G3">
        <v>0</v>
      </c>
      <c r="H3">
        <v>300</v>
      </c>
      <c r="I3">
        <v>10000</v>
      </c>
      <c r="J3">
        <v>1000</v>
      </c>
      <c r="K3" t="str">
        <f>+F3&amp;" "&amp;G3&amp;" "&amp;H3&amp;" "&amp;I3&amp;" "&amp;J3</f>
        <v>0.854101966249685 0 300 10000 1000</v>
      </c>
      <c r="W3">
        <v>0.14159265358979312</v>
      </c>
    </row>
    <row r="4" spans="1:23">
      <c r="A4">
        <v>3</v>
      </c>
      <c r="B4">
        <v>2</v>
      </c>
      <c r="C4">
        <f t="shared" ref="C4:C9" si="0">+B4*$B$1-A4</f>
        <v>0.23606797749978981</v>
      </c>
      <c r="D4">
        <v>0.23606797749978981</v>
      </c>
      <c r="F4">
        <v>0.85410196624968471</v>
      </c>
      <c r="G4">
        <v>1</v>
      </c>
      <c r="H4">
        <v>300</v>
      </c>
      <c r="I4">
        <v>10000</v>
      </c>
      <c r="J4">
        <v>1000</v>
      </c>
      <c r="K4" t="str">
        <f t="shared" ref="K4:K12" si="1">+F4&amp;" "&amp;G4&amp;" "&amp;H4&amp;" "&amp;I4&amp;" "&amp;J4</f>
        <v>0.854101966249685 1 300 10000 1000</v>
      </c>
      <c r="R4" t="s">
        <v>169</v>
      </c>
      <c r="S4" t="s">
        <v>0</v>
      </c>
      <c r="T4" t="s">
        <v>170</v>
      </c>
      <c r="U4" t="s">
        <v>173</v>
      </c>
      <c r="W4">
        <v>0.28318530717958623</v>
      </c>
    </row>
    <row r="5" spans="1:23" ht="17">
      <c r="A5">
        <v>4</v>
      </c>
      <c r="B5">
        <v>3</v>
      </c>
      <c r="C5">
        <f t="shared" si="0"/>
        <v>0.85410196624968471</v>
      </c>
      <c r="D5">
        <v>0.85410196624968471</v>
      </c>
      <c r="F5">
        <v>0.85410196624968471</v>
      </c>
      <c r="G5">
        <v>2</v>
      </c>
      <c r="H5">
        <v>300</v>
      </c>
      <c r="I5">
        <v>10000</v>
      </c>
      <c r="J5">
        <v>1000</v>
      </c>
      <c r="K5" t="str">
        <f t="shared" si="1"/>
        <v>0.854101966249685 2 300 10000 1000</v>
      </c>
      <c r="O5" s="4">
        <v>0</v>
      </c>
      <c r="P5">
        <v>52</v>
      </c>
      <c r="Q5">
        <v>0</v>
      </c>
      <c r="R5">
        <v>0.148421384878</v>
      </c>
      <c r="W5">
        <v>0.42477796076937935</v>
      </c>
    </row>
    <row r="6" spans="1:23" ht="17">
      <c r="A6">
        <v>6</v>
      </c>
      <c r="B6">
        <v>4</v>
      </c>
      <c r="C6">
        <f t="shared" si="0"/>
        <v>0.47213595499957961</v>
      </c>
      <c r="D6">
        <v>0.47213595499957961</v>
      </c>
      <c r="F6">
        <v>0.85410196624968471</v>
      </c>
      <c r="G6">
        <v>3</v>
      </c>
      <c r="H6">
        <v>300</v>
      </c>
      <c r="I6">
        <v>10000</v>
      </c>
      <c r="J6">
        <v>1000</v>
      </c>
      <c r="K6" t="str">
        <f t="shared" si="1"/>
        <v>0.854101966249685 3 300 10000 1000</v>
      </c>
      <c r="O6" s="4">
        <v>1</v>
      </c>
      <c r="P6">
        <v>6</v>
      </c>
      <c r="Q6">
        <v>7.1099999999999997E-2</v>
      </c>
      <c r="R6">
        <v>0.156759442853</v>
      </c>
      <c r="T6">
        <v>5</v>
      </c>
      <c r="W6">
        <v>0.56637061435917246</v>
      </c>
    </row>
    <row r="7" spans="1:23" ht="17">
      <c r="A7">
        <v>8</v>
      </c>
      <c r="B7">
        <v>5</v>
      </c>
      <c r="C7">
        <f t="shared" si="0"/>
        <v>9.0169943749474513E-2</v>
      </c>
      <c r="D7">
        <v>9.0169943749474513E-2</v>
      </c>
      <c r="F7">
        <v>0.47213595499957961</v>
      </c>
      <c r="G7">
        <v>0</v>
      </c>
      <c r="H7">
        <v>300</v>
      </c>
      <c r="I7">
        <v>10000</v>
      </c>
      <c r="J7">
        <v>1000</v>
      </c>
      <c r="K7" t="str">
        <f t="shared" si="1"/>
        <v>0.47213595499958 0 300 10000 1000</v>
      </c>
      <c r="O7" s="4">
        <v>2</v>
      </c>
      <c r="P7">
        <v>8</v>
      </c>
      <c r="Q7">
        <v>9.0200000000000002E-2</v>
      </c>
      <c r="R7">
        <v>0.157994603545</v>
      </c>
      <c r="S7">
        <v>5</v>
      </c>
      <c r="W7">
        <v>0.70796326794896558</v>
      </c>
    </row>
    <row r="8" spans="1:23" ht="17">
      <c r="A8">
        <v>9</v>
      </c>
      <c r="B8">
        <v>6</v>
      </c>
      <c r="C8">
        <f t="shared" si="0"/>
        <v>0.70820393249936942</v>
      </c>
      <c r="D8">
        <v>0.70820393249936942</v>
      </c>
      <c r="F8">
        <v>0.47213595499957961</v>
      </c>
      <c r="G8">
        <v>1</v>
      </c>
      <c r="H8">
        <v>300</v>
      </c>
      <c r="I8">
        <v>10000</v>
      </c>
      <c r="J8">
        <v>1000</v>
      </c>
      <c r="K8" t="str">
        <f t="shared" si="1"/>
        <v>0.47213595499958 1 300 10000 1000</v>
      </c>
      <c r="O8" s="4">
        <v>3</v>
      </c>
      <c r="P8">
        <v>48</v>
      </c>
      <c r="Q8">
        <v>0.1</v>
      </c>
      <c r="R8">
        <v>0.15996368637799999</v>
      </c>
      <c r="W8">
        <v>0.8495559215387587</v>
      </c>
    </row>
    <row r="9" spans="1:23" ht="17">
      <c r="A9">
        <v>11</v>
      </c>
      <c r="B9">
        <v>7</v>
      </c>
      <c r="C9">
        <f t="shared" si="0"/>
        <v>0.32623792124926432</v>
      </c>
      <c r="D9">
        <v>0.32623792124926432</v>
      </c>
      <c r="F9">
        <v>0.47213595499957961</v>
      </c>
      <c r="G9">
        <v>2</v>
      </c>
      <c r="H9">
        <v>300</v>
      </c>
      <c r="I9">
        <v>10000</v>
      </c>
      <c r="J9">
        <v>1000</v>
      </c>
      <c r="K9" t="str">
        <f t="shared" si="1"/>
        <v>0.47213595499958 2 300 10000 1000</v>
      </c>
      <c r="O9" s="4">
        <v>4</v>
      </c>
      <c r="P9">
        <v>8</v>
      </c>
      <c r="Q9">
        <v>0.1416</v>
      </c>
      <c r="R9">
        <v>0.16185643597900001</v>
      </c>
      <c r="U9">
        <v>1</v>
      </c>
      <c r="W9">
        <v>0.99114857512855181</v>
      </c>
    </row>
    <row r="10" spans="1:23" ht="17">
      <c r="A10">
        <v>12</v>
      </c>
      <c r="B10">
        <v>8</v>
      </c>
      <c r="C10">
        <f t="shared" ref="C10:C12" si="2">+B10*$B$1-A10</f>
        <v>0.94427190999915922</v>
      </c>
      <c r="D10">
        <v>0.94427190999915922</v>
      </c>
      <c r="F10">
        <v>0.47213595499957961</v>
      </c>
      <c r="G10">
        <v>3</v>
      </c>
      <c r="H10">
        <v>300</v>
      </c>
      <c r="I10">
        <v>10000</v>
      </c>
      <c r="J10">
        <v>1000</v>
      </c>
      <c r="K10" t="str">
        <f t="shared" si="1"/>
        <v>0.47213595499958 3 300 10000 1000</v>
      </c>
      <c r="O10" s="4">
        <v>5</v>
      </c>
      <c r="P10">
        <v>48</v>
      </c>
      <c r="Q10">
        <v>0.2</v>
      </c>
      <c r="R10">
        <v>0.16631192768399999</v>
      </c>
    </row>
    <row r="11" spans="1:23" ht="17">
      <c r="A11">
        <v>14</v>
      </c>
      <c r="B11">
        <v>9</v>
      </c>
      <c r="C11">
        <f t="shared" si="2"/>
        <v>0.56230589874905412</v>
      </c>
      <c r="D11">
        <v>0.56230589874905412</v>
      </c>
      <c r="F11">
        <v>9.0169943749474513E-2</v>
      </c>
      <c r="G11">
        <v>0</v>
      </c>
      <c r="H11">
        <v>300</v>
      </c>
      <c r="I11">
        <v>10000</v>
      </c>
      <c r="J11">
        <v>1000</v>
      </c>
      <c r="K11" t="str">
        <f t="shared" si="1"/>
        <v>0.0901699437494745 0 300 10000 1000</v>
      </c>
      <c r="O11" s="4">
        <v>6</v>
      </c>
      <c r="P11">
        <v>32</v>
      </c>
      <c r="Q11">
        <v>0.2361</v>
      </c>
      <c r="R11">
        <v>0.166889135764</v>
      </c>
      <c r="S11">
        <v>2</v>
      </c>
    </row>
    <row r="12" spans="1:23" ht="17">
      <c r="A12">
        <v>16</v>
      </c>
      <c r="B12">
        <v>10</v>
      </c>
      <c r="C12">
        <f t="shared" si="2"/>
        <v>0.18033988749894903</v>
      </c>
      <c r="D12">
        <v>0.18033988749894903</v>
      </c>
      <c r="F12">
        <v>9.0169943749474513E-2</v>
      </c>
      <c r="G12">
        <v>1</v>
      </c>
      <c r="H12">
        <v>300</v>
      </c>
      <c r="I12">
        <v>10000</v>
      </c>
      <c r="J12">
        <v>1000</v>
      </c>
      <c r="K12" t="str">
        <f t="shared" si="1"/>
        <v>0.0901699437494745 1 300 10000 1000</v>
      </c>
      <c r="O12" s="4">
        <v>7</v>
      </c>
      <c r="P12">
        <v>8</v>
      </c>
      <c r="Q12">
        <v>0.24260000000000001</v>
      </c>
      <c r="R12">
        <v>0.16727452725299999</v>
      </c>
      <c r="T12">
        <v>3</v>
      </c>
    </row>
    <row r="13" spans="1:23" ht="17">
      <c r="F13">
        <v>9.0169943749474513E-2</v>
      </c>
      <c r="G13">
        <v>2</v>
      </c>
      <c r="H13">
        <v>300</v>
      </c>
      <c r="I13">
        <v>10000</v>
      </c>
      <c r="J13">
        <v>1000</v>
      </c>
      <c r="K13" t="str">
        <f t="shared" ref="K13:K22" si="3">+F13&amp;" "&amp;G13&amp;" "&amp;H13&amp;" "&amp;I13&amp;" "&amp;J13</f>
        <v>0.0901699437494745 2 300 10000 1000</v>
      </c>
      <c r="O13" s="4">
        <v>8</v>
      </c>
      <c r="P13">
        <v>36</v>
      </c>
      <c r="Q13">
        <v>0.25</v>
      </c>
      <c r="R13">
        <v>0.16880020184700001</v>
      </c>
    </row>
    <row r="14" spans="1:23" ht="17">
      <c r="F14">
        <v>9.0169943749474513E-2</v>
      </c>
      <c r="G14">
        <v>3</v>
      </c>
      <c r="H14">
        <v>300</v>
      </c>
      <c r="I14">
        <v>10000</v>
      </c>
      <c r="J14">
        <v>1000</v>
      </c>
      <c r="K14" t="str">
        <f t="shared" si="3"/>
        <v>0.0901699437494745 3 300 10000 1000</v>
      </c>
      <c r="O14" s="4">
        <v>9</v>
      </c>
      <c r="P14">
        <v>8</v>
      </c>
      <c r="Q14">
        <v>0.28320000000000001</v>
      </c>
      <c r="R14">
        <v>0.17011707445400001</v>
      </c>
      <c r="U14">
        <v>2</v>
      </c>
    </row>
    <row r="15" spans="1:23" ht="17">
      <c r="F15">
        <v>0.70820393249936942</v>
      </c>
      <c r="G15">
        <v>0</v>
      </c>
      <c r="H15">
        <v>300</v>
      </c>
      <c r="I15">
        <v>10000</v>
      </c>
      <c r="J15">
        <v>1000</v>
      </c>
      <c r="K15" t="str">
        <f t="shared" si="3"/>
        <v>0.708203932499369 0 300 10000 1000</v>
      </c>
      <c r="O15" s="4">
        <v>10</v>
      </c>
      <c r="P15">
        <v>48</v>
      </c>
      <c r="Q15">
        <v>0.3</v>
      </c>
      <c r="R15">
        <v>0.17150549818499999</v>
      </c>
    </row>
    <row r="16" spans="1:23" ht="17">
      <c r="F16">
        <v>0.70820393249936942</v>
      </c>
      <c r="G16">
        <v>1</v>
      </c>
      <c r="H16">
        <v>300</v>
      </c>
      <c r="I16">
        <v>10000</v>
      </c>
      <c r="J16">
        <v>1000</v>
      </c>
      <c r="K16" t="str">
        <f t="shared" si="3"/>
        <v>0.708203932499369 1 300 10000 1000</v>
      </c>
      <c r="O16" s="4">
        <v>11</v>
      </c>
      <c r="P16">
        <v>6</v>
      </c>
      <c r="Q16">
        <v>0.32619999999999999</v>
      </c>
      <c r="R16">
        <v>0.171115734623</v>
      </c>
      <c r="S16">
        <v>7</v>
      </c>
    </row>
    <row r="17" spans="1:21" ht="17">
      <c r="F17">
        <v>0.70820393249936942</v>
      </c>
      <c r="G17">
        <v>2</v>
      </c>
      <c r="H17">
        <v>300</v>
      </c>
      <c r="I17">
        <v>10000</v>
      </c>
      <c r="J17">
        <v>1000</v>
      </c>
      <c r="K17" t="str">
        <f t="shared" si="3"/>
        <v>0.708203932499369 2 300 10000 1000</v>
      </c>
      <c r="O17" s="4">
        <v>12</v>
      </c>
      <c r="P17">
        <v>48</v>
      </c>
      <c r="Q17">
        <v>0.4</v>
      </c>
      <c r="R17">
        <v>0.17369635277600001</v>
      </c>
    </row>
    <row r="18" spans="1:21" ht="17">
      <c r="F18">
        <v>0.70820393249936942</v>
      </c>
      <c r="G18">
        <v>3</v>
      </c>
      <c r="H18">
        <v>300</v>
      </c>
      <c r="I18">
        <v>10000</v>
      </c>
      <c r="J18">
        <v>1000</v>
      </c>
      <c r="K18" t="str">
        <f t="shared" si="3"/>
        <v>0.708203932499369 3 300 10000 1000</v>
      </c>
      <c r="O18" s="4">
        <v>13</v>
      </c>
      <c r="P18">
        <v>8</v>
      </c>
      <c r="Q18">
        <v>0.41420000000000001</v>
      </c>
      <c r="R18">
        <v>0.17404559002700001</v>
      </c>
      <c r="T18">
        <v>1</v>
      </c>
    </row>
    <row r="19" spans="1:21" ht="17">
      <c r="F19">
        <v>0.32623792124926432</v>
      </c>
      <c r="G19">
        <v>0</v>
      </c>
      <c r="H19">
        <v>300</v>
      </c>
      <c r="I19">
        <v>10000</v>
      </c>
      <c r="J19">
        <v>1000</v>
      </c>
      <c r="K19" t="str">
        <f t="shared" si="3"/>
        <v>0.326237921249264 0 300 10000 1000</v>
      </c>
      <c r="O19" s="4">
        <v>14</v>
      </c>
      <c r="P19">
        <v>8</v>
      </c>
      <c r="Q19">
        <v>0.42480000000000001</v>
      </c>
      <c r="R19">
        <v>0.17484302286100001</v>
      </c>
      <c r="U19">
        <v>3</v>
      </c>
    </row>
    <row r="20" spans="1:21" ht="17">
      <c r="F20">
        <v>0.32623792124926432</v>
      </c>
      <c r="G20">
        <v>1</v>
      </c>
      <c r="H20">
        <v>300</v>
      </c>
      <c r="I20">
        <v>10000</v>
      </c>
      <c r="J20">
        <v>1000</v>
      </c>
      <c r="K20" t="str">
        <f t="shared" si="3"/>
        <v>0.326237921249264 1 300 10000 1000</v>
      </c>
      <c r="O20" s="4">
        <v>15</v>
      </c>
      <c r="P20">
        <v>8</v>
      </c>
      <c r="Q20">
        <v>0.47210000000000002</v>
      </c>
      <c r="R20">
        <v>0.175370213198</v>
      </c>
      <c r="S20">
        <v>4</v>
      </c>
    </row>
    <row r="21" spans="1:21" ht="17">
      <c r="F21">
        <v>0.32623792124926432</v>
      </c>
      <c r="G21">
        <v>2</v>
      </c>
      <c r="H21">
        <v>300</v>
      </c>
      <c r="I21">
        <v>10000</v>
      </c>
      <c r="J21">
        <v>1000</v>
      </c>
      <c r="K21" t="str">
        <f t="shared" si="3"/>
        <v>0.326237921249264 2 300 10000 1000</v>
      </c>
      <c r="O21" s="4">
        <v>16</v>
      </c>
      <c r="P21">
        <v>36</v>
      </c>
      <c r="Q21">
        <v>0.5</v>
      </c>
      <c r="R21">
        <v>0.17736363883</v>
      </c>
    </row>
    <row r="22" spans="1:21" ht="17">
      <c r="F22">
        <v>0.32623792124926432</v>
      </c>
      <c r="G22">
        <v>3</v>
      </c>
      <c r="H22">
        <v>300</v>
      </c>
      <c r="I22">
        <v>10000</v>
      </c>
      <c r="J22">
        <v>1000</v>
      </c>
      <c r="K22" t="str">
        <f t="shared" si="3"/>
        <v>0.326237921249264 3 300 10000 1000</v>
      </c>
      <c r="O22" s="4">
        <v>17</v>
      </c>
      <c r="P22">
        <v>8</v>
      </c>
      <c r="Q22">
        <v>0.56640000000000001</v>
      </c>
      <c r="R22">
        <v>0.17520140362100001</v>
      </c>
      <c r="U22">
        <v>4</v>
      </c>
    </row>
    <row r="23" spans="1:21" ht="17">
      <c r="O23" s="4">
        <v>18</v>
      </c>
      <c r="P23">
        <v>46</v>
      </c>
      <c r="Q23">
        <v>0.6</v>
      </c>
      <c r="R23">
        <v>0.17363081766999999</v>
      </c>
    </row>
    <row r="24" spans="1:21" ht="17">
      <c r="B24">
        <f>+SQRT(2)</f>
        <v>1.4142135623730951</v>
      </c>
      <c r="O24" s="4">
        <v>19</v>
      </c>
      <c r="P24">
        <v>36</v>
      </c>
      <c r="Q24">
        <v>0.61799999999999999</v>
      </c>
      <c r="R24">
        <v>0.17116815060599999</v>
      </c>
      <c r="S24">
        <v>1</v>
      </c>
    </row>
    <row r="25" spans="1:21" ht="17">
      <c r="A25" t="s">
        <v>167</v>
      </c>
      <c r="B25" t="s">
        <v>168</v>
      </c>
      <c r="C25" t="s">
        <v>166</v>
      </c>
      <c r="O25" s="4">
        <v>20</v>
      </c>
      <c r="P25">
        <v>8</v>
      </c>
      <c r="Q25">
        <v>0.65690000000000004</v>
      </c>
      <c r="R25">
        <v>0.17216541009899999</v>
      </c>
      <c r="T25">
        <v>4</v>
      </c>
    </row>
    <row r="26" spans="1:21" ht="17">
      <c r="A26">
        <v>1</v>
      </c>
      <c r="B26">
        <v>1</v>
      </c>
      <c r="C26">
        <f>+B26*$B$24-A26</f>
        <v>0.41421356237309515</v>
      </c>
      <c r="D26">
        <v>0.41421356237309515</v>
      </c>
      <c r="F26">
        <v>0.41421356237309515</v>
      </c>
      <c r="G26">
        <v>0</v>
      </c>
      <c r="H26">
        <v>300</v>
      </c>
      <c r="I26">
        <v>10000</v>
      </c>
      <c r="J26">
        <v>1000</v>
      </c>
      <c r="K26" t="str">
        <f>+F26&amp;" "&amp;G26&amp;" "&amp;H26&amp;" "&amp;I26&amp;" "&amp;J26</f>
        <v>0.414213562373095 0 300 10000 1000</v>
      </c>
      <c r="O26" s="4">
        <v>21</v>
      </c>
      <c r="P26">
        <v>48</v>
      </c>
      <c r="Q26">
        <v>0.7</v>
      </c>
      <c r="R26">
        <v>0.171366851647</v>
      </c>
    </row>
    <row r="27" spans="1:21" ht="17">
      <c r="A27">
        <v>2</v>
      </c>
      <c r="B27">
        <v>2</v>
      </c>
      <c r="C27">
        <f t="shared" ref="C27:C35" si="4">+B27*$B$24-A27</f>
        <v>0.82842712474619029</v>
      </c>
      <c r="D27">
        <v>0.82842712474619029</v>
      </c>
      <c r="F27">
        <v>0.41421356237309515</v>
      </c>
      <c r="G27">
        <v>1</v>
      </c>
      <c r="H27">
        <v>300</v>
      </c>
      <c r="I27">
        <v>10000</v>
      </c>
      <c r="J27">
        <v>1000</v>
      </c>
      <c r="K27" t="str">
        <f t="shared" ref="K27:K45" si="5">+F27&amp;" "&amp;G27&amp;" "&amp;H27&amp;" "&amp;I27&amp;" "&amp;J27</f>
        <v>0.414213562373095 1 300 10000 1000</v>
      </c>
      <c r="O27" s="4">
        <v>22</v>
      </c>
      <c r="P27">
        <v>6</v>
      </c>
      <c r="Q27">
        <v>0.70799999999999996</v>
      </c>
      <c r="R27">
        <v>0.17023069048600001</v>
      </c>
      <c r="U27">
        <v>5</v>
      </c>
    </row>
    <row r="28" spans="1:21" ht="17">
      <c r="A28">
        <v>4</v>
      </c>
      <c r="B28">
        <v>3</v>
      </c>
      <c r="C28">
        <f t="shared" si="4"/>
        <v>0.24264068711928566</v>
      </c>
      <c r="D28">
        <v>0.24264068711928566</v>
      </c>
      <c r="F28">
        <v>0.41421356237309515</v>
      </c>
      <c r="G28">
        <v>2</v>
      </c>
      <c r="H28">
        <v>300</v>
      </c>
      <c r="I28">
        <v>10000</v>
      </c>
      <c r="J28">
        <v>1000</v>
      </c>
      <c r="K28" t="str">
        <f t="shared" si="5"/>
        <v>0.414213562373095 2 300 10000 1000</v>
      </c>
      <c r="O28" s="4">
        <v>23</v>
      </c>
      <c r="P28">
        <v>2</v>
      </c>
      <c r="Q28">
        <v>0.70820000000000005</v>
      </c>
      <c r="R28">
        <v>0.17042251988900001</v>
      </c>
      <c r="S28">
        <v>6</v>
      </c>
    </row>
    <row r="29" spans="1:21" ht="17">
      <c r="A29">
        <v>5</v>
      </c>
      <c r="B29">
        <v>4</v>
      </c>
      <c r="C29">
        <f t="shared" si="4"/>
        <v>0.65685424949238058</v>
      </c>
      <c r="D29">
        <v>0.65685424949238058</v>
      </c>
      <c r="F29">
        <v>0.41421356237309515</v>
      </c>
      <c r="G29">
        <v>3</v>
      </c>
      <c r="H29">
        <v>300</v>
      </c>
      <c r="I29">
        <v>10000</v>
      </c>
      <c r="J29">
        <v>1000</v>
      </c>
      <c r="K29" t="str">
        <f t="shared" si="5"/>
        <v>0.414213562373095 3 300 10000 1000</v>
      </c>
      <c r="O29" s="4">
        <v>24</v>
      </c>
      <c r="P29">
        <v>36</v>
      </c>
      <c r="Q29">
        <v>0.75</v>
      </c>
      <c r="R29">
        <v>0.16860390643500001</v>
      </c>
    </row>
    <row r="30" spans="1:21" ht="17">
      <c r="A30">
        <v>7</v>
      </c>
      <c r="B30">
        <v>5</v>
      </c>
      <c r="C30">
        <f t="shared" si="4"/>
        <v>7.1067811865475505E-2</v>
      </c>
      <c r="D30">
        <v>7.1067811865475505E-2</v>
      </c>
      <c r="F30">
        <v>0.82842712474619029</v>
      </c>
      <c r="G30">
        <v>0</v>
      </c>
      <c r="H30">
        <v>300</v>
      </c>
      <c r="I30">
        <v>10000</v>
      </c>
      <c r="J30">
        <v>1000</v>
      </c>
      <c r="K30" t="str">
        <f t="shared" si="5"/>
        <v>0.82842712474619 0 300 10000 1000</v>
      </c>
      <c r="O30" s="4">
        <v>25</v>
      </c>
      <c r="P30">
        <v>48</v>
      </c>
      <c r="Q30">
        <v>0.8</v>
      </c>
      <c r="R30">
        <v>0.166332361722</v>
      </c>
    </row>
    <row r="31" spans="1:21" ht="17">
      <c r="A31">
        <v>8</v>
      </c>
      <c r="B31">
        <v>6</v>
      </c>
      <c r="C31">
        <f t="shared" si="4"/>
        <v>0.48528137423857132</v>
      </c>
      <c r="D31">
        <v>0.48528137423857132</v>
      </c>
      <c r="F31">
        <v>0.82842712474619029</v>
      </c>
      <c r="G31">
        <v>1</v>
      </c>
      <c r="H31">
        <v>300</v>
      </c>
      <c r="I31">
        <v>10000</v>
      </c>
      <c r="J31">
        <v>1000</v>
      </c>
      <c r="K31" t="str">
        <f t="shared" si="5"/>
        <v>0.82842712474619 1 300 10000 1000</v>
      </c>
      <c r="O31" s="4">
        <v>26</v>
      </c>
      <c r="P31">
        <v>8</v>
      </c>
      <c r="Q31">
        <v>0.82840000000000003</v>
      </c>
      <c r="R31">
        <v>0.164779376836</v>
      </c>
      <c r="T31">
        <v>2</v>
      </c>
    </row>
    <row r="32" spans="1:21" ht="17">
      <c r="A32">
        <v>9</v>
      </c>
      <c r="B32">
        <v>7</v>
      </c>
      <c r="C32">
        <f t="shared" si="4"/>
        <v>0.89949493661166535</v>
      </c>
      <c r="D32">
        <v>0.89949493661166535</v>
      </c>
      <c r="F32">
        <v>0.82842712474619029</v>
      </c>
      <c r="G32">
        <v>2</v>
      </c>
      <c r="H32">
        <v>300</v>
      </c>
      <c r="I32">
        <v>10000</v>
      </c>
      <c r="J32">
        <v>1000</v>
      </c>
      <c r="K32" t="str">
        <f t="shared" si="5"/>
        <v>0.82842712474619 2 300 10000 1000</v>
      </c>
      <c r="O32" s="4">
        <v>27</v>
      </c>
      <c r="P32">
        <v>8</v>
      </c>
      <c r="Q32">
        <v>0.85409999999999997</v>
      </c>
      <c r="R32">
        <v>0.161817484545</v>
      </c>
      <c r="S32">
        <v>3</v>
      </c>
    </row>
    <row r="33" spans="1:21" ht="17">
      <c r="A33">
        <v>11</v>
      </c>
      <c r="B33">
        <v>8</v>
      </c>
      <c r="C33">
        <f t="shared" si="4"/>
        <v>0.31370849898476116</v>
      </c>
      <c r="D33">
        <v>0.31370849898476116</v>
      </c>
      <c r="F33">
        <v>0.82842712474619029</v>
      </c>
      <c r="G33">
        <v>3</v>
      </c>
      <c r="H33">
        <v>300</v>
      </c>
      <c r="I33">
        <v>10000</v>
      </c>
      <c r="J33">
        <v>1000</v>
      </c>
      <c r="K33" t="str">
        <f t="shared" si="5"/>
        <v>0.82842712474619 3 300 10000 1000</v>
      </c>
      <c r="O33" s="4">
        <v>28</v>
      </c>
      <c r="P33">
        <v>46</v>
      </c>
      <c r="Q33">
        <v>0.9</v>
      </c>
      <c r="R33">
        <v>0.159853044704</v>
      </c>
    </row>
    <row r="34" spans="1:21">
      <c r="A34">
        <v>12</v>
      </c>
      <c r="B34">
        <v>9</v>
      </c>
      <c r="C34">
        <f t="shared" si="4"/>
        <v>0.72792206135785698</v>
      </c>
      <c r="D34">
        <v>0.72792206135785698</v>
      </c>
      <c r="F34">
        <v>0.24264068711928566</v>
      </c>
      <c r="G34">
        <v>0</v>
      </c>
      <c r="H34">
        <v>300</v>
      </c>
      <c r="I34">
        <v>10000</v>
      </c>
      <c r="J34">
        <v>1000</v>
      </c>
      <c r="K34" t="str">
        <f t="shared" si="5"/>
        <v>0.242640687119286 0 300 10000 1000</v>
      </c>
    </row>
    <row r="35" spans="1:21">
      <c r="A35">
        <v>14</v>
      </c>
      <c r="B35">
        <v>10</v>
      </c>
      <c r="C35">
        <f t="shared" si="4"/>
        <v>0.14213562373095101</v>
      </c>
      <c r="D35">
        <v>0.14213562373095101</v>
      </c>
      <c r="F35">
        <v>0.24264068711928566</v>
      </c>
      <c r="G35">
        <v>1</v>
      </c>
      <c r="H35">
        <v>300</v>
      </c>
      <c r="I35">
        <v>10000</v>
      </c>
      <c r="J35">
        <v>1000</v>
      </c>
      <c r="K35" t="str">
        <f t="shared" si="5"/>
        <v>0.242640687119286 1 300 10000 1000</v>
      </c>
    </row>
    <row r="36" spans="1:21">
      <c r="F36">
        <v>0.24264068711928566</v>
      </c>
      <c r="G36">
        <v>2</v>
      </c>
      <c r="H36">
        <v>300</v>
      </c>
      <c r="I36">
        <v>10000</v>
      </c>
      <c r="J36">
        <v>1000</v>
      </c>
      <c r="K36" t="str">
        <f t="shared" si="5"/>
        <v>0.242640687119286 2 300 10000 1000</v>
      </c>
      <c r="Q36">
        <v>0.05</v>
      </c>
    </row>
    <row r="37" spans="1:21">
      <c r="F37">
        <v>0.24264068711928566</v>
      </c>
      <c r="G37">
        <v>3</v>
      </c>
      <c r="H37">
        <v>300</v>
      </c>
      <c r="I37">
        <v>10000</v>
      </c>
      <c r="J37">
        <v>1000</v>
      </c>
      <c r="K37" t="str">
        <f t="shared" si="5"/>
        <v>0.242640687119286 3 300 10000 1000</v>
      </c>
      <c r="Q37">
        <v>1.4999999999999999E-2</v>
      </c>
      <c r="S37">
        <v>0.94427190999915922</v>
      </c>
      <c r="T37">
        <v>0.48528137423857132</v>
      </c>
      <c r="U37">
        <v>0.8495559215387587</v>
      </c>
    </row>
    <row r="38" spans="1:21">
      <c r="F38">
        <v>0.65685424949238058</v>
      </c>
      <c r="G38">
        <v>0</v>
      </c>
      <c r="H38">
        <v>300</v>
      </c>
      <c r="I38">
        <v>10000</v>
      </c>
      <c r="J38">
        <v>1000</v>
      </c>
      <c r="K38" t="str">
        <f t="shared" si="5"/>
        <v>0.656854249492381 0 300 10000 1000</v>
      </c>
      <c r="Q38">
        <v>0.95</v>
      </c>
      <c r="S38">
        <v>0.56230589874905412</v>
      </c>
      <c r="T38">
        <v>0.89949493661166535</v>
      </c>
      <c r="U38">
        <v>0.99114857512855181</v>
      </c>
    </row>
    <row r="39" spans="1:21">
      <c r="F39">
        <v>0.65685424949238058</v>
      </c>
      <c r="G39">
        <v>1</v>
      </c>
      <c r="H39">
        <v>300</v>
      </c>
      <c r="I39">
        <v>10000</v>
      </c>
      <c r="J39">
        <v>1000</v>
      </c>
      <c r="K39" t="str">
        <f t="shared" si="5"/>
        <v>0.656854249492381 1 300 10000 1000</v>
      </c>
      <c r="Q39">
        <v>0.97499999999999998</v>
      </c>
      <c r="S39">
        <v>0.18033988749894903</v>
      </c>
      <c r="T39">
        <v>0.31370849898476116</v>
      </c>
      <c r="U39">
        <v>0.13274122871834493</v>
      </c>
    </row>
    <row r="40" spans="1:21">
      <c r="F40">
        <v>0.65685424949238058</v>
      </c>
      <c r="G40">
        <v>2</v>
      </c>
      <c r="H40">
        <v>300</v>
      </c>
      <c r="I40">
        <v>10000</v>
      </c>
      <c r="J40">
        <v>1000</v>
      </c>
      <c r="K40" t="str">
        <f t="shared" si="5"/>
        <v>0.656854249492381 2 300 10000 1000</v>
      </c>
      <c r="Q40">
        <v>2.5000000000000001E-2</v>
      </c>
      <c r="T40">
        <v>0.72792206135785698</v>
      </c>
      <c r="U40">
        <v>0.27433388230813804</v>
      </c>
    </row>
    <row r="41" spans="1:21">
      <c r="F41">
        <v>0.65685424949238058</v>
      </c>
      <c r="G41">
        <v>3</v>
      </c>
      <c r="H41">
        <v>300</v>
      </c>
      <c r="I41">
        <v>10000</v>
      </c>
      <c r="J41">
        <v>1000</v>
      </c>
      <c r="K41" t="str">
        <f t="shared" si="5"/>
        <v>0.656854249492381 3 300 10000 1000</v>
      </c>
      <c r="Q41">
        <v>0.85</v>
      </c>
      <c r="T41">
        <v>0.14213562373095101</v>
      </c>
      <c r="U41">
        <v>0.41592653589793116</v>
      </c>
    </row>
    <row r="42" spans="1:21">
      <c r="F42">
        <v>7.1067811865475505E-2</v>
      </c>
      <c r="G42">
        <v>0</v>
      </c>
      <c r="H42">
        <v>300</v>
      </c>
      <c r="I42">
        <v>10000</v>
      </c>
      <c r="J42">
        <v>1000</v>
      </c>
      <c r="K42" t="str">
        <f t="shared" si="5"/>
        <v>0.0710678118654755 0 300 10000 1000</v>
      </c>
      <c r="Q42">
        <v>0.65</v>
      </c>
    </row>
    <row r="43" spans="1:21">
      <c r="F43">
        <v>7.1067811865475505E-2</v>
      </c>
      <c r="G43">
        <v>1</v>
      </c>
      <c r="H43">
        <v>300</v>
      </c>
      <c r="I43">
        <v>10000</v>
      </c>
      <c r="J43">
        <v>1000</v>
      </c>
      <c r="K43" t="str">
        <f t="shared" si="5"/>
        <v>0.0710678118654755 1 300 10000 1000</v>
      </c>
      <c r="Q43">
        <v>0.55000000000000004</v>
      </c>
    </row>
    <row r="44" spans="1:21">
      <c r="F44">
        <v>7.1067811865475505E-2</v>
      </c>
      <c r="G44">
        <v>2</v>
      </c>
      <c r="H44">
        <v>300</v>
      </c>
      <c r="I44">
        <v>10000</v>
      </c>
      <c r="J44">
        <v>1000</v>
      </c>
      <c r="K44" t="str">
        <f t="shared" si="5"/>
        <v>0.0710678118654755 2 300 10000 1000</v>
      </c>
      <c r="Q44">
        <v>0.45</v>
      </c>
    </row>
    <row r="45" spans="1:21">
      <c r="F45">
        <v>7.1067811865475505E-2</v>
      </c>
      <c r="G45">
        <v>3</v>
      </c>
      <c r="H45">
        <v>300</v>
      </c>
      <c r="I45">
        <v>10000</v>
      </c>
      <c r="J45">
        <v>1000</v>
      </c>
      <c r="K45" t="str">
        <f t="shared" si="5"/>
        <v>0.0710678118654755 3 300 10000 1000</v>
      </c>
      <c r="Q45">
        <v>0.35</v>
      </c>
    </row>
    <row r="47" spans="1:21">
      <c r="B47">
        <f>+PI()</f>
        <v>3.1415926535897931</v>
      </c>
    </row>
    <row r="48" spans="1:21">
      <c r="A48" t="s">
        <v>167</v>
      </c>
      <c r="B48" t="s">
        <v>168</v>
      </c>
      <c r="C48" t="s">
        <v>166</v>
      </c>
    </row>
    <row r="49" spans="1:19">
      <c r="A49">
        <v>3</v>
      </c>
      <c r="B49">
        <v>1</v>
      </c>
      <c r="C49">
        <f>+B49*$B$47-A49</f>
        <v>0.14159265358979312</v>
      </c>
      <c r="D49">
        <v>0.14159265358979312</v>
      </c>
      <c r="F49">
        <v>0.14159265358979312</v>
      </c>
      <c r="G49">
        <v>0</v>
      </c>
      <c r="H49">
        <v>300</v>
      </c>
      <c r="I49">
        <v>10000</v>
      </c>
      <c r="J49">
        <v>1000</v>
      </c>
      <c r="K49" t="str">
        <f>+F49&amp;" "&amp;G49&amp;" "&amp;H49&amp;" "&amp;I49&amp;" "&amp;J49</f>
        <v>0.141592653589793 0 300 10000 1000</v>
      </c>
      <c r="P49">
        <v>6330</v>
      </c>
    </row>
    <row r="50" spans="1:19">
      <c r="A50">
        <v>6</v>
      </c>
      <c r="B50">
        <v>2</v>
      </c>
      <c r="C50">
        <f t="shared" ref="C50:C58" si="6">+B50*$B$47-A50</f>
        <v>0.28318530717958623</v>
      </c>
      <c r="D50">
        <v>0.28318530717958623</v>
      </c>
      <c r="F50">
        <v>0.14159265358979312</v>
      </c>
      <c r="G50">
        <v>1</v>
      </c>
      <c r="H50">
        <v>300</v>
      </c>
      <c r="I50">
        <v>10000</v>
      </c>
      <c r="J50">
        <v>1000</v>
      </c>
      <c r="K50" t="str">
        <f t="shared" ref="K50:K68" si="7">+F50&amp;" "&amp;G50&amp;" "&amp;H50&amp;" "&amp;I50&amp;" "&amp;J50</f>
        <v>0.141592653589793 1 300 10000 1000</v>
      </c>
      <c r="P50" s="2">
        <f>+SUM(P51:P61)</f>
        <v>865</v>
      </c>
      <c r="Q50">
        <f>+P49-P50</f>
        <v>5465</v>
      </c>
      <c r="S50">
        <f>+Q50-S53</f>
        <v>4625</v>
      </c>
    </row>
    <row r="51" spans="1:19">
      <c r="A51">
        <v>9</v>
      </c>
      <c r="B51">
        <v>3</v>
      </c>
      <c r="C51">
        <f t="shared" si="6"/>
        <v>0.42477796076937935</v>
      </c>
      <c r="D51">
        <v>0.42477796076937935</v>
      </c>
      <c r="F51">
        <v>0.14159265358979312</v>
      </c>
      <c r="G51">
        <v>2</v>
      </c>
      <c r="H51">
        <v>300</v>
      </c>
      <c r="I51">
        <v>10000</v>
      </c>
      <c r="J51">
        <v>1000</v>
      </c>
      <c r="K51" t="str">
        <f t="shared" si="7"/>
        <v>0.141592653589793 2 300 10000 1000</v>
      </c>
      <c r="P51">
        <v>25</v>
      </c>
    </row>
    <row r="52" spans="1:19">
      <c r="A52">
        <v>12</v>
      </c>
      <c r="B52">
        <v>4</v>
      </c>
      <c r="C52">
        <f t="shared" si="6"/>
        <v>0.56637061435917246</v>
      </c>
      <c r="D52">
        <v>0.56637061435917246</v>
      </c>
      <c r="F52">
        <v>0.14159265358979312</v>
      </c>
      <c r="G52">
        <v>3</v>
      </c>
      <c r="H52">
        <v>300</v>
      </c>
      <c r="I52">
        <v>10000</v>
      </c>
      <c r="J52">
        <v>1000</v>
      </c>
      <c r="K52" t="str">
        <f t="shared" si="7"/>
        <v>0.141592653589793 3 300 10000 1000</v>
      </c>
      <c r="P52">
        <v>97</v>
      </c>
    </row>
    <row r="53" spans="1:19">
      <c r="A53">
        <v>15</v>
      </c>
      <c r="B53">
        <v>5</v>
      </c>
      <c r="C53">
        <f t="shared" si="6"/>
        <v>0.70796326794896558</v>
      </c>
      <c r="D53">
        <v>0.70796326794896558</v>
      </c>
      <c r="F53">
        <v>0.28318530717958623</v>
      </c>
      <c r="G53">
        <v>0</v>
      </c>
      <c r="H53">
        <v>300</v>
      </c>
      <c r="I53">
        <v>10000</v>
      </c>
      <c r="J53">
        <v>1000</v>
      </c>
      <c r="K53" t="str">
        <f t="shared" si="7"/>
        <v>0.283185307179586 0 300 10000 1000</v>
      </c>
      <c r="P53">
        <v>72</v>
      </c>
      <c r="S53" s="2">
        <f>+SUM(S54:S55)</f>
        <v>840</v>
      </c>
    </row>
    <row r="54" spans="1:19">
      <c r="A54">
        <v>18</v>
      </c>
      <c r="B54">
        <v>6</v>
      </c>
      <c r="C54">
        <f t="shared" si="6"/>
        <v>0.8495559215387587</v>
      </c>
      <c r="D54">
        <v>0.8495559215387587</v>
      </c>
      <c r="F54">
        <v>0.28318530717958623</v>
      </c>
      <c r="G54">
        <v>1</v>
      </c>
      <c r="H54">
        <v>300</v>
      </c>
      <c r="I54">
        <v>10000</v>
      </c>
      <c r="J54">
        <v>1000</v>
      </c>
      <c r="K54" t="str">
        <f t="shared" si="7"/>
        <v>0.283185307179586 1 300 10000 1000</v>
      </c>
      <c r="P54">
        <v>100</v>
      </c>
      <c r="R54" t="s">
        <v>172</v>
      </c>
      <c r="S54">
        <v>208</v>
      </c>
    </row>
    <row r="55" spans="1:19">
      <c r="A55">
        <v>21</v>
      </c>
      <c r="B55">
        <v>7</v>
      </c>
      <c r="C55">
        <f t="shared" si="6"/>
        <v>0.99114857512855181</v>
      </c>
      <c r="D55">
        <v>0.99114857512855181</v>
      </c>
      <c r="F55">
        <v>0.28318530717958623</v>
      </c>
      <c r="G55">
        <v>2</v>
      </c>
      <c r="H55">
        <v>300</v>
      </c>
      <c r="I55">
        <v>10000</v>
      </c>
      <c r="J55">
        <v>1000</v>
      </c>
      <c r="K55" t="str">
        <f t="shared" si="7"/>
        <v>0.283185307179586 2 300 10000 1000</v>
      </c>
      <c r="P55">
        <v>47</v>
      </c>
      <c r="R55" t="s">
        <v>171</v>
      </c>
      <c r="S55">
        <v>632</v>
      </c>
    </row>
    <row r="56" spans="1:19">
      <c r="A56">
        <v>25</v>
      </c>
      <c r="B56">
        <v>8</v>
      </c>
      <c r="C56">
        <f t="shared" si="6"/>
        <v>0.13274122871834493</v>
      </c>
      <c r="D56">
        <v>0.13274122871834493</v>
      </c>
      <c r="F56">
        <v>0.28318530717958623</v>
      </c>
      <c r="G56">
        <v>3</v>
      </c>
      <c r="H56">
        <v>300</v>
      </c>
      <c r="I56">
        <v>10000</v>
      </c>
      <c r="J56">
        <v>1000</v>
      </c>
      <c r="K56" t="str">
        <f t="shared" si="7"/>
        <v>0.283185307179586 3 300 10000 1000</v>
      </c>
      <c r="P56">
        <v>42</v>
      </c>
    </row>
    <row r="57" spans="1:19">
      <c r="A57">
        <v>28</v>
      </c>
      <c r="B57">
        <v>9</v>
      </c>
      <c r="C57">
        <f t="shared" si="6"/>
        <v>0.27433388230813804</v>
      </c>
      <c r="D57">
        <v>0.27433388230813804</v>
      </c>
      <c r="F57">
        <v>0.42477796076937935</v>
      </c>
      <c r="G57">
        <v>0</v>
      </c>
      <c r="H57">
        <v>300</v>
      </c>
      <c r="I57">
        <v>10000</v>
      </c>
      <c r="J57">
        <v>1000</v>
      </c>
      <c r="K57" t="str">
        <f t="shared" si="7"/>
        <v>0.424777960769379 0 300 10000 1000</v>
      </c>
      <c r="P57">
        <v>127</v>
      </c>
    </row>
    <row r="58" spans="1:19">
      <c r="A58">
        <v>31</v>
      </c>
      <c r="B58">
        <v>10</v>
      </c>
      <c r="C58">
        <f t="shared" si="6"/>
        <v>0.41592653589793116</v>
      </c>
      <c r="D58">
        <v>0.41592653589793116</v>
      </c>
      <c r="F58">
        <v>0.42477796076937935</v>
      </c>
      <c r="G58">
        <v>1</v>
      </c>
      <c r="H58">
        <v>300</v>
      </c>
      <c r="I58">
        <v>10000</v>
      </c>
      <c r="J58">
        <v>1000</v>
      </c>
      <c r="K58" t="str">
        <f t="shared" si="7"/>
        <v>0.424777960769379 1 300 10000 1000</v>
      </c>
      <c r="P58">
        <v>57</v>
      </c>
    </row>
    <row r="59" spans="1:19">
      <c r="F59">
        <v>0.42477796076937935</v>
      </c>
      <c r="G59">
        <v>2</v>
      </c>
      <c r="H59">
        <v>300</v>
      </c>
      <c r="I59">
        <v>10000</v>
      </c>
      <c r="J59">
        <v>1000</v>
      </c>
      <c r="K59" t="str">
        <f t="shared" si="7"/>
        <v>0.424777960769379 2 300 10000 1000</v>
      </c>
      <c r="P59">
        <v>47</v>
      </c>
    </row>
    <row r="60" spans="1:19">
      <c r="F60">
        <v>0.42477796076937935</v>
      </c>
      <c r="G60">
        <v>3</v>
      </c>
      <c r="H60">
        <v>300</v>
      </c>
      <c r="I60">
        <v>10000</v>
      </c>
      <c r="J60">
        <v>1000</v>
      </c>
      <c r="K60" t="str">
        <f t="shared" si="7"/>
        <v>0.424777960769379 3 300 10000 1000</v>
      </c>
      <c r="P60">
        <v>124</v>
      </c>
    </row>
    <row r="61" spans="1:19">
      <c r="F61">
        <v>0.56637061435917246</v>
      </c>
      <c r="G61">
        <v>0</v>
      </c>
      <c r="H61">
        <v>300</v>
      </c>
      <c r="I61">
        <v>10000</v>
      </c>
      <c r="J61">
        <v>1000</v>
      </c>
      <c r="K61" t="str">
        <f t="shared" si="7"/>
        <v>0.566370614359172 0 300 10000 1000</v>
      </c>
      <c r="P61">
        <v>127</v>
      </c>
    </row>
    <row r="62" spans="1:19">
      <c r="F62">
        <v>0.56637061435917246</v>
      </c>
      <c r="G62">
        <v>1</v>
      </c>
      <c r="H62">
        <v>300</v>
      </c>
      <c r="I62">
        <v>10000</v>
      </c>
      <c r="J62">
        <v>1000</v>
      </c>
      <c r="K62" t="str">
        <f t="shared" si="7"/>
        <v>0.566370614359172 1 300 10000 1000</v>
      </c>
    </row>
    <row r="63" spans="1:19">
      <c r="F63">
        <v>0.56637061435917246</v>
      </c>
      <c r="G63">
        <v>2</v>
      </c>
      <c r="H63">
        <v>300</v>
      </c>
      <c r="I63">
        <v>10000</v>
      </c>
      <c r="J63">
        <v>1000</v>
      </c>
      <c r="K63" t="str">
        <f t="shared" si="7"/>
        <v>0.566370614359172 2 300 10000 1000</v>
      </c>
    </row>
    <row r="64" spans="1:19">
      <c r="F64">
        <v>0.56637061435917246</v>
      </c>
      <c r="G64">
        <v>3</v>
      </c>
      <c r="H64">
        <v>300</v>
      </c>
      <c r="I64">
        <v>10000</v>
      </c>
      <c r="J64">
        <v>1000</v>
      </c>
      <c r="K64" t="str">
        <f t="shared" si="7"/>
        <v>0.566370614359172 3 300 10000 1000</v>
      </c>
    </row>
    <row r="65" spans="6:11">
      <c r="F65">
        <v>0.70796326794896558</v>
      </c>
      <c r="G65">
        <v>0</v>
      </c>
      <c r="H65">
        <v>300</v>
      </c>
      <c r="I65">
        <v>10000</v>
      </c>
      <c r="J65">
        <v>1000</v>
      </c>
      <c r="K65" t="str">
        <f t="shared" si="7"/>
        <v>0.707963267948966 0 300 10000 1000</v>
      </c>
    </row>
    <row r="66" spans="6:11">
      <c r="F66">
        <v>0.70796326794896558</v>
      </c>
      <c r="G66">
        <v>1</v>
      </c>
      <c r="H66">
        <v>300</v>
      </c>
      <c r="I66">
        <v>10000</v>
      </c>
      <c r="J66">
        <v>1000</v>
      </c>
      <c r="K66" t="str">
        <f t="shared" si="7"/>
        <v>0.707963267948966 1 300 10000 1000</v>
      </c>
    </row>
    <row r="67" spans="6:11">
      <c r="F67">
        <v>0.70796326794896558</v>
      </c>
      <c r="G67">
        <v>2</v>
      </c>
      <c r="H67">
        <v>300</v>
      </c>
      <c r="I67">
        <v>10000</v>
      </c>
      <c r="J67">
        <v>1000</v>
      </c>
      <c r="K67" t="str">
        <f t="shared" si="7"/>
        <v>0.707963267948966 2 300 10000 1000</v>
      </c>
    </row>
    <row r="68" spans="6:11">
      <c r="F68">
        <v>0.70796326794896558</v>
      </c>
      <c r="G68">
        <v>3</v>
      </c>
      <c r="H68">
        <v>300</v>
      </c>
      <c r="I68">
        <v>10000</v>
      </c>
      <c r="J68">
        <v>1000</v>
      </c>
      <c r="K68" t="str">
        <f t="shared" si="7"/>
        <v>0.707963267948966 3 300 10000 1000</v>
      </c>
    </row>
  </sheetData>
  <autoFilter ref="O4:U33">
    <sortState ref="O5:U33">
      <sortCondition ref="Q4:Q3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N92"/>
  <sheetViews>
    <sheetView workbookViewId="0">
      <selection activeCell="K4" sqref="K4"/>
    </sheetView>
  </sheetViews>
  <sheetFormatPr baseColWidth="10" defaultRowHeight="15" x14ac:dyDescent="0"/>
  <sheetData>
    <row r="1" spans="9:14">
      <c r="I1">
        <v>0.94427190999915922</v>
      </c>
      <c r="J1">
        <v>0</v>
      </c>
      <c r="K1">
        <v>300</v>
      </c>
      <c r="L1">
        <v>10000</v>
      </c>
      <c r="M1">
        <v>1000</v>
      </c>
      <c r="N1" t="str">
        <f>+I1&amp;" "&amp;J1&amp;" "&amp;K1&amp;" "&amp;L1&amp;" "&amp;M1</f>
        <v>0.944271909999159 0 300 10000 1000</v>
      </c>
    </row>
    <row r="2" spans="9:14">
      <c r="I2">
        <v>0.94427190999915922</v>
      </c>
      <c r="J2">
        <v>1</v>
      </c>
      <c r="K2">
        <v>300</v>
      </c>
      <c r="L2">
        <v>10000</v>
      </c>
      <c r="M2">
        <v>1000</v>
      </c>
      <c r="N2" t="str">
        <f t="shared" ref="N2:N20" si="0">+I2&amp;" "&amp;J2&amp;" "&amp;K2&amp;" "&amp;L2&amp;" "&amp;M2</f>
        <v>0.944271909999159 1 300 10000 1000</v>
      </c>
    </row>
    <row r="3" spans="9:14">
      <c r="I3">
        <v>0.94427190999915922</v>
      </c>
      <c r="J3">
        <v>2</v>
      </c>
      <c r="K3">
        <v>300</v>
      </c>
      <c r="L3">
        <v>10000</v>
      </c>
      <c r="M3">
        <v>1000</v>
      </c>
      <c r="N3" t="str">
        <f t="shared" si="0"/>
        <v>0.944271909999159 2 300 10000 1000</v>
      </c>
    </row>
    <row r="4" spans="9:14">
      <c r="I4">
        <v>0.944271909999159</v>
      </c>
      <c r="J4">
        <v>3</v>
      </c>
      <c r="K4">
        <v>300</v>
      </c>
      <c r="L4">
        <v>10000</v>
      </c>
      <c r="M4">
        <v>1000</v>
      </c>
      <c r="N4" t="str">
        <f t="shared" si="0"/>
        <v>0.944271909999159 3 300 10000 1000</v>
      </c>
    </row>
    <row r="5" spans="9:14">
      <c r="I5">
        <v>0.56230589874905412</v>
      </c>
      <c r="J5">
        <v>0</v>
      </c>
      <c r="K5">
        <v>300</v>
      </c>
      <c r="L5">
        <v>10000</v>
      </c>
      <c r="M5">
        <v>1000</v>
      </c>
      <c r="N5" t="str">
        <f>+I5&amp;" "&amp;J5&amp;" "&amp;K5&amp;" "&amp;L5&amp;" "&amp;M5</f>
        <v>0.562305898749054 0 300 10000 1000</v>
      </c>
    </row>
    <row r="6" spans="9:14">
      <c r="I6">
        <v>0.56230589874905412</v>
      </c>
      <c r="J6">
        <v>1</v>
      </c>
      <c r="K6">
        <v>300</v>
      </c>
      <c r="L6">
        <v>10000</v>
      </c>
      <c r="M6">
        <v>1000</v>
      </c>
      <c r="N6" t="str">
        <f t="shared" si="0"/>
        <v>0.562305898749054 1 300 10000 1000</v>
      </c>
    </row>
    <row r="7" spans="9:14">
      <c r="I7">
        <v>0.56230589874905412</v>
      </c>
      <c r="J7">
        <v>2</v>
      </c>
      <c r="K7">
        <v>300</v>
      </c>
      <c r="L7">
        <v>10000</v>
      </c>
      <c r="M7">
        <v>1000</v>
      </c>
      <c r="N7" t="str">
        <f t="shared" si="0"/>
        <v>0.562305898749054 2 300 10000 1000</v>
      </c>
    </row>
    <row r="8" spans="9:14">
      <c r="I8">
        <v>0.56230589874905412</v>
      </c>
      <c r="J8">
        <v>3</v>
      </c>
      <c r="K8">
        <v>300</v>
      </c>
      <c r="L8">
        <v>10000</v>
      </c>
      <c r="M8">
        <v>1000</v>
      </c>
      <c r="N8" t="str">
        <f t="shared" si="0"/>
        <v>0.562305898749054 3 300 10000 1000</v>
      </c>
    </row>
    <row r="9" spans="9:14">
      <c r="I9">
        <v>0.18033988749894903</v>
      </c>
      <c r="J9">
        <v>0</v>
      </c>
      <c r="K9">
        <v>300</v>
      </c>
      <c r="L9">
        <v>10000</v>
      </c>
      <c r="M9">
        <v>1000</v>
      </c>
      <c r="N9" t="str">
        <f t="shared" si="0"/>
        <v>0.180339887498949 0 300 10000 1000</v>
      </c>
    </row>
    <row r="10" spans="9:14">
      <c r="I10">
        <v>0.18033988749894903</v>
      </c>
      <c r="J10">
        <v>1</v>
      </c>
      <c r="K10">
        <v>300</v>
      </c>
      <c r="L10">
        <v>10000</v>
      </c>
      <c r="M10">
        <v>1000</v>
      </c>
      <c r="N10" t="str">
        <f t="shared" si="0"/>
        <v>0.180339887498949 1 300 10000 1000</v>
      </c>
    </row>
    <row r="11" spans="9:14">
      <c r="I11">
        <v>0.18033988749894903</v>
      </c>
      <c r="J11">
        <v>2</v>
      </c>
      <c r="K11">
        <v>300</v>
      </c>
      <c r="L11">
        <v>10000</v>
      </c>
      <c r="M11">
        <v>1000</v>
      </c>
      <c r="N11" t="str">
        <f t="shared" si="0"/>
        <v>0.180339887498949 2 300 10000 1000</v>
      </c>
    </row>
    <row r="12" spans="9:14">
      <c r="I12">
        <v>0.18033988749894903</v>
      </c>
      <c r="J12">
        <v>3</v>
      </c>
      <c r="K12">
        <v>300</v>
      </c>
      <c r="L12">
        <v>10000</v>
      </c>
      <c r="M12">
        <v>1000</v>
      </c>
      <c r="N12" t="str">
        <f t="shared" si="0"/>
        <v>0.180339887498949 3 300 10000 1000</v>
      </c>
    </row>
    <row r="13" spans="9:14">
      <c r="I13">
        <v>0.48528137423857132</v>
      </c>
      <c r="J13">
        <v>0</v>
      </c>
      <c r="K13">
        <v>300</v>
      </c>
      <c r="L13">
        <v>10000</v>
      </c>
      <c r="M13">
        <v>1000</v>
      </c>
      <c r="N13" t="str">
        <f t="shared" si="0"/>
        <v>0.485281374238571 0 300 10000 1000</v>
      </c>
    </row>
    <row r="14" spans="9:14">
      <c r="I14">
        <v>0.48528137423857132</v>
      </c>
      <c r="J14">
        <v>1</v>
      </c>
      <c r="K14">
        <v>300</v>
      </c>
      <c r="L14">
        <v>10000</v>
      </c>
      <c r="M14">
        <v>1000</v>
      </c>
      <c r="N14" t="str">
        <f t="shared" si="0"/>
        <v>0.485281374238571 1 300 10000 1000</v>
      </c>
    </row>
    <row r="15" spans="9:14">
      <c r="I15">
        <v>0.48528137423857132</v>
      </c>
      <c r="J15">
        <v>2</v>
      </c>
      <c r="K15">
        <v>300</v>
      </c>
      <c r="L15">
        <v>10000</v>
      </c>
      <c r="M15">
        <v>1000</v>
      </c>
      <c r="N15" t="str">
        <f t="shared" si="0"/>
        <v>0.485281374238571 2 300 10000 1000</v>
      </c>
    </row>
    <row r="16" spans="9:14">
      <c r="I16">
        <v>0.48528137423857132</v>
      </c>
      <c r="J16">
        <v>3</v>
      </c>
      <c r="K16">
        <v>300</v>
      </c>
      <c r="L16">
        <v>10000</v>
      </c>
      <c r="M16">
        <v>1000</v>
      </c>
      <c r="N16" t="str">
        <f t="shared" si="0"/>
        <v>0.485281374238571 3 300 10000 1000</v>
      </c>
    </row>
    <row r="17" spans="9:14">
      <c r="I17">
        <v>0.89949493661166535</v>
      </c>
      <c r="J17">
        <v>0</v>
      </c>
      <c r="K17">
        <v>300</v>
      </c>
      <c r="L17">
        <v>10000</v>
      </c>
      <c r="M17">
        <v>1000</v>
      </c>
      <c r="N17" t="str">
        <f t="shared" si="0"/>
        <v>0.899494936611665 0 300 10000 1000</v>
      </c>
    </row>
    <row r="18" spans="9:14">
      <c r="I18">
        <v>0.89949493661166535</v>
      </c>
      <c r="J18">
        <v>1</v>
      </c>
      <c r="K18">
        <v>300</v>
      </c>
      <c r="L18">
        <v>10000</v>
      </c>
      <c r="M18">
        <v>1000</v>
      </c>
      <c r="N18" t="str">
        <f t="shared" si="0"/>
        <v>0.899494936611665 1 300 10000 1000</v>
      </c>
    </row>
    <row r="19" spans="9:14">
      <c r="I19">
        <v>0.89949493661166535</v>
      </c>
      <c r="J19">
        <v>2</v>
      </c>
      <c r="K19">
        <v>300</v>
      </c>
      <c r="L19">
        <v>10000</v>
      </c>
      <c r="M19">
        <v>1000</v>
      </c>
      <c r="N19" t="str">
        <f t="shared" si="0"/>
        <v>0.899494936611665 2 300 10000 1000</v>
      </c>
    </row>
    <row r="20" spans="9:14">
      <c r="I20">
        <v>0.89949493661166502</v>
      </c>
      <c r="J20">
        <v>3</v>
      </c>
      <c r="K20">
        <v>300</v>
      </c>
      <c r="L20">
        <v>10000</v>
      </c>
      <c r="M20">
        <v>1000</v>
      </c>
      <c r="N20" t="str">
        <f t="shared" si="0"/>
        <v>0.899494936611665 3 300 10000 1000</v>
      </c>
    </row>
    <row r="21" spans="9:14">
      <c r="I21">
        <v>0.31370849898476116</v>
      </c>
      <c r="J21">
        <v>0</v>
      </c>
      <c r="K21">
        <v>300</v>
      </c>
      <c r="L21">
        <v>10000</v>
      </c>
      <c r="M21">
        <v>1000</v>
      </c>
      <c r="N21" t="str">
        <f>+I21&amp;" "&amp;J21&amp;" "&amp;K21&amp;" "&amp;L21&amp;" "&amp;M21</f>
        <v>0.313708498984761 0 300 10000 1000</v>
      </c>
    </row>
    <row r="22" spans="9:14">
      <c r="I22">
        <v>0.31370849898476116</v>
      </c>
      <c r="J22">
        <v>1</v>
      </c>
      <c r="K22">
        <v>300</v>
      </c>
      <c r="L22">
        <v>10000</v>
      </c>
      <c r="M22">
        <v>1000</v>
      </c>
      <c r="N22" t="str">
        <f t="shared" ref="N22:N24" si="1">+I22&amp;" "&amp;J22&amp;" "&amp;K22&amp;" "&amp;L22&amp;" "&amp;M22</f>
        <v>0.313708498984761 1 300 10000 1000</v>
      </c>
    </row>
    <row r="23" spans="9:14">
      <c r="I23">
        <v>0.31370849898476116</v>
      </c>
      <c r="J23">
        <v>2</v>
      </c>
      <c r="K23">
        <v>300</v>
      </c>
      <c r="L23">
        <v>10000</v>
      </c>
      <c r="M23">
        <v>1000</v>
      </c>
      <c r="N23" t="str">
        <f t="shared" si="1"/>
        <v>0.313708498984761 2 300 10000 1000</v>
      </c>
    </row>
    <row r="24" spans="9:14">
      <c r="I24">
        <v>0.31370849898476116</v>
      </c>
      <c r="J24">
        <v>3</v>
      </c>
      <c r="K24">
        <v>300</v>
      </c>
      <c r="L24">
        <v>10000</v>
      </c>
      <c r="M24">
        <v>1000</v>
      </c>
      <c r="N24" t="str">
        <f t="shared" si="1"/>
        <v>0.313708498984761 3 300 10000 1000</v>
      </c>
    </row>
    <row r="25" spans="9:14">
      <c r="I25">
        <v>0.72792206135785698</v>
      </c>
      <c r="J25">
        <v>0</v>
      </c>
      <c r="K25">
        <v>300</v>
      </c>
      <c r="L25">
        <v>10000</v>
      </c>
      <c r="M25">
        <v>1000</v>
      </c>
      <c r="N25" t="str">
        <f>+I25&amp;" "&amp;J25&amp;" "&amp;K25&amp;" "&amp;L25&amp;" "&amp;M25</f>
        <v>0.727922061357857 0 300 10000 1000</v>
      </c>
    </row>
    <row r="26" spans="9:14">
      <c r="I26">
        <v>0.72792206135785698</v>
      </c>
      <c r="J26">
        <v>1</v>
      </c>
      <c r="K26">
        <v>300</v>
      </c>
      <c r="L26">
        <v>10000</v>
      </c>
      <c r="M26">
        <v>1000</v>
      </c>
      <c r="N26" t="str">
        <f t="shared" ref="N26:N40" si="2">+I26&amp;" "&amp;J26&amp;" "&amp;K26&amp;" "&amp;L26&amp;" "&amp;M26</f>
        <v>0.727922061357857 1 300 10000 1000</v>
      </c>
    </row>
    <row r="27" spans="9:14">
      <c r="I27">
        <v>0.72792206135785698</v>
      </c>
      <c r="J27">
        <v>2</v>
      </c>
      <c r="K27">
        <v>300</v>
      </c>
      <c r="L27">
        <v>10000</v>
      </c>
      <c r="M27">
        <v>1000</v>
      </c>
      <c r="N27" t="str">
        <f t="shared" si="2"/>
        <v>0.727922061357857 2 300 10000 1000</v>
      </c>
    </row>
    <row r="28" spans="9:14">
      <c r="I28">
        <v>0.72792206135785698</v>
      </c>
      <c r="J28">
        <v>3</v>
      </c>
      <c r="K28">
        <v>300</v>
      </c>
      <c r="L28">
        <v>10000</v>
      </c>
      <c r="M28">
        <v>1000</v>
      </c>
      <c r="N28" t="str">
        <f t="shared" si="2"/>
        <v>0.727922061357857 3 300 10000 1000</v>
      </c>
    </row>
    <row r="29" spans="9:14">
      <c r="I29">
        <v>0.14213562373095101</v>
      </c>
      <c r="J29">
        <v>0</v>
      </c>
      <c r="K29">
        <v>300</v>
      </c>
      <c r="L29">
        <v>10000</v>
      </c>
      <c r="M29">
        <v>1000</v>
      </c>
      <c r="N29" t="str">
        <f t="shared" si="2"/>
        <v>0.142135623730951 0 300 10000 1000</v>
      </c>
    </row>
    <row r="30" spans="9:14">
      <c r="I30">
        <v>0.14213562373095101</v>
      </c>
      <c r="J30">
        <v>1</v>
      </c>
      <c r="K30">
        <v>300</v>
      </c>
      <c r="L30">
        <v>10000</v>
      </c>
      <c r="M30">
        <v>1000</v>
      </c>
      <c r="N30" t="str">
        <f t="shared" si="2"/>
        <v>0.142135623730951 1 300 10000 1000</v>
      </c>
    </row>
    <row r="31" spans="9:14">
      <c r="I31">
        <v>0.14213562373095101</v>
      </c>
      <c r="J31">
        <v>2</v>
      </c>
      <c r="K31">
        <v>300</v>
      </c>
      <c r="L31">
        <v>10000</v>
      </c>
      <c r="M31">
        <v>1000</v>
      </c>
      <c r="N31" t="str">
        <f t="shared" si="2"/>
        <v>0.142135623730951 2 300 10000 1000</v>
      </c>
    </row>
    <row r="32" spans="9:14">
      <c r="I32">
        <v>0.14213562373095101</v>
      </c>
      <c r="J32">
        <v>3</v>
      </c>
      <c r="K32">
        <v>300</v>
      </c>
      <c r="L32">
        <v>10000</v>
      </c>
      <c r="M32">
        <v>1000</v>
      </c>
      <c r="N32" t="str">
        <f t="shared" si="2"/>
        <v>0.142135623730951 3 300 10000 1000</v>
      </c>
    </row>
    <row r="33" spans="9:14">
      <c r="I33">
        <v>0.8495559215387587</v>
      </c>
      <c r="J33">
        <v>0</v>
      </c>
      <c r="K33">
        <v>300</v>
      </c>
      <c r="L33">
        <v>10000</v>
      </c>
      <c r="M33">
        <v>1000</v>
      </c>
      <c r="N33" t="str">
        <f t="shared" si="2"/>
        <v>0.849555921538759 0 300 10000 1000</v>
      </c>
    </row>
    <row r="34" spans="9:14">
      <c r="I34">
        <v>0.8495559215387587</v>
      </c>
      <c r="J34">
        <v>1</v>
      </c>
      <c r="K34">
        <v>300</v>
      </c>
      <c r="L34">
        <v>10000</v>
      </c>
      <c r="M34">
        <v>1000</v>
      </c>
      <c r="N34" t="str">
        <f t="shared" si="2"/>
        <v>0.849555921538759 1 300 10000 1000</v>
      </c>
    </row>
    <row r="35" spans="9:14">
      <c r="I35">
        <v>0.8495559215387587</v>
      </c>
      <c r="J35">
        <v>2</v>
      </c>
      <c r="K35">
        <v>300</v>
      </c>
      <c r="L35">
        <v>10000</v>
      </c>
      <c r="M35">
        <v>1000</v>
      </c>
      <c r="N35" t="str">
        <f t="shared" si="2"/>
        <v>0.849555921538759 2 300 10000 1000</v>
      </c>
    </row>
    <row r="36" spans="9:14">
      <c r="I36">
        <v>0.8495559215387587</v>
      </c>
      <c r="J36">
        <v>3</v>
      </c>
      <c r="K36">
        <v>300</v>
      </c>
      <c r="L36">
        <v>10000</v>
      </c>
      <c r="M36">
        <v>1000</v>
      </c>
      <c r="N36" t="str">
        <f t="shared" si="2"/>
        <v>0.849555921538759 3 300 10000 1000</v>
      </c>
    </row>
    <row r="37" spans="9:14">
      <c r="I37">
        <v>0.99114857512855181</v>
      </c>
      <c r="J37">
        <v>0</v>
      </c>
      <c r="K37">
        <v>300</v>
      </c>
      <c r="L37">
        <v>10000</v>
      </c>
      <c r="M37">
        <v>1000</v>
      </c>
      <c r="N37" t="str">
        <f t="shared" si="2"/>
        <v>0.991148575128552 0 300 10000 1000</v>
      </c>
    </row>
    <row r="38" spans="9:14">
      <c r="I38">
        <v>0.99114857512855181</v>
      </c>
      <c r="J38">
        <v>1</v>
      </c>
      <c r="K38">
        <v>300</v>
      </c>
      <c r="L38">
        <v>10000</v>
      </c>
      <c r="M38">
        <v>1000</v>
      </c>
      <c r="N38" t="str">
        <f t="shared" si="2"/>
        <v>0.991148575128552 1 300 10000 1000</v>
      </c>
    </row>
    <row r="39" spans="9:14">
      <c r="I39">
        <v>0.99114857512855203</v>
      </c>
      <c r="J39">
        <v>2</v>
      </c>
      <c r="K39">
        <v>300</v>
      </c>
      <c r="L39">
        <v>10000</v>
      </c>
      <c r="M39">
        <v>1000</v>
      </c>
      <c r="N39" t="str">
        <f t="shared" si="2"/>
        <v>0.991148575128552 2 300 10000 1000</v>
      </c>
    </row>
    <row r="40" spans="9:14">
      <c r="I40">
        <v>0.99114857512855203</v>
      </c>
      <c r="J40">
        <v>3</v>
      </c>
      <c r="K40">
        <v>300</v>
      </c>
      <c r="L40">
        <v>10000</v>
      </c>
      <c r="M40">
        <v>1000</v>
      </c>
      <c r="N40" t="str">
        <f t="shared" si="2"/>
        <v>0.991148575128552 3 300 10000 1000</v>
      </c>
    </row>
    <row r="41" spans="9:14">
      <c r="I41">
        <v>0.13274122871834493</v>
      </c>
      <c r="J41">
        <v>0</v>
      </c>
      <c r="K41">
        <v>300</v>
      </c>
      <c r="L41">
        <v>10000</v>
      </c>
      <c r="M41">
        <v>1000</v>
      </c>
      <c r="N41" t="str">
        <f>+I41&amp;" "&amp;J41&amp;" "&amp;K41&amp;" "&amp;L41&amp;" "&amp;M41</f>
        <v>0.132741228718345 0 300 10000 1000</v>
      </c>
    </row>
    <row r="42" spans="9:14">
      <c r="I42">
        <v>0.13274122871834493</v>
      </c>
      <c r="J42">
        <v>1</v>
      </c>
      <c r="K42">
        <v>300</v>
      </c>
      <c r="L42">
        <v>10000</v>
      </c>
      <c r="M42">
        <v>1000</v>
      </c>
      <c r="N42" t="str">
        <f t="shared" ref="N42:N44" si="3">+I42&amp;" "&amp;J42&amp;" "&amp;K42&amp;" "&amp;L42&amp;" "&amp;M42</f>
        <v>0.132741228718345 1 300 10000 1000</v>
      </c>
    </row>
    <row r="43" spans="9:14">
      <c r="I43">
        <v>0.13274122871834493</v>
      </c>
      <c r="J43">
        <v>2</v>
      </c>
      <c r="K43">
        <v>300</v>
      </c>
      <c r="L43">
        <v>10000</v>
      </c>
      <c r="M43">
        <v>1000</v>
      </c>
      <c r="N43" t="str">
        <f t="shared" si="3"/>
        <v>0.132741228718345 2 300 10000 1000</v>
      </c>
    </row>
    <row r="44" spans="9:14">
      <c r="I44">
        <v>0.13274122871834493</v>
      </c>
      <c r="J44">
        <v>3</v>
      </c>
      <c r="K44">
        <v>300</v>
      </c>
      <c r="L44">
        <v>10000</v>
      </c>
      <c r="M44">
        <v>1000</v>
      </c>
      <c r="N44" t="str">
        <f t="shared" si="3"/>
        <v>0.132741228718345 3 300 10000 1000</v>
      </c>
    </row>
    <row r="45" spans="9:14">
      <c r="I45">
        <v>0.27433388230813804</v>
      </c>
      <c r="J45">
        <v>0</v>
      </c>
      <c r="K45">
        <v>300</v>
      </c>
      <c r="L45">
        <v>10000</v>
      </c>
      <c r="M45">
        <v>1000</v>
      </c>
      <c r="N45" t="str">
        <f>+I45&amp;" "&amp;J45&amp;" "&amp;K45&amp;" "&amp;L45&amp;" "&amp;M45</f>
        <v>0.274333882308138 0 300 10000 1000</v>
      </c>
    </row>
    <row r="46" spans="9:14">
      <c r="I46">
        <v>0.27433388230813804</v>
      </c>
      <c r="J46">
        <v>1</v>
      </c>
      <c r="K46">
        <v>300</v>
      </c>
      <c r="L46">
        <v>10000</v>
      </c>
      <c r="M46">
        <v>1000</v>
      </c>
      <c r="N46" t="str">
        <f t="shared" ref="N46:N64" si="4">+I46&amp;" "&amp;J46&amp;" "&amp;K46&amp;" "&amp;L46&amp;" "&amp;M46</f>
        <v>0.274333882308138 1 300 10000 1000</v>
      </c>
    </row>
    <row r="47" spans="9:14">
      <c r="I47">
        <v>0.27433388230813804</v>
      </c>
      <c r="J47">
        <v>2</v>
      </c>
      <c r="K47">
        <v>300</v>
      </c>
      <c r="L47">
        <v>10000</v>
      </c>
      <c r="M47">
        <v>1000</v>
      </c>
      <c r="N47" t="str">
        <f t="shared" si="4"/>
        <v>0.274333882308138 2 300 10000 1000</v>
      </c>
    </row>
    <row r="48" spans="9:14">
      <c r="I48">
        <v>0.27433388230813804</v>
      </c>
      <c r="J48">
        <v>3</v>
      </c>
      <c r="K48">
        <v>300</v>
      </c>
      <c r="L48">
        <v>10000</v>
      </c>
      <c r="M48">
        <v>1000</v>
      </c>
      <c r="N48" t="str">
        <f t="shared" si="4"/>
        <v>0.274333882308138 3 300 10000 1000</v>
      </c>
    </row>
    <row r="49" spans="6:14">
      <c r="I49">
        <v>0.41592653589793116</v>
      </c>
      <c r="J49">
        <v>0</v>
      </c>
      <c r="K49">
        <v>300</v>
      </c>
      <c r="L49">
        <v>10000</v>
      </c>
      <c r="M49">
        <v>1000</v>
      </c>
      <c r="N49" t="str">
        <f t="shared" si="4"/>
        <v>0.415926535897931 0 300 10000 1000</v>
      </c>
    </row>
    <row r="50" spans="6:14">
      <c r="I50">
        <v>0.41592653589793116</v>
      </c>
      <c r="J50">
        <v>1</v>
      </c>
      <c r="K50">
        <v>300</v>
      </c>
      <c r="L50">
        <v>10000</v>
      </c>
      <c r="M50">
        <v>1000</v>
      </c>
      <c r="N50" t="str">
        <f t="shared" si="4"/>
        <v>0.415926535897931 1 300 10000 1000</v>
      </c>
    </row>
    <row r="51" spans="6:14">
      <c r="I51">
        <v>0.41592653589793116</v>
      </c>
      <c r="J51">
        <v>2</v>
      </c>
      <c r="K51">
        <v>300</v>
      </c>
      <c r="L51">
        <v>10000</v>
      </c>
      <c r="M51">
        <v>1000</v>
      </c>
      <c r="N51" t="str">
        <f t="shared" si="4"/>
        <v>0.415926535897931 2 300 10000 1000</v>
      </c>
    </row>
    <row r="52" spans="6:14">
      <c r="I52">
        <v>0.41592653589793116</v>
      </c>
      <c r="J52">
        <v>3</v>
      </c>
      <c r="K52">
        <v>300</v>
      </c>
      <c r="L52">
        <v>10000</v>
      </c>
      <c r="M52">
        <v>1000</v>
      </c>
      <c r="N52" t="str">
        <f t="shared" si="4"/>
        <v>0.415926535897931 3 300 10000 1000</v>
      </c>
    </row>
    <row r="53" spans="6:14">
      <c r="F53">
        <v>0.05</v>
      </c>
      <c r="I53">
        <v>0.05</v>
      </c>
      <c r="J53">
        <v>0</v>
      </c>
      <c r="K53">
        <v>300</v>
      </c>
      <c r="L53">
        <v>10000</v>
      </c>
      <c r="M53">
        <v>1000</v>
      </c>
      <c r="N53" t="str">
        <f t="shared" si="4"/>
        <v>0.05 0 300 10000 1000</v>
      </c>
    </row>
    <row r="54" spans="6:14">
      <c r="F54">
        <v>1.4999999999999999E-2</v>
      </c>
      <c r="I54">
        <v>0.05</v>
      </c>
      <c r="J54">
        <v>1</v>
      </c>
      <c r="K54">
        <v>300</v>
      </c>
      <c r="L54">
        <v>10000</v>
      </c>
      <c r="M54">
        <v>1000</v>
      </c>
      <c r="N54" t="str">
        <f t="shared" si="4"/>
        <v>0.05 1 300 10000 1000</v>
      </c>
    </row>
    <row r="55" spans="6:14">
      <c r="F55">
        <v>0.95</v>
      </c>
      <c r="I55">
        <v>0.05</v>
      </c>
      <c r="J55">
        <v>2</v>
      </c>
      <c r="K55">
        <v>300</v>
      </c>
      <c r="L55">
        <v>10000</v>
      </c>
      <c r="M55">
        <v>1000</v>
      </c>
      <c r="N55" t="str">
        <f t="shared" si="4"/>
        <v>0.05 2 300 10000 1000</v>
      </c>
    </row>
    <row r="56" spans="6:14">
      <c r="F56">
        <v>0.97499999999999998</v>
      </c>
      <c r="I56">
        <v>0.05</v>
      </c>
      <c r="J56">
        <v>3</v>
      </c>
      <c r="K56">
        <v>300</v>
      </c>
      <c r="L56">
        <v>10000</v>
      </c>
      <c r="M56">
        <v>1000</v>
      </c>
      <c r="N56" t="str">
        <f t="shared" si="4"/>
        <v>0.05 3 300 10000 1000</v>
      </c>
    </row>
    <row r="57" spans="6:14">
      <c r="F57">
        <v>2.5000000000000001E-2</v>
      </c>
      <c r="I57">
        <v>1.4999999999999999E-2</v>
      </c>
      <c r="J57">
        <v>0</v>
      </c>
      <c r="K57">
        <v>300</v>
      </c>
      <c r="L57">
        <v>10000</v>
      </c>
      <c r="M57">
        <v>1000</v>
      </c>
      <c r="N57" t="str">
        <f t="shared" si="4"/>
        <v>0.015 0 300 10000 1000</v>
      </c>
    </row>
    <row r="58" spans="6:14">
      <c r="F58">
        <v>0.85</v>
      </c>
      <c r="I58">
        <v>1.4999999999999999E-2</v>
      </c>
      <c r="J58">
        <v>1</v>
      </c>
      <c r="K58">
        <v>300</v>
      </c>
      <c r="L58">
        <v>10000</v>
      </c>
      <c r="M58">
        <v>1000</v>
      </c>
      <c r="N58" t="str">
        <f t="shared" si="4"/>
        <v>0.015 1 300 10000 1000</v>
      </c>
    </row>
    <row r="59" spans="6:14">
      <c r="F59">
        <v>0.65</v>
      </c>
      <c r="I59">
        <v>1.4999999999999999E-2</v>
      </c>
      <c r="J59">
        <v>2</v>
      </c>
      <c r="K59">
        <v>300</v>
      </c>
      <c r="L59">
        <v>10000</v>
      </c>
      <c r="M59">
        <v>1000</v>
      </c>
      <c r="N59" t="str">
        <f t="shared" si="4"/>
        <v>0.015 2 300 10000 1000</v>
      </c>
    </row>
    <row r="60" spans="6:14">
      <c r="F60">
        <v>0.55000000000000004</v>
      </c>
      <c r="I60">
        <v>1.4999999999999999E-2</v>
      </c>
      <c r="J60">
        <v>3</v>
      </c>
      <c r="K60">
        <v>300</v>
      </c>
      <c r="L60">
        <v>10000</v>
      </c>
      <c r="M60">
        <v>1000</v>
      </c>
      <c r="N60" t="str">
        <f t="shared" si="4"/>
        <v>0.015 3 300 10000 1000</v>
      </c>
    </row>
    <row r="61" spans="6:14">
      <c r="F61">
        <v>0.45</v>
      </c>
      <c r="I61">
        <v>0.95</v>
      </c>
      <c r="J61">
        <v>0</v>
      </c>
      <c r="K61">
        <v>300</v>
      </c>
      <c r="L61">
        <v>10000</v>
      </c>
      <c r="M61">
        <v>1000</v>
      </c>
      <c r="N61" t="str">
        <f t="shared" si="4"/>
        <v>0.95 0 300 10000 1000</v>
      </c>
    </row>
    <row r="62" spans="6:14">
      <c r="F62">
        <v>0.35</v>
      </c>
      <c r="I62">
        <v>0.95</v>
      </c>
      <c r="J62">
        <v>1</v>
      </c>
      <c r="K62">
        <v>300</v>
      </c>
      <c r="L62">
        <v>10000</v>
      </c>
      <c r="M62">
        <v>1000</v>
      </c>
      <c r="N62" t="str">
        <f t="shared" si="4"/>
        <v>0.95 1 300 10000 1000</v>
      </c>
    </row>
    <row r="63" spans="6:14">
      <c r="I63">
        <v>0.95</v>
      </c>
      <c r="J63">
        <v>2</v>
      </c>
      <c r="K63">
        <v>300</v>
      </c>
      <c r="L63">
        <v>10000</v>
      </c>
      <c r="M63">
        <v>1000</v>
      </c>
      <c r="N63" t="str">
        <f t="shared" si="4"/>
        <v>0.95 2 300 10000 1000</v>
      </c>
    </row>
    <row r="64" spans="6:14">
      <c r="I64">
        <v>0.95</v>
      </c>
      <c r="J64">
        <v>3</v>
      </c>
      <c r="K64">
        <v>300</v>
      </c>
      <c r="L64">
        <v>10000</v>
      </c>
      <c r="M64">
        <v>1000</v>
      </c>
      <c r="N64" t="str">
        <f t="shared" si="4"/>
        <v>0.95 3 300 10000 1000</v>
      </c>
    </row>
    <row r="65" spans="9:14">
      <c r="I65">
        <v>0.97499999999999998</v>
      </c>
      <c r="J65">
        <v>0</v>
      </c>
      <c r="K65">
        <v>300</v>
      </c>
      <c r="L65">
        <v>10000</v>
      </c>
      <c r="M65">
        <v>1000</v>
      </c>
      <c r="N65" t="str">
        <f>+I65&amp;" "&amp;J65&amp;" "&amp;K65&amp;" "&amp;L65&amp;" "&amp;M65</f>
        <v>0.975 0 300 10000 1000</v>
      </c>
    </row>
    <row r="66" spans="9:14">
      <c r="I66">
        <v>0.97499999999999998</v>
      </c>
      <c r="J66">
        <v>1</v>
      </c>
      <c r="K66">
        <v>300</v>
      </c>
      <c r="L66">
        <v>10000</v>
      </c>
      <c r="M66">
        <v>1000</v>
      </c>
      <c r="N66" t="str">
        <f t="shared" ref="N66:N68" si="5">+I66&amp;" "&amp;J66&amp;" "&amp;K66&amp;" "&amp;L66&amp;" "&amp;M66</f>
        <v>0.975 1 300 10000 1000</v>
      </c>
    </row>
    <row r="67" spans="9:14">
      <c r="I67">
        <v>0.97499999999999998</v>
      </c>
      <c r="J67">
        <v>2</v>
      </c>
      <c r="K67">
        <v>300</v>
      </c>
      <c r="L67">
        <v>10000</v>
      </c>
      <c r="M67">
        <v>1000</v>
      </c>
      <c r="N67" t="str">
        <f t="shared" si="5"/>
        <v>0.975 2 300 10000 1000</v>
      </c>
    </row>
    <row r="68" spans="9:14">
      <c r="I68">
        <v>0.97499999999999998</v>
      </c>
      <c r="J68">
        <v>3</v>
      </c>
      <c r="K68">
        <v>300</v>
      </c>
      <c r="L68">
        <v>10000</v>
      </c>
      <c r="M68">
        <v>1000</v>
      </c>
      <c r="N68" t="str">
        <f t="shared" si="5"/>
        <v>0.975 3 300 10000 1000</v>
      </c>
    </row>
    <row r="69" spans="9:14">
      <c r="I69">
        <v>2.5000000000000001E-2</v>
      </c>
      <c r="J69">
        <v>0</v>
      </c>
      <c r="K69">
        <v>300</v>
      </c>
      <c r="L69">
        <v>10000</v>
      </c>
      <c r="M69">
        <v>1000</v>
      </c>
      <c r="N69" t="str">
        <f>+I69&amp;" "&amp;J69&amp;" "&amp;K69&amp;" "&amp;L69&amp;" "&amp;M69</f>
        <v>0.025 0 300 10000 1000</v>
      </c>
    </row>
    <row r="70" spans="9:14">
      <c r="I70">
        <v>2.5000000000000001E-2</v>
      </c>
      <c r="J70">
        <v>1</v>
      </c>
      <c r="K70">
        <v>300</v>
      </c>
      <c r="L70">
        <v>10000</v>
      </c>
      <c r="M70">
        <v>1000</v>
      </c>
      <c r="N70" t="str">
        <f t="shared" ref="N70:N88" si="6">+I70&amp;" "&amp;J70&amp;" "&amp;K70&amp;" "&amp;L70&amp;" "&amp;M70</f>
        <v>0.025 1 300 10000 1000</v>
      </c>
    </row>
    <row r="71" spans="9:14">
      <c r="I71">
        <v>2.5000000000000001E-2</v>
      </c>
      <c r="J71">
        <v>2</v>
      </c>
      <c r="K71">
        <v>300</v>
      </c>
      <c r="L71">
        <v>10000</v>
      </c>
      <c r="M71">
        <v>1000</v>
      </c>
      <c r="N71" t="str">
        <f t="shared" si="6"/>
        <v>0.025 2 300 10000 1000</v>
      </c>
    </row>
    <row r="72" spans="9:14">
      <c r="I72">
        <v>2.5000000000000001E-2</v>
      </c>
      <c r="J72">
        <v>3</v>
      </c>
      <c r="K72">
        <v>300</v>
      </c>
      <c r="L72">
        <v>10000</v>
      </c>
      <c r="M72">
        <v>1000</v>
      </c>
      <c r="N72" t="str">
        <f t="shared" si="6"/>
        <v>0.025 3 300 10000 1000</v>
      </c>
    </row>
    <row r="73" spans="9:14">
      <c r="I73">
        <v>0.85</v>
      </c>
      <c r="J73">
        <v>0</v>
      </c>
      <c r="K73">
        <v>300</v>
      </c>
      <c r="L73">
        <v>10000</v>
      </c>
      <c r="M73">
        <v>1000</v>
      </c>
      <c r="N73" t="str">
        <f t="shared" si="6"/>
        <v>0.85 0 300 10000 1000</v>
      </c>
    </row>
    <row r="74" spans="9:14">
      <c r="I74">
        <v>0.85</v>
      </c>
      <c r="J74">
        <v>1</v>
      </c>
      <c r="K74">
        <v>300</v>
      </c>
      <c r="L74">
        <v>10000</v>
      </c>
      <c r="M74">
        <v>1000</v>
      </c>
      <c r="N74" t="str">
        <f t="shared" si="6"/>
        <v>0.85 1 300 10000 1000</v>
      </c>
    </row>
    <row r="75" spans="9:14">
      <c r="I75">
        <v>0.85</v>
      </c>
      <c r="J75">
        <v>2</v>
      </c>
      <c r="K75">
        <v>300</v>
      </c>
      <c r="L75">
        <v>10000</v>
      </c>
      <c r="M75">
        <v>1000</v>
      </c>
      <c r="N75" t="str">
        <f t="shared" si="6"/>
        <v>0.85 2 300 10000 1000</v>
      </c>
    </row>
    <row r="76" spans="9:14">
      <c r="I76">
        <v>0.85</v>
      </c>
      <c r="J76">
        <v>3</v>
      </c>
      <c r="K76">
        <v>300</v>
      </c>
      <c r="L76">
        <v>10000</v>
      </c>
      <c r="M76">
        <v>1000</v>
      </c>
      <c r="N76" t="str">
        <f t="shared" si="6"/>
        <v>0.85 3 300 10000 1000</v>
      </c>
    </row>
    <row r="77" spans="9:14">
      <c r="I77">
        <v>0.65</v>
      </c>
      <c r="J77">
        <v>0</v>
      </c>
      <c r="K77">
        <v>300</v>
      </c>
      <c r="L77">
        <v>10000</v>
      </c>
      <c r="M77">
        <v>1000</v>
      </c>
      <c r="N77" t="str">
        <f t="shared" si="6"/>
        <v>0.65 0 300 10000 1000</v>
      </c>
    </row>
    <row r="78" spans="9:14">
      <c r="I78">
        <v>0.65</v>
      </c>
      <c r="J78">
        <v>1</v>
      </c>
      <c r="K78">
        <v>300</v>
      </c>
      <c r="L78">
        <v>10000</v>
      </c>
      <c r="M78">
        <v>1000</v>
      </c>
      <c r="N78" t="str">
        <f t="shared" si="6"/>
        <v>0.65 1 300 10000 1000</v>
      </c>
    </row>
    <row r="79" spans="9:14">
      <c r="I79">
        <v>0.65</v>
      </c>
      <c r="J79">
        <v>2</v>
      </c>
      <c r="K79">
        <v>300</v>
      </c>
      <c r="L79">
        <v>10000</v>
      </c>
      <c r="M79">
        <v>1000</v>
      </c>
      <c r="N79" t="str">
        <f t="shared" si="6"/>
        <v>0.65 2 300 10000 1000</v>
      </c>
    </row>
    <row r="80" spans="9:14">
      <c r="I80">
        <v>0.65</v>
      </c>
      <c r="J80">
        <v>3</v>
      </c>
      <c r="K80">
        <v>300</v>
      </c>
      <c r="L80">
        <v>10000</v>
      </c>
      <c r="M80">
        <v>1000</v>
      </c>
      <c r="N80" t="str">
        <f t="shared" si="6"/>
        <v>0.65 3 300 10000 1000</v>
      </c>
    </row>
    <row r="81" spans="9:14">
      <c r="I81">
        <v>0.55000000000000004</v>
      </c>
      <c r="J81">
        <v>0</v>
      </c>
      <c r="K81">
        <v>300</v>
      </c>
      <c r="L81">
        <v>10000</v>
      </c>
      <c r="M81">
        <v>1000</v>
      </c>
      <c r="N81" t="str">
        <f t="shared" si="6"/>
        <v>0.55 0 300 10000 1000</v>
      </c>
    </row>
    <row r="82" spans="9:14">
      <c r="I82">
        <v>0.55000000000000004</v>
      </c>
      <c r="J82">
        <v>1</v>
      </c>
      <c r="K82">
        <v>300</v>
      </c>
      <c r="L82">
        <v>10000</v>
      </c>
      <c r="M82">
        <v>1000</v>
      </c>
      <c r="N82" t="str">
        <f t="shared" si="6"/>
        <v>0.55 1 300 10000 1000</v>
      </c>
    </row>
    <row r="83" spans="9:14">
      <c r="I83">
        <v>0.55000000000000004</v>
      </c>
      <c r="J83">
        <v>2</v>
      </c>
      <c r="K83">
        <v>300</v>
      </c>
      <c r="L83">
        <v>10000</v>
      </c>
      <c r="M83">
        <v>1000</v>
      </c>
      <c r="N83" t="str">
        <f t="shared" si="6"/>
        <v>0.55 2 300 10000 1000</v>
      </c>
    </row>
    <row r="84" spans="9:14">
      <c r="I84">
        <v>0.55000000000000004</v>
      </c>
      <c r="J84">
        <v>3</v>
      </c>
      <c r="K84">
        <v>300</v>
      </c>
      <c r="L84">
        <v>10000</v>
      </c>
      <c r="M84">
        <v>1000</v>
      </c>
      <c r="N84" t="str">
        <f t="shared" si="6"/>
        <v>0.55 3 300 10000 1000</v>
      </c>
    </row>
    <row r="85" spans="9:14">
      <c r="I85">
        <v>0.45</v>
      </c>
      <c r="J85">
        <v>0</v>
      </c>
      <c r="K85">
        <v>300</v>
      </c>
      <c r="L85">
        <v>10000</v>
      </c>
      <c r="M85">
        <v>1000</v>
      </c>
      <c r="N85" t="str">
        <f t="shared" si="6"/>
        <v>0.45 0 300 10000 1000</v>
      </c>
    </row>
    <row r="86" spans="9:14">
      <c r="I86">
        <v>0.45</v>
      </c>
      <c r="J86">
        <v>1</v>
      </c>
      <c r="K86">
        <v>300</v>
      </c>
      <c r="L86">
        <v>10000</v>
      </c>
      <c r="M86">
        <v>1000</v>
      </c>
      <c r="N86" t="str">
        <f t="shared" si="6"/>
        <v>0.45 1 300 10000 1000</v>
      </c>
    </row>
    <row r="87" spans="9:14">
      <c r="I87">
        <v>0.45</v>
      </c>
      <c r="J87">
        <v>2</v>
      </c>
      <c r="K87">
        <v>300</v>
      </c>
      <c r="L87">
        <v>10000</v>
      </c>
      <c r="M87">
        <v>1000</v>
      </c>
      <c r="N87" t="str">
        <f t="shared" si="6"/>
        <v>0.45 2 300 10000 1000</v>
      </c>
    </row>
    <row r="88" spans="9:14">
      <c r="I88">
        <v>0.45</v>
      </c>
      <c r="J88">
        <v>3</v>
      </c>
      <c r="K88">
        <v>300</v>
      </c>
      <c r="L88">
        <v>10000</v>
      </c>
      <c r="M88">
        <v>1000</v>
      </c>
      <c r="N88" t="str">
        <f t="shared" si="6"/>
        <v>0.45 3 300 10000 1000</v>
      </c>
    </row>
    <row r="89" spans="9:14">
      <c r="I89">
        <v>0.35</v>
      </c>
      <c r="J89">
        <v>0</v>
      </c>
      <c r="K89">
        <v>300</v>
      </c>
      <c r="L89">
        <v>10000</v>
      </c>
      <c r="M89">
        <v>1000</v>
      </c>
      <c r="N89" t="str">
        <f>+I89&amp;" "&amp;J89&amp;" "&amp;K89&amp;" "&amp;L89&amp;" "&amp;M89</f>
        <v>0.35 0 300 10000 1000</v>
      </c>
    </row>
    <row r="90" spans="9:14">
      <c r="I90">
        <v>0.35</v>
      </c>
      <c r="J90">
        <v>1</v>
      </c>
      <c r="K90">
        <v>300</v>
      </c>
      <c r="L90">
        <v>10000</v>
      </c>
      <c r="M90">
        <v>1000</v>
      </c>
      <c r="N90" t="str">
        <f t="shared" ref="N90:N92" si="7">+I90&amp;" "&amp;J90&amp;" "&amp;K90&amp;" "&amp;L90&amp;" "&amp;M90</f>
        <v>0.35 1 300 10000 1000</v>
      </c>
    </row>
    <row r="91" spans="9:14">
      <c r="I91">
        <v>0.35</v>
      </c>
      <c r="J91">
        <v>2</v>
      </c>
      <c r="K91">
        <v>300</v>
      </c>
      <c r="L91">
        <v>10000</v>
      </c>
      <c r="M91">
        <v>1000</v>
      </c>
      <c r="N91" t="str">
        <f t="shared" si="7"/>
        <v>0.35 2 300 10000 1000</v>
      </c>
    </row>
    <row r="92" spans="9:14">
      <c r="I92">
        <v>0.35</v>
      </c>
      <c r="J92">
        <v>3</v>
      </c>
      <c r="K92">
        <v>300</v>
      </c>
      <c r="L92">
        <v>10000</v>
      </c>
      <c r="M92">
        <v>1000</v>
      </c>
      <c r="N92" t="str">
        <f t="shared" si="7"/>
        <v>0.35 3 300 10000 1000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6"/>
  <sheetViews>
    <sheetView topLeftCell="A2" workbookViewId="0">
      <selection activeCell="J37" sqref="J37:J66"/>
    </sheetView>
  </sheetViews>
  <sheetFormatPr baseColWidth="10" defaultRowHeight="15" x14ac:dyDescent="0"/>
  <sheetData>
    <row r="1" spans="1:18">
      <c r="A1" s="5"/>
      <c r="B1" t="s">
        <v>167</v>
      </c>
      <c r="C1" t="s">
        <v>166</v>
      </c>
      <c r="D1" t="s">
        <v>174</v>
      </c>
      <c r="E1" t="s">
        <v>0</v>
      </c>
      <c r="F1" t="s">
        <v>170</v>
      </c>
      <c r="J1">
        <v>5</v>
      </c>
      <c r="K1" t="s">
        <v>175</v>
      </c>
    </row>
    <row r="2" spans="1:18">
      <c r="A2" s="5">
        <v>8</v>
      </c>
      <c r="B2">
        <v>6</v>
      </c>
      <c r="C2">
        <v>0.14158999999999999</v>
      </c>
      <c r="D2">
        <v>0.161875200947</v>
      </c>
      <c r="E2">
        <f t="shared" ref="E2:E31" si="0">+VLOOKUP(C2,$J$2:$L$31,2,FALSE)</f>
        <v>1</v>
      </c>
      <c r="F2" t="str">
        <f t="shared" ref="F2:F33" si="1">+VLOOKUP($C2,$J$2:$L$31,3,FALSE)</f>
        <v>pi</v>
      </c>
      <c r="I2">
        <v>0.6180339887498949</v>
      </c>
      <c r="J2">
        <v>0.61802999999999997</v>
      </c>
      <c r="K2">
        <v>1</v>
      </c>
      <c r="L2" t="s">
        <v>0</v>
      </c>
    </row>
    <row r="3" spans="1:18">
      <c r="A3" s="5">
        <v>16</v>
      </c>
      <c r="B3">
        <v>8</v>
      </c>
      <c r="C3">
        <v>0.28319</v>
      </c>
      <c r="D3">
        <v>0.17011707445400001</v>
      </c>
      <c r="E3">
        <f t="shared" si="0"/>
        <v>2</v>
      </c>
      <c r="F3" t="str">
        <f t="shared" si="1"/>
        <v>pi</v>
      </c>
      <c r="I3">
        <v>0.23606797749978981</v>
      </c>
      <c r="J3">
        <v>0.23607</v>
      </c>
      <c r="K3">
        <f>+K2+1</f>
        <v>2</v>
      </c>
      <c r="L3" t="s">
        <v>0</v>
      </c>
    </row>
    <row r="4" spans="1:18">
      <c r="A4" s="5">
        <v>24</v>
      </c>
      <c r="B4">
        <v>8</v>
      </c>
      <c r="C4">
        <v>0.42477999999999999</v>
      </c>
      <c r="D4">
        <v>0.17484302286100001</v>
      </c>
      <c r="E4">
        <f t="shared" si="0"/>
        <v>3</v>
      </c>
      <c r="F4" t="str">
        <f t="shared" si="1"/>
        <v>pi</v>
      </c>
      <c r="I4">
        <v>0.85410196624968471</v>
      </c>
      <c r="J4">
        <v>0.85409999999999997</v>
      </c>
      <c r="K4">
        <f t="shared" ref="K4:K11" si="2">+K3+1</f>
        <v>3</v>
      </c>
      <c r="L4" t="s">
        <v>0</v>
      </c>
    </row>
    <row r="5" spans="1:18">
      <c r="A5" s="5">
        <v>31</v>
      </c>
      <c r="B5">
        <v>8</v>
      </c>
      <c r="C5">
        <v>0.56637000000000004</v>
      </c>
      <c r="D5">
        <v>0.17520140362100001</v>
      </c>
      <c r="E5">
        <f t="shared" si="0"/>
        <v>4</v>
      </c>
      <c r="F5" t="str">
        <f t="shared" si="1"/>
        <v>pi</v>
      </c>
      <c r="I5">
        <v>0.47213595499957961</v>
      </c>
      <c r="J5">
        <v>0.47214</v>
      </c>
      <c r="K5">
        <f t="shared" si="2"/>
        <v>4</v>
      </c>
      <c r="L5" t="s">
        <v>0</v>
      </c>
    </row>
    <row r="6" spans="1:18">
      <c r="A6" s="5">
        <v>37</v>
      </c>
      <c r="B6">
        <v>6</v>
      </c>
      <c r="C6">
        <v>0.70796000000000003</v>
      </c>
      <c r="D6">
        <v>0.17023069048600001</v>
      </c>
      <c r="E6">
        <f t="shared" si="0"/>
        <v>5</v>
      </c>
      <c r="F6" t="str">
        <f t="shared" si="1"/>
        <v>pi</v>
      </c>
      <c r="H6" t="b">
        <f>+J11=C12</f>
        <v>0</v>
      </c>
      <c r="I6">
        <v>9.0169943749474513E-2</v>
      </c>
      <c r="J6">
        <v>9.017E-2</v>
      </c>
      <c r="K6">
        <f t="shared" si="2"/>
        <v>5</v>
      </c>
      <c r="L6" t="s">
        <v>0</v>
      </c>
      <c r="M6" t="s">
        <v>0</v>
      </c>
      <c r="N6" t="s">
        <v>170</v>
      </c>
      <c r="O6" t="s">
        <v>173</v>
      </c>
    </row>
    <row r="7" spans="1:18">
      <c r="A7" s="5">
        <v>43</v>
      </c>
      <c r="B7">
        <v>8</v>
      </c>
      <c r="C7">
        <v>0.84955999999999998</v>
      </c>
      <c r="D7">
        <v>0.162745328129</v>
      </c>
      <c r="E7">
        <f t="shared" si="0"/>
        <v>6</v>
      </c>
      <c r="F7" t="str">
        <f t="shared" si="1"/>
        <v>pi</v>
      </c>
      <c r="I7">
        <v>0.70820393249936942</v>
      </c>
      <c r="J7">
        <v>0.70820000000000005</v>
      </c>
      <c r="K7">
        <f t="shared" si="2"/>
        <v>6</v>
      </c>
      <c r="L7" t="s">
        <v>0</v>
      </c>
      <c r="M7" s="5">
        <v>33</v>
      </c>
      <c r="N7" s="5">
        <v>22</v>
      </c>
      <c r="O7" s="5">
        <v>8</v>
      </c>
      <c r="P7" t="str">
        <f t="shared" ref="P7:P16" si="3">+M7&amp;","</f>
        <v>33,</v>
      </c>
      <c r="Q7" t="str">
        <f t="shared" ref="Q7:Q16" si="4">+N7&amp;","</f>
        <v>22,</v>
      </c>
      <c r="R7" t="str">
        <f t="shared" ref="R7:R16" si="5">+O7&amp;","</f>
        <v>8,</v>
      </c>
    </row>
    <row r="8" spans="1:18">
      <c r="A8" s="5">
        <v>51</v>
      </c>
      <c r="B8">
        <v>8</v>
      </c>
      <c r="C8">
        <v>0.99114999999999998</v>
      </c>
      <c r="D8">
        <v>0.149733314408</v>
      </c>
      <c r="E8">
        <f t="shared" si="0"/>
        <v>7</v>
      </c>
      <c r="F8" t="str">
        <f t="shared" si="1"/>
        <v>pi</v>
      </c>
      <c r="I8">
        <v>0.32623792124926432</v>
      </c>
      <c r="J8">
        <v>0.32623999999999997</v>
      </c>
      <c r="K8">
        <f t="shared" si="2"/>
        <v>7</v>
      </c>
      <c r="L8" t="s">
        <v>0</v>
      </c>
      <c r="M8" s="5">
        <v>12</v>
      </c>
      <c r="N8" s="5">
        <v>42</v>
      </c>
      <c r="O8" s="5">
        <v>16</v>
      </c>
      <c r="P8" t="str">
        <f t="shared" si="3"/>
        <v>12,</v>
      </c>
      <c r="Q8" t="str">
        <f t="shared" si="4"/>
        <v>42,</v>
      </c>
      <c r="R8" t="str">
        <f t="shared" si="5"/>
        <v>16,</v>
      </c>
    </row>
    <row r="9" spans="1:18">
      <c r="A9" s="5">
        <v>7</v>
      </c>
      <c r="B9">
        <v>8</v>
      </c>
      <c r="C9">
        <v>0.13274</v>
      </c>
      <c r="D9">
        <v>0.161585353372</v>
      </c>
      <c r="E9">
        <f t="shared" si="0"/>
        <v>8</v>
      </c>
      <c r="F9" t="str">
        <f t="shared" si="1"/>
        <v>pi</v>
      </c>
      <c r="I9">
        <v>0.94427190999915922</v>
      </c>
      <c r="J9">
        <v>0.94427000000000005</v>
      </c>
      <c r="K9">
        <f t="shared" si="2"/>
        <v>8</v>
      </c>
      <c r="L9" t="s">
        <v>0</v>
      </c>
      <c r="M9" s="5">
        <v>45</v>
      </c>
      <c r="N9" s="5">
        <v>13</v>
      </c>
      <c r="O9" s="5">
        <v>24</v>
      </c>
      <c r="P9" t="str">
        <f t="shared" si="3"/>
        <v>45,</v>
      </c>
      <c r="Q9" t="str">
        <f t="shared" si="4"/>
        <v>13,</v>
      </c>
      <c r="R9" t="str">
        <f t="shared" si="5"/>
        <v>24,</v>
      </c>
    </row>
    <row r="10" spans="1:18">
      <c r="A10" s="5">
        <v>15</v>
      </c>
      <c r="B10">
        <v>6</v>
      </c>
      <c r="C10">
        <v>0.27433000000000002</v>
      </c>
      <c r="D10">
        <v>0.16972933007999999</v>
      </c>
      <c r="E10">
        <f t="shared" si="0"/>
        <v>9</v>
      </c>
      <c r="F10" t="str">
        <f t="shared" si="1"/>
        <v>pi</v>
      </c>
      <c r="I10">
        <v>0.56230589874905412</v>
      </c>
      <c r="J10">
        <v>0.56230999999999998</v>
      </c>
      <c r="K10">
        <f t="shared" si="2"/>
        <v>9</v>
      </c>
      <c r="L10" t="s">
        <v>0</v>
      </c>
      <c r="M10" s="5">
        <v>26</v>
      </c>
      <c r="N10" s="5">
        <v>35</v>
      </c>
      <c r="O10" s="5">
        <v>31</v>
      </c>
      <c r="P10" t="str">
        <f t="shared" si="3"/>
        <v>26,</v>
      </c>
      <c r="Q10" t="str">
        <f t="shared" si="4"/>
        <v>35,</v>
      </c>
      <c r="R10" t="str">
        <f t="shared" si="5"/>
        <v>31,</v>
      </c>
    </row>
    <row r="11" spans="1:18">
      <c r="A11" s="5">
        <v>23</v>
      </c>
      <c r="B11">
        <v>8</v>
      </c>
      <c r="C11">
        <v>0.41593000000000002</v>
      </c>
      <c r="D11">
        <v>0.174043327262</v>
      </c>
      <c r="E11">
        <f t="shared" si="0"/>
        <v>10</v>
      </c>
      <c r="F11" t="str">
        <f t="shared" si="1"/>
        <v>pi</v>
      </c>
      <c r="I11">
        <v>0.18033988749894903</v>
      </c>
      <c r="J11">
        <v>0.18034</v>
      </c>
      <c r="K11">
        <f t="shared" si="2"/>
        <v>10</v>
      </c>
      <c r="L11" t="s">
        <v>0</v>
      </c>
      <c r="M11" s="5">
        <v>5</v>
      </c>
      <c r="N11" s="5">
        <v>4</v>
      </c>
      <c r="O11" s="5">
        <v>37</v>
      </c>
      <c r="P11" t="str">
        <f t="shared" si="3"/>
        <v>5,</v>
      </c>
      <c r="Q11" t="str">
        <f t="shared" si="4"/>
        <v>4,</v>
      </c>
      <c r="R11" t="str">
        <f t="shared" si="5"/>
        <v>37,</v>
      </c>
    </row>
    <row r="12" spans="1:18">
      <c r="A12" s="5">
        <v>22</v>
      </c>
      <c r="B12">
        <v>8</v>
      </c>
      <c r="C12">
        <v>0.41421000000000002</v>
      </c>
      <c r="D12">
        <v>0.17404559002700001</v>
      </c>
      <c r="E12">
        <f t="shared" si="0"/>
        <v>1</v>
      </c>
      <c r="F12" t="str">
        <f t="shared" si="1"/>
        <v>sq2</v>
      </c>
      <c r="I12">
        <v>0.41421356237309515</v>
      </c>
      <c r="J12">
        <v>0.41421000000000002</v>
      </c>
      <c r="K12">
        <v>1</v>
      </c>
      <c r="L12" t="s">
        <v>170</v>
      </c>
      <c r="M12" s="5">
        <v>38</v>
      </c>
      <c r="N12" s="5">
        <v>27</v>
      </c>
      <c r="O12" s="5">
        <v>43</v>
      </c>
      <c r="P12" t="str">
        <f t="shared" si="3"/>
        <v>38,</v>
      </c>
      <c r="Q12" t="str">
        <f t="shared" si="4"/>
        <v>27,</v>
      </c>
      <c r="R12" t="str">
        <f t="shared" si="5"/>
        <v>43,</v>
      </c>
    </row>
    <row r="13" spans="1:18">
      <c r="A13" s="5">
        <v>42</v>
      </c>
      <c r="B13">
        <v>8</v>
      </c>
      <c r="C13">
        <v>0.82843</v>
      </c>
      <c r="D13">
        <v>0.164779376836</v>
      </c>
      <c r="E13">
        <f t="shared" si="0"/>
        <v>2</v>
      </c>
      <c r="F13" t="str">
        <f t="shared" si="1"/>
        <v>sq2</v>
      </c>
      <c r="I13">
        <v>0.82842712474619029</v>
      </c>
      <c r="J13">
        <v>0.82843</v>
      </c>
      <c r="K13">
        <f>+K12+1</f>
        <v>2</v>
      </c>
      <c r="L13" t="s">
        <v>170</v>
      </c>
      <c r="M13" s="5">
        <v>19</v>
      </c>
      <c r="N13" s="5">
        <v>46</v>
      </c>
      <c r="O13" s="5">
        <v>51</v>
      </c>
      <c r="P13" t="str">
        <f t="shared" si="3"/>
        <v>19,</v>
      </c>
      <c r="Q13" t="str">
        <f t="shared" si="4"/>
        <v>46,</v>
      </c>
      <c r="R13" t="str">
        <f t="shared" si="5"/>
        <v>51,</v>
      </c>
    </row>
    <row r="14" spans="1:18">
      <c r="A14" s="5">
        <v>13</v>
      </c>
      <c r="B14">
        <v>8</v>
      </c>
      <c r="C14">
        <v>0.24263999999999999</v>
      </c>
      <c r="D14">
        <v>0.16727452725299999</v>
      </c>
      <c r="E14">
        <f t="shared" si="0"/>
        <v>3</v>
      </c>
      <c r="F14" t="str">
        <f t="shared" si="1"/>
        <v>sq2</v>
      </c>
      <c r="I14">
        <v>0.24264068711928566</v>
      </c>
      <c r="J14">
        <v>0.24263999999999999</v>
      </c>
      <c r="K14">
        <f t="shared" ref="K14:K21" si="6">+K13+1</f>
        <v>3</v>
      </c>
      <c r="L14" t="s">
        <v>170</v>
      </c>
      <c r="M14" s="5">
        <v>48</v>
      </c>
      <c r="N14" s="5">
        <v>18</v>
      </c>
      <c r="O14" s="5">
        <v>7</v>
      </c>
      <c r="P14" t="str">
        <f t="shared" si="3"/>
        <v>48,</v>
      </c>
      <c r="Q14" t="str">
        <f t="shared" si="4"/>
        <v>18,</v>
      </c>
      <c r="R14" t="str">
        <f t="shared" si="5"/>
        <v>7,</v>
      </c>
    </row>
    <row r="15" spans="1:18">
      <c r="A15" s="5">
        <v>35</v>
      </c>
      <c r="B15">
        <v>8</v>
      </c>
      <c r="C15">
        <v>0.65685000000000004</v>
      </c>
      <c r="D15">
        <v>0.17216541009899999</v>
      </c>
      <c r="E15">
        <f t="shared" si="0"/>
        <v>4</v>
      </c>
      <c r="F15" t="str">
        <f t="shared" si="1"/>
        <v>sq2</v>
      </c>
      <c r="I15">
        <v>0.65685424949238058</v>
      </c>
      <c r="J15">
        <v>0.65685000000000004</v>
      </c>
      <c r="K15">
        <f t="shared" si="6"/>
        <v>4</v>
      </c>
      <c r="L15" t="s">
        <v>170</v>
      </c>
      <c r="M15" s="5">
        <v>30</v>
      </c>
      <c r="N15" s="5">
        <v>39</v>
      </c>
      <c r="O15" s="5">
        <v>15</v>
      </c>
      <c r="P15" t="str">
        <f t="shared" si="3"/>
        <v>30,</v>
      </c>
      <c r="Q15" t="str">
        <f t="shared" si="4"/>
        <v>39,</v>
      </c>
      <c r="R15" t="str">
        <f t="shared" si="5"/>
        <v>15,</v>
      </c>
    </row>
    <row r="16" spans="1:18">
      <c r="A16" s="5">
        <v>4</v>
      </c>
      <c r="B16">
        <v>6</v>
      </c>
      <c r="C16">
        <v>7.1069999999999994E-2</v>
      </c>
      <c r="D16">
        <v>0.156759442853</v>
      </c>
      <c r="E16">
        <f t="shared" si="0"/>
        <v>5</v>
      </c>
      <c r="F16" t="str">
        <f t="shared" si="1"/>
        <v>sq2</v>
      </c>
      <c r="I16">
        <v>7.1067811865475505E-2</v>
      </c>
      <c r="J16">
        <v>7.1069999999999994E-2</v>
      </c>
      <c r="K16">
        <f t="shared" si="6"/>
        <v>5</v>
      </c>
      <c r="L16" t="s">
        <v>170</v>
      </c>
      <c r="M16" s="5">
        <v>10</v>
      </c>
      <c r="N16" s="5">
        <v>9</v>
      </c>
      <c r="O16" s="5">
        <v>23</v>
      </c>
      <c r="P16" t="str">
        <f t="shared" si="3"/>
        <v>10,</v>
      </c>
      <c r="Q16" t="str">
        <f t="shared" si="4"/>
        <v>9,</v>
      </c>
      <c r="R16" t="str">
        <f t="shared" si="5"/>
        <v>23,</v>
      </c>
    </row>
    <row r="17" spans="1:12">
      <c r="A17" s="5">
        <v>27</v>
      </c>
      <c r="B17">
        <v>6</v>
      </c>
      <c r="C17">
        <v>0.48527999999999999</v>
      </c>
      <c r="D17">
        <v>0.176079022443</v>
      </c>
      <c r="E17">
        <f t="shared" si="0"/>
        <v>6</v>
      </c>
      <c r="F17" t="str">
        <f t="shared" si="1"/>
        <v>sq2</v>
      </c>
      <c r="I17">
        <v>0.48528137423857132</v>
      </c>
      <c r="J17">
        <v>0.48527999999999999</v>
      </c>
      <c r="K17">
        <f t="shared" si="6"/>
        <v>6</v>
      </c>
      <c r="L17" t="s">
        <v>170</v>
      </c>
    </row>
    <row r="18" spans="1:12">
      <c r="A18" s="5">
        <v>46</v>
      </c>
      <c r="B18">
        <v>8</v>
      </c>
      <c r="C18">
        <v>0.89949000000000001</v>
      </c>
      <c r="D18">
        <v>0.1595784297</v>
      </c>
      <c r="E18">
        <f t="shared" si="0"/>
        <v>7</v>
      </c>
      <c r="F18" t="str">
        <f t="shared" si="1"/>
        <v>sq2</v>
      </c>
      <c r="I18">
        <v>0.89949493661166535</v>
      </c>
      <c r="J18">
        <v>0.89949000000000001</v>
      </c>
      <c r="K18">
        <f t="shared" si="6"/>
        <v>7</v>
      </c>
      <c r="L18" t="s">
        <v>170</v>
      </c>
    </row>
    <row r="19" spans="1:12">
      <c r="A19" s="5">
        <v>18</v>
      </c>
      <c r="B19">
        <v>8</v>
      </c>
      <c r="C19">
        <v>0.31370999999999999</v>
      </c>
      <c r="D19">
        <v>0.17132427160399999</v>
      </c>
      <c r="E19">
        <f t="shared" si="0"/>
        <v>8</v>
      </c>
      <c r="F19" t="str">
        <f t="shared" si="1"/>
        <v>sq2</v>
      </c>
      <c r="I19">
        <v>0.31370849898476116</v>
      </c>
      <c r="J19">
        <v>0.31370999999999999</v>
      </c>
      <c r="K19">
        <f t="shared" si="6"/>
        <v>8</v>
      </c>
      <c r="L19" t="s">
        <v>170</v>
      </c>
    </row>
    <row r="20" spans="1:12">
      <c r="A20" s="5">
        <v>39</v>
      </c>
      <c r="B20">
        <v>8</v>
      </c>
      <c r="C20">
        <v>0.72792000000000001</v>
      </c>
      <c r="D20">
        <v>0.16973920592899999</v>
      </c>
      <c r="E20">
        <f t="shared" si="0"/>
        <v>9</v>
      </c>
      <c r="F20" t="str">
        <f t="shared" si="1"/>
        <v>sq2</v>
      </c>
      <c r="I20">
        <v>0.72792206135785698</v>
      </c>
      <c r="J20">
        <v>0.72792000000000001</v>
      </c>
      <c r="K20">
        <f t="shared" si="6"/>
        <v>9</v>
      </c>
      <c r="L20" t="s">
        <v>170</v>
      </c>
    </row>
    <row r="21" spans="1:12">
      <c r="A21" s="5">
        <v>9</v>
      </c>
      <c r="B21">
        <v>6</v>
      </c>
      <c r="C21">
        <v>0.14213999999999999</v>
      </c>
      <c r="D21">
        <v>0.16153791809500001</v>
      </c>
      <c r="E21">
        <f t="shared" si="0"/>
        <v>10</v>
      </c>
      <c r="F21" t="str">
        <f t="shared" si="1"/>
        <v>sq2</v>
      </c>
      <c r="I21">
        <v>0.14213562373095101</v>
      </c>
      <c r="J21">
        <v>0.14213999999999999</v>
      </c>
      <c r="K21">
        <f t="shared" si="6"/>
        <v>10</v>
      </c>
      <c r="L21" t="s">
        <v>170</v>
      </c>
    </row>
    <row r="22" spans="1:12">
      <c r="A22" s="5">
        <v>33</v>
      </c>
      <c r="B22">
        <v>36</v>
      </c>
      <c r="C22">
        <v>0.61802999999999997</v>
      </c>
      <c r="D22">
        <v>0.17116815060599999</v>
      </c>
      <c r="E22">
        <f t="shared" si="0"/>
        <v>1</v>
      </c>
      <c r="F22" t="str">
        <f t="shared" si="1"/>
        <v>tau</v>
      </c>
      <c r="I22">
        <v>0.14159265358979312</v>
      </c>
      <c r="J22">
        <v>0.14158999999999999</v>
      </c>
      <c r="K22">
        <v>1</v>
      </c>
      <c r="L22" t="s">
        <v>173</v>
      </c>
    </row>
    <row r="23" spans="1:12">
      <c r="A23" s="5">
        <v>12</v>
      </c>
      <c r="B23">
        <v>32</v>
      </c>
      <c r="C23">
        <v>0.23607</v>
      </c>
      <c r="D23">
        <v>0.166889135764</v>
      </c>
      <c r="E23">
        <f t="shared" si="0"/>
        <v>2</v>
      </c>
      <c r="F23" t="str">
        <f t="shared" si="1"/>
        <v>tau</v>
      </c>
      <c r="I23">
        <v>0.28318530717958623</v>
      </c>
      <c r="J23">
        <v>0.28319</v>
      </c>
      <c r="K23">
        <f>+K22+1</f>
        <v>2</v>
      </c>
      <c r="L23" t="s">
        <v>173</v>
      </c>
    </row>
    <row r="24" spans="1:12">
      <c r="A24" s="5">
        <v>45</v>
      </c>
      <c r="B24">
        <v>2</v>
      </c>
      <c r="C24">
        <v>0.85409999999999997</v>
      </c>
      <c r="D24">
        <v>0.160688561565</v>
      </c>
      <c r="E24">
        <f t="shared" si="0"/>
        <v>3</v>
      </c>
      <c r="F24" t="str">
        <f t="shared" si="1"/>
        <v>tau</v>
      </c>
      <c r="I24">
        <v>0.42477796076937935</v>
      </c>
      <c r="J24">
        <v>0.42477999999999999</v>
      </c>
      <c r="K24">
        <f t="shared" ref="K24:K31" si="7">+K23+1</f>
        <v>3</v>
      </c>
      <c r="L24" t="s">
        <v>173</v>
      </c>
    </row>
    <row r="25" spans="1:12">
      <c r="A25" s="5">
        <v>26</v>
      </c>
      <c r="B25">
        <v>8</v>
      </c>
      <c r="C25">
        <v>0.47214</v>
      </c>
      <c r="D25">
        <v>0.175370213198</v>
      </c>
      <c r="E25">
        <f t="shared" si="0"/>
        <v>4</v>
      </c>
      <c r="F25" t="str">
        <f t="shared" si="1"/>
        <v>tau</v>
      </c>
      <c r="I25">
        <v>0.56637061435917246</v>
      </c>
      <c r="J25">
        <v>0.56637000000000004</v>
      </c>
      <c r="K25">
        <f t="shared" si="7"/>
        <v>4</v>
      </c>
      <c r="L25" t="s">
        <v>173</v>
      </c>
    </row>
    <row r="26" spans="1:12">
      <c r="A26" s="5">
        <v>5</v>
      </c>
      <c r="B26">
        <v>8</v>
      </c>
      <c r="C26">
        <v>9.017E-2</v>
      </c>
      <c r="D26">
        <v>0.157994603545</v>
      </c>
      <c r="E26">
        <f t="shared" si="0"/>
        <v>5</v>
      </c>
      <c r="F26" t="str">
        <f t="shared" si="1"/>
        <v>tau</v>
      </c>
      <c r="I26">
        <v>0.70796326794896558</v>
      </c>
      <c r="J26">
        <v>0.70796000000000003</v>
      </c>
      <c r="K26">
        <f t="shared" si="7"/>
        <v>5</v>
      </c>
      <c r="L26" t="s">
        <v>173</v>
      </c>
    </row>
    <row r="27" spans="1:12">
      <c r="A27" s="5">
        <v>38</v>
      </c>
      <c r="B27">
        <v>2</v>
      </c>
      <c r="C27">
        <v>0.70820000000000005</v>
      </c>
      <c r="D27">
        <v>0.17042251988900001</v>
      </c>
      <c r="E27">
        <f t="shared" si="0"/>
        <v>6</v>
      </c>
      <c r="F27" t="str">
        <f t="shared" si="1"/>
        <v>tau</v>
      </c>
      <c r="I27">
        <v>0.8495559215387587</v>
      </c>
      <c r="J27">
        <v>0.84955999999999998</v>
      </c>
      <c r="K27">
        <f t="shared" si="7"/>
        <v>6</v>
      </c>
      <c r="L27" t="s">
        <v>173</v>
      </c>
    </row>
    <row r="28" spans="1:12">
      <c r="A28" s="5">
        <v>19</v>
      </c>
      <c r="B28">
        <v>6</v>
      </c>
      <c r="C28">
        <v>0.32623999999999997</v>
      </c>
      <c r="D28">
        <v>0.171115734623</v>
      </c>
      <c r="E28">
        <f t="shared" si="0"/>
        <v>7</v>
      </c>
      <c r="F28" t="str">
        <f t="shared" si="1"/>
        <v>tau</v>
      </c>
      <c r="I28">
        <v>0.99114857512855181</v>
      </c>
      <c r="J28">
        <v>0.99114999999999998</v>
      </c>
      <c r="K28">
        <f t="shared" si="7"/>
        <v>7</v>
      </c>
      <c r="L28" t="s">
        <v>173</v>
      </c>
    </row>
    <row r="29" spans="1:12">
      <c r="A29" s="5">
        <v>48</v>
      </c>
      <c r="B29">
        <v>8</v>
      </c>
      <c r="C29">
        <v>0.94427000000000005</v>
      </c>
      <c r="D29">
        <v>0.15525651888200001</v>
      </c>
      <c r="E29">
        <f t="shared" si="0"/>
        <v>8</v>
      </c>
      <c r="F29" t="str">
        <f t="shared" si="1"/>
        <v>tau</v>
      </c>
      <c r="I29">
        <v>0.13274122871834493</v>
      </c>
      <c r="J29">
        <v>0.13274</v>
      </c>
      <c r="K29">
        <f t="shared" si="7"/>
        <v>8</v>
      </c>
      <c r="L29" t="s">
        <v>173</v>
      </c>
    </row>
    <row r="30" spans="1:12">
      <c r="A30" s="5">
        <v>30</v>
      </c>
      <c r="B30">
        <v>8</v>
      </c>
      <c r="C30">
        <v>0.56230999999999998</v>
      </c>
      <c r="D30">
        <v>0.17498643609100001</v>
      </c>
      <c r="E30">
        <f t="shared" si="0"/>
        <v>9</v>
      </c>
      <c r="F30" t="str">
        <f t="shared" si="1"/>
        <v>tau</v>
      </c>
      <c r="I30">
        <v>0.27433388230813804</v>
      </c>
      <c r="J30">
        <v>0.27433000000000002</v>
      </c>
      <c r="K30">
        <f t="shared" si="7"/>
        <v>9</v>
      </c>
      <c r="L30" t="s">
        <v>173</v>
      </c>
    </row>
    <row r="31" spans="1:12">
      <c r="A31" s="5">
        <v>10</v>
      </c>
      <c r="B31">
        <v>8</v>
      </c>
      <c r="C31">
        <v>0.18034</v>
      </c>
      <c r="D31">
        <v>0.164658544943</v>
      </c>
      <c r="E31">
        <f t="shared" si="0"/>
        <v>10</v>
      </c>
      <c r="F31" t="str">
        <f t="shared" si="1"/>
        <v>tau</v>
      </c>
      <c r="I31">
        <v>0.41592653589793116</v>
      </c>
      <c r="J31">
        <v>0.41593000000000002</v>
      </c>
      <c r="K31">
        <f t="shared" si="7"/>
        <v>10</v>
      </c>
      <c r="L31" t="s">
        <v>173</v>
      </c>
    </row>
    <row r="32" spans="1:12">
      <c r="A32" s="5">
        <v>0</v>
      </c>
      <c r="B32">
        <v>52</v>
      </c>
      <c r="C32">
        <v>0</v>
      </c>
      <c r="D32">
        <v>0.148421384878</v>
      </c>
      <c r="E32" t="e">
        <f>+VLOOKUP($C32,$J$2:$L$31,2,FALSE)</f>
        <v>#N/A</v>
      </c>
      <c r="F32" t="e">
        <f t="shared" si="1"/>
        <v>#N/A</v>
      </c>
    </row>
    <row r="33" spans="1:10">
      <c r="A33" s="5">
        <v>1</v>
      </c>
      <c r="B33">
        <v>8</v>
      </c>
      <c r="C33">
        <v>1.4999999999999999E-2</v>
      </c>
      <c r="D33">
        <v>0.15091016329900001</v>
      </c>
      <c r="E33" t="e">
        <f t="shared" ref="E33:E53" si="8">+VLOOKUP(C33,$J$2:$L$31,2,FALSE)</f>
        <v>#N/A</v>
      </c>
      <c r="F33" t="e">
        <f t="shared" si="1"/>
        <v>#N/A</v>
      </c>
    </row>
    <row r="34" spans="1:10">
      <c r="A34" s="5">
        <v>2</v>
      </c>
      <c r="B34">
        <v>8</v>
      </c>
      <c r="C34">
        <v>2.5000000000000001E-2</v>
      </c>
      <c r="D34">
        <v>0.15239586451000001</v>
      </c>
      <c r="E34" t="e">
        <f t="shared" si="8"/>
        <v>#N/A</v>
      </c>
      <c r="F34" t="e">
        <f t="shared" ref="F34:F53" si="9">+VLOOKUP($C34,$J$2:$L$31,3,FALSE)</f>
        <v>#N/A</v>
      </c>
    </row>
    <row r="35" spans="1:10">
      <c r="A35" s="5">
        <v>3</v>
      </c>
      <c r="B35">
        <v>8</v>
      </c>
      <c r="C35">
        <v>0.05</v>
      </c>
      <c r="D35">
        <v>0.15510571445599999</v>
      </c>
      <c r="E35" t="e">
        <f t="shared" si="8"/>
        <v>#N/A</v>
      </c>
      <c r="F35" t="e">
        <f t="shared" si="9"/>
        <v>#N/A</v>
      </c>
    </row>
    <row r="36" spans="1:10">
      <c r="A36" s="5">
        <v>6</v>
      </c>
      <c r="B36">
        <v>48</v>
      </c>
      <c r="C36">
        <v>0.1</v>
      </c>
      <c r="D36">
        <v>0.15996368637799999</v>
      </c>
      <c r="E36" t="e">
        <f t="shared" si="8"/>
        <v>#N/A</v>
      </c>
      <c r="F36" t="e">
        <f t="shared" si="9"/>
        <v>#N/A</v>
      </c>
    </row>
    <row r="37" spans="1:10">
      <c r="A37" s="5">
        <v>11</v>
      </c>
      <c r="B37">
        <v>48</v>
      </c>
      <c r="C37">
        <v>0.2</v>
      </c>
      <c r="D37">
        <v>0.16631192768399999</v>
      </c>
      <c r="E37" t="e">
        <f t="shared" si="8"/>
        <v>#N/A</v>
      </c>
      <c r="F37" t="e">
        <f t="shared" si="9"/>
        <v>#N/A</v>
      </c>
      <c r="I37">
        <v>0.6180339887498949</v>
      </c>
      <c r="J37" t="str">
        <f>+I37&amp;","</f>
        <v>0.618033988749895,</v>
      </c>
    </row>
    <row r="38" spans="1:10">
      <c r="A38" s="5">
        <v>14</v>
      </c>
      <c r="B38">
        <v>36</v>
      </c>
      <c r="C38">
        <v>0.25</v>
      </c>
      <c r="D38">
        <v>0.16880020184700001</v>
      </c>
      <c r="E38" t="e">
        <f t="shared" si="8"/>
        <v>#N/A</v>
      </c>
      <c r="F38" t="e">
        <f t="shared" si="9"/>
        <v>#N/A</v>
      </c>
      <c r="I38">
        <v>0.23606797749978981</v>
      </c>
      <c r="J38" t="str">
        <f t="shared" ref="J38:J66" si="10">+I38&amp;","</f>
        <v>0.23606797749979,</v>
      </c>
    </row>
    <row r="39" spans="1:10">
      <c r="A39" s="5">
        <v>17</v>
      </c>
      <c r="B39">
        <v>48</v>
      </c>
      <c r="C39">
        <v>0.3</v>
      </c>
      <c r="D39">
        <v>0.17150549818499999</v>
      </c>
      <c r="E39" t="e">
        <f t="shared" si="8"/>
        <v>#N/A</v>
      </c>
      <c r="F39" t="e">
        <f t="shared" si="9"/>
        <v>#N/A</v>
      </c>
      <c r="I39">
        <v>0.85410196624968471</v>
      </c>
      <c r="J39" t="str">
        <f t="shared" si="10"/>
        <v>0.854101966249685,</v>
      </c>
    </row>
    <row r="40" spans="1:10">
      <c r="A40" s="5">
        <v>20</v>
      </c>
      <c r="B40">
        <v>6</v>
      </c>
      <c r="C40">
        <v>0.35</v>
      </c>
      <c r="D40">
        <v>0.171952891355</v>
      </c>
      <c r="E40" t="e">
        <f t="shared" si="8"/>
        <v>#N/A</v>
      </c>
      <c r="F40" t="e">
        <f t="shared" si="9"/>
        <v>#N/A</v>
      </c>
      <c r="I40">
        <v>0.47213595499957961</v>
      </c>
      <c r="J40" t="str">
        <f t="shared" si="10"/>
        <v>0.47213595499958,</v>
      </c>
    </row>
    <row r="41" spans="1:10">
      <c r="A41" s="5">
        <v>21</v>
      </c>
      <c r="B41">
        <v>48</v>
      </c>
      <c r="C41">
        <v>0.4</v>
      </c>
      <c r="D41">
        <v>0.17369635277600001</v>
      </c>
      <c r="E41" t="e">
        <f t="shared" si="8"/>
        <v>#N/A</v>
      </c>
      <c r="F41" t="e">
        <f t="shared" si="9"/>
        <v>#N/A</v>
      </c>
      <c r="I41">
        <v>9.0169943749474513E-2</v>
      </c>
      <c r="J41" t="str">
        <f t="shared" si="10"/>
        <v>0.0901699437494745,</v>
      </c>
    </row>
    <row r="42" spans="1:10">
      <c r="A42" s="5">
        <v>25</v>
      </c>
      <c r="B42">
        <v>8</v>
      </c>
      <c r="C42">
        <v>0.45</v>
      </c>
      <c r="D42">
        <v>0.175742824775</v>
      </c>
      <c r="E42" t="e">
        <f t="shared" si="8"/>
        <v>#N/A</v>
      </c>
      <c r="F42" t="e">
        <f t="shared" si="9"/>
        <v>#N/A</v>
      </c>
      <c r="I42">
        <v>0.70820393249936942</v>
      </c>
      <c r="J42" t="str">
        <f t="shared" si="10"/>
        <v>0.708203932499369,</v>
      </c>
    </row>
    <row r="43" spans="1:10">
      <c r="A43" s="5">
        <v>28</v>
      </c>
      <c r="B43">
        <v>36</v>
      </c>
      <c r="C43">
        <v>0.5</v>
      </c>
      <c r="D43">
        <v>0.17736363883</v>
      </c>
      <c r="E43" t="e">
        <f t="shared" si="8"/>
        <v>#N/A</v>
      </c>
      <c r="F43" t="e">
        <f t="shared" si="9"/>
        <v>#N/A</v>
      </c>
      <c r="I43">
        <v>0.32623792124926432</v>
      </c>
      <c r="J43" t="str">
        <f t="shared" si="10"/>
        <v>0.326237921249264,</v>
      </c>
    </row>
    <row r="44" spans="1:10">
      <c r="A44" s="5">
        <v>29</v>
      </c>
      <c r="B44">
        <v>8</v>
      </c>
      <c r="C44">
        <v>0.55000000000000004</v>
      </c>
      <c r="D44">
        <v>0.17572075546400001</v>
      </c>
      <c r="E44" t="e">
        <f t="shared" si="8"/>
        <v>#N/A</v>
      </c>
      <c r="F44" t="e">
        <f t="shared" si="9"/>
        <v>#N/A</v>
      </c>
      <c r="I44">
        <v>0.94427190999915922</v>
      </c>
      <c r="J44" t="str">
        <f t="shared" si="10"/>
        <v>0.944271909999159,</v>
      </c>
    </row>
    <row r="45" spans="1:10">
      <c r="A45" s="5">
        <v>32</v>
      </c>
      <c r="B45">
        <v>46</v>
      </c>
      <c r="C45">
        <v>0.6</v>
      </c>
      <c r="D45">
        <v>0.17363081766999999</v>
      </c>
      <c r="E45" t="e">
        <f t="shared" si="8"/>
        <v>#N/A</v>
      </c>
      <c r="F45" t="e">
        <f t="shared" si="9"/>
        <v>#N/A</v>
      </c>
      <c r="I45">
        <v>0.56230589874905412</v>
      </c>
      <c r="J45" t="str">
        <f t="shared" si="10"/>
        <v>0.562305898749054,</v>
      </c>
    </row>
    <row r="46" spans="1:10">
      <c r="A46" s="5">
        <v>34</v>
      </c>
      <c r="B46">
        <v>6</v>
      </c>
      <c r="C46">
        <v>0.65</v>
      </c>
      <c r="D46">
        <v>0.172008927102</v>
      </c>
      <c r="E46" t="e">
        <f t="shared" si="8"/>
        <v>#N/A</v>
      </c>
      <c r="F46" t="e">
        <f t="shared" si="9"/>
        <v>#N/A</v>
      </c>
      <c r="I46">
        <v>0.18033988749894903</v>
      </c>
      <c r="J46" t="str">
        <f t="shared" si="10"/>
        <v>0.180339887498949,</v>
      </c>
    </row>
    <row r="47" spans="1:10">
      <c r="A47" s="5">
        <v>36</v>
      </c>
      <c r="B47">
        <v>48</v>
      </c>
      <c r="C47">
        <v>0.7</v>
      </c>
      <c r="D47">
        <v>0.171366851647</v>
      </c>
      <c r="E47" t="e">
        <f t="shared" si="8"/>
        <v>#N/A</v>
      </c>
      <c r="F47" t="e">
        <f t="shared" si="9"/>
        <v>#N/A</v>
      </c>
      <c r="I47">
        <v>0.41421356237309515</v>
      </c>
      <c r="J47" t="str">
        <f t="shared" si="10"/>
        <v>0.414213562373095,</v>
      </c>
    </row>
    <row r="48" spans="1:10">
      <c r="A48" s="5">
        <v>40</v>
      </c>
      <c r="B48">
        <v>36</v>
      </c>
      <c r="C48">
        <v>0.75</v>
      </c>
      <c r="D48">
        <v>0.16860390643500001</v>
      </c>
      <c r="E48" t="e">
        <f t="shared" si="8"/>
        <v>#N/A</v>
      </c>
      <c r="F48" t="e">
        <f t="shared" si="9"/>
        <v>#N/A</v>
      </c>
      <c r="I48">
        <v>0.82842712474619029</v>
      </c>
      <c r="J48" t="str">
        <f t="shared" si="10"/>
        <v>0.82842712474619,</v>
      </c>
    </row>
    <row r="49" spans="1:10">
      <c r="A49" s="5">
        <v>41</v>
      </c>
      <c r="B49">
        <v>48</v>
      </c>
      <c r="C49">
        <v>0.8</v>
      </c>
      <c r="D49">
        <v>0.166332361722</v>
      </c>
      <c r="E49" t="e">
        <f t="shared" si="8"/>
        <v>#N/A</v>
      </c>
      <c r="F49" t="e">
        <f t="shared" si="9"/>
        <v>#N/A</v>
      </c>
      <c r="I49">
        <v>0.24264068711928566</v>
      </c>
      <c r="J49" t="str">
        <f t="shared" si="10"/>
        <v>0.242640687119286,</v>
      </c>
    </row>
    <row r="50" spans="1:10">
      <c r="A50" s="5">
        <v>44</v>
      </c>
      <c r="B50">
        <v>8</v>
      </c>
      <c r="C50">
        <v>0.85</v>
      </c>
      <c r="D50">
        <v>0.162658035334</v>
      </c>
      <c r="E50" t="e">
        <f t="shared" si="8"/>
        <v>#N/A</v>
      </c>
      <c r="F50" t="e">
        <f t="shared" si="9"/>
        <v>#N/A</v>
      </c>
      <c r="I50">
        <v>0.65685424949238058</v>
      </c>
      <c r="J50" t="str">
        <f t="shared" si="10"/>
        <v>0.656854249492381,</v>
      </c>
    </row>
    <row r="51" spans="1:10">
      <c r="A51" s="5">
        <v>47</v>
      </c>
      <c r="B51">
        <v>44</v>
      </c>
      <c r="C51">
        <v>0.9</v>
      </c>
      <c r="D51">
        <v>0.159909173924</v>
      </c>
      <c r="E51" t="e">
        <f t="shared" si="8"/>
        <v>#N/A</v>
      </c>
      <c r="F51" t="e">
        <f t="shared" si="9"/>
        <v>#N/A</v>
      </c>
      <c r="I51">
        <v>7.1067811865475505E-2</v>
      </c>
      <c r="J51" t="str">
        <f t="shared" si="10"/>
        <v>0.0710678118654755,</v>
      </c>
    </row>
    <row r="52" spans="1:10">
      <c r="A52" s="5">
        <v>49</v>
      </c>
      <c r="B52">
        <v>6</v>
      </c>
      <c r="C52">
        <v>0.95</v>
      </c>
      <c r="D52">
        <v>0.154586830289</v>
      </c>
      <c r="E52" t="e">
        <f t="shared" si="8"/>
        <v>#N/A</v>
      </c>
      <c r="F52" t="e">
        <f t="shared" si="9"/>
        <v>#N/A</v>
      </c>
      <c r="I52">
        <v>0.48528137423857132</v>
      </c>
      <c r="J52" t="str">
        <f t="shared" si="10"/>
        <v>0.485281374238571,</v>
      </c>
    </row>
    <row r="53" spans="1:10">
      <c r="A53" s="5">
        <v>50</v>
      </c>
      <c r="B53">
        <v>8</v>
      </c>
      <c r="C53">
        <v>0.97499999999999998</v>
      </c>
      <c r="D53">
        <v>0.15220011565</v>
      </c>
      <c r="E53" t="e">
        <f t="shared" si="8"/>
        <v>#N/A</v>
      </c>
      <c r="F53" t="e">
        <f t="shared" si="9"/>
        <v>#N/A</v>
      </c>
      <c r="I53">
        <v>0.89949493661166535</v>
      </c>
      <c r="J53" t="str">
        <f t="shared" si="10"/>
        <v>0.899494936611665,</v>
      </c>
    </row>
    <row r="54" spans="1:10" ht="17">
      <c r="A54" s="6"/>
      <c r="I54">
        <v>0.31370849898476116</v>
      </c>
      <c r="J54" t="str">
        <f t="shared" si="10"/>
        <v>0.313708498984761,</v>
      </c>
    </row>
    <row r="55" spans="1:10">
      <c r="I55">
        <v>0.72792206135785698</v>
      </c>
      <c r="J55" t="str">
        <f t="shared" si="10"/>
        <v>0.727922061357857,</v>
      </c>
    </row>
    <row r="56" spans="1:10">
      <c r="I56">
        <v>0.14213562373095101</v>
      </c>
      <c r="J56" t="str">
        <f t="shared" si="10"/>
        <v>0.142135623730951,</v>
      </c>
    </row>
    <row r="57" spans="1:10">
      <c r="I57">
        <v>0.14159265358979312</v>
      </c>
      <c r="J57" t="str">
        <f t="shared" si="10"/>
        <v>0.141592653589793,</v>
      </c>
    </row>
    <row r="58" spans="1:10">
      <c r="I58">
        <v>0.28318530717958623</v>
      </c>
      <c r="J58" t="str">
        <f t="shared" si="10"/>
        <v>0.283185307179586,</v>
      </c>
    </row>
    <row r="59" spans="1:10">
      <c r="I59">
        <v>0.42477796076937935</v>
      </c>
      <c r="J59" t="str">
        <f t="shared" si="10"/>
        <v>0.424777960769379,</v>
      </c>
    </row>
    <row r="60" spans="1:10">
      <c r="I60">
        <v>0.56637061435917246</v>
      </c>
      <c r="J60" t="str">
        <f t="shared" si="10"/>
        <v>0.566370614359172,</v>
      </c>
    </row>
    <row r="61" spans="1:10">
      <c r="I61">
        <v>0.70796326794896558</v>
      </c>
      <c r="J61" t="str">
        <f t="shared" si="10"/>
        <v>0.707963267948966,</v>
      </c>
    </row>
    <row r="62" spans="1:10">
      <c r="I62">
        <v>0.8495559215387587</v>
      </c>
      <c r="J62" t="str">
        <f t="shared" si="10"/>
        <v>0.849555921538759,</v>
      </c>
    </row>
    <row r="63" spans="1:10">
      <c r="I63">
        <v>0.99114857512855181</v>
      </c>
      <c r="J63" t="str">
        <f t="shared" si="10"/>
        <v>0.991148575128552,</v>
      </c>
    </row>
    <row r="64" spans="1:10">
      <c r="I64">
        <v>0.13274122871834493</v>
      </c>
      <c r="J64" t="str">
        <f t="shared" si="10"/>
        <v>0.132741228718345,</v>
      </c>
    </row>
    <row r="65" spans="9:10">
      <c r="I65">
        <v>0.27433388230813804</v>
      </c>
      <c r="J65" t="str">
        <f t="shared" si="10"/>
        <v>0.274333882308138,</v>
      </c>
    </row>
    <row r="66" spans="9:10">
      <c r="I66">
        <v>0.41592653589793116</v>
      </c>
      <c r="J66" t="str">
        <f t="shared" si="10"/>
        <v>0.415926535897931,</v>
      </c>
    </row>
  </sheetData>
  <autoFilter ref="A1:F53">
    <sortState ref="A2:F53">
      <sortCondition ref="F1:F5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2"/>
  <sheetViews>
    <sheetView workbookViewId="0">
      <selection activeCell="P50" sqref="P50"/>
    </sheetView>
  </sheetViews>
  <sheetFormatPr baseColWidth="10" defaultRowHeight="15" x14ac:dyDescent="0"/>
  <sheetData>
    <row r="1" spans="1:18">
      <c r="A1" t="s">
        <v>176</v>
      </c>
      <c r="B1" t="s">
        <v>176</v>
      </c>
      <c r="C1" t="s">
        <v>176</v>
      </c>
      <c r="D1" t="s">
        <v>176</v>
      </c>
    </row>
    <row r="2" spans="1:18" ht="17">
      <c r="A2" s="4">
        <v>0</v>
      </c>
      <c r="B2">
        <v>0.81200000000000006</v>
      </c>
      <c r="C2">
        <v>0.1037</v>
      </c>
      <c r="D2">
        <v>7</v>
      </c>
      <c r="E2">
        <f>+ROUND(A2,4)</f>
        <v>0</v>
      </c>
      <c r="G2" s="4">
        <v>0</v>
      </c>
      <c r="H2">
        <v>52</v>
      </c>
      <c r="I2">
        <v>0</v>
      </c>
      <c r="J2">
        <v>0.148421384878</v>
      </c>
      <c r="K2">
        <f>+VLOOKUP(L2,$A$2:$C$161,3,FALSE)</f>
        <v>0.1037</v>
      </c>
      <c r="L2">
        <f>+ROUND(I2,4)</f>
        <v>0</v>
      </c>
      <c r="N2">
        <v>0.1037</v>
      </c>
      <c r="O2">
        <v>0.148421384878</v>
      </c>
      <c r="Q2" t="str">
        <f>+N2&amp;","</f>
        <v>0.1037,</v>
      </c>
      <c r="R2" t="str">
        <f>+O2&amp;","</f>
        <v>0.148421384878,</v>
      </c>
    </row>
    <row r="3" spans="1:18" ht="17">
      <c r="A3" s="4">
        <v>0</v>
      </c>
      <c r="B3">
        <v>0.81200000000000006</v>
      </c>
      <c r="C3">
        <v>0.1037</v>
      </c>
      <c r="D3">
        <v>7</v>
      </c>
      <c r="E3">
        <f t="shared" ref="E3:E66" si="0">+ROUND(A3,4)</f>
        <v>0</v>
      </c>
      <c r="G3" s="4">
        <v>1</v>
      </c>
      <c r="H3">
        <v>8</v>
      </c>
      <c r="I3">
        <v>1.5000000000000013E-2</v>
      </c>
      <c r="J3">
        <v>0.15091016329900001</v>
      </c>
      <c r="K3">
        <f t="shared" ref="K3:K53" si="1">+VLOOKUP(L3,$A$2:$C$161,3,FALSE)</f>
        <v>0.1042</v>
      </c>
      <c r="L3">
        <f t="shared" ref="L3:L53" si="2">+ROUND(I3,4)</f>
        <v>1.4999999999999999E-2</v>
      </c>
      <c r="N3">
        <v>0.1042</v>
      </c>
      <c r="O3">
        <v>0.15091016329900001</v>
      </c>
      <c r="Q3" t="str">
        <f t="shared" ref="Q3:Q41" si="3">+N3&amp;","</f>
        <v>0.1042,</v>
      </c>
      <c r="R3" t="str">
        <f t="shared" ref="R3:R41" si="4">+O3&amp;","</f>
        <v>0.150910163299,</v>
      </c>
    </row>
    <row r="4" spans="1:18" ht="17">
      <c r="A4" s="4">
        <v>5.0000000000000001E-3</v>
      </c>
      <c r="B4">
        <v>0.81200000000000006</v>
      </c>
      <c r="C4">
        <v>0.10408000000000001</v>
      </c>
      <c r="D4">
        <v>10</v>
      </c>
      <c r="E4">
        <f t="shared" si="0"/>
        <v>5.0000000000000001E-3</v>
      </c>
      <c r="G4" s="4">
        <v>2</v>
      </c>
      <c r="H4">
        <v>8</v>
      </c>
      <c r="I4">
        <v>2.5000000000000022E-2</v>
      </c>
      <c r="J4">
        <v>0.15239586451000001</v>
      </c>
      <c r="K4">
        <f t="shared" si="1"/>
        <v>0.10459</v>
      </c>
      <c r="L4">
        <f t="shared" si="2"/>
        <v>2.5000000000000001E-2</v>
      </c>
      <c r="N4">
        <v>0.10459</v>
      </c>
      <c r="O4">
        <v>0.15239586451000001</v>
      </c>
      <c r="Q4" t="str">
        <f t="shared" si="3"/>
        <v>0.10459,</v>
      </c>
      <c r="R4" t="str">
        <f t="shared" si="4"/>
        <v>0.15239586451,</v>
      </c>
    </row>
    <row r="5" spans="1:18" ht="17">
      <c r="A5" s="4">
        <v>8.8999999999999999E-3</v>
      </c>
      <c r="B5">
        <v>0.81200000000000006</v>
      </c>
      <c r="C5">
        <v>0.10405</v>
      </c>
      <c r="D5">
        <v>9</v>
      </c>
      <c r="E5">
        <f t="shared" si="0"/>
        <v>8.8999999999999999E-3</v>
      </c>
      <c r="G5" s="4">
        <v>3</v>
      </c>
      <c r="H5">
        <v>8</v>
      </c>
      <c r="I5">
        <v>4.9999999999999989E-2</v>
      </c>
      <c r="J5">
        <v>0.15510571445599999</v>
      </c>
      <c r="K5">
        <f t="shared" si="1"/>
        <v>0.10551000000000001</v>
      </c>
      <c r="L5">
        <f t="shared" si="2"/>
        <v>0.05</v>
      </c>
      <c r="N5">
        <v>0.10551000000000001</v>
      </c>
      <c r="O5">
        <v>0.15510571445599999</v>
      </c>
      <c r="Q5" t="str">
        <f t="shared" si="3"/>
        <v>0.10551,</v>
      </c>
      <c r="R5" t="str">
        <f t="shared" si="4"/>
        <v>0.155105714456,</v>
      </c>
    </row>
    <row r="6" spans="1:18" ht="17">
      <c r="A6" s="4">
        <v>0.01</v>
      </c>
      <c r="B6">
        <v>0.81200000000000006</v>
      </c>
      <c r="C6">
        <v>0.10421999999999999</v>
      </c>
      <c r="D6">
        <v>10</v>
      </c>
      <c r="E6">
        <f t="shared" si="0"/>
        <v>0.01</v>
      </c>
      <c r="G6" s="4">
        <v>4</v>
      </c>
      <c r="H6">
        <v>6</v>
      </c>
      <c r="I6">
        <v>7.1069999999999967E-2</v>
      </c>
      <c r="J6">
        <v>0.156759442853</v>
      </c>
      <c r="K6">
        <f t="shared" si="1"/>
        <v>0.10632999999999999</v>
      </c>
      <c r="L6">
        <f t="shared" si="2"/>
        <v>7.1099999999999997E-2</v>
      </c>
      <c r="N6">
        <v>0.10632999999999999</v>
      </c>
      <c r="O6">
        <v>0.156759442853</v>
      </c>
      <c r="Q6" t="str">
        <f t="shared" si="3"/>
        <v>0.10633,</v>
      </c>
      <c r="R6" t="str">
        <f t="shared" si="4"/>
        <v>0.156759442853,</v>
      </c>
    </row>
    <row r="7" spans="1:18" ht="17">
      <c r="A7" s="4">
        <v>1.4999999999999999E-2</v>
      </c>
      <c r="B7">
        <v>0.81200000000000006</v>
      </c>
      <c r="C7">
        <v>0.1042</v>
      </c>
      <c r="D7">
        <v>10</v>
      </c>
      <c r="E7">
        <f t="shared" si="0"/>
        <v>1.4999999999999999E-2</v>
      </c>
      <c r="G7" s="4">
        <v>5</v>
      </c>
      <c r="H7">
        <v>8</v>
      </c>
      <c r="I7">
        <v>9.0169999999999972E-2</v>
      </c>
      <c r="J7">
        <v>0.157994603545</v>
      </c>
      <c r="K7">
        <f t="shared" si="1"/>
        <v>0.10725</v>
      </c>
      <c r="L7">
        <f t="shared" si="2"/>
        <v>9.0200000000000002E-2</v>
      </c>
      <c r="N7">
        <v>0.10725</v>
      </c>
      <c r="O7">
        <v>0.157994603545</v>
      </c>
      <c r="Q7" t="str">
        <f t="shared" si="3"/>
        <v>0.10725,</v>
      </c>
      <c r="R7" t="str">
        <f t="shared" si="4"/>
        <v>0.157994603545,</v>
      </c>
    </row>
    <row r="8" spans="1:18" ht="17">
      <c r="A8" s="4">
        <v>1.4999999999999999E-2</v>
      </c>
      <c r="B8">
        <v>0.81200000000000006</v>
      </c>
      <c r="C8">
        <v>0.1042</v>
      </c>
      <c r="D8">
        <v>10</v>
      </c>
      <c r="E8">
        <f t="shared" si="0"/>
        <v>1.4999999999999999E-2</v>
      </c>
      <c r="G8" s="4">
        <v>6</v>
      </c>
      <c r="H8">
        <v>48</v>
      </c>
      <c r="I8">
        <v>9.9999999999999978E-2</v>
      </c>
      <c r="J8">
        <v>0.15996368637799999</v>
      </c>
      <c r="K8">
        <f t="shared" si="1"/>
        <v>0.10778</v>
      </c>
      <c r="L8">
        <f t="shared" si="2"/>
        <v>0.1</v>
      </c>
      <c r="N8">
        <v>0.10778</v>
      </c>
      <c r="O8">
        <v>0.15996368637799999</v>
      </c>
      <c r="Q8" t="str">
        <f t="shared" si="3"/>
        <v>0.10778,</v>
      </c>
      <c r="R8" t="str">
        <f t="shared" si="4"/>
        <v>0.159963686378,</v>
      </c>
    </row>
    <row r="9" spans="1:18" ht="17">
      <c r="A9" s="4">
        <v>0.02</v>
      </c>
      <c r="B9">
        <v>0.81200000000000006</v>
      </c>
      <c r="C9">
        <v>0.10433000000000001</v>
      </c>
      <c r="D9">
        <v>11</v>
      </c>
      <c r="E9">
        <f t="shared" si="0"/>
        <v>0.02</v>
      </c>
      <c r="G9" s="4">
        <v>7</v>
      </c>
      <c r="H9">
        <v>8</v>
      </c>
      <c r="I9">
        <v>0.13273999999999997</v>
      </c>
      <c r="J9">
        <v>0.161585353372</v>
      </c>
      <c r="K9">
        <f t="shared" si="1"/>
        <v>0.10897999999999999</v>
      </c>
      <c r="L9">
        <f t="shared" si="2"/>
        <v>0.13270000000000001</v>
      </c>
      <c r="N9">
        <v>0.10897999999999999</v>
      </c>
      <c r="O9">
        <v>0.161585353372</v>
      </c>
      <c r="Q9" t="str">
        <f t="shared" si="3"/>
        <v>0.10898,</v>
      </c>
      <c r="R9" t="str">
        <f t="shared" si="4"/>
        <v>0.161585353372,</v>
      </c>
    </row>
    <row r="10" spans="1:18" ht="17">
      <c r="A10" s="4">
        <v>0.02</v>
      </c>
      <c r="B10">
        <v>0.81200000000000006</v>
      </c>
      <c r="C10">
        <v>0.10433000000000001</v>
      </c>
      <c r="D10">
        <v>11</v>
      </c>
      <c r="E10">
        <f t="shared" si="0"/>
        <v>0.02</v>
      </c>
      <c r="G10" s="4">
        <v>8</v>
      </c>
      <c r="H10">
        <v>6</v>
      </c>
      <c r="I10">
        <v>0.14158999999999999</v>
      </c>
      <c r="J10">
        <v>0.161875200947</v>
      </c>
      <c r="K10">
        <f t="shared" si="1"/>
        <v>0.10934000000000001</v>
      </c>
      <c r="L10">
        <f t="shared" si="2"/>
        <v>0.1416</v>
      </c>
      <c r="N10">
        <v>0.10934000000000001</v>
      </c>
      <c r="O10">
        <v>0.161875200947</v>
      </c>
      <c r="Q10" t="str">
        <f t="shared" si="3"/>
        <v>0.10934,</v>
      </c>
      <c r="R10" t="str">
        <f t="shared" si="4"/>
        <v>0.161875200947,</v>
      </c>
    </row>
    <row r="11" spans="1:18" ht="17">
      <c r="A11" s="4">
        <v>2.1299999999999999E-2</v>
      </c>
      <c r="B11">
        <v>0.81200000000000006</v>
      </c>
      <c r="C11">
        <v>0.10448</v>
      </c>
      <c r="D11">
        <v>10</v>
      </c>
      <c r="E11">
        <f t="shared" si="0"/>
        <v>2.1299999999999999E-2</v>
      </c>
      <c r="G11" s="4">
        <v>9</v>
      </c>
      <c r="H11">
        <v>6</v>
      </c>
      <c r="I11">
        <v>0.14213999999999999</v>
      </c>
      <c r="J11">
        <v>0.16153791809500001</v>
      </c>
      <c r="K11">
        <f t="shared" si="1"/>
        <v>0.10934000000000001</v>
      </c>
      <c r="L11">
        <f t="shared" si="2"/>
        <v>0.1421</v>
      </c>
      <c r="N11">
        <v>0.10934000000000001</v>
      </c>
      <c r="O11">
        <v>0.16153791809500001</v>
      </c>
      <c r="Q11" t="str">
        <f t="shared" si="3"/>
        <v>0.10934,</v>
      </c>
      <c r="R11" t="str">
        <f t="shared" si="4"/>
        <v>0.161537918095,</v>
      </c>
    </row>
    <row r="12" spans="1:18" ht="17">
      <c r="A12" s="4">
        <v>2.5000000000000001E-2</v>
      </c>
      <c r="B12">
        <v>0.81200000000000006</v>
      </c>
      <c r="C12">
        <v>0.10459</v>
      </c>
      <c r="D12">
        <v>11</v>
      </c>
      <c r="E12">
        <f t="shared" si="0"/>
        <v>2.5000000000000001E-2</v>
      </c>
      <c r="G12" s="4">
        <v>10</v>
      </c>
      <c r="H12">
        <v>8</v>
      </c>
      <c r="I12">
        <v>0.18034</v>
      </c>
      <c r="J12">
        <v>0.164658544943</v>
      </c>
      <c r="K12">
        <f t="shared" si="1"/>
        <v>0.11065</v>
      </c>
      <c r="L12">
        <f t="shared" si="2"/>
        <v>0.18029999999999999</v>
      </c>
      <c r="N12">
        <v>0.11065</v>
      </c>
      <c r="O12">
        <v>0.164658544943</v>
      </c>
      <c r="Q12" t="str">
        <f t="shared" si="3"/>
        <v>0.11065,</v>
      </c>
      <c r="R12" t="str">
        <f t="shared" si="4"/>
        <v>0.164658544943,</v>
      </c>
    </row>
    <row r="13" spans="1:18" ht="17">
      <c r="A13" s="4">
        <v>2.5000000000000001E-2</v>
      </c>
      <c r="B13">
        <v>0.81200000000000006</v>
      </c>
      <c r="C13">
        <v>0.10463</v>
      </c>
      <c r="D13">
        <v>10</v>
      </c>
      <c r="E13">
        <f t="shared" si="0"/>
        <v>2.5000000000000001E-2</v>
      </c>
      <c r="G13" s="4">
        <v>11</v>
      </c>
      <c r="H13">
        <v>48</v>
      </c>
      <c r="I13">
        <v>0.2</v>
      </c>
      <c r="J13">
        <v>0.16631192768399999</v>
      </c>
      <c r="K13">
        <f t="shared" si="1"/>
        <v>0.11115</v>
      </c>
      <c r="L13">
        <f t="shared" si="2"/>
        <v>0.2</v>
      </c>
      <c r="N13">
        <v>0.11115</v>
      </c>
      <c r="O13">
        <v>0.16631192768399999</v>
      </c>
      <c r="Q13" t="str">
        <f t="shared" si="3"/>
        <v>0.11115,</v>
      </c>
      <c r="R13" t="str">
        <f t="shared" si="4"/>
        <v>0.166311927684,</v>
      </c>
    </row>
    <row r="14" spans="1:18" ht="17">
      <c r="A14" s="4">
        <v>0.03</v>
      </c>
      <c r="B14">
        <v>0.81200000000000006</v>
      </c>
      <c r="C14">
        <v>0.10502</v>
      </c>
      <c r="D14">
        <v>11</v>
      </c>
      <c r="E14">
        <f t="shared" si="0"/>
        <v>0.03</v>
      </c>
      <c r="G14" s="4">
        <v>12</v>
      </c>
      <c r="H14">
        <v>32</v>
      </c>
      <c r="I14">
        <v>0.23607</v>
      </c>
      <c r="J14">
        <v>0.166889135764</v>
      </c>
      <c r="K14">
        <f t="shared" si="1"/>
        <v>0.11254</v>
      </c>
      <c r="L14">
        <f t="shared" si="2"/>
        <v>0.2361</v>
      </c>
      <c r="N14">
        <v>0.11254</v>
      </c>
      <c r="O14">
        <v>0.166889135764</v>
      </c>
      <c r="Q14" t="str">
        <f t="shared" si="3"/>
        <v>0.11254,</v>
      </c>
      <c r="R14" t="str">
        <f t="shared" si="4"/>
        <v>0.166889135764,</v>
      </c>
    </row>
    <row r="15" spans="1:18" ht="17">
      <c r="A15" s="4">
        <v>0.03</v>
      </c>
      <c r="B15">
        <v>0.81200000000000006</v>
      </c>
      <c r="C15">
        <v>0.10502</v>
      </c>
      <c r="D15">
        <v>11</v>
      </c>
      <c r="E15">
        <f t="shared" si="0"/>
        <v>0.03</v>
      </c>
      <c r="G15" s="4">
        <v>13</v>
      </c>
      <c r="H15">
        <v>8</v>
      </c>
      <c r="I15">
        <v>0.24263999999999997</v>
      </c>
      <c r="J15">
        <v>0.16727452725299999</v>
      </c>
      <c r="K15">
        <f t="shared" si="1"/>
        <v>0.11291</v>
      </c>
      <c r="L15">
        <f t="shared" si="2"/>
        <v>0.24260000000000001</v>
      </c>
      <c r="N15">
        <v>0.11291</v>
      </c>
      <c r="O15">
        <v>0.16727452725299999</v>
      </c>
      <c r="Q15" t="str">
        <f t="shared" si="3"/>
        <v>0.11291,</v>
      </c>
      <c r="R15" t="str">
        <f t="shared" si="4"/>
        <v>0.167274527253,</v>
      </c>
    </row>
    <row r="16" spans="1:18" ht="17">
      <c r="A16" s="4">
        <v>3.5000000000000003E-2</v>
      </c>
      <c r="B16">
        <v>0.81200000000000006</v>
      </c>
      <c r="C16">
        <v>0.10519000000000001</v>
      </c>
      <c r="D16">
        <v>11</v>
      </c>
      <c r="E16">
        <f t="shared" si="0"/>
        <v>3.5000000000000003E-2</v>
      </c>
      <c r="G16" s="4">
        <v>14</v>
      </c>
      <c r="H16">
        <v>36</v>
      </c>
      <c r="I16">
        <v>0.25</v>
      </c>
      <c r="J16">
        <v>0.16880020184700001</v>
      </c>
      <c r="K16">
        <f t="shared" si="1"/>
        <v>0.11312999999999999</v>
      </c>
      <c r="L16">
        <f t="shared" si="2"/>
        <v>0.25</v>
      </c>
      <c r="N16">
        <v>0.11312999999999999</v>
      </c>
      <c r="O16">
        <v>0.16880020184700001</v>
      </c>
      <c r="Q16" t="str">
        <f t="shared" si="3"/>
        <v>0.11313,</v>
      </c>
      <c r="R16" t="str">
        <f t="shared" si="4"/>
        <v>0.168800201847,</v>
      </c>
    </row>
    <row r="17" spans="1:18" ht="17">
      <c r="A17" s="4">
        <v>0.04</v>
      </c>
      <c r="B17">
        <v>0.81200000000000006</v>
      </c>
      <c r="C17">
        <v>0.10536</v>
      </c>
      <c r="D17">
        <v>11</v>
      </c>
      <c r="E17">
        <f t="shared" si="0"/>
        <v>0.04</v>
      </c>
      <c r="G17" s="4">
        <v>15</v>
      </c>
      <c r="H17">
        <v>6</v>
      </c>
      <c r="I17">
        <v>0.27433000000000002</v>
      </c>
      <c r="J17">
        <v>0.16972933007999999</v>
      </c>
      <c r="K17">
        <f t="shared" si="1"/>
        <v>0.11411</v>
      </c>
      <c r="L17">
        <f t="shared" si="2"/>
        <v>0.27429999999999999</v>
      </c>
      <c r="N17">
        <v>0.11411</v>
      </c>
      <c r="O17">
        <v>0.16972933007999999</v>
      </c>
      <c r="Q17" t="str">
        <f t="shared" si="3"/>
        <v>0.11411,</v>
      </c>
      <c r="R17" t="str">
        <f t="shared" si="4"/>
        <v>0.16972933008,</v>
      </c>
    </row>
    <row r="18" spans="1:18" ht="17">
      <c r="A18" s="4">
        <v>4.2599999999999999E-2</v>
      </c>
      <c r="B18">
        <v>0.81200000000000006</v>
      </c>
      <c r="C18">
        <v>0.10523</v>
      </c>
      <c r="D18">
        <v>12</v>
      </c>
      <c r="E18">
        <f t="shared" si="0"/>
        <v>4.2599999999999999E-2</v>
      </c>
      <c r="G18" s="4">
        <v>16</v>
      </c>
      <c r="H18">
        <v>8</v>
      </c>
      <c r="I18">
        <v>0.28319</v>
      </c>
      <c r="J18">
        <v>0.17011707445400001</v>
      </c>
      <c r="K18">
        <f t="shared" si="1"/>
        <v>0.11444</v>
      </c>
      <c r="L18">
        <f t="shared" si="2"/>
        <v>0.28320000000000001</v>
      </c>
      <c r="N18">
        <v>0.11444</v>
      </c>
      <c r="O18">
        <v>0.17011707445400001</v>
      </c>
      <c r="Q18" t="str">
        <f t="shared" si="3"/>
        <v>0.11444,</v>
      </c>
      <c r="R18" t="str">
        <f t="shared" si="4"/>
        <v>0.170117074454,</v>
      </c>
    </row>
    <row r="19" spans="1:18" ht="17">
      <c r="A19" s="4">
        <v>4.4999999999999998E-2</v>
      </c>
      <c r="B19">
        <v>0.81200000000000006</v>
      </c>
      <c r="C19">
        <v>0.10545</v>
      </c>
      <c r="D19">
        <v>11</v>
      </c>
      <c r="E19">
        <f t="shared" si="0"/>
        <v>4.4999999999999998E-2</v>
      </c>
      <c r="G19" s="4">
        <v>17</v>
      </c>
      <c r="H19">
        <v>48</v>
      </c>
      <c r="I19">
        <v>0.3</v>
      </c>
      <c r="J19">
        <v>0.17150549818499999</v>
      </c>
      <c r="K19">
        <f t="shared" si="1"/>
        <v>0.11489000000000001</v>
      </c>
      <c r="L19">
        <f t="shared" si="2"/>
        <v>0.3</v>
      </c>
      <c r="N19">
        <v>0.11489000000000001</v>
      </c>
      <c r="O19">
        <v>0.17150549818499999</v>
      </c>
      <c r="Q19" t="str">
        <f t="shared" si="3"/>
        <v>0.11489,</v>
      </c>
      <c r="R19" t="str">
        <f t="shared" si="4"/>
        <v>0.171505498185,</v>
      </c>
    </row>
    <row r="20" spans="1:18" ht="17">
      <c r="A20" s="4">
        <v>4.4999999999999998E-2</v>
      </c>
      <c r="B20">
        <v>0.81200000000000006</v>
      </c>
      <c r="C20">
        <v>0.10545</v>
      </c>
      <c r="D20">
        <v>11</v>
      </c>
      <c r="E20">
        <f t="shared" si="0"/>
        <v>4.4999999999999998E-2</v>
      </c>
      <c r="G20" s="4">
        <v>18</v>
      </c>
      <c r="H20">
        <v>8</v>
      </c>
      <c r="I20">
        <v>0.31370999999999999</v>
      </c>
      <c r="J20">
        <v>0.17132427160399999</v>
      </c>
      <c r="K20">
        <f t="shared" si="1"/>
        <v>0.11544</v>
      </c>
      <c r="L20">
        <f t="shared" si="2"/>
        <v>0.31369999999999998</v>
      </c>
      <c r="N20">
        <v>0.11544</v>
      </c>
      <c r="O20">
        <v>0.17132427160399999</v>
      </c>
      <c r="Q20" t="str">
        <f t="shared" si="3"/>
        <v>0.11544,</v>
      </c>
      <c r="R20" t="str">
        <f t="shared" si="4"/>
        <v>0.171324271604,</v>
      </c>
    </row>
    <row r="21" spans="1:18" ht="17">
      <c r="A21" s="4">
        <v>0.05</v>
      </c>
      <c r="B21">
        <v>0.81200000000000006</v>
      </c>
      <c r="C21">
        <v>0.10551000000000001</v>
      </c>
      <c r="D21">
        <v>12</v>
      </c>
      <c r="E21">
        <f t="shared" si="0"/>
        <v>0.05</v>
      </c>
      <c r="G21" s="4">
        <v>19</v>
      </c>
      <c r="H21">
        <v>6</v>
      </c>
      <c r="I21">
        <v>0.32623999999999997</v>
      </c>
      <c r="J21">
        <v>0.171115734623</v>
      </c>
      <c r="K21">
        <f t="shared" si="1"/>
        <v>0.11622</v>
      </c>
      <c r="L21">
        <f t="shared" si="2"/>
        <v>0.32619999999999999</v>
      </c>
      <c r="N21">
        <v>0.11622</v>
      </c>
      <c r="O21">
        <v>0.171115734623</v>
      </c>
      <c r="Q21" t="str">
        <f t="shared" si="3"/>
        <v>0.11622,</v>
      </c>
      <c r="R21" t="str">
        <f t="shared" si="4"/>
        <v>0.171115734623,</v>
      </c>
    </row>
    <row r="22" spans="1:18" ht="17">
      <c r="A22" s="4">
        <v>0.05</v>
      </c>
      <c r="B22">
        <v>0.81200000000000006</v>
      </c>
      <c r="C22">
        <v>0.10551000000000001</v>
      </c>
      <c r="D22">
        <v>12</v>
      </c>
      <c r="E22">
        <f t="shared" si="0"/>
        <v>0.05</v>
      </c>
      <c r="G22" s="4">
        <v>20</v>
      </c>
      <c r="H22">
        <v>6</v>
      </c>
      <c r="I22">
        <v>0.35</v>
      </c>
      <c r="J22">
        <v>0.171952891355</v>
      </c>
      <c r="K22">
        <f t="shared" si="1"/>
        <v>0.11681999999999999</v>
      </c>
      <c r="L22">
        <f t="shared" si="2"/>
        <v>0.35</v>
      </c>
      <c r="N22">
        <v>0.11681999999999999</v>
      </c>
      <c r="O22">
        <v>0.171952891355</v>
      </c>
      <c r="Q22" t="str">
        <f t="shared" si="3"/>
        <v>0.11682,</v>
      </c>
      <c r="R22" t="str">
        <f t="shared" si="4"/>
        <v>0.171952891355,</v>
      </c>
    </row>
    <row r="23" spans="1:18" ht="17">
      <c r="A23" s="4">
        <v>0.05</v>
      </c>
      <c r="B23">
        <v>0.81200000000000006</v>
      </c>
      <c r="C23">
        <v>0.10552</v>
      </c>
      <c r="D23">
        <v>11</v>
      </c>
      <c r="E23">
        <f t="shared" si="0"/>
        <v>0.05</v>
      </c>
      <c r="G23" s="4">
        <v>21</v>
      </c>
      <c r="H23">
        <v>48</v>
      </c>
      <c r="I23">
        <v>0.4</v>
      </c>
      <c r="J23">
        <v>0.17369635277600001</v>
      </c>
      <c r="K23" t="e">
        <f t="shared" si="1"/>
        <v>#N/A</v>
      </c>
      <c r="L23">
        <f t="shared" si="2"/>
        <v>0.4</v>
      </c>
      <c r="N23">
        <v>0.11823</v>
      </c>
      <c r="O23">
        <v>0.17116815060599999</v>
      </c>
      <c r="Q23" t="str">
        <f t="shared" si="3"/>
        <v>0.11823,</v>
      </c>
      <c r="R23" t="str">
        <f t="shared" si="4"/>
        <v>0.171168150606,</v>
      </c>
    </row>
    <row r="24" spans="1:18" ht="17">
      <c r="A24" s="4">
        <v>5.5E-2</v>
      </c>
      <c r="B24">
        <v>0.81200000000000006</v>
      </c>
      <c r="C24">
        <v>0.10568</v>
      </c>
      <c r="D24">
        <v>12</v>
      </c>
      <c r="E24">
        <f t="shared" si="0"/>
        <v>5.5E-2</v>
      </c>
      <c r="G24" s="4">
        <v>22</v>
      </c>
      <c r="H24">
        <v>8</v>
      </c>
      <c r="I24">
        <v>0.41421000000000002</v>
      </c>
      <c r="J24">
        <v>0.17404559002700001</v>
      </c>
      <c r="K24" t="e">
        <f t="shared" si="1"/>
        <v>#N/A</v>
      </c>
      <c r="L24">
        <f t="shared" si="2"/>
        <v>0.41420000000000001</v>
      </c>
      <c r="N24">
        <v>0.11681999999999999</v>
      </c>
      <c r="O24">
        <v>0.172008927102</v>
      </c>
      <c r="Q24" t="str">
        <f t="shared" si="3"/>
        <v>0.11682,</v>
      </c>
      <c r="R24" t="str">
        <f t="shared" si="4"/>
        <v>0.172008927102,</v>
      </c>
    </row>
    <row r="25" spans="1:18" ht="17">
      <c r="A25" s="4">
        <v>5.57E-2</v>
      </c>
      <c r="B25">
        <v>0.81200000000000006</v>
      </c>
      <c r="C25">
        <v>0.10576000000000001</v>
      </c>
      <c r="D25">
        <v>12</v>
      </c>
      <c r="E25">
        <f t="shared" si="0"/>
        <v>5.57E-2</v>
      </c>
      <c r="G25" s="4">
        <v>23</v>
      </c>
      <c r="H25">
        <v>8</v>
      </c>
      <c r="I25">
        <v>0.41593000000000002</v>
      </c>
      <c r="J25">
        <v>0.174043327262</v>
      </c>
      <c r="K25" t="e">
        <f t="shared" si="1"/>
        <v>#N/A</v>
      </c>
      <c r="L25">
        <f t="shared" si="2"/>
        <v>0.41589999999999999</v>
      </c>
      <c r="N25">
        <v>0.11688999999999999</v>
      </c>
      <c r="O25">
        <v>0.17216541009899999</v>
      </c>
      <c r="Q25" t="str">
        <f t="shared" si="3"/>
        <v>0.11689,</v>
      </c>
      <c r="R25" t="str">
        <f t="shared" si="4"/>
        <v>0.172165410099,</v>
      </c>
    </row>
    <row r="26" spans="1:18" ht="17">
      <c r="A26" s="4">
        <v>0.06</v>
      </c>
      <c r="B26">
        <v>0.81200000000000006</v>
      </c>
      <c r="C26">
        <v>0.10587000000000001</v>
      </c>
      <c r="D26">
        <v>12</v>
      </c>
      <c r="E26">
        <f t="shared" si="0"/>
        <v>0.06</v>
      </c>
      <c r="G26" s="4">
        <v>24</v>
      </c>
      <c r="H26">
        <v>8</v>
      </c>
      <c r="I26">
        <v>0.42477999999999999</v>
      </c>
      <c r="J26">
        <v>0.17484302286100001</v>
      </c>
      <c r="K26" t="e">
        <f t="shared" si="1"/>
        <v>#N/A</v>
      </c>
      <c r="L26">
        <f t="shared" si="2"/>
        <v>0.42480000000000001</v>
      </c>
      <c r="N26">
        <v>0.11489000000000001</v>
      </c>
      <c r="O26">
        <v>0.171366851647</v>
      </c>
      <c r="Q26" t="str">
        <f t="shared" si="3"/>
        <v>0.11489,</v>
      </c>
      <c r="R26" t="str">
        <f t="shared" si="4"/>
        <v>0.171366851647,</v>
      </c>
    </row>
    <row r="27" spans="1:18" ht="17">
      <c r="A27" s="4">
        <v>0.06</v>
      </c>
      <c r="B27">
        <v>0.81200000000000006</v>
      </c>
      <c r="C27">
        <v>0.10587000000000001</v>
      </c>
      <c r="D27">
        <v>12</v>
      </c>
      <c r="E27">
        <f t="shared" si="0"/>
        <v>0.06</v>
      </c>
      <c r="G27" s="4">
        <v>25</v>
      </c>
      <c r="H27">
        <v>8</v>
      </c>
      <c r="I27">
        <v>0.45</v>
      </c>
      <c r="J27">
        <v>0.175742824775</v>
      </c>
      <c r="K27" t="e">
        <f t="shared" si="1"/>
        <v>#N/A</v>
      </c>
      <c r="L27">
        <f t="shared" si="2"/>
        <v>0.45</v>
      </c>
      <c r="N27">
        <v>0.1148</v>
      </c>
      <c r="O27">
        <v>0.17023069048600001</v>
      </c>
      <c r="Q27" t="str">
        <f t="shared" si="3"/>
        <v>0.1148,</v>
      </c>
      <c r="R27" t="str">
        <f t="shared" si="4"/>
        <v>0.170230690486,</v>
      </c>
    </row>
    <row r="28" spans="1:18" ht="17">
      <c r="A28" s="4">
        <v>6.5000000000000002E-2</v>
      </c>
      <c r="B28">
        <v>0.81200000000000006</v>
      </c>
      <c r="C28">
        <v>0.1062</v>
      </c>
      <c r="D28">
        <v>12</v>
      </c>
      <c r="E28">
        <f t="shared" si="0"/>
        <v>6.5000000000000002E-2</v>
      </c>
      <c r="G28" s="4">
        <v>26</v>
      </c>
      <c r="H28">
        <v>8</v>
      </c>
      <c r="I28">
        <v>0.47214</v>
      </c>
      <c r="J28">
        <v>0.175370213198</v>
      </c>
      <c r="K28" t="e">
        <f t="shared" si="1"/>
        <v>#N/A</v>
      </c>
      <c r="L28">
        <f t="shared" si="2"/>
        <v>0.47210000000000002</v>
      </c>
      <c r="N28">
        <v>0.1148</v>
      </c>
      <c r="O28">
        <v>0.17042251988900001</v>
      </c>
      <c r="Q28" t="str">
        <f t="shared" si="3"/>
        <v>0.1148,</v>
      </c>
      <c r="R28" t="str">
        <f t="shared" si="4"/>
        <v>0.170422519889,</v>
      </c>
    </row>
    <row r="29" spans="1:18" ht="17">
      <c r="A29" s="4">
        <v>7.0000000000000007E-2</v>
      </c>
      <c r="B29">
        <v>0.81200000000000006</v>
      </c>
      <c r="C29">
        <v>0.10632999999999999</v>
      </c>
      <c r="D29">
        <v>12</v>
      </c>
      <c r="E29">
        <f t="shared" si="0"/>
        <v>7.0000000000000007E-2</v>
      </c>
      <c r="G29" s="4">
        <v>27</v>
      </c>
      <c r="H29">
        <v>6</v>
      </c>
      <c r="I29">
        <v>0.48527999999999999</v>
      </c>
      <c r="J29">
        <v>0.176079022443</v>
      </c>
      <c r="K29" t="e">
        <f t="shared" si="1"/>
        <v>#N/A</v>
      </c>
      <c r="L29">
        <f t="shared" si="2"/>
        <v>0.48530000000000001</v>
      </c>
      <c r="N29">
        <v>0.11413</v>
      </c>
      <c r="O29">
        <v>0.16973920592899999</v>
      </c>
      <c r="Q29" t="str">
        <f t="shared" si="3"/>
        <v>0.11413,</v>
      </c>
      <c r="R29" t="str">
        <f t="shared" si="4"/>
        <v>0.169739205929,</v>
      </c>
    </row>
    <row r="30" spans="1:18" ht="17">
      <c r="A30" s="4">
        <v>7.1099999999999997E-2</v>
      </c>
      <c r="B30">
        <v>0.81200000000000006</v>
      </c>
      <c r="C30">
        <v>0.10632999999999999</v>
      </c>
      <c r="D30">
        <v>12</v>
      </c>
      <c r="E30">
        <f t="shared" si="0"/>
        <v>7.1099999999999997E-2</v>
      </c>
      <c r="G30" s="4">
        <v>28</v>
      </c>
      <c r="H30">
        <v>36</v>
      </c>
      <c r="I30">
        <v>0.5</v>
      </c>
      <c r="J30">
        <v>0.17736363883</v>
      </c>
      <c r="K30" t="e">
        <f t="shared" si="1"/>
        <v>#N/A</v>
      </c>
      <c r="L30">
        <f t="shared" si="2"/>
        <v>0.5</v>
      </c>
      <c r="N30">
        <v>0.11312999999999999</v>
      </c>
      <c r="O30">
        <v>0.16860390643500001</v>
      </c>
      <c r="Q30" t="str">
        <f t="shared" si="3"/>
        <v>0.11313,</v>
      </c>
      <c r="R30" t="str">
        <f t="shared" si="4"/>
        <v>0.168603906435,</v>
      </c>
    </row>
    <row r="31" spans="1:18" ht="17">
      <c r="A31" s="4">
        <v>7.4999999999999997E-2</v>
      </c>
      <c r="B31">
        <v>0.81200000000000006</v>
      </c>
      <c r="C31">
        <v>0.1065</v>
      </c>
      <c r="D31">
        <v>12</v>
      </c>
      <c r="E31">
        <f t="shared" si="0"/>
        <v>7.4999999999999997E-2</v>
      </c>
      <c r="G31" s="4">
        <v>29</v>
      </c>
      <c r="H31">
        <v>8</v>
      </c>
      <c r="I31">
        <v>0.44999999999999996</v>
      </c>
      <c r="J31">
        <v>0.17572075546400001</v>
      </c>
      <c r="K31" t="e">
        <f t="shared" si="1"/>
        <v>#N/A</v>
      </c>
      <c r="L31">
        <f t="shared" si="2"/>
        <v>0.45</v>
      </c>
      <c r="N31">
        <v>0.11115</v>
      </c>
      <c r="O31">
        <v>0.166332361722</v>
      </c>
      <c r="Q31" t="str">
        <f t="shared" si="3"/>
        <v>0.11115,</v>
      </c>
      <c r="R31" t="str">
        <f t="shared" si="4"/>
        <v>0.166332361722,</v>
      </c>
    </row>
    <row r="32" spans="1:18" ht="17">
      <c r="A32" s="4">
        <v>7.4999999999999997E-2</v>
      </c>
      <c r="B32">
        <v>0.81200000000000006</v>
      </c>
      <c r="C32">
        <v>0.1065</v>
      </c>
      <c r="D32">
        <v>12</v>
      </c>
      <c r="E32">
        <f t="shared" si="0"/>
        <v>7.4999999999999997E-2</v>
      </c>
      <c r="G32" s="4">
        <v>30</v>
      </c>
      <c r="H32">
        <v>8</v>
      </c>
      <c r="I32">
        <v>0.43769000000000002</v>
      </c>
      <c r="J32">
        <v>0.17498643609100001</v>
      </c>
      <c r="K32" t="e">
        <f t="shared" si="1"/>
        <v>#N/A</v>
      </c>
      <c r="L32">
        <f t="shared" si="2"/>
        <v>0.43769999999999998</v>
      </c>
      <c r="N32">
        <v>0.11005</v>
      </c>
      <c r="O32">
        <v>0.164779376836</v>
      </c>
      <c r="Q32" t="str">
        <f t="shared" si="3"/>
        <v>0.11005,</v>
      </c>
      <c r="R32" t="str">
        <f t="shared" si="4"/>
        <v>0.164779376836,</v>
      </c>
    </row>
    <row r="33" spans="1:18" ht="17">
      <c r="A33" s="4">
        <v>7.6999999999999999E-2</v>
      </c>
      <c r="B33">
        <v>0.81200000000000006</v>
      </c>
      <c r="C33">
        <v>0.10659</v>
      </c>
      <c r="D33">
        <v>12</v>
      </c>
      <c r="E33">
        <f t="shared" si="0"/>
        <v>7.6999999999999999E-2</v>
      </c>
      <c r="G33" s="4">
        <v>31</v>
      </c>
      <c r="H33">
        <v>8</v>
      </c>
      <c r="I33">
        <v>0.43362999999999996</v>
      </c>
      <c r="J33">
        <v>0.17520140362100001</v>
      </c>
      <c r="K33" t="e">
        <f t="shared" si="1"/>
        <v>#N/A</v>
      </c>
      <c r="L33">
        <f t="shared" si="2"/>
        <v>0.43359999999999999</v>
      </c>
      <c r="N33">
        <v>0.10927000000000001</v>
      </c>
      <c r="O33">
        <v>0.162745328129</v>
      </c>
      <c r="Q33" t="str">
        <f t="shared" si="3"/>
        <v>0.10927,</v>
      </c>
      <c r="R33" t="str">
        <f t="shared" si="4"/>
        <v>0.162745328129,</v>
      </c>
    </row>
    <row r="34" spans="1:18" ht="17">
      <c r="A34" s="4">
        <v>0.08</v>
      </c>
      <c r="B34">
        <v>0.81200000000000006</v>
      </c>
      <c r="C34">
        <v>0.10673000000000001</v>
      </c>
      <c r="D34">
        <v>12</v>
      </c>
      <c r="E34">
        <f t="shared" si="0"/>
        <v>0.08</v>
      </c>
      <c r="G34" s="4">
        <v>32</v>
      </c>
      <c r="H34">
        <v>46</v>
      </c>
      <c r="I34">
        <v>0.4</v>
      </c>
      <c r="J34">
        <v>0.17363081766999999</v>
      </c>
      <c r="K34" t="e">
        <f t="shared" si="1"/>
        <v>#N/A</v>
      </c>
      <c r="L34">
        <f t="shared" si="2"/>
        <v>0.4</v>
      </c>
      <c r="N34">
        <v>0.10946</v>
      </c>
      <c r="O34">
        <v>0.162658035334</v>
      </c>
      <c r="Q34" t="str">
        <f t="shared" si="3"/>
        <v>0.10946,</v>
      </c>
      <c r="R34" t="str">
        <f t="shared" si="4"/>
        <v>0.162658035334,</v>
      </c>
    </row>
    <row r="35" spans="1:18" ht="17">
      <c r="A35" s="4">
        <v>0.08</v>
      </c>
      <c r="B35">
        <v>0.81200000000000006</v>
      </c>
      <c r="C35">
        <v>0.10673000000000001</v>
      </c>
      <c r="D35">
        <v>12</v>
      </c>
      <c r="E35">
        <f t="shared" si="0"/>
        <v>0.08</v>
      </c>
      <c r="G35" s="4">
        <v>33</v>
      </c>
      <c r="H35">
        <v>36</v>
      </c>
      <c r="I35">
        <v>0.38197000000000003</v>
      </c>
      <c r="J35">
        <v>0.17116815060599999</v>
      </c>
      <c r="K35">
        <f t="shared" si="1"/>
        <v>0.11823</v>
      </c>
      <c r="L35">
        <f t="shared" si="2"/>
        <v>0.38200000000000001</v>
      </c>
      <c r="N35">
        <v>0.10921</v>
      </c>
      <c r="O35">
        <v>0.160688561565</v>
      </c>
      <c r="Q35" t="str">
        <f t="shared" si="3"/>
        <v>0.10921,</v>
      </c>
      <c r="R35" t="str">
        <f t="shared" si="4"/>
        <v>0.160688561565,</v>
      </c>
    </row>
    <row r="36" spans="1:18" ht="17">
      <c r="A36" s="4">
        <v>8.5000000000000006E-2</v>
      </c>
      <c r="B36">
        <v>0.81200000000000006</v>
      </c>
      <c r="C36">
        <v>0.1069</v>
      </c>
      <c r="D36">
        <v>12</v>
      </c>
      <c r="E36">
        <f t="shared" si="0"/>
        <v>8.5000000000000006E-2</v>
      </c>
      <c r="G36" s="4">
        <v>34</v>
      </c>
      <c r="H36">
        <v>6</v>
      </c>
      <c r="I36">
        <v>0.35</v>
      </c>
      <c r="J36">
        <v>0.172008927102</v>
      </c>
      <c r="K36">
        <f t="shared" si="1"/>
        <v>0.11681999999999999</v>
      </c>
      <c r="L36">
        <f t="shared" si="2"/>
        <v>0.35</v>
      </c>
      <c r="N36">
        <v>0.10750999999999999</v>
      </c>
      <c r="O36">
        <v>0.1595784297</v>
      </c>
      <c r="Q36" t="str">
        <f t="shared" si="3"/>
        <v>0.10751,</v>
      </c>
      <c r="R36" t="str">
        <f t="shared" si="4"/>
        <v>0.1595784297,</v>
      </c>
    </row>
    <row r="37" spans="1:18" ht="17">
      <c r="A37" s="4">
        <v>0.09</v>
      </c>
      <c r="B37">
        <v>0.81200000000000006</v>
      </c>
      <c r="C37">
        <v>0.10725</v>
      </c>
      <c r="D37">
        <v>12</v>
      </c>
      <c r="E37">
        <f t="shared" si="0"/>
        <v>0.09</v>
      </c>
      <c r="G37" s="4">
        <v>35</v>
      </c>
      <c r="H37">
        <v>8</v>
      </c>
      <c r="I37">
        <v>0.34314999999999996</v>
      </c>
      <c r="J37">
        <v>0.17216541009899999</v>
      </c>
      <c r="K37">
        <f t="shared" si="1"/>
        <v>0.11688999999999999</v>
      </c>
      <c r="L37">
        <f t="shared" si="2"/>
        <v>0.34320000000000001</v>
      </c>
      <c r="N37">
        <v>0.10778</v>
      </c>
      <c r="O37">
        <v>0.159909173924</v>
      </c>
      <c r="Q37" t="str">
        <f t="shared" si="3"/>
        <v>0.10778,</v>
      </c>
      <c r="R37" t="str">
        <f t="shared" si="4"/>
        <v>0.159909173924,</v>
      </c>
    </row>
    <row r="38" spans="1:18" ht="17">
      <c r="A38" s="4">
        <v>0.09</v>
      </c>
      <c r="B38">
        <v>0.81200000000000006</v>
      </c>
      <c r="C38">
        <v>0.10725</v>
      </c>
      <c r="D38">
        <v>12</v>
      </c>
      <c r="E38">
        <f t="shared" si="0"/>
        <v>0.09</v>
      </c>
      <c r="G38" s="4">
        <v>36</v>
      </c>
      <c r="H38">
        <v>48</v>
      </c>
      <c r="I38">
        <v>0.30000000000000004</v>
      </c>
      <c r="J38">
        <v>0.171366851647</v>
      </c>
      <c r="K38">
        <f t="shared" si="1"/>
        <v>0.11489000000000001</v>
      </c>
      <c r="L38">
        <f t="shared" si="2"/>
        <v>0.3</v>
      </c>
      <c r="N38">
        <v>0.10576000000000001</v>
      </c>
      <c r="O38">
        <v>0.15525651888200001</v>
      </c>
      <c r="Q38" t="str">
        <f t="shared" si="3"/>
        <v>0.10576,</v>
      </c>
      <c r="R38" t="str">
        <f t="shared" si="4"/>
        <v>0.155256518882,</v>
      </c>
    </row>
    <row r="39" spans="1:18" ht="17">
      <c r="A39" s="4">
        <v>9.0200000000000002E-2</v>
      </c>
      <c r="B39">
        <v>0.81200000000000006</v>
      </c>
      <c r="C39">
        <v>0.10725</v>
      </c>
      <c r="D39">
        <v>12</v>
      </c>
      <c r="E39">
        <f t="shared" si="0"/>
        <v>9.0200000000000002E-2</v>
      </c>
      <c r="G39" s="4">
        <v>37</v>
      </c>
      <c r="H39">
        <v>6</v>
      </c>
      <c r="I39">
        <v>0.29203999999999997</v>
      </c>
      <c r="J39">
        <v>0.17023069048600001</v>
      </c>
      <c r="K39">
        <f t="shared" si="1"/>
        <v>0.1148</v>
      </c>
      <c r="L39">
        <f t="shared" si="2"/>
        <v>0.29199999999999998</v>
      </c>
      <c r="N39">
        <v>0.10551000000000001</v>
      </c>
      <c r="O39">
        <v>0.154586830289</v>
      </c>
      <c r="Q39" t="str">
        <f t="shared" si="3"/>
        <v>0.10551,</v>
      </c>
      <c r="R39" t="str">
        <f t="shared" si="4"/>
        <v>0.154586830289,</v>
      </c>
    </row>
    <row r="40" spans="1:18" ht="17">
      <c r="A40" s="4">
        <v>9.5000000000000001E-2</v>
      </c>
      <c r="B40">
        <v>0.81200000000000006</v>
      </c>
      <c r="C40">
        <v>0.10735</v>
      </c>
      <c r="D40">
        <v>12</v>
      </c>
      <c r="E40">
        <f t="shared" si="0"/>
        <v>9.5000000000000001E-2</v>
      </c>
      <c r="G40" s="4">
        <v>38</v>
      </c>
      <c r="H40">
        <v>2</v>
      </c>
      <c r="I40">
        <v>0.29179999999999995</v>
      </c>
      <c r="J40">
        <v>0.17042251988900001</v>
      </c>
      <c r="K40">
        <f t="shared" si="1"/>
        <v>0.1148</v>
      </c>
      <c r="L40">
        <f t="shared" si="2"/>
        <v>0.2918</v>
      </c>
      <c r="N40">
        <v>0.10459</v>
      </c>
      <c r="O40">
        <v>0.15220011565</v>
      </c>
      <c r="Q40" t="str">
        <f t="shared" si="3"/>
        <v>0.10459,</v>
      </c>
      <c r="R40" t="str">
        <f t="shared" si="4"/>
        <v>0.15220011565,</v>
      </c>
    </row>
    <row r="41" spans="1:18" ht="17">
      <c r="A41" s="4">
        <v>0.1</v>
      </c>
      <c r="B41">
        <v>0.81200000000000006</v>
      </c>
      <c r="C41">
        <v>0.10778</v>
      </c>
      <c r="D41">
        <v>12</v>
      </c>
      <c r="E41">
        <f t="shared" si="0"/>
        <v>0.1</v>
      </c>
      <c r="G41" s="4">
        <v>39</v>
      </c>
      <c r="H41">
        <v>8</v>
      </c>
      <c r="I41">
        <v>0.27207999999999999</v>
      </c>
      <c r="J41">
        <v>0.16973920592899999</v>
      </c>
      <c r="K41">
        <f t="shared" si="1"/>
        <v>0.11413</v>
      </c>
      <c r="L41">
        <f t="shared" si="2"/>
        <v>0.27210000000000001</v>
      </c>
      <c r="N41">
        <v>0.10405</v>
      </c>
      <c r="O41">
        <v>0.149733314408</v>
      </c>
      <c r="Q41" t="str">
        <f t="shared" si="3"/>
        <v>0.10405,</v>
      </c>
      <c r="R41" t="str">
        <f t="shared" si="4"/>
        <v>0.149733314408,</v>
      </c>
    </row>
    <row r="42" spans="1:18" ht="17">
      <c r="A42" s="4">
        <v>0.1</v>
      </c>
      <c r="B42">
        <v>0.81200000000000006</v>
      </c>
      <c r="C42">
        <v>0.10750999999999999</v>
      </c>
      <c r="D42">
        <v>12</v>
      </c>
      <c r="E42">
        <f t="shared" si="0"/>
        <v>0.1</v>
      </c>
      <c r="G42" s="4">
        <v>40</v>
      </c>
      <c r="H42">
        <v>36</v>
      </c>
      <c r="I42">
        <v>0.25</v>
      </c>
      <c r="J42">
        <v>0.16860390643500001</v>
      </c>
      <c r="K42">
        <f t="shared" si="1"/>
        <v>0.11312999999999999</v>
      </c>
      <c r="L42">
        <f t="shared" si="2"/>
        <v>0.25</v>
      </c>
    </row>
    <row r="43" spans="1:18" ht="17">
      <c r="A43" s="4">
        <v>0.10050000000000001</v>
      </c>
      <c r="B43">
        <v>0.81200000000000006</v>
      </c>
      <c r="C43">
        <v>0.10750999999999999</v>
      </c>
      <c r="D43">
        <v>12</v>
      </c>
      <c r="E43">
        <f t="shared" si="0"/>
        <v>0.10050000000000001</v>
      </c>
      <c r="G43" s="4">
        <v>41</v>
      </c>
      <c r="H43">
        <v>48</v>
      </c>
      <c r="I43">
        <v>0.19999999999999996</v>
      </c>
      <c r="J43">
        <v>0.166332361722</v>
      </c>
      <c r="K43">
        <f t="shared" si="1"/>
        <v>0.11115</v>
      </c>
      <c r="L43">
        <f t="shared" si="2"/>
        <v>0.2</v>
      </c>
    </row>
    <row r="44" spans="1:18" ht="17">
      <c r="A44" s="4">
        <v>0.105</v>
      </c>
      <c r="B44">
        <v>0.81200000000000006</v>
      </c>
      <c r="C44">
        <v>0.10779</v>
      </c>
      <c r="D44">
        <v>12</v>
      </c>
      <c r="E44">
        <f t="shared" si="0"/>
        <v>0.105</v>
      </c>
      <c r="G44" s="4">
        <v>42</v>
      </c>
      <c r="H44">
        <v>8</v>
      </c>
      <c r="I44">
        <v>0.17157</v>
      </c>
      <c r="J44">
        <v>0.164779376836</v>
      </c>
      <c r="K44">
        <f t="shared" si="1"/>
        <v>0.11005</v>
      </c>
      <c r="L44">
        <f t="shared" si="2"/>
        <v>0.1716</v>
      </c>
    </row>
    <row r="45" spans="1:18" ht="17">
      <c r="A45" s="4">
        <v>0.105</v>
      </c>
      <c r="B45">
        <v>0.81200000000000006</v>
      </c>
      <c r="C45">
        <v>0.10779</v>
      </c>
      <c r="D45">
        <v>12</v>
      </c>
      <c r="E45">
        <f t="shared" si="0"/>
        <v>0.105</v>
      </c>
      <c r="G45" s="4">
        <v>43</v>
      </c>
      <c r="H45">
        <v>8</v>
      </c>
      <c r="I45">
        <v>0.15044000000000002</v>
      </c>
      <c r="J45">
        <v>0.162745328129</v>
      </c>
      <c r="K45">
        <f t="shared" si="1"/>
        <v>0.10927000000000001</v>
      </c>
      <c r="L45">
        <f t="shared" si="2"/>
        <v>0.15040000000000001</v>
      </c>
    </row>
    <row r="46" spans="1:18" ht="17">
      <c r="A46" s="4">
        <v>0.11</v>
      </c>
      <c r="B46">
        <v>0.81200000000000006</v>
      </c>
      <c r="C46">
        <v>0.1079</v>
      </c>
      <c r="D46">
        <v>12</v>
      </c>
      <c r="E46">
        <f t="shared" si="0"/>
        <v>0.11</v>
      </c>
      <c r="G46" s="4">
        <v>44</v>
      </c>
      <c r="H46">
        <v>8</v>
      </c>
      <c r="I46">
        <v>0.15000000000000002</v>
      </c>
      <c r="J46">
        <v>0.162658035334</v>
      </c>
      <c r="K46">
        <f t="shared" si="1"/>
        <v>0.10946</v>
      </c>
      <c r="L46">
        <f t="shared" si="2"/>
        <v>0.15</v>
      </c>
    </row>
    <row r="47" spans="1:18" ht="17">
      <c r="A47" s="4">
        <v>0.11</v>
      </c>
      <c r="B47">
        <v>0.81200000000000006</v>
      </c>
      <c r="C47">
        <v>0.1079</v>
      </c>
      <c r="D47">
        <v>12</v>
      </c>
      <c r="E47">
        <f t="shared" si="0"/>
        <v>0.11</v>
      </c>
      <c r="G47" s="4">
        <v>45</v>
      </c>
      <c r="H47">
        <v>2</v>
      </c>
      <c r="I47">
        <v>0.14590000000000003</v>
      </c>
      <c r="J47">
        <v>0.160688561565</v>
      </c>
      <c r="K47">
        <f t="shared" si="1"/>
        <v>0.10921</v>
      </c>
      <c r="L47">
        <f t="shared" si="2"/>
        <v>0.1459</v>
      </c>
    </row>
    <row r="48" spans="1:18" ht="17">
      <c r="A48" s="4">
        <v>0.1115</v>
      </c>
      <c r="B48">
        <v>0.81200000000000006</v>
      </c>
      <c r="C48">
        <v>0.108</v>
      </c>
      <c r="D48">
        <v>12</v>
      </c>
      <c r="E48">
        <f t="shared" si="0"/>
        <v>0.1115</v>
      </c>
      <c r="G48" s="4">
        <v>46</v>
      </c>
      <c r="H48">
        <v>8</v>
      </c>
      <c r="I48">
        <v>0.10050999999999999</v>
      </c>
      <c r="J48">
        <v>0.1595784297</v>
      </c>
      <c r="K48">
        <f t="shared" si="1"/>
        <v>0.10750999999999999</v>
      </c>
      <c r="L48">
        <f t="shared" si="2"/>
        <v>0.10050000000000001</v>
      </c>
    </row>
    <row r="49" spans="1:12" ht="17">
      <c r="A49" s="4">
        <v>0.115</v>
      </c>
      <c r="B49">
        <v>0.81200000000000006</v>
      </c>
      <c r="C49">
        <v>0.10809000000000001</v>
      </c>
      <c r="D49">
        <v>12</v>
      </c>
      <c r="E49">
        <f t="shared" si="0"/>
        <v>0.115</v>
      </c>
      <c r="G49" s="4">
        <v>47</v>
      </c>
      <c r="H49">
        <v>44</v>
      </c>
      <c r="I49">
        <v>9.9999999999999978E-2</v>
      </c>
      <c r="J49">
        <v>0.159909173924</v>
      </c>
      <c r="K49">
        <f t="shared" si="1"/>
        <v>0.10778</v>
      </c>
      <c r="L49">
        <f t="shared" si="2"/>
        <v>0.1</v>
      </c>
    </row>
    <row r="50" spans="1:12" ht="17">
      <c r="A50" s="4">
        <v>0.12</v>
      </c>
      <c r="B50">
        <v>0.81200000000000006</v>
      </c>
      <c r="C50">
        <v>0.10863</v>
      </c>
      <c r="D50">
        <v>12</v>
      </c>
      <c r="E50">
        <f t="shared" si="0"/>
        <v>0.12</v>
      </c>
      <c r="G50" s="4">
        <v>48</v>
      </c>
      <c r="H50">
        <v>8</v>
      </c>
      <c r="I50">
        <v>5.5729999999999946E-2</v>
      </c>
      <c r="J50">
        <v>0.15525651888200001</v>
      </c>
      <c r="K50">
        <f t="shared" si="1"/>
        <v>0.10576000000000001</v>
      </c>
      <c r="L50">
        <f t="shared" si="2"/>
        <v>5.57E-2</v>
      </c>
    </row>
    <row r="51" spans="1:12" ht="17">
      <c r="A51" s="4">
        <v>0.125</v>
      </c>
      <c r="B51">
        <v>0.81200000000000006</v>
      </c>
      <c r="C51">
        <v>0.10881</v>
      </c>
      <c r="D51">
        <v>12</v>
      </c>
      <c r="E51">
        <f t="shared" si="0"/>
        <v>0.125</v>
      </c>
      <c r="G51" s="4">
        <v>49</v>
      </c>
      <c r="H51">
        <v>6</v>
      </c>
      <c r="I51">
        <v>5.0000000000000044E-2</v>
      </c>
      <c r="J51">
        <v>0.154586830289</v>
      </c>
      <c r="K51">
        <f t="shared" si="1"/>
        <v>0.10551000000000001</v>
      </c>
      <c r="L51">
        <f t="shared" si="2"/>
        <v>0.05</v>
      </c>
    </row>
    <row r="52" spans="1:12" ht="17">
      <c r="A52" s="4">
        <v>0.125</v>
      </c>
      <c r="B52">
        <v>0.81200000000000006</v>
      </c>
      <c r="C52">
        <v>0.10881</v>
      </c>
      <c r="D52">
        <v>12</v>
      </c>
      <c r="E52">
        <f t="shared" si="0"/>
        <v>0.125</v>
      </c>
      <c r="G52" s="4">
        <v>50</v>
      </c>
      <c r="H52">
        <v>8</v>
      </c>
      <c r="I52">
        <v>2.5000000000000022E-2</v>
      </c>
      <c r="J52">
        <v>0.15220011565</v>
      </c>
      <c r="K52">
        <f t="shared" si="1"/>
        <v>0.10459</v>
      </c>
      <c r="L52">
        <f t="shared" si="2"/>
        <v>2.5000000000000001E-2</v>
      </c>
    </row>
    <row r="53" spans="1:12" ht="17">
      <c r="A53" s="4">
        <v>0.13</v>
      </c>
      <c r="B53">
        <v>0.81200000000000006</v>
      </c>
      <c r="C53">
        <v>0.10897999999999999</v>
      </c>
      <c r="D53">
        <v>12</v>
      </c>
      <c r="E53">
        <f t="shared" si="0"/>
        <v>0.13</v>
      </c>
      <c r="G53" s="4">
        <v>51</v>
      </c>
      <c r="H53">
        <v>8</v>
      </c>
      <c r="I53">
        <v>8.8500000000000245E-3</v>
      </c>
      <c r="J53">
        <v>0.149733314408</v>
      </c>
      <c r="K53">
        <f t="shared" si="1"/>
        <v>0.10405</v>
      </c>
      <c r="L53">
        <f t="shared" si="2"/>
        <v>8.8999999999999999E-3</v>
      </c>
    </row>
    <row r="54" spans="1:12" ht="17">
      <c r="A54" s="4">
        <v>0.13</v>
      </c>
      <c r="B54">
        <v>0.81200000000000006</v>
      </c>
      <c r="C54">
        <v>0.10897999999999999</v>
      </c>
      <c r="D54">
        <v>12</v>
      </c>
      <c r="E54">
        <f t="shared" si="0"/>
        <v>0.13</v>
      </c>
    </row>
    <row r="55" spans="1:12" ht="17">
      <c r="A55" s="4">
        <v>0.13270000000000001</v>
      </c>
      <c r="B55">
        <v>0.81200000000000006</v>
      </c>
      <c r="C55">
        <v>0.10897999999999999</v>
      </c>
      <c r="D55">
        <v>12</v>
      </c>
      <c r="E55">
        <f t="shared" si="0"/>
        <v>0.13270000000000001</v>
      </c>
    </row>
    <row r="56" spans="1:12" ht="17">
      <c r="A56" s="4">
        <v>0.13270000000000001</v>
      </c>
      <c r="B56">
        <v>0.81200000000000006</v>
      </c>
      <c r="C56">
        <v>0.10876</v>
      </c>
      <c r="D56">
        <v>12</v>
      </c>
      <c r="E56">
        <f t="shared" si="0"/>
        <v>0.13270000000000001</v>
      </c>
    </row>
    <row r="57" spans="1:12" ht="17">
      <c r="A57" s="4">
        <v>0.13500000000000001</v>
      </c>
      <c r="B57">
        <v>0.81200000000000006</v>
      </c>
      <c r="C57">
        <v>0.10897999999999999</v>
      </c>
      <c r="D57">
        <v>12</v>
      </c>
      <c r="E57">
        <f t="shared" si="0"/>
        <v>0.13500000000000001</v>
      </c>
    </row>
    <row r="58" spans="1:12" ht="17">
      <c r="A58" s="4">
        <v>0.14000000000000001</v>
      </c>
      <c r="B58">
        <v>0.81200000000000006</v>
      </c>
      <c r="C58">
        <v>0.10915</v>
      </c>
      <c r="D58">
        <v>12</v>
      </c>
      <c r="E58">
        <f t="shared" si="0"/>
        <v>0.14000000000000001</v>
      </c>
    </row>
    <row r="59" spans="1:12" ht="17">
      <c r="A59" s="4">
        <v>0.1416</v>
      </c>
      <c r="B59">
        <v>0.81200000000000006</v>
      </c>
      <c r="C59">
        <v>0.10934000000000001</v>
      </c>
      <c r="D59">
        <v>12</v>
      </c>
      <c r="E59">
        <f t="shared" si="0"/>
        <v>0.1416</v>
      </c>
    </row>
    <row r="60" spans="1:12" ht="17">
      <c r="A60" s="4">
        <v>0.1421</v>
      </c>
      <c r="B60">
        <v>0.81200000000000006</v>
      </c>
      <c r="C60">
        <v>0.10934000000000001</v>
      </c>
      <c r="D60">
        <v>12</v>
      </c>
      <c r="E60">
        <f t="shared" si="0"/>
        <v>0.1421</v>
      </c>
    </row>
    <row r="61" spans="1:12" ht="17">
      <c r="A61" s="4">
        <v>0.14499999999999999</v>
      </c>
      <c r="B61">
        <v>0.81200000000000006</v>
      </c>
      <c r="C61">
        <v>0.10933</v>
      </c>
      <c r="D61">
        <v>12</v>
      </c>
      <c r="E61">
        <f t="shared" si="0"/>
        <v>0.14499999999999999</v>
      </c>
    </row>
    <row r="62" spans="1:12" ht="17">
      <c r="A62" s="4">
        <v>0.14499999999999999</v>
      </c>
      <c r="B62">
        <v>0.81200000000000006</v>
      </c>
      <c r="C62">
        <v>0.10933</v>
      </c>
      <c r="D62">
        <v>12</v>
      </c>
      <c r="E62">
        <f t="shared" si="0"/>
        <v>0.14499999999999999</v>
      </c>
    </row>
    <row r="63" spans="1:12" ht="17">
      <c r="A63" s="4">
        <v>0.1459</v>
      </c>
      <c r="B63">
        <v>0.81200000000000006</v>
      </c>
      <c r="C63">
        <v>0.10921</v>
      </c>
      <c r="D63">
        <v>12</v>
      </c>
      <c r="E63">
        <f t="shared" si="0"/>
        <v>0.1459</v>
      </c>
    </row>
    <row r="64" spans="1:12" ht="17">
      <c r="A64" s="4">
        <v>0.15</v>
      </c>
      <c r="B64">
        <v>0.81200000000000006</v>
      </c>
      <c r="C64">
        <v>0.10946</v>
      </c>
      <c r="D64">
        <v>12</v>
      </c>
      <c r="E64">
        <f t="shared" si="0"/>
        <v>0.15</v>
      </c>
    </row>
    <row r="65" spans="1:5" ht="17">
      <c r="A65" s="4">
        <v>0.15</v>
      </c>
      <c r="B65">
        <v>0.81200000000000006</v>
      </c>
      <c r="C65">
        <v>0.10927000000000001</v>
      </c>
      <c r="D65">
        <v>12</v>
      </c>
      <c r="E65">
        <f t="shared" si="0"/>
        <v>0.15</v>
      </c>
    </row>
    <row r="66" spans="1:5" ht="17">
      <c r="A66" s="4">
        <v>0.15040000000000001</v>
      </c>
      <c r="B66">
        <v>0.81200000000000006</v>
      </c>
      <c r="C66">
        <v>0.10927000000000001</v>
      </c>
      <c r="D66">
        <v>12</v>
      </c>
      <c r="E66">
        <f t="shared" si="0"/>
        <v>0.15040000000000001</v>
      </c>
    </row>
    <row r="67" spans="1:5" ht="17">
      <c r="A67" s="4">
        <v>0.155</v>
      </c>
      <c r="B67">
        <v>0.81200000000000006</v>
      </c>
      <c r="C67">
        <v>0.10972</v>
      </c>
      <c r="D67">
        <v>12</v>
      </c>
      <c r="E67">
        <f t="shared" ref="E67:E130" si="5">+ROUND(A67,4)</f>
        <v>0.155</v>
      </c>
    </row>
    <row r="68" spans="1:5" ht="17">
      <c r="A68" s="4">
        <v>0.155</v>
      </c>
      <c r="B68">
        <v>0.81200000000000006</v>
      </c>
      <c r="C68">
        <v>0.10972</v>
      </c>
      <c r="D68">
        <v>12</v>
      </c>
      <c r="E68">
        <f t="shared" si="5"/>
        <v>0.155</v>
      </c>
    </row>
    <row r="69" spans="1:5" ht="17">
      <c r="A69" s="4">
        <v>0.16</v>
      </c>
      <c r="B69">
        <v>0.81200000000000006</v>
      </c>
      <c r="C69">
        <v>0.10981</v>
      </c>
      <c r="D69">
        <v>12</v>
      </c>
      <c r="E69">
        <f t="shared" si="5"/>
        <v>0.16</v>
      </c>
    </row>
    <row r="70" spans="1:5" ht="17">
      <c r="A70" s="4">
        <v>0.16</v>
      </c>
      <c r="B70">
        <v>0.81200000000000006</v>
      </c>
      <c r="C70">
        <v>0.10981</v>
      </c>
      <c r="D70">
        <v>12</v>
      </c>
      <c r="E70">
        <f t="shared" si="5"/>
        <v>0.16</v>
      </c>
    </row>
    <row r="71" spans="1:5" ht="17">
      <c r="A71" s="4">
        <v>0.16500000000000001</v>
      </c>
      <c r="B71">
        <v>0.81200000000000006</v>
      </c>
      <c r="C71">
        <v>0.10995000000000001</v>
      </c>
      <c r="D71">
        <v>12</v>
      </c>
      <c r="E71">
        <f t="shared" si="5"/>
        <v>0.16500000000000001</v>
      </c>
    </row>
    <row r="72" spans="1:5" ht="17">
      <c r="A72" s="4">
        <v>0.16719999999999999</v>
      </c>
      <c r="B72">
        <v>0.81200000000000006</v>
      </c>
      <c r="C72">
        <v>0.10989</v>
      </c>
      <c r="D72">
        <v>12</v>
      </c>
      <c r="E72">
        <f t="shared" si="5"/>
        <v>0.16719999999999999</v>
      </c>
    </row>
    <row r="73" spans="1:5" ht="17">
      <c r="A73" s="4">
        <v>0.17</v>
      </c>
      <c r="B73">
        <v>0.81200000000000006</v>
      </c>
      <c r="C73">
        <v>0.11007</v>
      </c>
      <c r="D73">
        <v>12</v>
      </c>
      <c r="E73">
        <f t="shared" si="5"/>
        <v>0.17</v>
      </c>
    </row>
    <row r="74" spans="1:5" ht="17">
      <c r="A74" s="4">
        <v>0.17</v>
      </c>
      <c r="B74">
        <v>0.81200000000000006</v>
      </c>
      <c r="C74">
        <v>0.11007</v>
      </c>
      <c r="D74">
        <v>12</v>
      </c>
      <c r="E74">
        <f t="shared" si="5"/>
        <v>0.17</v>
      </c>
    </row>
    <row r="75" spans="1:5" ht="17">
      <c r="A75" s="4">
        <v>0.1716</v>
      </c>
      <c r="B75">
        <v>0.81200000000000006</v>
      </c>
      <c r="C75">
        <v>0.11005</v>
      </c>
      <c r="D75">
        <v>12</v>
      </c>
      <c r="E75">
        <f t="shared" si="5"/>
        <v>0.1716</v>
      </c>
    </row>
    <row r="76" spans="1:5" ht="17">
      <c r="A76" s="4">
        <v>0.17499999999999999</v>
      </c>
      <c r="B76">
        <v>0.81200000000000006</v>
      </c>
      <c r="C76">
        <v>0.1103</v>
      </c>
      <c r="D76">
        <v>12</v>
      </c>
      <c r="E76">
        <f t="shared" si="5"/>
        <v>0.17499999999999999</v>
      </c>
    </row>
    <row r="77" spans="1:5" ht="17">
      <c r="A77" s="4">
        <v>0.18</v>
      </c>
      <c r="B77">
        <v>0.81200000000000006</v>
      </c>
      <c r="C77">
        <v>0.11065</v>
      </c>
      <c r="D77">
        <v>12</v>
      </c>
      <c r="E77">
        <f t="shared" si="5"/>
        <v>0.18</v>
      </c>
    </row>
    <row r="78" spans="1:5" ht="17">
      <c r="A78" s="4">
        <v>0.18029999999999999</v>
      </c>
      <c r="B78">
        <v>0.81200000000000006</v>
      </c>
      <c r="C78">
        <v>0.11065</v>
      </c>
      <c r="D78">
        <v>12</v>
      </c>
      <c r="E78">
        <f t="shared" si="5"/>
        <v>0.18029999999999999</v>
      </c>
    </row>
    <row r="79" spans="1:5" ht="17">
      <c r="A79" s="4">
        <v>0.185</v>
      </c>
      <c r="B79">
        <v>0.81200000000000006</v>
      </c>
      <c r="C79">
        <v>0.11068</v>
      </c>
      <c r="D79">
        <v>12</v>
      </c>
      <c r="E79">
        <f t="shared" si="5"/>
        <v>0.185</v>
      </c>
    </row>
    <row r="80" spans="1:5" ht="17">
      <c r="A80" s="4">
        <v>0.185</v>
      </c>
      <c r="B80">
        <v>0.81200000000000006</v>
      </c>
      <c r="C80">
        <v>0.11068</v>
      </c>
      <c r="D80">
        <v>12</v>
      </c>
      <c r="E80">
        <f t="shared" si="5"/>
        <v>0.185</v>
      </c>
    </row>
    <row r="81" spans="1:5" ht="17">
      <c r="A81" s="4">
        <v>0.1885</v>
      </c>
      <c r="B81">
        <v>0.81200000000000006</v>
      </c>
      <c r="C81">
        <v>0.11073</v>
      </c>
      <c r="D81">
        <v>12</v>
      </c>
      <c r="E81">
        <f t="shared" si="5"/>
        <v>0.1885</v>
      </c>
    </row>
    <row r="82" spans="1:5" ht="17">
      <c r="A82" s="4">
        <v>0.19</v>
      </c>
      <c r="B82">
        <v>0.81200000000000006</v>
      </c>
      <c r="C82">
        <v>0.11104</v>
      </c>
      <c r="D82">
        <v>12</v>
      </c>
      <c r="E82">
        <f t="shared" si="5"/>
        <v>0.19</v>
      </c>
    </row>
    <row r="83" spans="1:5" ht="17">
      <c r="A83" s="4">
        <v>0.19</v>
      </c>
      <c r="B83">
        <v>0.81200000000000006</v>
      </c>
      <c r="C83">
        <v>0.11104</v>
      </c>
      <c r="D83">
        <v>12</v>
      </c>
      <c r="E83">
        <f t="shared" si="5"/>
        <v>0.19</v>
      </c>
    </row>
    <row r="84" spans="1:5" ht="17">
      <c r="A84" s="4">
        <v>0.19500000000000001</v>
      </c>
      <c r="B84">
        <v>0.81200000000000006</v>
      </c>
      <c r="C84">
        <v>0.11103</v>
      </c>
      <c r="D84">
        <v>12</v>
      </c>
      <c r="E84">
        <f t="shared" si="5"/>
        <v>0.19500000000000001</v>
      </c>
    </row>
    <row r="85" spans="1:5" ht="17">
      <c r="A85" s="4">
        <v>0.2</v>
      </c>
      <c r="B85">
        <v>0.81200000000000006</v>
      </c>
      <c r="C85">
        <v>0.11115</v>
      </c>
      <c r="D85">
        <v>12</v>
      </c>
      <c r="E85">
        <f t="shared" si="5"/>
        <v>0.2</v>
      </c>
    </row>
    <row r="86" spans="1:5" ht="17">
      <c r="A86" s="4">
        <v>0.2</v>
      </c>
      <c r="B86">
        <v>0.81200000000000006</v>
      </c>
      <c r="C86">
        <v>0.11115</v>
      </c>
      <c r="D86">
        <v>12</v>
      </c>
      <c r="E86">
        <f t="shared" si="5"/>
        <v>0.2</v>
      </c>
    </row>
    <row r="87" spans="1:5" ht="17">
      <c r="A87" s="4">
        <v>0.2</v>
      </c>
      <c r="B87">
        <v>0.81200000000000006</v>
      </c>
      <c r="C87">
        <v>0.11126999999999999</v>
      </c>
      <c r="D87">
        <v>12</v>
      </c>
      <c r="E87">
        <f t="shared" si="5"/>
        <v>0.2</v>
      </c>
    </row>
    <row r="88" spans="1:5" ht="17">
      <c r="A88" s="4">
        <v>0.2016</v>
      </c>
      <c r="B88">
        <v>0.81200000000000006</v>
      </c>
      <c r="C88">
        <v>0.11126999999999999</v>
      </c>
      <c r="D88">
        <v>12</v>
      </c>
      <c r="E88">
        <f t="shared" si="5"/>
        <v>0.2016</v>
      </c>
    </row>
    <row r="89" spans="1:5" ht="17">
      <c r="A89" s="4">
        <v>0.20499999999999999</v>
      </c>
      <c r="B89">
        <v>0.81200000000000006</v>
      </c>
      <c r="C89">
        <v>0.11126</v>
      </c>
      <c r="D89">
        <v>12</v>
      </c>
      <c r="E89">
        <f t="shared" si="5"/>
        <v>0.20499999999999999</v>
      </c>
    </row>
    <row r="90" spans="1:5" ht="17">
      <c r="A90" s="4">
        <v>0.21</v>
      </c>
      <c r="B90">
        <v>0.81200000000000006</v>
      </c>
      <c r="C90">
        <v>0.11164</v>
      </c>
      <c r="D90">
        <v>12</v>
      </c>
      <c r="E90">
        <f t="shared" si="5"/>
        <v>0.21</v>
      </c>
    </row>
    <row r="91" spans="1:5" ht="17">
      <c r="A91" s="4">
        <v>0.215</v>
      </c>
      <c r="B91">
        <v>0.81200000000000006</v>
      </c>
      <c r="C91">
        <v>0.11185</v>
      </c>
      <c r="D91">
        <v>12</v>
      </c>
      <c r="E91">
        <f t="shared" si="5"/>
        <v>0.215</v>
      </c>
    </row>
    <row r="92" spans="1:5" ht="17">
      <c r="A92" s="4">
        <v>0.215</v>
      </c>
      <c r="B92">
        <v>0.81200000000000006</v>
      </c>
      <c r="C92">
        <v>0.11185</v>
      </c>
      <c r="D92">
        <v>12</v>
      </c>
      <c r="E92">
        <f t="shared" si="5"/>
        <v>0.215</v>
      </c>
    </row>
    <row r="93" spans="1:5" ht="17">
      <c r="A93" s="4">
        <v>0.22</v>
      </c>
      <c r="B93">
        <v>0.81200000000000006</v>
      </c>
      <c r="C93">
        <v>0.11205</v>
      </c>
      <c r="D93">
        <v>12</v>
      </c>
      <c r="E93">
        <f t="shared" si="5"/>
        <v>0.22</v>
      </c>
    </row>
    <row r="94" spans="1:5" ht="17">
      <c r="A94" s="4">
        <v>0.22</v>
      </c>
      <c r="B94">
        <v>0.81200000000000006</v>
      </c>
      <c r="C94">
        <v>0.11205</v>
      </c>
      <c r="D94">
        <v>12</v>
      </c>
      <c r="E94">
        <f t="shared" si="5"/>
        <v>0.22</v>
      </c>
    </row>
    <row r="95" spans="1:5" ht="17">
      <c r="A95" s="4">
        <v>0.22289999999999999</v>
      </c>
      <c r="B95">
        <v>0.81200000000000006</v>
      </c>
      <c r="C95">
        <v>0.11214</v>
      </c>
      <c r="D95">
        <v>12</v>
      </c>
      <c r="E95">
        <f t="shared" si="5"/>
        <v>0.22289999999999999</v>
      </c>
    </row>
    <row r="96" spans="1:5" ht="17">
      <c r="A96" s="4">
        <v>0.22500000000000001</v>
      </c>
      <c r="B96">
        <v>0.81200000000000006</v>
      </c>
      <c r="C96">
        <v>0.11208</v>
      </c>
      <c r="D96">
        <v>12</v>
      </c>
      <c r="E96">
        <f t="shared" si="5"/>
        <v>0.22500000000000001</v>
      </c>
    </row>
    <row r="97" spans="1:5" ht="17">
      <c r="A97" s="4">
        <v>0.23</v>
      </c>
      <c r="B97">
        <v>0.81200000000000006</v>
      </c>
      <c r="C97">
        <v>0.11226</v>
      </c>
      <c r="D97">
        <v>12</v>
      </c>
      <c r="E97">
        <f t="shared" si="5"/>
        <v>0.23</v>
      </c>
    </row>
    <row r="98" spans="1:5" ht="17">
      <c r="A98" s="4">
        <v>0.23</v>
      </c>
      <c r="B98">
        <v>0.81200000000000006</v>
      </c>
      <c r="C98">
        <v>0.11226</v>
      </c>
      <c r="D98">
        <v>12</v>
      </c>
      <c r="E98">
        <f t="shared" si="5"/>
        <v>0.23</v>
      </c>
    </row>
    <row r="99" spans="1:5" ht="17">
      <c r="A99" s="4">
        <v>0.23499999999999999</v>
      </c>
      <c r="B99">
        <v>0.81200000000000006</v>
      </c>
      <c r="C99">
        <v>0.11254</v>
      </c>
      <c r="D99">
        <v>12</v>
      </c>
      <c r="E99">
        <f t="shared" si="5"/>
        <v>0.23499999999999999</v>
      </c>
    </row>
    <row r="100" spans="1:5" ht="17">
      <c r="A100" s="4">
        <v>0.2361</v>
      </c>
      <c r="B100">
        <v>0.81200000000000006</v>
      </c>
      <c r="C100">
        <v>0.11254</v>
      </c>
      <c r="D100">
        <v>12</v>
      </c>
      <c r="E100">
        <f t="shared" si="5"/>
        <v>0.2361</v>
      </c>
    </row>
    <row r="101" spans="1:5" ht="17">
      <c r="A101" s="4">
        <v>0.24</v>
      </c>
      <c r="B101">
        <v>0.81200000000000006</v>
      </c>
      <c r="C101">
        <v>0.11262</v>
      </c>
      <c r="D101">
        <v>12</v>
      </c>
      <c r="E101">
        <f t="shared" si="5"/>
        <v>0.24</v>
      </c>
    </row>
    <row r="102" spans="1:5" ht="17">
      <c r="A102" s="4">
        <v>0.24260000000000001</v>
      </c>
      <c r="B102">
        <v>0.81200000000000006</v>
      </c>
      <c r="C102">
        <v>0.11291</v>
      </c>
      <c r="D102">
        <v>13</v>
      </c>
      <c r="E102">
        <f t="shared" si="5"/>
        <v>0.24260000000000001</v>
      </c>
    </row>
    <row r="103" spans="1:5" ht="17">
      <c r="A103" s="4">
        <v>0.245</v>
      </c>
      <c r="B103">
        <v>0.81200000000000006</v>
      </c>
      <c r="C103">
        <v>0.11291</v>
      </c>
      <c r="D103">
        <v>13</v>
      </c>
      <c r="E103">
        <f t="shared" si="5"/>
        <v>0.245</v>
      </c>
    </row>
    <row r="104" spans="1:5" ht="17">
      <c r="A104" s="4">
        <v>0.245</v>
      </c>
      <c r="B104">
        <v>0.81200000000000006</v>
      </c>
      <c r="C104">
        <v>0.11291</v>
      </c>
      <c r="D104">
        <v>13</v>
      </c>
      <c r="E104">
        <f t="shared" si="5"/>
        <v>0.245</v>
      </c>
    </row>
    <row r="105" spans="1:5" ht="17">
      <c r="A105" s="4">
        <v>0.25</v>
      </c>
      <c r="B105">
        <v>0.81200000000000006</v>
      </c>
      <c r="C105">
        <v>0.11312999999999999</v>
      </c>
      <c r="D105">
        <v>13</v>
      </c>
      <c r="E105">
        <f t="shared" si="5"/>
        <v>0.25</v>
      </c>
    </row>
    <row r="106" spans="1:5" ht="17">
      <c r="A106" s="4">
        <v>0.25</v>
      </c>
      <c r="B106">
        <v>0.81200000000000006</v>
      </c>
      <c r="C106">
        <v>0.11312999999999999</v>
      </c>
      <c r="D106">
        <v>13</v>
      </c>
      <c r="E106">
        <f t="shared" si="5"/>
        <v>0.25</v>
      </c>
    </row>
    <row r="107" spans="1:5" ht="17">
      <c r="A107" s="4">
        <v>0.25</v>
      </c>
      <c r="B107">
        <v>0.81200000000000006</v>
      </c>
      <c r="C107">
        <v>0.11327</v>
      </c>
      <c r="D107">
        <v>12</v>
      </c>
      <c r="E107">
        <f t="shared" si="5"/>
        <v>0.25</v>
      </c>
    </row>
    <row r="108" spans="1:5" ht="17">
      <c r="A108" s="4">
        <v>0.255</v>
      </c>
      <c r="B108">
        <v>0.81200000000000006</v>
      </c>
      <c r="C108">
        <v>0.11327</v>
      </c>
      <c r="D108">
        <v>14</v>
      </c>
      <c r="E108">
        <f t="shared" si="5"/>
        <v>0.255</v>
      </c>
    </row>
    <row r="109" spans="1:5" ht="17">
      <c r="A109" s="4">
        <v>0.25740000000000002</v>
      </c>
      <c r="B109">
        <v>0.81200000000000006</v>
      </c>
      <c r="C109">
        <v>0.11352</v>
      </c>
      <c r="D109">
        <v>13</v>
      </c>
      <c r="E109">
        <f t="shared" si="5"/>
        <v>0.25740000000000002</v>
      </c>
    </row>
    <row r="110" spans="1:5" ht="17">
      <c r="A110" s="4">
        <v>0.26</v>
      </c>
      <c r="B110">
        <v>0.81200000000000006</v>
      </c>
      <c r="C110">
        <v>0.11336</v>
      </c>
      <c r="D110">
        <v>14</v>
      </c>
      <c r="E110">
        <f t="shared" si="5"/>
        <v>0.26</v>
      </c>
    </row>
    <row r="111" spans="1:5" ht="17">
      <c r="A111" s="4">
        <v>0.26500000000000001</v>
      </c>
      <c r="B111">
        <v>0.81200000000000006</v>
      </c>
      <c r="C111">
        <v>0.11366</v>
      </c>
      <c r="D111">
        <v>14</v>
      </c>
      <c r="E111">
        <f t="shared" si="5"/>
        <v>0.26500000000000001</v>
      </c>
    </row>
    <row r="112" spans="1:5" ht="17">
      <c r="A112" s="4">
        <v>0.27</v>
      </c>
      <c r="B112">
        <v>0.81200000000000006</v>
      </c>
      <c r="C112">
        <v>0.11411</v>
      </c>
      <c r="D112">
        <v>14</v>
      </c>
      <c r="E112">
        <f t="shared" si="5"/>
        <v>0.27</v>
      </c>
    </row>
    <row r="113" spans="1:5" ht="17">
      <c r="A113" s="4">
        <v>0.27050000000000002</v>
      </c>
      <c r="B113">
        <v>0.81200000000000006</v>
      </c>
      <c r="C113">
        <v>0.11411</v>
      </c>
      <c r="D113">
        <v>14</v>
      </c>
      <c r="E113">
        <f t="shared" si="5"/>
        <v>0.27050000000000002</v>
      </c>
    </row>
    <row r="114" spans="1:5" ht="17">
      <c r="A114" s="4">
        <v>0.27210000000000001</v>
      </c>
      <c r="B114">
        <v>0.81200000000000006</v>
      </c>
      <c r="C114">
        <v>0.11413</v>
      </c>
      <c r="D114">
        <v>14</v>
      </c>
      <c r="E114">
        <f t="shared" si="5"/>
        <v>0.27210000000000001</v>
      </c>
    </row>
    <row r="115" spans="1:5" ht="17">
      <c r="A115" s="4">
        <v>0.27429999999999999</v>
      </c>
      <c r="B115">
        <v>0.81200000000000006</v>
      </c>
      <c r="C115">
        <v>0.11411</v>
      </c>
      <c r="D115">
        <v>14</v>
      </c>
      <c r="E115">
        <f t="shared" si="5"/>
        <v>0.27429999999999999</v>
      </c>
    </row>
    <row r="116" spans="1:5" ht="17">
      <c r="A116" s="4">
        <v>0.27500000000000002</v>
      </c>
      <c r="B116">
        <v>0.81200000000000006</v>
      </c>
      <c r="C116">
        <v>0.11411</v>
      </c>
      <c r="D116">
        <v>14</v>
      </c>
      <c r="E116">
        <f t="shared" si="5"/>
        <v>0.27500000000000002</v>
      </c>
    </row>
    <row r="117" spans="1:5" ht="17">
      <c r="A117" s="4">
        <v>0.27860000000000001</v>
      </c>
      <c r="B117">
        <v>0.81200000000000006</v>
      </c>
      <c r="C117">
        <v>0.11430999999999999</v>
      </c>
      <c r="D117">
        <v>14</v>
      </c>
      <c r="E117">
        <f t="shared" si="5"/>
        <v>0.27860000000000001</v>
      </c>
    </row>
    <row r="118" spans="1:5" ht="17">
      <c r="A118" s="4">
        <v>0.28000000000000003</v>
      </c>
      <c r="B118">
        <v>0.81200000000000006</v>
      </c>
      <c r="C118">
        <v>0.11433</v>
      </c>
      <c r="D118">
        <v>14</v>
      </c>
      <c r="E118">
        <f t="shared" si="5"/>
        <v>0.28000000000000003</v>
      </c>
    </row>
    <row r="119" spans="1:5" ht="17">
      <c r="A119" s="4">
        <v>0.28320000000000001</v>
      </c>
      <c r="B119">
        <v>0.81200000000000006</v>
      </c>
      <c r="C119">
        <v>0.11444</v>
      </c>
      <c r="D119">
        <v>14</v>
      </c>
      <c r="E119">
        <f t="shared" si="5"/>
        <v>0.28320000000000001</v>
      </c>
    </row>
    <row r="120" spans="1:5" ht="17">
      <c r="A120" s="4">
        <v>0.28370000000000001</v>
      </c>
      <c r="B120">
        <v>0.81200000000000006</v>
      </c>
      <c r="C120">
        <v>0.11441999999999999</v>
      </c>
      <c r="D120">
        <v>14</v>
      </c>
      <c r="E120">
        <f t="shared" si="5"/>
        <v>0.28370000000000001</v>
      </c>
    </row>
    <row r="121" spans="1:5" ht="17">
      <c r="A121" s="4">
        <v>0.28499999999999998</v>
      </c>
      <c r="B121">
        <v>0.81200000000000006</v>
      </c>
      <c r="C121">
        <v>0.11441999999999999</v>
      </c>
      <c r="D121">
        <v>14</v>
      </c>
      <c r="E121">
        <f t="shared" si="5"/>
        <v>0.28499999999999998</v>
      </c>
    </row>
    <row r="122" spans="1:5" ht="17">
      <c r="A122" s="4">
        <v>0.28999999999999998</v>
      </c>
      <c r="B122">
        <v>0.81200000000000006</v>
      </c>
      <c r="C122">
        <v>0.11463</v>
      </c>
      <c r="D122">
        <v>14</v>
      </c>
      <c r="E122">
        <f t="shared" si="5"/>
        <v>0.28999999999999998</v>
      </c>
    </row>
    <row r="123" spans="1:5" ht="17">
      <c r="A123" s="4">
        <v>0.2918</v>
      </c>
      <c r="B123">
        <v>0.81200000000000006</v>
      </c>
      <c r="C123">
        <v>0.1148</v>
      </c>
      <c r="D123">
        <v>14</v>
      </c>
      <c r="E123">
        <f t="shared" si="5"/>
        <v>0.2918</v>
      </c>
    </row>
    <row r="124" spans="1:5" ht="17">
      <c r="A124" s="4">
        <v>0.29199999999999998</v>
      </c>
      <c r="B124">
        <v>0.81200000000000006</v>
      </c>
      <c r="C124">
        <v>0.1148</v>
      </c>
      <c r="D124">
        <v>14</v>
      </c>
      <c r="E124">
        <f t="shared" si="5"/>
        <v>0.29199999999999998</v>
      </c>
    </row>
    <row r="125" spans="1:5" ht="17">
      <c r="A125" s="4">
        <v>0.29499999999999998</v>
      </c>
      <c r="B125">
        <v>0.81200000000000006</v>
      </c>
      <c r="C125">
        <v>0.11469</v>
      </c>
      <c r="D125">
        <v>14</v>
      </c>
      <c r="E125">
        <f t="shared" si="5"/>
        <v>0.29499999999999998</v>
      </c>
    </row>
    <row r="126" spans="1:5" ht="17">
      <c r="A126" s="4">
        <v>0.3</v>
      </c>
      <c r="B126">
        <v>0.81200000000000006</v>
      </c>
      <c r="C126">
        <v>0.11489000000000001</v>
      </c>
      <c r="D126">
        <v>14</v>
      </c>
      <c r="E126">
        <f t="shared" si="5"/>
        <v>0.3</v>
      </c>
    </row>
    <row r="127" spans="1:5" ht="17">
      <c r="A127" s="4">
        <v>0.3</v>
      </c>
      <c r="B127">
        <v>0.81200000000000006</v>
      </c>
      <c r="C127">
        <v>0.11513</v>
      </c>
      <c r="D127">
        <v>14</v>
      </c>
      <c r="E127">
        <f t="shared" si="5"/>
        <v>0.3</v>
      </c>
    </row>
    <row r="128" spans="1:5" ht="17">
      <c r="A128" s="4">
        <v>0.30499999999999999</v>
      </c>
      <c r="B128">
        <v>0.81200000000000006</v>
      </c>
      <c r="C128">
        <v>0.11526</v>
      </c>
      <c r="D128">
        <v>14</v>
      </c>
      <c r="E128">
        <f t="shared" si="5"/>
        <v>0.30499999999999999</v>
      </c>
    </row>
    <row r="129" spans="1:5" ht="17">
      <c r="A129" s="4">
        <v>0.30499999999999999</v>
      </c>
      <c r="B129">
        <v>0.81200000000000006</v>
      </c>
      <c r="C129">
        <v>0.11526</v>
      </c>
      <c r="D129">
        <v>14</v>
      </c>
      <c r="E129">
        <f t="shared" si="5"/>
        <v>0.30499999999999999</v>
      </c>
    </row>
    <row r="130" spans="1:5" ht="17">
      <c r="A130" s="4">
        <v>0.31</v>
      </c>
      <c r="B130">
        <v>0.81200000000000006</v>
      </c>
      <c r="C130">
        <v>0.11544</v>
      </c>
      <c r="D130">
        <v>14</v>
      </c>
      <c r="E130">
        <f t="shared" si="5"/>
        <v>0.31</v>
      </c>
    </row>
    <row r="131" spans="1:5" ht="17">
      <c r="A131" s="4">
        <v>0.31309999999999999</v>
      </c>
      <c r="B131">
        <v>0.81200000000000006</v>
      </c>
      <c r="C131">
        <v>0.11555</v>
      </c>
      <c r="D131">
        <v>14</v>
      </c>
      <c r="E131">
        <f t="shared" ref="E131:E194" si="6">+ROUND(A131,4)</f>
        <v>0.31309999999999999</v>
      </c>
    </row>
    <row r="132" spans="1:5" ht="17">
      <c r="A132" s="4">
        <v>0.31369999999999998</v>
      </c>
      <c r="B132">
        <v>0.81200000000000006</v>
      </c>
      <c r="C132">
        <v>0.11544</v>
      </c>
      <c r="D132">
        <v>14</v>
      </c>
      <c r="E132">
        <f t="shared" si="6"/>
        <v>0.31369999999999998</v>
      </c>
    </row>
    <row r="133" spans="1:5" ht="17">
      <c r="A133" s="4">
        <v>0.315</v>
      </c>
      <c r="B133">
        <v>0.81200000000000006</v>
      </c>
      <c r="C133">
        <v>0.11549</v>
      </c>
      <c r="D133">
        <v>14</v>
      </c>
      <c r="E133">
        <f t="shared" si="6"/>
        <v>0.315</v>
      </c>
    </row>
    <row r="134" spans="1:5" ht="17">
      <c r="A134" s="4">
        <v>0.32</v>
      </c>
      <c r="B134">
        <v>0.81200000000000006</v>
      </c>
      <c r="C134">
        <v>0.11575000000000001</v>
      </c>
      <c r="D134">
        <v>14</v>
      </c>
      <c r="E134">
        <f t="shared" si="6"/>
        <v>0.32</v>
      </c>
    </row>
    <row r="135" spans="1:5" ht="17">
      <c r="A135" s="4">
        <v>0.32500000000000001</v>
      </c>
      <c r="B135">
        <v>0.81200000000000006</v>
      </c>
      <c r="C135">
        <v>0.11622</v>
      </c>
      <c r="D135">
        <v>14</v>
      </c>
      <c r="E135">
        <f t="shared" si="6"/>
        <v>0.32500000000000001</v>
      </c>
    </row>
    <row r="136" spans="1:5" ht="17">
      <c r="A136" s="4">
        <v>0.32500000000000001</v>
      </c>
      <c r="B136">
        <v>0.81200000000000006</v>
      </c>
      <c r="C136">
        <v>0.11622</v>
      </c>
      <c r="D136">
        <v>14</v>
      </c>
      <c r="E136">
        <f t="shared" si="6"/>
        <v>0.32500000000000001</v>
      </c>
    </row>
    <row r="137" spans="1:5" ht="17">
      <c r="A137" s="4">
        <v>0.32619999999999999</v>
      </c>
      <c r="B137">
        <v>0.81200000000000006</v>
      </c>
      <c r="C137">
        <v>0.11622</v>
      </c>
      <c r="D137">
        <v>14</v>
      </c>
      <c r="E137">
        <f t="shared" si="6"/>
        <v>0.32619999999999999</v>
      </c>
    </row>
    <row r="138" spans="1:5" ht="17">
      <c r="A138" s="4">
        <v>0.33</v>
      </c>
      <c r="B138">
        <v>0.81200000000000006</v>
      </c>
      <c r="C138">
        <v>0.11626</v>
      </c>
      <c r="D138">
        <v>14</v>
      </c>
      <c r="E138">
        <f t="shared" si="6"/>
        <v>0.33</v>
      </c>
    </row>
    <row r="139" spans="1:5" ht="17">
      <c r="A139" s="4">
        <v>0.33439999999999998</v>
      </c>
      <c r="B139">
        <v>0.81200000000000006</v>
      </c>
      <c r="C139">
        <v>0.11642</v>
      </c>
      <c r="D139">
        <v>14</v>
      </c>
      <c r="E139">
        <f t="shared" si="6"/>
        <v>0.33439999999999998</v>
      </c>
    </row>
    <row r="140" spans="1:5" ht="17">
      <c r="A140" s="4">
        <v>0.33500000000000002</v>
      </c>
      <c r="B140">
        <v>0.81200000000000006</v>
      </c>
      <c r="C140">
        <v>0.11656</v>
      </c>
      <c r="D140">
        <v>14</v>
      </c>
      <c r="E140">
        <f t="shared" si="6"/>
        <v>0.33500000000000002</v>
      </c>
    </row>
    <row r="141" spans="1:5" ht="17">
      <c r="A141" s="4">
        <v>0.33939999999999998</v>
      </c>
      <c r="B141">
        <v>0.81200000000000006</v>
      </c>
      <c r="C141">
        <v>0.11672</v>
      </c>
      <c r="D141">
        <v>14</v>
      </c>
      <c r="E141">
        <f t="shared" si="6"/>
        <v>0.33939999999999998</v>
      </c>
    </row>
    <row r="142" spans="1:5" ht="17">
      <c r="A142" s="4">
        <v>0.34</v>
      </c>
      <c r="B142">
        <v>0.81200000000000006</v>
      </c>
      <c r="C142">
        <v>0.11672</v>
      </c>
      <c r="D142">
        <v>14</v>
      </c>
      <c r="E142">
        <f t="shared" si="6"/>
        <v>0.34</v>
      </c>
    </row>
    <row r="143" spans="1:5" ht="17">
      <c r="A143" s="4">
        <v>0.34320000000000001</v>
      </c>
      <c r="B143">
        <v>0.81200000000000006</v>
      </c>
      <c r="C143">
        <v>0.11688999999999999</v>
      </c>
      <c r="D143">
        <v>14</v>
      </c>
      <c r="E143">
        <f t="shared" si="6"/>
        <v>0.34320000000000001</v>
      </c>
    </row>
    <row r="144" spans="1:5" ht="17">
      <c r="A144" s="4">
        <v>0.34499999999999997</v>
      </c>
      <c r="B144">
        <v>0.81200000000000006</v>
      </c>
      <c r="C144">
        <v>0.11674</v>
      </c>
      <c r="D144">
        <v>14</v>
      </c>
      <c r="E144">
        <f t="shared" si="6"/>
        <v>0.34499999999999997</v>
      </c>
    </row>
    <row r="145" spans="1:5" ht="17">
      <c r="A145" s="4">
        <v>0.34749999999999998</v>
      </c>
      <c r="B145">
        <v>0.81200000000000006</v>
      </c>
      <c r="C145">
        <v>0.11688999999999999</v>
      </c>
      <c r="D145">
        <v>14</v>
      </c>
      <c r="E145">
        <f t="shared" si="6"/>
        <v>0.34749999999999998</v>
      </c>
    </row>
    <row r="146" spans="1:5" ht="17">
      <c r="A146" s="4">
        <v>0.35</v>
      </c>
      <c r="B146">
        <v>0.81200000000000006</v>
      </c>
      <c r="C146">
        <v>0.11681999999999999</v>
      </c>
      <c r="D146">
        <v>14</v>
      </c>
      <c r="E146">
        <f t="shared" si="6"/>
        <v>0.35</v>
      </c>
    </row>
    <row r="147" spans="1:5" ht="17">
      <c r="A147" s="4">
        <v>0.35</v>
      </c>
      <c r="B147">
        <v>0.81200000000000006</v>
      </c>
      <c r="C147">
        <v>0.11681999999999999</v>
      </c>
      <c r="D147">
        <v>14</v>
      </c>
      <c r="E147">
        <f t="shared" si="6"/>
        <v>0.35</v>
      </c>
    </row>
    <row r="148" spans="1:5" ht="17">
      <c r="A148" s="4">
        <v>0.35</v>
      </c>
      <c r="B148">
        <v>0.81200000000000006</v>
      </c>
      <c r="C148">
        <v>0.11688999999999999</v>
      </c>
      <c r="D148">
        <v>14</v>
      </c>
      <c r="E148">
        <f t="shared" si="6"/>
        <v>0.35</v>
      </c>
    </row>
    <row r="149" spans="1:5" ht="17">
      <c r="A149" s="4">
        <v>0.35499999999999998</v>
      </c>
      <c r="B149">
        <v>0.81200000000000006</v>
      </c>
      <c r="C149">
        <v>0.11706999999999999</v>
      </c>
      <c r="D149">
        <v>14</v>
      </c>
      <c r="E149">
        <f t="shared" si="6"/>
        <v>0.35499999999999998</v>
      </c>
    </row>
    <row r="150" spans="1:5" ht="17">
      <c r="A150" s="4">
        <v>0.36</v>
      </c>
      <c r="B150">
        <v>0.81200000000000006</v>
      </c>
      <c r="C150">
        <v>0.11756999999999999</v>
      </c>
      <c r="D150">
        <v>14</v>
      </c>
      <c r="E150">
        <f t="shared" si="6"/>
        <v>0.36</v>
      </c>
    </row>
    <row r="151" spans="1:5" ht="17">
      <c r="A151" s="4">
        <v>0.36070000000000002</v>
      </c>
      <c r="B151">
        <v>0.81299999999999994</v>
      </c>
      <c r="C151">
        <v>0.11755</v>
      </c>
      <c r="D151">
        <v>14</v>
      </c>
      <c r="E151">
        <f t="shared" si="6"/>
        <v>0.36070000000000002</v>
      </c>
    </row>
    <row r="152" spans="1:5" ht="17">
      <c r="A152" s="4">
        <v>0.36499999999999999</v>
      </c>
      <c r="B152">
        <v>0.81299999999999994</v>
      </c>
      <c r="C152">
        <v>0.11755</v>
      </c>
      <c r="D152">
        <v>14</v>
      </c>
      <c r="E152">
        <f t="shared" si="6"/>
        <v>0.36499999999999999</v>
      </c>
    </row>
    <row r="153" spans="1:5" ht="17">
      <c r="A153" s="4">
        <v>0.36880000000000002</v>
      </c>
      <c r="B153">
        <v>0.81200000000000006</v>
      </c>
      <c r="C153">
        <v>0.11769</v>
      </c>
      <c r="D153">
        <v>14</v>
      </c>
      <c r="E153">
        <f t="shared" si="6"/>
        <v>0.36880000000000002</v>
      </c>
    </row>
    <row r="154" spans="1:5" ht="17">
      <c r="A154" s="4">
        <v>0.37</v>
      </c>
      <c r="B154">
        <v>0.81299999999999994</v>
      </c>
      <c r="C154">
        <v>0.11777</v>
      </c>
      <c r="D154">
        <v>14</v>
      </c>
      <c r="E154">
        <f t="shared" si="6"/>
        <v>0.37</v>
      </c>
    </row>
    <row r="155" spans="1:5" ht="17">
      <c r="A155" s="4">
        <v>0.375</v>
      </c>
      <c r="B155">
        <v>0.81200000000000006</v>
      </c>
      <c r="C155">
        <v>0.11792999999999999</v>
      </c>
      <c r="D155">
        <v>14</v>
      </c>
      <c r="E155">
        <f t="shared" si="6"/>
        <v>0.375</v>
      </c>
    </row>
    <row r="156" spans="1:5" ht="17">
      <c r="A156" s="4">
        <v>0.375</v>
      </c>
      <c r="B156">
        <v>0.81200000000000006</v>
      </c>
      <c r="C156">
        <v>0.11792999999999999</v>
      </c>
      <c r="D156">
        <v>14</v>
      </c>
      <c r="E156">
        <f t="shared" si="6"/>
        <v>0.375</v>
      </c>
    </row>
    <row r="157" spans="1:5" ht="17">
      <c r="A157" s="4">
        <v>0.38</v>
      </c>
      <c r="B157">
        <v>0.81200000000000006</v>
      </c>
      <c r="C157">
        <v>0.11814</v>
      </c>
      <c r="D157">
        <v>13</v>
      </c>
      <c r="E157">
        <f t="shared" si="6"/>
        <v>0.38</v>
      </c>
    </row>
    <row r="158" spans="1:5" ht="17">
      <c r="A158" s="4">
        <v>0.38200000000000001</v>
      </c>
      <c r="B158">
        <v>0.81200000000000006</v>
      </c>
      <c r="C158">
        <v>0.11823</v>
      </c>
      <c r="D158">
        <v>13</v>
      </c>
      <c r="E158">
        <f t="shared" si="6"/>
        <v>0.38200000000000001</v>
      </c>
    </row>
    <row r="159" spans="1:5" ht="17">
      <c r="A159" s="4">
        <v>0.38500000000000001</v>
      </c>
      <c r="B159">
        <v>0.81200000000000006</v>
      </c>
      <c r="C159">
        <v>0.11814</v>
      </c>
      <c r="D159">
        <v>13</v>
      </c>
      <c r="E159">
        <f t="shared" si="6"/>
        <v>0.38500000000000001</v>
      </c>
    </row>
    <row r="160" spans="1:5" ht="17">
      <c r="A160" s="4">
        <v>0.39</v>
      </c>
      <c r="B160">
        <v>0.81200000000000006</v>
      </c>
      <c r="C160">
        <v>0.11839</v>
      </c>
      <c r="D160">
        <v>13</v>
      </c>
      <c r="E160">
        <f t="shared" si="6"/>
        <v>0.39</v>
      </c>
    </row>
    <row r="161" spans="1:5" ht="17">
      <c r="A161" s="4">
        <v>0.39500000000000002</v>
      </c>
      <c r="B161">
        <v>0.81200000000000006</v>
      </c>
      <c r="C161">
        <v>0.11853</v>
      </c>
      <c r="D161">
        <v>13</v>
      </c>
      <c r="E161">
        <f t="shared" si="6"/>
        <v>0.39500000000000002</v>
      </c>
    </row>
    <row r="162" spans="1:5" ht="17">
      <c r="A162" s="4">
        <v>0.39510000000000001</v>
      </c>
      <c r="B162">
        <v>0.81200000000000006</v>
      </c>
      <c r="C162">
        <v>0.11853</v>
      </c>
      <c r="D162">
        <v>13</v>
      </c>
      <c r="E162">
        <f t="shared" si="6"/>
        <v>0.39510000000000001</v>
      </c>
    </row>
    <row r="163" spans="1:5" ht="17">
      <c r="A163" s="4">
        <v>0.4</v>
      </c>
      <c r="B163">
        <v>0.81200000000000006</v>
      </c>
      <c r="C163">
        <v>0.11867</v>
      </c>
      <c r="D163">
        <v>13</v>
      </c>
      <c r="E163">
        <f t="shared" si="6"/>
        <v>0.4</v>
      </c>
    </row>
    <row r="164" spans="1:5" ht="17">
      <c r="A164" s="4">
        <v>0.4</v>
      </c>
      <c r="B164">
        <v>0.81200000000000006</v>
      </c>
      <c r="C164">
        <v>0.11877</v>
      </c>
      <c r="D164">
        <v>13</v>
      </c>
      <c r="E164">
        <f t="shared" si="6"/>
        <v>0.4</v>
      </c>
    </row>
    <row r="165" spans="1:5" ht="17">
      <c r="A165" s="4">
        <v>0.40329999999999999</v>
      </c>
      <c r="B165">
        <v>0.81200000000000006</v>
      </c>
      <c r="C165">
        <v>0.11877</v>
      </c>
      <c r="D165">
        <v>13</v>
      </c>
      <c r="E165">
        <f t="shared" si="6"/>
        <v>0.40329999999999999</v>
      </c>
    </row>
    <row r="166" spans="1:5" ht="17">
      <c r="A166" s="4">
        <v>0.40500000000000003</v>
      </c>
      <c r="B166">
        <v>0.81200000000000006</v>
      </c>
      <c r="C166">
        <v>0.11867</v>
      </c>
      <c r="D166">
        <v>13</v>
      </c>
      <c r="E166">
        <f t="shared" si="6"/>
        <v>0.40500000000000003</v>
      </c>
    </row>
    <row r="167" spans="1:5" ht="17">
      <c r="A167" s="4">
        <v>0.41</v>
      </c>
      <c r="B167">
        <v>0.81200000000000006</v>
      </c>
      <c r="C167">
        <v>0.11887</v>
      </c>
      <c r="D167">
        <v>13</v>
      </c>
      <c r="E167">
        <f t="shared" si="6"/>
        <v>0.41</v>
      </c>
    </row>
    <row r="168" spans="1:5" ht="17">
      <c r="A168" s="4">
        <v>0.41420000000000001</v>
      </c>
      <c r="B168">
        <v>0.81200000000000006</v>
      </c>
      <c r="C168">
        <v>0.1192</v>
      </c>
      <c r="D168">
        <v>13</v>
      </c>
      <c r="E168">
        <f t="shared" si="6"/>
        <v>0.41420000000000001</v>
      </c>
    </row>
    <row r="169" spans="1:5" ht="17">
      <c r="A169" s="4">
        <v>0.41499999999999998</v>
      </c>
      <c r="B169">
        <v>0.81200000000000006</v>
      </c>
      <c r="C169">
        <v>0.1192</v>
      </c>
      <c r="D169">
        <v>13</v>
      </c>
      <c r="E169">
        <f t="shared" si="6"/>
        <v>0.41499999999999998</v>
      </c>
    </row>
    <row r="170" spans="1:5" ht="17">
      <c r="A170" s="4">
        <v>0.41589999999999999</v>
      </c>
      <c r="B170">
        <v>0.81200000000000006</v>
      </c>
      <c r="C170">
        <v>0.1192</v>
      </c>
      <c r="D170">
        <v>13</v>
      </c>
      <c r="E170">
        <f t="shared" si="6"/>
        <v>0.41589999999999999</v>
      </c>
    </row>
    <row r="171" spans="1:5" ht="17">
      <c r="A171" s="4">
        <v>0.41639999999999999</v>
      </c>
      <c r="B171">
        <v>0.81200000000000006</v>
      </c>
      <c r="C171">
        <v>0.1192</v>
      </c>
      <c r="D171">
        <v>13</v>
      </c>
      <c r="E171">
        <f t="shared" si="6"/>
        <v>0.41639999999999999</v>
      </c>
    </row>
    <row r="172" spans="1:5" ht="17">
      <c r="A172" s="4">
        <v>0.42</v>
      </c>
      <c r="B172">
        <v>0.81299999999999994</v>
      </c>
      <c r="C172">
        <v>0.11917999999999999</v>
      </c>
      <c r="D172">
        <v>13</v>
      </c>
      <c r="E172">
        <f t="shared" si="6"/>
        <v>0.42</v>
      </c>
    </row>
    <row r="173" spans="1:5" ht="17">
      <c r="A173" s="4">
        <v>0.42449999999999999</v>
      </c>
      <c r="B173">
        <v>0.81200000000000006</v>
      </c>
      <c r="C173">
        <v>0.11941</v>
      </c>
      <c r="D173">
        <v>13</v>
      </c>
      <c r="E173">
        <f t="shared" si="6"/>
        <v>0.42449999999999999</v>
      </c>
    </row>
    <row r="174" spans="1:5" ht="17">
      <c r="A174" s="4">
        <v>0.42480000000000001</v>
      </c>
      <c r="B174">
        <v>0.81299999999999994</v>
      </c>
      <c r="C174">
        <v>0.11939</v>
      </c>
      <c r="D174">
        <v>13</v>
      </c>
      <c r="E174">
        <f t="shared" si="6"/>
        <v>0.42480000000000001</v>
      </c>
    </row>
    <row r="175" spans="1:5" ht="17">
      <c r="A175" s="4">
        <v>0.42499999999999999</v>
      </c>
      <c r="B175">
        <v>0.81299999999999994</v>
      </c>
      <c r="C175">
        <v>0.11939</v>
      </c>
      <c r="D175">
        <v>13</v>
      </c>
      <c r="E175">
        <f t="shared" si="6"/>
        <v>0.42499999999999999</v>
      </c>
    </row>
    <row r="176" spans="1:5" ht="17">
      <c r="A176" s="4">
        <v>0.42959999999999998</v>
      </c>
      <c r="B176">
        <v>0.81200000000000006</v>
      </c>
      <c r="C176">
        <v>0.11941</v>
      </c>
      <c r="D176">
        <v>13</v>
      </c>
      <c r="E176">
        <f t="shared" si="6"/>
        <v>0.42959999999999998</v>
      </c>
    </row>
    <row r="177" spans="1:5" ht="17">
      <c r="A177" s="4">
        <v>0.43</v>
      </c>
      <c r="B177">
        <v>0.81200000000000006</v>
      </c>
      <c r="C177">
        <v>0.11941</v>
      </c>
      <c r="D177">
        <v>13</v>
      </c>
      <c r="E177">
        <f t="shared" si="6"/>
        <v>0.43</v>
      </c>
    </row>
    <row r="178" spans="1:5" ht="17">
      <c r="A178" s="4">
        <v>0.43359999999999999</v>
      </c>
      <c r="B178">
        <v>0.81200000000000006</v>
      </c>
      <c r="C178">
        <v>0.11967999999999999</v>
      </c>
      <c r="D178">
        <v>13</v>
      </c>
      <c r="E178">
        <f t="shared" si="6"/>
        <v>0.43359999999999999</v>
      </c>
    </row>
    <row r="179" spans="1:5" ht="17">
      <c r="A179" s="4">
        <v>0.435</v>
      </c>
      <c r="B179">
        <v>0.81200000000000006</v>
      </c>
      <c r="C179">
        <v>0.11948</v>
      </c>
      <c r="D179">
        <v>13</v>
      </c>
      <c r="E179">
        <f t="shared" si="6"/>
        <v>0.435</v>
      </c>
    </row>
    <row r="180" spans="1:5" ht="17">
      <c r="A180" s="4">
        <v>0.43769999999999998</v>
      </c>
      <c r="B180">
        <v>0.81200000000000006</v>
      </c>
      <c r="C180">
        <v>0.11969</v>
      </c>
      <c r="D180">
        <v>13</v>
      </c>
      <c r="E180">
        <f t="shared" si="6"/>
        <v>0.43769999999999998</v>
      </c>
    </row>
    <row r="181" spans="1:5" ht="17">
      <c r="A181" s="4">
        <v>0.44</v>
      </c>
      <c r="B181">
        <v>0.81200000000000006</v>
      </c>
      <c r="C181">
        <v>0.11949</v>
      </c>
      <c r="D181">
        <v>13</v>
      </c>
      <c r="E181">
        <f t="shared" si="6"/>
        <v>0.44</v>
      </c>
    </row>
    <row r="182" spans="1:5" ht="17">
      <c r="A182" s="4">
        <v>0.44500000000000001</v>
      </c>
      <c r="B182">
        <v>0.81200000000000006</v>
      </c>
      <c r="C182">
        <v>0.11958000000000001</v>
      </c>
      <c r="D182">
        <v>13</v>
      </c>
      <c r="E182">
        <f t="shared" si="6"/>
        <v>0.44500000000000001</v>
      </c>
    </row>
    <row r="183" spans="1:5" ht="17">
      <c r="A183" s="4">
        <v>0.45</v>
      </c>
      <c r="B183">
        <v>0.81200000000000006</v>
      </c>
      <c r="C183">
        <v>0.11971</v>
      </c>
      <c r="D183">
        <v>13</v>
      </c>
      <c r="E183">
        <f t="shared" si="6"/>
        <v>0.45</v>
      </c>
    </row>
    <row r="184" spans="1:5" ht="17">
      <c r="A184" s="4">
        <v>0.45</v>
      </c>
      <c r="B184">
        <v>0.81200000000000006</v>
      </c>
      <c r="C184">
        <v>0.11989</v>
      </c>
      <c r="D184">
        <v>13</v>
      </c>
      <c r="E184">
        <f t="shared" si="6"/>
        <v>0.45</v>
      </c>
    </row>
    <row r="185" spans="1:5" ht="17">
      <c r="A185" s="4">
        <v>0.45090000000000002</v>
      </c>
      <c r="B185">
        <v>0.81200000000000006</v>
      </c>
      <c r="C185">
        <v>0.11974</v>
      </c>
      <c r="D185">
        <v>13</v>
      </c>
      <c r="E185">
        <f t="shared" si="6"/>
        <v>0.45090000000000002</v>
      </c>
    </row>
    <row r="186" spans="1:5" ht="17">
      <c r="A186" s="4">
        <v>0.45500000000000002</v>
      </c>
      <c r="B186">
        <v>0.81200000000000006</v>
      </c>
      <c r="C186">
        <v>0.11974</v>
      </c>
      <c r="D186">
        <v>13</v>
      </c>
      <c r="E186">
        <f t="shared" si="6"/>
        <v>0.45500000000000002</v>
      </c>
    </row>
    <row r="187" spans="1:5" ht="17">
      <c r="A187" s="4">
        <v>0.45900000000000002</v>
      </c>
      <c r="B187">
        <v>0.81200000000000006</v>
      </c>
      <c r="C187">
        <v>0.11996</v>
      </c>
      <c r="D187">
        <v>13</v>
      </c>
      <c r="E187">
        <f t="shared" si="6"/>
        <v>0.45900000000000002</v>
      </c>
    </row>
    <row r="188" spans="1:5" ht="17">
      <c r="A188" s="4">
        <v>0.46</v>
      </c>
      <c r="B188">
        <v>0.81200000000000006</v>
      </c>
      <c r="C188">
        <v>0.11977</v>
      </c>
      <c r="D188">
        <v>13</v>
      </c>
      <c r="E188">
        <f t="shared" si="6"/>
        <v>0.46</v>
      </c>
    </row>
    <row r="189" spans="1:5" ht="17">
      <c r="A189" s="4">
        <v>0.46500000000000002</v>
      </c>
      <c r="B189">
        <v>0.81200000000000006</v>
      </c>
      <c r="C189">
        <v>0.11983000000000001</v>
      </c>
      <c r="D189">
        <v>13</v>
      </c>
      <c r="E189">
        <f t="shared" si="6"/>
        <v>0.46500000000000002</v>
      </c>
    </row>
    <row r="190" spans="1:5" ht="17">
      <c r="A190" s="4">
        <v>0.47</v>
      </c>
      <c r="B190">
        <v>0.81299999999999994</v>
      </c>
      <c r="C190">
        <v>0.11991</v>
      </c>
      <c r="D190">
        <v>13</v>
      </c>
      <c r="E190">
        <f t="shared" si="6"/>
        <v>0.47</v>
      </c>
    </row>
    <row r="191" spans="1:5" ht="17">
      <c r="A191" s="4">
        <v>0.47210000000000002</v>
      </c>
      <c r="B191">
        <v>0.81299999999999994</v>
      </c>
      <c r="C191">
        <v>0.11991</v>
      </c>
      <c r="D191">
        <v>13</v>
      </c>
      <c r="E191">
        <f t="shared" si="6"/>
        <v>0.47210000000000002</v>
      </c>
    </row>
    <row r="192" spans="1:5" ht="17">
      <c r="A192" s="4">
        <v>0.47499999999999998</v>
      </c>
      <c r="B192">
        <v>0.81299999999999994</v>
      </c>
      <c r="C192">
        <v>0.11991</v>
      </c>
      <c r="D192">
        <v>13</v>
      </c>
      <c r="E192">
        <f t="shared" si="6"/>
        <v>0.47499999999999998</v>
      </c>
    </row>
    <row r="193" spans="1:5" ht="17">
      <c r="A193" s="4">
        <v>0.47499999999999998</v>
      </c>
      <c r="B193">
        <v>0.81299999999999994</v>
      </c>
      <c r="C193">
        <v>0.11991</v>
      </c>
      <c r="D193">
        <v>13</v>
      </c>
      <c r="E193">
        <f t="shared" si="6"/>
        <v>0.47499999999999998</v>
      </c>
    </row>
    <row r="194" spans="1:5" ht="17">
      <c r="A194" s="4">
        <v>0.48</v>
      </c>
      <c r="B194">
        <v>0.81299999999999994</v>
      </c>
      <c r="C194">
        <v>0.12001000000000001</v>
      </c>
      <c r="D194">
        <v>13</v>
      </c>
      <c r="E194">
        <f t="shared" si="6"/>
        <v>0.48</v>
      </c>
    </row>
    <row r="195" spans="1:5" ht="17">
      <c r="A195" s="4">
        <v>0.48499999999999999</v>
      </c>
      <c r="B195">
        <v>0.81200000000000006</v>
      </c>
      <c r="C195">
        <v>0.12008000000000001</v>
      </c>
      <c r="D195">
        <v>13</v>
      </c>
      <c r="E195">
        <f t="shared" ref="E195:E202" si="7">+ROUND(A195,4)</f>
        <v>0.48499999999999999</v>
      </c>
    </row>
    <row r="196" spans="1:5" ht="17">
      <c r="A196" s="4">
        <v>0.48530000000000001</v>
      </c>
      <c r="B196">
        <v>0.81200000000000006</v>
      </c>
      <c r="C196">
        <v>0.12008000000000001</v>
      </c>
      <c r="D196">
        <v>13</v>
      </c>
      <c r="E196">
        <f t="shared" si="7"/>
        <v>0.48530000000000001</v>
      </c>
    </row>
    <row r="197" spans="1:5" ht="17">
      <c r="A197" s="4">
        <v>0.48530000000000001</v>
      </c>
      <c r="B197">
        <v>0.81200000000000006</v>
      </c>
      <c r="C197">
        <v>0.12008000000000001</v>
      </c>
      <c r="D197">
        <v>13</v>
      </c>
      <c r="E197">
        <f t="shared" si="7"/>
        <v>0.48530000000000001</v>
      </c>
    </row>
    <row r="198" spans="1:5" ht="17">
      <c r="A198" s="4">
        <v>0.49</v>
      </c>
      <c r="B198">
        <v>0.81200000000000006</v>
      </c>
      <c r="C198">
        <v>0.12008000000000001</v>
      </c>
      <c r="D198">
        <v>13</v>
      </c>
      <c r="E198">
        <f t="shared" si="7"/>
        <v>0.49</v>
      </c>
    </row>
    <row r="199" spans="1:5" ht="17">
      <c r="A199" s="4">
        <v>0.49340000000000001</v>
      </c>
      <c r="B199">
        <v>0.81200000000000006</v>
      </c>
      <c r="C199">
        <v>0.12028999999999999</v>
      </c>
      <c r="D199">
        <v>13</v>
      </c>
      <c r="E199">
        <f t="shared" si="7"/>
        <v>0.49340000000000001</v>
      </c>
    </row>
    <row r="200" spans="1:5" ht="17">
      <c r="A200" s="4">
        <v>0.495</v>
      </c>
      <c r="B200">
        <v>0.81299999999999994</v>
      </c>
      <c r="C200">
        <v>0.12010999999999999</v>
      </c>
      <c r="D200">
        <v>13</v>
      </c>
      <c r="E200">
        <f t="shared" si="7"/>
        <v>0.495</v>
      </c>
    </row>
    <row r="201" spans="1:5" ht="17">
      <c r="A201" s="4">
        <v>0.5</v>
      </c>
      <c r="B201">
        <v>0.81299999999999994</v>
      </c>
      <c r="C201">
        <v>0.12027</v>
      </c>
      <c r="D201">
        <v>13</v>
      </c>
      <c r="E201">
        <f t="shared" si="7"/>
        <v>0.5</v>
      </c>
    </row>
    <row r="202" spans="1:5" ht="17">
      <c r="A202" s="4">
        <v>0.5</v>
      </c>
      <c r="B202">
        <v>0.81299999999999994</v>
      </c>
      <c r="C202">
        <v>0.12027</v>
      </c>
      <c r="D202">
        <v>13</v>
      </c>
      <c r="E202">
        <f t="shared" si="7"/>
        <v>0.5</v>
      </c>
    </row>
  </sheetData>
  <autoFilter ref="A1:D161">
    <sortState ref="A2:D202">
      <sortCondition ref="A1:A202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Q19"/>
  <sheetViews>
    <sheetView workbookViewId="0">
      <selection activeCell="L21" sqref="L21"/>
    </sheetView>
  </sheetViews>
  <sheetFormatPr baseColWidth="10" defaultRowHeight="15" x14ac:dyDescent="0"/>
  <sheetData>
    <row r="2" spans="6:17">
      <c r="J2">
        <v>20</v>
      </c>
      <c r="K2">
        <v>40</v>
      </c>
      <c r="L2" t="s">
        <v>251</v>
      </c>
      <c r="M2">
        <f>+J2*K2</f>
        <v>800</v>
      </c>
      <c r="N2">
        <f>+M2/60</f>
        <v>13.333333333333334</v>
      </c>
      <c r="O2" t="s">
        <v>249</v>
      </c>
      <c r="P2" t="s">
        <v>253</v>
      </c>
    </row>
    <row r="3" spans="6:17">
      <c r="J3">
        <f>10*J2</f>
        <v>200</v>
      </c>
    </row>
    <row r="4" spans="6:17">
      <c r="M4" t="s">
        <v>254</v>
      </c>
      <c r="N4">
        <v>4</v>
      </c>
      <c r="O4" t="s">
        <v>255</v>
      </c>
      <c r="P4" t="s">
        <v>256</v>
      </c>
      <c r="Q4" t="s">
        <v>257</v>
      </c>
    </row>
    <row r="5" spans="6:17">
      <c r="N5">
        <v>3</v>
      </c>
      <c r="O5" t="s">
        <v>255</v>
      </c>
      <c r="P5" t="s">
        <v>258</v>
      </c>
    </row>
    <row r="6" spans="6:17">
      <c r="N6">
        <f>+N5*60/N2</f>
        <v>13.5</v>
      </c>
      <c r="O6" t="s">
        <v>259</v>
      </c>
    </row>
    <row r="7" spans="6:17">
      <c r="N7">
        <f>+N2*10</f>
        <v>133.33333333333334</v>
      </c>
      <c r="O7">
        <f>+N7/60</f>
        <v>2.2222222222222223</v>
      </c>
      <c r="P7" t="s">
        <v>255</v>
      </c>
      <c r="Q7" t="s">
        <v>260</v>
      </c>
    </row>
    <row r="16" spans="6:17">
      <c r="F16">
        <v>100</v>
      </c>
      <c r="G16">
        <f>1.21*PI()*F16^2</f>
        <v>38013.271108436493</v>
      </c>
      <c r="H16">
        <v>6</v>
      </c>
      <c r="I16">
        <v>36</v>
      </c>
      <c r="J16" t="s">
        <v>251</v>
      </c>
    </row>
    <row r="17" spans="6:10">
      <c r="F17">
        <v>200</v>
      </c>
      <c r="G17">
        <f>1.21*PI()*F17^2</f>
        <v>152053.08443374597</v>
      </c>
      <c r="H17">
        <v>26</v>
      </c>
      <c r="I17">
        <v>468</v>
      </c>
      <c r="J17" t="s">
        <v>251</v>
      </c>
    </row>
    <row r="18" spans="6:10">
      <c r="G18">
        <f>+G17/G16</f>
        <v>4</v>
      </c>
      <c r="H18">
        <f>4*42/60</f>
        <v>2.8</v>
      </c>
      <c r="I18" t="s">
        <v>249</v>
      </c>
      <c r="J18" t="s">
        <v>252</v>
      </c>
    </row>
    <row r="19" spans="6:10">
      <c r="H19">
        <f>+H17/H16</f>
        <v>4.333333333333333</v>
      </c>
      <c r="I19">
        <f>+I17/I16</f>
        <v>13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6"/>
  <sheetViews>
    <sheetView workbookViewId="0">
      <selection activeCell="E20" sqref="E20"/>
    </sheetView>
  </sheetViews>
  <sheetFormatPr baseColWidth="10" defaultRowHeight="15" x14ac:dyDescent="0"/>
  <sheetData>
    <row r="1" spans="2:6">
      <c r="E1" t="s">
        <v>280</v>
      </c>
    </row>
    <row r="2" spans="2:6">
      <c r="B2" t="s">
        <v>261</v>
      </c>
      <c r="C2" t="s">
        <v>279</v>
      </c>
      <c r="E2" t="s">
        <v>281</v>
      </c>
    </row>
    <row r="3" spans="2:6">
      <c r="E3" t="s">
        <v>282</v>
      </c>
    </row>
    <row r="4" spans="2:6">
      <c r="B4" t="s">
        <v>262</v>
      </c>
      <c r="C4" t="s">
        <v>263</v>
      </c>
      <c r="D4" t="s">
        <v>264</v>
      </c>
      <c r="F4" t="s">
        <v>283</v>
      </c>
    </row>
    <row r="5" spans="2:6">
      <c r="B5" t="s">
        <v>265</v>
      </c>
      <c r="C5">
        <v>249</v>
      </c>
      <c r="D5" t="e">
        <f>+ tax</f>
        <v>#NAME?</v>
      </c>
      <c r="F5" t="s">
        <v>284</v>
      </c>
    </row>
    <row r="6" spans="2:6">
      <c r="C6" t="s">
        <v>266</v>
      </c>
    </row>
    <row r="7" spans="2:6">
      <c r="C7" t="s">
        <v>267</v>
      </c>
    </row>
    <row r="9" spans="2:6">
      <c r="C9" t="s">
        <v>262</v>
      </c>
      <c r="D9">
        <v>281.06</v>
      </c>
    </row>
    <row r="10" spans="2:6">
      <c r="C10" t="s">
        <v>265</v>
      </c>
      <c r="D10">
        <v>303.86</v>
      </c>
    </row>
    <row r="12" spans="2:6">
      <c r="B12" t="s">
        <v>268</v>
      </c>
      <c r="C12" t="s">
        <v>269</v>
      </c>
    </row>
    <row r="14" spans="2:6">
      <c r="B14" t="s">
        <v>270</v>
      </c>
      <c r="D14" t="s">
        <v>271</v>
      </c>
      <c r="F14" t="s">
        <v>272</v>
      </c>
    </row>
    <row r="16" spans="2:6">
      <c r="B16" t="s">
        <v>268</v>
      </c>
      <c r="D16">
        <v>50</v>
      </c>
      <c r="E16" t="s">
        <v>273</v>
      </c>
    </row>
    <row r="17" spans="2:3">
      <c r="B17" t="s">
        <v>274</v>
      </c>
    </row>
    <row r="19" spans="2:3">
      <c r="B19" t="s">
        <v>275</v>
      </c>
    </row>
    <row r="21" spans="2:3">
      <c r="B21" t="s">
        <v>276</v>
      </c>
    </row>
    <row r="23" spans="2:3">
      <c r="B23" t="s">
        <v>277</v>
      </c>
      <c r="C23" t="s">
        <v>278</v>
      </c>
    </row>
    <row r="25" spans="2:3">
      <c r="B25" t="s">
        <v>262</v>
      </c>
    </row>
    <row r="26" spans="2:3">
      <c r="B26" t="s">
        <v>285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tau</vt:lpstr>
      <vt:lpstr>Sheet5</vt:lpstr>
      <vt:lpstr>fits</vt:lpstr>
      <vt:lpstr>Sheet7</vt:lpstr>
      <vt:lpstr>Sheet4</vt:lpstr>
      <vt:lpstr>Sheet6</vt:lpstr>
      <vt:lpstr>Sheet8</vt:lpstr>
      <vt:lpstr>vor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Chaney Lin</dc:creator>
  <cp:lastModifiedBy>Chaney Lin</cp:lastModifiedBy>
  <dcterms:created xsi:type="dcterms:W3CDTF">2016-11-11T14:07:44Z</dcterms:created>
  <dcterms:modified xsi:type="dcterms:W3CDTF">2017-01-10T18:18:01Z</dcterms:modified>
</cp:coreProperties>
</file>