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5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F5DEB3"/>
        <bgColor rgb="00F5DEB3"/>
      </patternFill>
    </fill>
    <fill>
      <patternFill patternType="solid">
        <fgColor rgb="0090EE90"/>
        <bgColor rgb="0090EE9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0" applyAlignment="1" pivotButton="0" quotePrefix="0" xfId="0">
      <alignment horizontal="center"/>
    </xf>
    <xf numFmtId="164" fontId="0" fillId="0" borderId="0" pivotButton="0" quotePrefix="0" xfId="0"/>
    <xf numFmtId="0" fontId="1" fillId="3" borderId="1" applyAlignment="1" pivotButton="0" quotePrefix="0" xfId="0">
      <alignment horizontal="center" vertical="top"/>
    </xf>
    <xf numFmtId="0" fontId="1" fillId="4" borderId="1" applyAlignment="1" pivotButton="0" quotePrefix="0" xfId="0">
      <alignment horizontal="center" vertical="top"/>
    </xf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38"/>
  <sheetViews>
    <sheetView workbookViewId="0">
      <selection activeCell="A1" sqref="A1"/>
    </sheetView>
  </sheetViews>
  <sheetFormatPr baseColWidth="8" defaultRowHeight="15"/>
  <cols>
    <col width="20" customWidth="1" min="22" max="22"/>
    <col width="15" customWidth="1" min="23" max="23"/>
    <col width="15" customWidth="1" min="24" max="24"/>
  </cols>
  <sheetData>
    <row r="1">
      <c r="A1" s="1" t="inlineStr">
        <is>
          <t>提交者（自动）</t>
        </is>
      </c>
      <c r="B1" s="1" t="inlineStr">
        <is>
          <t>提交时间（自动）</t>
        </is>
      </c>
      <c r="C1" s="1" t="inlineStr">
        <is>
          <t>日期（必填）</t>
        </is>
      </c>
      <c r="D1" s="1" t="inlineStr">
        <is>
          <t>厅号（必填）</t>
        </is>
      </c>
      <c r="E1" s="5" t="inlineStr">
        <is>
          <t>主持（必填）</t>
        </is>
      </c>
      <c r="F1" s="1" t="inlineStr">
        <is>
          <t>主持时间（必填）</t>
        </is>
      </c>
      <c r="G1" s="6" t="inlineStr">
        <is>
          <t>主持人员列表_AI解析</t>
        </is>
      </c>
      <c r="H1" s="5" t="inlineStr">
        <is>
          <t>排麦人员（必填）</t>
        </is>
      </c>
      <c r="I1" s="6" t="inlineStr">
        <is>
          <t>排麦人员列表_AI解析</t>
        </is>
      </c>
      <c r="J1" s="1" t="inlineStr">
        <is>
          <t>排麦出席人数_AI解析</t>
        </is>
      </c>
      <c r="K1" s="1" t="inlineStr">
        <is>
          <t>排麦缺席人数_AI解析</t>
        </is>
      </c>
      <c r="L1" s="1" t="inlineStr">
        <is>
          <t>排麦置信度_AI解析</t>
        </is>
      </c>
      <c r="M1" s="1" t="inlineStr">
        <is>
          <t>填坑（必填）</t>
        </is>
      </c>
      <c r="N1" s="1" t="inlineStr">
        <is>
          <t>黑麦 公屏不互动</t>
        </is>
      </c>
      <c r="O1" s="1" t="inlineStr">
        <is>
          <t>主持错误_AI解析</t>
        </is>
      </c>
      <c r="P1" s="1" t="inlineStr">
        <is>
          <t>排麦错误_AI解析</t>
        </is>
      </c>
      <c r="Q1" s="1" t="inlineStr">
        <is>
          <t>厅名中文</t>
        </is>
      </c>
      <c r="R1" s="1" t="inlineStr">
        <is>
          <t>标准化日期_AI解析</t>
        </is>
      </c>
      <c r="S1" s="1" t="inlineStr">
        <is>
          <t>日期匹配标志_AI解析</t>
        </is>
      </c>
      <c r="V1" s="3" t="inlineStr">
        <is>
          <t>人员姓名</t>
        </is>
      </c>
      <c r="W1" s="3" t="inlineStr">
        <is>
          <t>主持次数</t>
        </is>
      </c>
      <c r="X1" s="3" t="inlineStr">
        <is>
          <t>排麦次数</t>
        </is>
      </c>
    </row>
    <row r="2">
      <c r="A2" t="inlineStr">
        <is>
          <t>撒娇</t>
        </is>
      </c>
      <c r="B2" s="4" t="n">
        <v>45930.32223379629</v>
      </c>
      <c r="C2" t="inlineStr">
        <is>
          <t>2025年09月30号</t>
        </is>
      </c>
      <c r="D2" t="inlineStr">
        <is>
          <t>1242753醉春色</t>
        </is>
      </c>
      <c r="E2" s="7" t="inlineStr">
        <is>
          <t>撒娇-璐璐</t>
        </is>
      </c>
      <c r="F2" t="inlineStr">
        <is>
          <t>07：00-08：00</t>
        </is>
      </c>
      <c r="G2" s="8" t="inlineStr">
        <is>
          <t>撒娇-璐璐</t>
        </is>
      </c>
      <c r="H2" s="7" t="inlineStr">
        <is>
          <t>@zᶻ.桃桃ᕑᗢᓫ @zᶻ.九酱ᕑᗢᓫ 关门缺6</t>
        </is>
      </c>
      <c r="I2" s="8" t="inlineStr">
        <is>
          <t>桃桃|九酱</t>
        </is>
      </c>
      <c r="J2" t="n">
        <v>2</v>
      </c>
      <c r="K2" t="n">
        <v>6</v>
      </c>
      <c r="L2" t="inlineStr">
        <is>
          <t>high</t>
        </is>
      </c>
      <c r="M2" t="inlineStr">
        <is>
          <t>无</t>
        </is>
      </c>
      <c r="Q2" t="inlineStr">
        <is>
          <t>醉春色</t>
        </is>
      </c>
      <c r="R2" t="inlineStr">
        <is>
          <t>20250930</t>
        </is>
      </c>
      <c r="S2" t="b">
        <v>1</v>
      </c>
      <c r="V2" t="inlineStr">
        <is>
          <t>Siri</t>
        </is>
      </c>
      <c r="W2">
        <f>COUNTIF(G:G,"*Siri*")</f>
        <v/>
      </c>
      <c r="X2">
        <f>COUNTIF(I:I,"*Siri*")</f>
        <v/>
      </c>
    </row>
    <row r="3">
      <c r="A3" t="inlineStr">
        <is>
          <t>撒娇</t>
        </is>
      </c>
      <c r="B3" s="4" t="n">
        <v>45930.36520833334</v>
      </c>
      <c r="C3" t="inlineStr">
        <is>
          <t>2025年09月30号</t>
        </is>
      </c>
      <c r="D3" t="inlineStr">
        <is>
          <t>1242753醉春色</t>
        </is>
      </c>
      <c r="E3" s="7" t="inlineStr">
        <is>
          <t>撒娇-璐璐</t>
        </is>
      </c>
      <c r="F3" t="inlineStr">
        <is>
          <t>08：00-09：00</t>
        </is>
      </c>
      <c r="G3" s="8" t="inlineStr">
        <is>
          <t>撒娇-璐璐</t>
        </is>
      </c>
      <c r="H3" s="7" t="inlineStr">
        <is>
          <t>@zᶻ.九酱ᕑᗢᓫ @zᶻ.娜娜ᕑᗢᓫ @zᶻ.呆呆ᕑᗢᓫ @zᶻ.卷柏ᕑᗢᓫ 关门缺4</t>
        </is>
      </c>
      <c r="I3" s="8" t="inlineStr">
        <is>
          <t>九酱|娜娜|呆呆|卷柏</t>
        </is>
      </c>
      <c r="J3" t="n">
        <v>4</v>
      </c>
      <c r="K3" t="n">
        <v>4</v>
      </c>
      <c r="L3" t="inlineStr">
        <is>
          <t>high</t>
        </is>
      </c>
      <c r="M3" t="inlineStr">
        <is>
          <t>无</t>
        </is>
      </c>
      <c r="Q3" t="inlineStr">
        <is>
          <t>醉春色</t>
        </is>
      </c>
      <c r="R3" t="inlineStr">
        <is>
          <t>20250930</t>
        </is>
      </c>
      <c r="S3" t="b">
        <v>1</v>
      </c>
      <c r="V3" t="inlineStr">
        <is>
          <t>九酱</t>
        </is>
      </c>
      <c r="W3">
        <f>COUNTIF(G:G,"*九酱*")</f>
        <v/>
      </c>
      <c r="X3">
        <f>COUNTIF(I:I,"*九酱*")</f>
        <v/>
      </c>
    </row>
    <row r="4">
      <c r="A4" t="inlineStr">
        <is>
          <t>🐮梅🐮</t>
        </is>
      </c>
      <c r="B4" s="4" t="n">
        <v>45930.42075231481</v>
      </c>
      <c r="C4" t="inlineStr">
        <is>
          <t>20250930</t>
        </is>
      </c>
      <c r="D4" t="inlineStr">
        <is>
          <t>1242753醉春色</t>
        </is>
      </c>
      <c r="E4" s="7" t="inlineStr">
        <is>
          <t>璐璐 九酱</t>
        </is>
      </c>
      <c r="F4" t="inlineStr">
        <is>
          <t>9：00—10：00</t>
        </is>
      </c>
      <c r="G4" s="8" t="inlineStr">
        <is>
          <t>璐璐|九酱</t>
        </is>
      </c>
      <c r="H4" s="7" t="inlineStr">
        <is>
          <t>@zᶻ.猫与花恋ᕑᗢᓫ @zᶻ.撒娇ᕑᗢᓫ @zᶻ.娜娜ᕑᗢᓫ @zᶻ.呆呆ᕑᗢᓫ @zᶻ.桃桃ᕑᗢᓫ @zᶻ.卷柏ᕑᗢᓫ 关门缺二</t>
        </is>
      </c>
      <c r="I4" s="8" t="inlineStr">
        <is>
          <t>猫与花恋|撒娇|娜娜|呆呆|桃桃|卷柏</t>
        </is>
      </c>
      <c r="J4" t="n">
        <v>6</v>
      </c>
      <c r="K4" t="n">
        <v>2</v>
      </c>
      <c r="L4" t="inlineStr">
        <is>
          <t>high</t>
        </is>
      </c>
      <c r="M4" t="inlineStr">
        <is>
          <t>无</t>
        </is>
      </c>
      <c r="Q4" t="inlineStr">
        <is>
          <t>醉春色</t>
        </is>
      </c>
      <c r="R4" t="inlineStr">
        <is>
          <t>20250930</t>
        </is>
      </c>
      <c r="S4" t="b">
        <v>1</v>
      </c>
      <c r="V4" t="inlineStr">
        <is>
          <t>余欢</t>
        </is>
      </c>
      <c r="W4">
        <f>COUNTIF(G:G,"*余欢*")</f>
        <v/>
      </c>
      <c r="X4">
        <f>COUNTIF(I:I,"*余欢*")</f>
        <v/>
      </c>
    </row>
    <row r="5">
      <c r="A5" t="inlineStr">
        <is>
          <t>🐮梅🐮</t>
        </is>
      </c>
      <c r="B5" s="4" t="n">
        <v>45930.42354166666</v>
      </c>
      <c r="C5" t="inlineStr">
        <is>
          <t>20250930</t>
        </is>
      </c>
      <c r="D5" t="inlineStr">
        <is>
          <t>1242753醉春色</t>
        </is>
      </c>
      <c r="E5" s="7" t="inlineStr">
        <is>
          <t>璐璐 九酱</t>
        </is>
      </c>
      <c r="F5" t="inlineStr">
        <is>
          <t>10：00—11：00</t>
        </is>
      </c>
      <c r="G5" s="8" t="inlineStr">
        <is>
          <t>璐璐|九酱</t>
        </is>
      </c>
      <c r="H5" s="7" t="inlineStr">
        <is>
          <t>@zᶻ.娜娜ᕑᗢᓫ @zᶻ.撒娇ᕑᗢᓫ @zᶻ.猫与花恋ᕑᗢᓫ @zᶻ.桃桃ᕑᗢᓫ @zᶻ.呆呆ᕑᗢᓫ @zᶻ.卷柏ᕑᗢᓫ 关门缺二</t>
        </is>
      </c>
      <c r="I5" s="8" t="inlineStr">
        <is>
          <t>娜娜|撒娇|猫与花恋|桃桃|呆呆|卷柏</t>
        </is>
      </c>
      <c r="J5" t="n">
        <v>6</v>
      </c>
      <c r="K5" t="n">
        <v>2</v>
      </c>
      <c r="L5" t="inlineStr">
        <is>
          <t>high</t>
        </is>
      </c>
      <c r="M5" t="inlineStr">
        <is>
          <t>无</t>
        </is>
      </c>
      <c r="Q5" t="inlineStr">
        <is>
          <t>醉春色</t>
        </is>
      </c>
      <c r="R5" t="inlineStr">
        <is>
          <t>20250930</t>
        </is>
      </c>
      <c r="S5" t="b">
        <v>1</v>
      </c>
      <c r="V5" t="inlineStr">
        <is>
          <t>十三娘</t>
        </is>
      </c>
      <c r="W5">
        <f>COUNTIF(G:G,"*十三娘*")</f>
        <v/>
      </c>
      <c r="X5">
        <f>COUNTIF(I:I,"*十三娘*")</f>
        <v/>
      </c>
    </row>
    <row r="6">
      <c r="A6" t="inlineStr">
        <is>
          <t>🐮梅🐮</t>
        </is>
      </c>
      <c r="B6" s="4" t="n">
        <v>45930.46412037037</v>
      </c>
      <c r="C6" t="inlineStr">
        <is>
          <t>20250930</t>
        </is>
      </c>
      <c r="D6" t="inlineStr">
        <is>
          <t>1242753醉春色</t>
        </is>
      </c>
      <c r="E6" s="7" t="inlineStr">
        <is>
          <t>璐璐 九酱</t>
        </is>
      </c>
      <c r="F6" t="inlineStr">
        <is>
          <t>11：00—12：00</t>
        </is>
      </c>
      <c r="G6" s="8" t="inlineStr">
        <is>
          <t>璐璐|九酱</t>
        </is>
      </c>
      <c r="H6" s="7" t="inlineStr">
        <is>
          <t>@zᶻ.呆呆ᕑᗢᓫ @zᶻ.猫与花恋ᕑᗢᓫ @zᶻ.娜娜ᕑᗢᓫ @zᶻ.王摆摆ᕑᗢᓫ @zᶻ.撒娇ᕑᗢᓫ @zᶻ.卷柏ᕑᗢᓫ @zᶻ.若可ᕑᗢᓫ 关门缺一</t>
        </is>
      </c>
      <c r="I6" s="8" t="inlineStr">
        <is>
          <t>呆呆|猫与花恋|娜娜|王摆摆|撒娇|卷柏|若可</t>
        </is>
      </c>
      <c r="J6" t="n">
        <v>7</v>
      </c>
      <c r="K6" t="n">
        <v>1</v>
      </c>
      <c r="L6" t="inlineStr">
        <is>
          <t>high</t>
        </is>
      </c>
      <c r="M6" t="inlineStr">
        <is>
          <t>无</t>
        </is>
      </c>
      <c r="Q6" t="inlineStr">
        <is>
          <t>醉春色</t>
        </is>
      </c>
      <c r="R6" t="inlineStr">
        <is>
          <t>20250930</t>
        </is>
      </c>
      <c r="S6" t="b">
        <v>1</v>
      </c>
      <c r="V6" t="inlineStr">
        <is>
          <t>卷柏</t>
        </is>
      </c>
      <c r="W6">
        <f>COUNTIF(G:G,"*卷柏*")</f>
        <v/>
      </c>
      <c r="X6">
        <f>COUNTIF(I:I,"*卷柏*")</f>
        <v/>
      </c>
    </row>
    <row r="7">
      <c r="A7" t="inlineStr">
        <is>
          <t>🐮梅🐮</t>
        </is>
      </c>
      <c r="B7" s="4" t="n">
        <v>45930.53549768519</v>
      </c>
      <c r="C7" t="inlineStr">
        <is>
          <t>20250930</t>
        </is>
      </c>
      <c r="D7" t="inlineStr">
        <is>
          <t>1242753醉春色</t>
        </is>
      </c>
      <c r="E7" s="7" t="inlineStr">
        <is>
          <t>璐璐 九酱</t>
        </is>
      </c>
      <c r="F7" t="inlineStr">
        <is>
          <t>12：00—13：00</t>
        </is>
      </c>
      <c r="G7" s="8" t="inlineStr">
        <is>
          <t>璐璐|九酱</t>
        </is>
      </c>
      <c r="H7" s="7" t="inlineStr">
        <is>
          <t>@zᶻ.猫与花恋ᕑᗢᓫ @zᶻ.王摆摆ᕑᗢᓫ @zᶻ.娜娜ᕑᗢᓫ @zᶻ.呆呆ᕑᗢᓫ @zᶻ.撒娇ᕑᗢᓫ @zᶻ.麻薯ᕑᗢᓫ @zᶻ.若可ᕑᗢᓫ 关门缺1</t>
        </is>
      </c>
      <c r="I7" s="8" t="inlineStr">
        <is>
          <t>猫与花恋|王摆摆|娜娜|呆呆|撒娇|麻薯|若可</t>
        </is>
      </c>
      <c r="J7" t="n">
        <v>7</v>
      </c>
      <c r="K7" t="n">
        <v>1</v>
      </c>
      <c r="L7" t="inlineStr">
        <is>
          <t>high</t>
        </is>
      </c>
      <c r="M7" t="inlineStr">
        <is>
          <t>无</t>
        </is>
      </c>
      <c r="Q7" t="inlineStr">
        <is>
          <t>醉春色</t>
        </is>
      </c>
      <c r="R7" t="inlineStr">
        <is>
          <t>20250930</t>
        </is>
      </c>
      <c r="S7" t="b">
        <v>1</v>
      </c>
      <c r="V7" t="inlineStr">
        <is>
          <t>呆呆</t>
        </is>
      </c>
      <c r="W7">
        <f>COUNTIF(G:G,"*呆呆*")</f>
        <v/>
      </c>
      <c r="X7">
        <f>COUNTIF(I:I,"*呆呆*")</f>
        <v/>
      </c>
    </row>
    <row r="8">
      <c r="A8" t="inlineStr">
        <is>
          <t>穆♥翠翠╭(╯ε╰)╮</t>
        </is>
      </c>
      <c r="B8" s="4" t="n">
        <v>45930.54002314815</v>
      </c>
      <c r="C8" t="inlineStr">
        <is>
          <t>2025年9月30日</t>
        </is>
      </c>
      <c r="D8" t="inlineStr">
        <is>
          <t>1242753醉春色</t>
        </is>
      </c>
      <c r="E8" s="7" t="inlineStr">
        <is>
          <t>若可  撒娇</t>
        </is>
      </c>
      <c r="F8" t="inlineStr">
        <is>
          <t>13:00–14:00</t>
        </is>
      </c>
      <c r="G8" s="8" t="inlineStr">
        <is>
          <t>若可|撒娇</t>
        </is>
      </c>
      <c r="H8" s="7" t="inlineStr">
        <is>
          <t>@zᶻ.呆呆ᕑᗢᓫ @zᶻ.王摆摆ᕑᗢᓫ @zᶻ.麻薯ᕑᗢᓫ @zᶻ.娜娜ᕑᗢᓫ @zᶻ.九酱ᕑᗢᓫ @zᶻ.桃桃ᕑᗢᓫ @zᶻ.卷柏ᕑᗢᓫ 关门缺一</t>
        </is>
      </c>
      <c r="I8" s="8" t="inlineStr">
        <is>
          <t>呆呆|王摆摆|麻薯|娜娜|九酱|桃桃|卷柏</t>
        </is>
      </c>
      <c r="J8" t="n">
        <v>7</v>
      </c>
      <c r="K8" t="n">
        <v>1</v>
      </c>
      <c r="L8" t="inlineStr">
        <is>
          <t>high</t>
        </is>
      </c>
      <c r="M8" t="inlineStr">
        <is>
          <t>无</t>
        </is>
      </c>
      <c r="N8" t="inlineStr">
        <is>
          <t>无</t>
        </is>
      </c>
      <c r="Q8" t="inlineStr">
        <is>
          <t>醉春色</t>
        </is>
      </c>
      <c r="R8" t="inlineStr">
        <is>
          <t>20250930</t>
        </is>
      </c>
      <c r="S8" t="b">
        <v>1</v>
      </c>
      <c r="V8" t="inlineStr">
        <is>
          <t>咔咔</t>
        </is>
      </c>
      <c r="W8">
        <f>COUNTIF(G:G,"*咔咔*")</f>
        <v/>
      </c>
      <c r="X8">
        <f>COUNTIF(I:I,"*咔咔*")</f>
        <v/>
      </c>
    </row>
    <row r="9">
      <c r="A9" t="inlineStr">
        <is>
          <t>穆♥翠翠╭(╯ε╰)╮</t>
        </is>
      </c>
      <c r="B9" s="4" t="n">
        <v>45930.63525462963</v>
      </c>
      <c r="C9" t="inlineStr">
        <is>
          <t>2025年9月30日</t>
        </is>
      </c>
      <c r="D9" t="inlineStr">
        <is>
          <t>1242753醉春色</t>
        </is>
      </c>
      <c r="E9" s="7" t="inlineStr">
        <is>
          <t>九酱  若可</t>
        </is>
      </c>
      <c r="F9" t="inlineStr">
        <is>
          <t>15:00–16:00</t>
        </is>
      </c>
      <c r="G9" s="8" t="inlineStr">
        <is>
          <t>九酱|若可</t>
        </is>
      </c>
      <c r="H9" s="7" t="inlineStr">
        <is>
          <t>@zᶻ.娜娜ᕑᗢᓫ @zᶻ.璐璐ᕑᗢᓫ @zᶻ.撒娇ᕑᗢᓫ @zᶻ.麻薯ᕑᗢᓫ @zᶻ.桃桃ᕑᗢᓫ @zᶻ.咔咔ᕑᗢᓫ 关门缺二</t>
        </is>
      </c>
      <c r="I9" s="8" t="inlineStr">
        <is>
          <t>娜娜|璐璐|撒娇|麻薯|桃桃|咔咔</t>
        </is>
      </c>
      <c r="J9" t="n">
        <v>6</v>
      </c>
      <c r="K9" t="n">
        <v>2</v>
      </c>
      <c r="L9" t="inlineStr">
        <is>
          <t>high</t>
        </is>
      </c>
      <c r="M9" t="inlineStr">
        <is>
          <t>无</t>
        </is>
      </c>
      <c r="N9" t="inlineStr">
        <is>
          <t>无</t>
        </is>
      </c>
      <c r="Q9" t="inlineStr">
        <is>
          <t>醉春色</t>
        </is>
      </c>
      <c r="R9" t="inlineStr">
        <is>
          <t>20250930</t>
        </is>
      </c>
      <c r="S9" t="b">
        <v>1</v>
      </c>
      <c r="V9" t="inlineStr">
        <is>
          <t>哚哚</t>
        </is>
      </c>
      <c r="W9">
        <f>COUNTIF(G:G,"*哚哚*")</f>
        <v/>
      </c>
      <c r="X9">
        <f>COUNTIF(I:I,"*哚哚*")</f>
        <v/>
      </c>
    </row>
    <row r="10">
      <c r="A10" t="inlineStr">
        <is>
          <t>撒娇</t>
        </is>
      </c>
      <c r="B10" s="4" t="n">
        <v>45930.63645833333</v>
      </c>
      <c r="C10" t="inlineStr">
        <is>
          <t>2025年09月30号</t>
        </is>
      </c>
      <c r="D10" t="inlineStr">
        <is>
          <t>1242753醉春色</t>
        </is>
      </c>
      <c r="E10" s="7" t="inlineStr">
        <is>
          <t>撒娇-九酱</t>
        </is>
      </c>
      <c r="F10" t="inlineStr">
        <is>
          <t>15：00-16：00</t>
        </is>
      </c>
      <c r="G10" s="8" t="inlineStr">
        <is>
          <t>撒娇-九酱</t>
        </is>
      </c>
      <c r="H10" s="7" t="inlineStr">
        <is>
          <t>@zᶻ.璐璐ᕑᗢᓫ @zᶻ.呆呆ᕑᗢᓫ @zᶻ.娜娜ᕑᗢᓫ @zᶻ.麻薯ᕑᗢᓫ @zᶻ.若可ᕑᗢᓫ @zᶻ.桃桃ᕑᗢᓫ 关门缺2</t>
        </is>
      </c>
      <c r="I10" s="8" t="inlineStr">
        <is>
          <t>璐璐|呆呆|娜娜|麻薯|若可|桃桃</t>
        </is>
      </c>
      <c r="J10" t="n">
        <v>6</v>
      </c>
      <c r="K10" t="n">
        <v>2</v>
      </c>
      <c r="L10" t="inlineStr">
        <is>
          <t>high</t>
        </is>
      </c>
      <c r="M10" t="inlineStr">
        <is>
          <t>无</t>
        </is>
      </c>
      <c r="Q10" t="inlineStr">
        <is>
          <t>醉春色</t>
        </is>
      </c>
      <c r="R10" t="inlineStr">
        <is>
          <t>20250930</t>
        </is>
      </c>
      <c r="S10" t="b">
        <v>1</v>
      </c>
      <c r="V10" t="inlineStr">
        <is>
          <t>嘉珩</t>
        </is>
      </c>
      <c r="W10">
        <f>COUNTIF(G:G,"*嘉珩*")</f>
        <v/>
      </c>
      <c r="X10">
        <f>COUNTIF(I:I,"*嘉珩*")</f>
        <v/>
      </c>
    </row>
    <row r="11">
      <c r="A11" t="inlineStr">
        <is>
          <t>4ever</t>
        </is>
      </c>
      <c r="B11" s="4" t="n">
        <v>45930.81116898148</v>
      </c>
      <c r="C11" t="inlineStr">
        <is>
          <t>2025年09月30号</t>
        </is>
      </c>
      <c r="D11" t="inlineStr">
        <is>
          <t>1242753醉春色</t>
        </is>
      </c>
      <c r="E11" s="7" t="inlineStr">
        <is>
          <t>王摆摆 晚晚</t>
        </is>
      </c>
      <c r="F11" t="inlineStr">
        <is>
          <t>19：00-20：00</t>
        </is>
      </c>
      <c r="G11" s="8" t="inlineStr">
        <is>
          <t>王摆摆|晚晚</t>
        </is>
      </c>
      <c r="H11" s="7" t="inlineStr">
        <is>
          <t>@zᶻ.呆呆ᕑᗢᓫ @zᶻ.娜娜ᕑᗢᓫ @zᶻ.懒懒兔ᕑᗢᓫ @zᶻ.撒娇ᕑᗢᓫ @zᶻ.璐璐ᕑᗢᓫ @zᶻ.九酱ᕑᗢᓫ @zᶻ.九酱ᕑᗢᓫ @zᶻ.桃桃ᕑᗢᓫ 关门缺一</t>
        </is>
      </c>
      <c r="I11" s="8" t="inlineStr">
        <is>
          <t>呆呆|娜娜|懒懒兔|撒娇|璐璐|九酱|九酱|桃桃</t>
        </is>
      </c>
      <c r="J11" t="n">
        <v>8</v>
      </c>
      <c r="K11" t="n">
        <v>1</v>
      </c>
      <c r="L11" t="inlineStr">
        <is>
          <t>high</t>
        </is>
      </c>
      <c r="M11" t="inlineStr">
        <is>
          <t>无</t>
        </is>
      </c>
      <c r="N11" t="inlineStr">
        <is>
          <t>无</t>
        </is>
      </c>
      <c r="Q11" t="inlineStr">
        <is>
          <t>醉春色</t>
        </is>
      </c>
      <c r="R11" t="inlineStr">
        <is>
          <t>20250930</t>
        </is>
      </c>
      <c r="S11" t="b">
        <v>1</v>
      </c>
      <c r="V11" t="inlineStr">
        <is>
          <t>奶油</t>
        </is>
      </c>
      <c r="W11">
        <f>COUNTIF(G:G,"*奶油*")</f>
        <v/>
      </c>
      <c r="X11">
        <f>COUNTIF(I:I,"*奶油*")</f>
        <v/>
      </c>
    </row>
    <row r="12">
      <c r="A12" t="inlineStr">
        <is>
          <t>海燕燕在发财中～</t>
        </is>
      </c>
      <c r="B12" s="4" t="n">
        <v>45930.83827546296</v>
      </c>
      <c r="C12" t="inlineStr">
        <is>
          <t>2025年09月30日</t>
        </is>
      </c>
      <c r="D12" t="inlineStr">
        <is>
          <t>1242753醉春色</t>
        </is>
      </c>
      <c r="E12" s="7" t="inlineStr">
        <is>
          <t>卷柏，娜娜</t>
        </is>
      </c>
      <c r="F12" t="inlineStr">
        <is>
          <t>20:00-21:00</t>
        </is>
      </c>
      <c r="G12" s="8" t="inlineStr">
        <is>
          <t>卷柏|娜娜</t>
        </is>
      </c>
      <c r="H12" s="7" t="inlineStr">
        <is>
          <t>@zᶻ.王摆摆ᕑᗢᓫ @zᶻ.九酱ᕑᗢᓫ @zᶻ.懒懒兔ᕑᗢᓫ @zᶻ.呆呆ᕑᗢᓫ @zᶻ.晚晚ᕑᗢᓫ @ㅤzᶻ.撒娇ᕑᗢᓫ @zᶻ.璐璐ᕑᗢᓫ 关门缺一</t>
        </is>
      </c>
      <c r="I12" s="8" t="inlineStr">
        <is>
          <t>王摆摆|九酱|懒懒兔|呆呆|晚晚|撒娇|璐璐</t>
        </is>
      </c>
      <c r="J12" t="n">
        <v>7</v>
      </c>
      <c r="K12" t="n">
        <v>1</v>
      </c>
      <c r="L12" t="inlineStr">
        <is>
          <t>high</t>
        </is>
      </c>
      <c r="M12" t="inlineStr">
        <is>
          <t>无</t>
        </is>
      </c>
      <c r="N12" t="inlineStr">
        <is>
          <t>无</t>
        </is>
      </c>
      <c r="Q12" t="inlineStr">
        <is>
          <t>醉春色</t>
        </is>
      </c>
      <c r="R12" t="inlineStr">
        <is>
          <t>20250930</t>
        </is>
      </c>
      <c r="S12" t="b">
        <v>1</v>
      </c>
      <c r="V12" t="inlineStr">
        <is>
          <t>娜娜</t>
        </is>
      </c>
      <c r="W12">
        <f>COUNTIF(G:G,"*娜娜*")</f>
        <v/>
      </c>
      <c r="X12">
        <f>COUNTIF(I:I,"*娜娜*")</f>
        <v/>
      </c>
    </row>
    <row r="13">
      <c r="A13" t="inlineStr">
        <is>
          <t>4ever</t>
        </is>
      </c>
      <c r="B13" s="4" t="n">
        <v>45930.92179398148</v>
      </c>
      <c r="C13" t="inlineStr">
        <is>
          <t>2025年09月30号</t>
        </is>
      </c>
      <c r="D13" t="inlineStr">
        <is>
          <t>1242753醉春色</t>
        </is>
      </c>
      <c r="E13" s="7" t="inlineStr">
        <is>
          <t>九酱 晚晚</t>
        </is>
      </c>
      <c r="F13" t="inlineStr">
        <is>
          <t>22:00-23:00</t>
        </is>
      </c>
      <c r="G13" s="8" t="inlineStr">
        <is>
          <t>九酱|晚晚</t>
        </is>
      </c>
      <c r="H13" s="7" t="inlineStr">
        <is>
          <t>@zᶻ.呆呆ᕑᗢᓫ @zᶻ.娜娜ᕑᗢᓫ @ㅤzᶻ.撒娇ᕑᗢᓫ @zᶻ.小妤ᕑᗢᓫ @zᶻ.若可ᕑᗢᓫ @zᶻ.知礼ᕑᗢᓫ @zᶻ.王摆摆ᕑᗢᓫ 关门缺1</t>
        </is>
      </c>
      <c r="I13" s="8" t="inlineStr">
        <is>
          <t>呆呆|娜娜|撒娇|小妤|若可|知礼|王摆摆</t>
        </is>
      </c>
      <c r="J13" t="n">
        <v>7</v>
      </c>
      <c r="K13" t="n">
        <v>1</v>
      </c>
      <c r="L13" t="inlineStr">
        <is>
          <t>high</t>
        </is>
      </c>
      <c r="M13" t="inlineStr">
        <is>
          <t>无</t>
        </is>
      </c>
      <c r="N13" t="inlineStr">
        <is>
          <t>无</t>
        </is>
      </c>
      <c r="Q13" t="inlineStr">
        <is>
          <t>醉春色</t>
        </is>
      </c>
      <c r="R13" t="inlineStr">
        <is>
          <t>20250930</t>
        </is>
      </c>
      <c r="S13" t="b">
        <v>1</v>
      </c>
      <c r="V13" t="inlineStr">
        <is>
          <t>小发发</t>
        </is>
      </c>
      <c r="W13">
        <f>COUNTIF(G:G,"*小发发*")</f>
        <v/>
      </c>
      <c r="X13">
        <f>COUNTIF(I:I,"*小发发*")</f>
        <v/>
      </c>
    </row>
    <row r="14">
      <c r="A14" t="inlineStr">
        <is>
          <t>撒娇</t>
        </is>
      </c>
      <c r="B14" s="4" t="n">
        <v>45930.9968287037</v>
      </c>
      <c r="C14" t="inlineStr">
        <is>
          <t>2025年09月30号</t>
        </is>
      </c>
      <c r="D14" t="inlineStr">
        <is>
          <t>1242753醉春色</t>
        </is>
      </c>
      <c r="E14" s="7" t="inlineStr">
        <is>
          <t>撒娇-王摆摆</t>
        </is>
      </c>
      <c r="F14" t="inlineStr">
        <is>
          <t>23：00-00：00</t>
        </is>
      </c>
      <c r="G14" s="8" t="inlineStr">
        <is>
          <t>撒娇|王摆摆</t>
        </is>
      </c>
      <c r="H14" s="7" t="inlineStr">
        <is>
          <t>@zᶻ.晚晚ᕑᗢᓫ @zᶻ.璐璐ᕑᗢᓫ @zᶻ.九酱ᕑᗢᓫ @zᶻ.呆呆ᕑᗢᓫ @zᶻ.若可ᕑᗢᓫ @zᶻ.小妤ᕑᗢᓫ @zᶻ.娜娜ᕑᗢᓫ 关门缺1</t>
        </is>
      </c>
      <c r="I14" s="8" t="inlineStr">
        <is>
          <t>晚晚|璐璐|九酱|呆呆|若可|小妤|娜娜</t>
        </is>
      </c>
      <c r="J14" t="n">
        <v>7</v>
      </c>
      <c r="K14" t="n">
        <v>1</v>
      </c>
      <c r="L14" t="inlineStr">
        <is>
          <t>high</t>
        </is>
      </c>
      <c r="M14" t="inlineStr">
        <is>
          <t>无</t>
        </is>
      </c>
      <c r="Q14" t="inlineStr">
        <is>
          <t>醉春色</t>
        </is>
      </c>
      <c r="R14" t="inlineStr">
        <is>
          <t>20250930</t>
        </is>
      </c>
      <c r="S14" t="b">
        <v>1</v>
      </c>
      <c r="V14" t="inlineStr">
        <is>
          <t>小妤</t>
        </is>
      </c>
      <c r="W14">
        <f>COUNTIF(G:G,"*小妤*")</f>
        <v/>
      </c>
      <c r="X14">
        <f>COUNTIF(I:I,"*小妤*")</f>
        <v/>
      </c>
    </row>
    <row r="15">
      <c r="A15" t="inlineStr">
        <is>
          <t>Elena Guo</t>
        </is>
      </c>
      <c r="B15" s="4" t="n">
        <v>45930.01457175926</v>
      </c>
      <c r="C15" t="inlineStr">
        <is>
          <t>2025年9月30日</t>
        </is>
      </c>
      <c r="D15" t="inlineStr">
        <is>
          <t>1332846百媚生</t>
        </is>
      </c>
      <c r="E15" s="7" t="inlineStr">
        <is>
          <t>哚哚 小发发</t>
        </is>
      </c>
      <c r="F15" t="inlineStr">
        <is>
          <t>00.00-01.00</t>
        </is>
      </c>
      <c r="G15" s="8" t="inlineStr">
        <is>
          <t>哚哚|小发发</t>
        </is>
      </c>
      <c r="H15" s="7" t="inlineStr">
        <is>
          <t>@ᰔᩚ清清ఌ @ᰔᩚ 余欢 ఌ @~ᰔᩚ田螺ఌ @ᰔᩚ小榆ఌ 关门缺3</t>
        </is>
      </c>
      <c r="I15" s="8" t="inlineStr">
        <is>
          <t>清清|余欢|田螺|小榆</t>
        </is>
      </c>
      <c r="J15" t="n">
        <v>4</v>
      </c>
      <c r="K15" t="n">
        <v>3</v>
      </c>
      <c r="L15" t="inlineStr">
        <is>
          <t>high</t>
        </is>
      </c>
      <c r="M15" t="inlineStr">
        <is>
          <t>无</t>
        </is>
      </c>
      <c r="Q15" t="inlineStr">
        <is>
          <t>百媚生</t>
        </is>
      </c>
      <c r="R15" t="inlineStr">
        <is>
          <t>20250930</t>
        </is>
      </c>
      <c r="S15" t="b">
        <v>1</v>
      </c>
      <c r="V15" t="inlineStr">
        <is>
          <t>小榆</t>
        </is>
      </c>
      <c r="W15">
        <f>COUNTIF(G:G,"*小榆*")</f>
        <v/>
      </c>
      <c r="X15">
        <f>COUNTIF(I:I,"*小榆*")</f>
        <v/>
      </c>
    </row>
    <row r="16">
      <c r="A16" t="inlineStr">
        <is>
          <t>暴富萌主</t>
        </is>
      </c>
      <c r="B16" s="4" t="n">
        <v>45930.41596064815</v>
      </c>
      <c r="C16" t="inlineStr">
        <is>
          <t>2025.9.30</t>
        </is>
      </c>
      <c r="D16" t="inlineStr">
        <is>
          <t>1332846百媚生</t>
        </is>
      </c>
      <c r="E16" s="7" t="inlineStr">
        <is>
          <t>余欢小野猫</t>
        </is>
      </c>
      <c r="F16" t="inlineStr">
        <is>
          <t>9.00-10.00</t>
        </is>
      </c>
      <c r="G16" s="8" t="inlineStr">
        <is>
          <t>余欢|小野猫</t>
        </is>
      </c>
      <c r="H16" s="7" t="inlineStr">
        <is>
          <t>@~ᰔᩚ田螺ఌ @ᰔᩚ 哚哚ఌ  @ᰔᩚ嘉珩 ఌ @ᰔᩚ Siri ఌ @ᰔᩚ 林绾绾 ఌ 缺二关门</t>
        </is>
      </c>
      <c r="I16" s="8" t="inlineStr">
        <is>
          <t>田螺|哚哚|嘉珩|Siri|林绾绾</t>
        </is>
      </c>
      <c r="J16" t="n">
        <v>5</v>
      </c>
      <c r="K16" t="n">
        <v>2</v>
      </c>
      <c r="L16" t="inlineStr">
        <is>
          <t>high</t>
        </is>
      </c>
      <c r="M16" t="inlineStr">
        <is>
          <t>无</t>
        </is>
      </c>
      <c r="Q16" t="inlineStr">
        <is>
          <t>百媚生</t>
        </is>
      </c>
      <c r="R16" t="inlineStr">
        <is>
          <t>20250930</t>
        </is>
      </c>
      <c r="S16" t="b">
        <v>1</v>
      </c>
      <c r="V16" t="inlineStr">
        <is>
          <t>小野猫</t>
        </is>
      </c>
      <c r="W16">
        <f>COUNTIF(G:G,"*小野猫*")</f>
        <v/>
      </c>
      <c r="X16">
        <f>COUNTIF(I:I,"*小野猫*")</f>
        <v/>
      </c>
    </row>
    <row r="17">
      <c r="A17" t="inlineStr">
        <is>
          <t>Elena Guo</t>
        </is>
      </c>
      <c r="B17" s="4" t="n">
        <v>45930.48335648148</v>
      </c>
      <c r="C17" t="inlineStr">
        <is>
          <t>2025年9月30日</t>
        </is>
      </c>
      <c r="D17" t="inlineStr">
        <is>
          <t>1332846百媚生</t>
        </is>
      </c>
      <c r="E17" s="7" t="inlineStr">
        <is>
          <t>哚哚我奶油</t>
        </is>
      </c>
      <c r="F17" t="inlineStr">
        <is>
          <t>11.00-12.00</t>
        </is>
      </c>
      <c r="G17" s="8" t="inlineStr">
        <is>
          <t>哚哚|奶油</t>
        </is>
      </c>
      <c r="H17" s="7" t="inlineStr">
        <is>
          <t>@~ᰔᩚ田螺ఌ @ᰔᩚ 余欢 ఌ @ᰔᩚ 林绾绾 ఌ @ᰔᩚ 小野猫 ఌ @ᰔᩚ 小发发ఌ 关门缺2</t>
        </is>
      </c>
      <c r="I17" s="8" t="inlineStr">
        <is>
          <t>田螺|余欢|林绾绾|小野猫|小发发</t>
        </is>
      </c>
      <c r="J17" t="n">
        <v>5</v>
      </c>
      <c r="K17" t="n">
        <v>2</v>
      </c>
      <c r="L17" t="inlineStr">
        <is>
          <t>high</t>
        </is>
      </c>
      <c r="M17" t="inlineStr">
        <is>
          <t>无</t>
        </is>
      </c>
      <c r="Q17" t="inlineStr">
        <is>
          <t>百媚生</t>
        </is>
      </c>
      <c r="R17" t="inlineStr">
        <is>
          <t>20250930</t>
        </is>
      </c>
      <c r="S17" t="b">
        <v>1</v>
      </c>
      <c r="V17" t="inlineStr">
        <is>
          <t>念念</t>
        </is>
      </c>
      <c r="W17">
        <f>COUNTIF(G:G,"*念念*")</f>
        <v/>
      </c>
      <c r="X17">
        <f>COUNTIF(I:I,"*念念*")</f>
        <v/>
      </c>
    </row>
    <row r="18">
      <c r="A18" t="inlineStr">
        <is>
          <t>叶子</t>
        </is>
      </c>
      <c r="B18" s="4" t="n">
        <v>45930.57717592592</v>
      </c>
      <c r="C18" t="inlineStr">
        <is>
          <t>2025年9月30号</t>
        </is>
      </c>
      <c r="D18" t="inlineStr">
        <is>
          <t>1332846百媚生</t>
        </is>
      </c>
      <c r="E18" s="7" t="inlineStr">
        <is>
          <t>奶油  红豆豆</t>
        </is>
      </c>
      <c r="F18" t="inlineStr">
        <is>
          <t>13:00-14:00</t>
        </is>
      </c>
      <c r="G18" s="8" t="inlineStr">
        <is>
          <t>奶油|红豆豆</t>
        </is>
      </c>
      <c r="H18" s="7" t="inlineStr">
        <is>
          <t>田螺ఌ @ᰔᩚ 哚哚ఌ @ᰔᩚ 余欢 ఌ @ᰔᩚ 小野猫 ఌ</t>
        </is>
      </c>
      <c r="I18" s="8" t="inlineStr">
        <is>
          <t>田螺|哚哚|余欢|小野猫</t>
        </is>
      </c>
      <c r="J18" t="n">
        <v>4</v>
      </c>
      <c r="K18" t="n">
        <v>0</v>
      </c>
      <c r="L18" t="inlineStr">
        <is>
          <t>medium</t>
        </is>
      </c>
      <c r="M18" t="inlineStr">
        <is>
          <t>无</t>
        </is>
      </c>
      <c r="N18" t="inlineStr">
        <is>
          <t>无</t>
        </is>
      </c>
      <c r="Q18" t="inlineStr">
        <is>
          <t>百媚生</t>
        </is>
      </c>
      <c r="R18" t="inlineStr">
        <is>
          <t>20250930</t>
        </is>
      </c>
      <c r="S18" t="b">
        <v>1</v>
      </c>
      <c r="V18" t="inlineStr">
        <is>
          <t>懒懒兔</t>
        </is>
      </c>
      <c r="W18">
        <f>COUNTIF(G:G,"*懒懒兔*")</f>
        <v/>
      </c>
      <c r="X18">
        <f>COUNTIF(I:I,"*懒懒兔*")</f>
        <v/>
      </c>
    </row>
    <row r="19">
      <c r="A19" t="inlineStr">
        <is>
          <t>她</t>
        </is>
      </c>
      <c r="B19" s="4" t="n">
        <v>45930.75141203704</v>
      </c>
      <c r="C19" t="inlineStr">
        <is>
          <t>2025年09月30日</t>
        </is>
      </c>
      <c r="D19" t="inlineStr">
        <is>
          <t>1332846百媚生</t>
        </is>
      </c>
      <c r="E19" s="7" t="inlineStr">
        <is>
          <t>花花 十三娘</t>
        </is>
      </c>
      <c r="F19" t="inlineStr">
        <is>
          <t>17:00—18:00</t>
        </is>
      </c>
      <c r="G19" s="8" t="inlineStr">
        <is>
          <t>花花|十三娘</t>
        </is>
      </c>
      <c r="H19" s="7" t="inlineStr">
        <is>
          <t>@ᰔᩚ 茗萱ఌ @ᰔᩚ 小野猫 ఌ @ᰔᩚ柒柒ఌ @~ᰔᩚ田螺ఌ   @ᰔᩚ 余欢 ఌ @ᰔᩚ 哚哚ఌ @ᰔᩚ 念念 ఌ 关门满</t>
        </is>
      </c>
      <c r="I19" s="8" t="inlineStr">
        <is>
          <t>茗萱|小野猫|柒柒|田螺|余欢|哚哚|念念</t>
        </is>
      </c>
      <c r="J19" t="n">
        <v>7</v>
      </c>
      <c r="K19" t="n">
        <v>0</v>
      </c>
      <c r="L19" t="inlineStr">
        <is>
          <t>high</t>
        </is>
      </c>
      <c r="M19" t="inlineStr">
        <is>
          <t>无</t>
        </is>
      </c>
      <c r="N19" t="inlineStr">
        <is>
          <t>无</t>
        </is>
      </c>
      <c r="Q19" t="inlineStr">
        <is>
          <t>百媚生</t>
        </is>
      </c>
      <c r="R19" t="inlineStr">
        <is>
          <t>20250930</t>
        </is>
      </c>
      <c r="S19" t="b">
        <v>1</v>
      </c>
      <c r="V19" t="inlineStr">
        <is>
          <t>撒娇</t>
        </is>
      </c>
      <c r="W19">
        <f>COUNTIF(G:G,"*撒娇*")</f>
        <v/>
      </c>
      <c r="X19">
        <f>COUNTIF(I:I,"*撒娇*")</f>
        <v/>
      </c>
    </row>
    <row r="20">
      <c r="A20" t="inlineStr">
        <is>
          <t>雪儿不被爱</t>
        </is>
      </c>
      <c r="B20" s="4" t="n">
        <v>45930.85207175926</v>
      </c>
      <c r="C20" t="inlineStr">
        <is>
          <t>2025.9.30</t>
        </is>
      </c>
      <c r="D20" t="inlineStr">
        <is>
          <t>1332846百媚生</t>
        </is>
      </c>
      <c r="E20" s="7" t="inlineStr">
        <is>
          <t>念念</t>
        </is>
      </c>
      <c r="F20" t="inlineStr">
        <is>
          <t>20.00——21.00</t>
        </is>
      </c>
      <c r="G20" s="8" t="inlineStr">
        <is>
          <t>念念</t>
        </is>
      </c>
      <c r="H20" s="7" t="inlineStr">
        <is>
          <t>@ᰔᩚ清清ఌ @~ᰔᩚ田螺ఌ @ᰔᩚ 缘筱 ఌ @ᰔᩚ 哚哚ఌ   @ᰔᩚ柒柒ఌ 关门缺2</t>
        </is>
      </c>
      <c r="I20" s="8" t="inlineStr">
        <is>
          <t>清清|田螺|缘筱|哚哚|柒柒</t>
        </is>
      </c>
      <c r="J20" t="n">
        <v>5</v>
      </c>
      <c r="K20" t="n">
        <v>2</v>
      </c>
      <c r="L20" t="inlineStr">
        <is>
          <t>high</t>
        </is>
      </c>
      <c r="M20" t="inlineStr">
        <is>
          <t>无</t>
        </is>
      </c>
      <c r="N20" t="inlineStr">
        <is>
          <t>无</t>
        </is>
      </c>
      <c r="Q20" t="inlineStr">
        <is>
          <t>百媚生</t>
        </is>
      </c>
      <c r="R20" t="inlineStr">
        <is>
          <t>20250930</t>
        </is>
      </c>
      <c r="S20" t="b">
        <v>1</v>
      </c>
      <c r="V20" t="inlineStr">
        <is>
          <t>撒娇-九酱</t>
        </is>
      </c>
      <c r="W20">
        <f>COUNTIF(G:G,"*撒娇-九酱*")</f>
        <v/>
      </c>
      <c r="X20">
        <f>COUNTIF(I:I,"*撒娇-九酱*")</f>
        <v/>
      </c>
    </row>
    <row r="21">
      <c r="A21" t="inlineStr">
        <is>
          <t>Ayn</t>
        </is>
      </c>
      <c r="B21" s="4" t="n">
        <v>45931.47824074074</v>
      </c>
      <c r="C21" t="inlineStr">
        <is>
          <t>2025年09月30号</t>
        </is>
      </c>
      <c r="D21" t="inlineStr">
        <is>
          <t>1332846百媚生</t>
        </is>
      </c>
      <c r="E21" s="7" t="inlineStr">
        <is>
          <t>ᰔᩚ 林绾绾 ఌᰔᩚ 奶油 ఌ</t>
        </is>
      </c>
      <c r="F21" t="inlineStr">
        <is>
          <t>12.00-13.00</t>
        </is>
      </c>
      <c r="G21" s="8" t="inlineStr">
        <is>
          <t>林绾绾|奶油</t>
        </is>
      </c>
      <c r="H21" s="7" t="inlineStr">
        <is>
          <t>@~ᰔᩚ田螺ఌ @ᰔᩚ 哚哚ఌ @ᰔᩚ 小野猫 ఌ @ᰔᩚ 余欢 ఌ @ᰔᩚ 泡芙 ఌ 关门缺二</t>
        </is>
      </c>
      <c r="I21" s="8" t="inlineStr">
        <is>
          <t>田螺|哚哚|小野猫|余欢|泡芙</t>
        </is>
      </c>
      <c r="J21" t="n">
        <v>5</v>
      </c>
      <c r="K21" t="n">
        <v>2</v>
      </c>
      <c r="L21" t="inlineStr">
        <is>
          <t>high</t>
        </is>
      </c>
      <c r="M21" t="inlineStr">
        <is>
          <t>无</t>
        </is>
      </c>
      <c r="N21" t="inlineStr">
        <is>
          <t>无</t>
        </is>
      </c>
      <c r="Q21" t="inlineStr">
        <is>
          <t>百媚生</t>
        </is>
      </c>
      <c r="R21" t="inlineStr">
        <is>
          <t>20250930</t>
        </is>
      </c>
      <c r="S21" t="b">
        <v>1</v>
      </c>
      <c r="V21" t="inlineStr">
        <is>
          <t>撒娇-璐璐</t>
        </is>
      </c>
      <c r="W21">
        <f>COUNTIF(G:G,"*撒娇-璐璐*")</f>
        <v/>
      </c>
      <c r="X21">
        <f>COUNTIF(I:I,"*撒娇-璐璐*")</f>
        <v/>
      </c>
    </row>
    <row r="22">
      <c r="A22" t="inlineStr">
        <is>
          <t>AiL</t>
        </is>
      </c>
      <c r="B22" s="4" t="n">
        <v>45930.89677083334</v>
      </c>
      <c r="C22" t="inlineStr">
        <is>
          <t>2025.09.30</t>
        </is>
      </c>
      <c r="D22" t="inlineStr">
        <is>
          <t>醉春色</t>
        </is>
      </c>
      <c r="E22" s="7" t="inlineStr">
        <is>
          <t>娜娜，知礼</t>
        </is>
      </c>
      <c r="F22" t="inlineStr">
        <is>
          <t>21.00-22.00</t>
        </is>
      </c>
      <c r="G22" s="8" t="inlineStr">
        <is>
          <t>娜娜|知礼</t>
        </is>
      </c>
      <c r="H22" s="7" t="inlineStr">
        <is>
          <t>@zᶻ.九酱ᕑᗢᓫ @zᶻ.懒懒兔ᕑᗢᓫ @zᶻ.晚晚ᕑᗢᓫ @zᶻ.呆呆ᕑᗢᓫ @zᶻ.桃桃ᕑᗢᓫ @ㅤzᶻ.撒娇ᕑᗢᓫ @zᶻ.璐璐ᕑᗢᓫ 关门缺一</t>
        </is>
      </c>
      <c r="I22" s="8" t="inlineStr">
        <is>
          <t>九酱|懒懒兔|晚晚|呆呆|桃桃|撒娇|璐璐</t>
        </is>
      </c>
      <c r="J22" t="n">
        <v>7</v>
      </c>
      <c r="K22" t="n">
        <v>1</v>
      </c>
      <c r="L22" t="inlineStr">
        <is>
          <t>high</t>
        </is>
      </c>
      <c r="M22" t="inlineStr">
        <is>
          <t>无</t>
        </is>
      </c>
      <c r="N22" t="inlineStr">
        <is>
          <t>无</t>
        </is>
      </c>
      <c r="Q22" t="inlineStr">
        <is>
          <t>醉春色</t>
        </is>
      </c>
      <c r="R22" t="inlineStr">
        <is>
          <t>20250930</t>
        </is>
      </c>
      <c r="S22" t="b">
        <v>1</v>
      </c>
      <c r="V22" t="inlineStr">
        <is>
          <t>晚晚</t>
        </is>
      </c>
      <c r="W22">
        <f>COUNTIF(G:G,"*晚晚*")</f>
        <v/>
      </c>
      <c r="X22">
        <f>COUNTIF(I:I,"*晚晚*")</f>
        <v/>
      </c>
    </row>
    <row r="23">
      <c r="E23" s="7" t="n"/>
      <c r="G23" s="8" t="n"/>
      <c r="H23" s="7" t="n"/>
      <c r="I23" s="8" t="n"/>
      <c r="V23" t="inlineStr">
        <is>
          <t>林绾绾</t>
        </is>
      </c>
      <c r="W23">
        <f>COUNTIF(G:G,"*林绾绾*")</f>
        <v/>
      </c>
      <c r="X23">
        <f>COUNTIF(I:I,"*林绾绾*")</f>
        <v/>
      </c>
    </row>
    <row r="24">
      <c r="E24" s="7" t="n"/>
      <c r="G24" s="8" t="n"/>
      <c r="H24" s="7" t="n"/>
      <c r="I24" s="8" t="n"/>
      <c r="V24" t="inlineStr">
        <is>
          <t>柒柒</t>
        </is>
      </c>
      <c r="W24">
        <f>COUNTIF(G:G,"*柒柒*")</f>
        <v/>
      </c>
      <c r="X24">
        <f>COUNTIF(I:I,"*柒柒*")</f>
        <v/>
      </c>
    </row>
    <row r="25">
      <c r="E25" s="7" t="n"/>
      <c r="G25" s="8" t="n"/>
      <c r="H25" s="7" t="n"/>
      <c r="I25" s="8" t="n"/>
      <c r="V25" t="inlineStr">
        <is>
          <t>桃桃</t>
        </is>
      </c>
      <c r="W25">
        <f>COUNTIF(G:G,"*桃桃*")</f>
        <v/>
      </c>
      <c r="X25">
        <f>COUNTIF(I:I,"*桃桃*")</f>
        <v/>
      </c>
    </row>
    <row r="26">
      <c r="E26" s="7" t="n"/>
      <c r="G26" s="8" t="n"/>
      <c r="H26" s="7" t="n"/>
      <c r="I26" s="8" t="n"/>
      <c r="V26" t="inlineStr">
        <is>
          <t>泡芙</t>
        </is>
      </c>
      <c r="W26">
        <f>COUNTIF(G:G,"*泡芙*")</f>
        <v/>
      </c>
      <c r="X26">
        <f>COUNTIF(I:I,"*泡芙*")</f>
        <v/>
      </c>
    </row>
    <row r="27">
      <c r="E27" s="7" t="n"/>
      <c r="G27" s="8" t="n"/>
      <c r="H27" s="7" t="n"/>
      <c r="I27" s="8" t="n"/>
      <c r="V27" t="inlineStr">
        <is>
          <t>清清</t>
        </is>
      </c>
      <c r="W27">
        <f>COUNTIF(G:G,"*清清*")</f>
        <v/>
      </c>
      <c r="X27">
        <f>COUNTIF(I:I,"*清清*")</f>
        <v/>
      </c>
    </row>
    <row r="28">
      <c r="E28" s="7" t="n"/>
      <c r="G28" s="8" t="n"/>
      <c r="H28" s="7" t="n"/>
      <c r="I28" s="8" t="n"/>
      <c r="V28" t="inlineStr">
        <is>
          <t>猫与花恋</t>
        </is>
      </c>
      <c r="W28">
        <f>COUNTIF(G:G,"*猫与花恋*")</f>
        <v/>
      </c>
      <c r="X28">
        <f>COUNTIF(I:I,"*猫与花恋*")</f>
        <v/>
      </c>
    </row>
    <row r="29">
      <c r="E29" s="7" t="n"/>
      <c r="G29" s="8" t="n"/>
      <c r="H29" s="7" t="n"/>
      <c r="I29" s="8" t="n"/>
      <c r="V29" t="inlineStr">
        <is>
          <t>王摆摆</t>
        </is>
      </c>
      <c r="W29">
        <f>COUNTIF(G:G,"*王摆摆*")</f>
        <v/>
      </c>
      <c r="X29">
        <f>COUNTIF(I:I,"*王摆摆*")</f>
        <v/>
      </c>
    </row>
    <row r="30">
      <c r="E30" s="7" t="n"/>
      <c r="G30" s="8" t="n"/>
      <c r="H30" s="7" t="n"/>
      <c r="I30" s="8" t="n"/>
      <c r="V30" t="inlineStr">
        <is>
          <t>璐璐</t>
        </is>
      </c>
      <c r="W30">
        <f>COUNTIF(G:G,"*璐璐*")</f>
        <v/>
      </c>
      <c r="X30">
        <f>COUNTIF(I:I,"*璐璐*")</f>
        <v/>
      </c>
    </row>
    <row r="31">
      <c r="E31" s="7" t="n"/>
      <c r="G31" s="8" t="n"/>
      <c r="H31" s="7" t="n"/>
      <c r="I31" s="8" t="n"/>
      <c r="V31" t="inlineStr">
        <is>
          <t>田螺</t>
        </is>
      </c>
      <c r="W31">
        <f>COUNTIF(G:G,"*田螺*")</f>
        <v/>
      </c>
      <c r="X31">
        <f>COUNTIF(I:I,"*田螺*")</f>
        <v/>
      </c>
    </row>
    <row r="32">
      <c r="E32" s="7" t="n"/>
      <c r="G32" s="8" t="n"/>
      <c r="H32" s="7" t="n"/>
      <c r="I32" s="8" t="n"/>
      <c r="V32" t="inlineStr">
        <is>
          <t>知礼</t>
        </is>
      </c>
      <c r="W32">
        <f>COUNTIF(G:G,"*知礼*")</f>
        <v/>
      </c>
      <c r="X32">
        <f>COUNTIF(I:I,"*知礼*")</f>
        <v/>
      </c>
    </row>
    <row r="33">
      <c r="E33" s="7" t="n"/>
      <c r="G33" s="8" t="n"/>
      <c r="H33" s="7" t="n"/>
      <c r="I33" s="8" t="n"/>
      <c r="V33" t="inlineStr">
        <is>
          <t>红豆豆</t>
        </is>
      </c>
      <c r="W33">
        <f>COUNTIF(G:G,"*红豆豆*")</f>
        <v/>
      </c>
      <c r="X33">
        <f>COUNTIF(I:I,"*红豆豆*")</f>
        <v/>
      </c>
    </row>
    <row r="34">
      <c r="E34" s="7" t="n"/>
      <c r="G34" s="8" t="n"/>
      <c r="H34" s="7" t="n"/>
      <c r="I34" s="8" t="n"/>
      <c r="V34" t="inlineStr">
        <is>
          <t>缘筱</t>
        </is>
      </c>
      <c r="W34">
        <f>COUNTIF(G:G,"*缘筱*")</f>
        <v/>
      </c>
      <c r="X34">
        <f>COUNTIF(I:I,"*缘筱*")</f>
        <v/>
      </c>
    </row>
    <row r="35">
      <c r="E35" s="7" t="n"/>
      <c r="G35" s="8" t="n"/>
      <c r="H35" s="7" t="n"/>
      <c r="I35" s="8" t="n"/>
      <c r="V35" t="inlineStr">
        <is>
          <t>花花</t>
        </is>
      </c>
      <c r="W35">
        <f>COUNTIF(G:G,"*花花*")</f>
        <v/>
      </c>
      <c r="X35">
        <f>COUNTIF(I:I,"*花花*")</f>
        <v/>
      </c>
    </row>
    <row r="36">
      <c r="E36" s="7" t="n"/>
      <c r="G36" s="8" t="n"/>
      <c r="H36" s="7" t="n"/>
      <c r="I36" s="8" t="n"/>
      <c r="V36" t="inlineStr">
        <is>
          <t>若可</t>
        </is>
      </c>
      <c r="W36">
        <f>COUNTIF(G:G,"*若可*")</f>
        <v/>
      </c>
      <c r="X36">
        <f>COUNTIF(I:I,"*若可*")</f>
        <v/>
      </c>
    </row>
    <row r="37">
      <c r="E37" s="7" t="n"/>
      <c r="G37" s="8" t="n"/>
      <c r="H37" s="7" t="n"/>
      <c r="I37" s="8" t="n"/>
      <c r="V37" t="inlineStr">
        <is>
          <t>茗萱</t>
        </is>
      </c>
      <c r="W37">
        <f>COUNTIF(G:G,"*茗萱*")</f>
        <v/>
      </c>
      <c r="X37">
        <f>COUNTIF(I:I,"*茗萱*")</f>
        <v/>
      </c>
    </row>
    <row r="38">
      <c r="E38" s="7" t="n"/>
      <c r="G38" s="8" t="n"/>
      <c r="H38" s="7" t="n"/>
      <c r="I38" s="8" t="n"/>
      <c r="V38" t="inlineStr">
        <is>
          <t>麻薯</t>
        </is>
      </c>
      <c r="W38">
        <f>COUNTIF(G:G,"*麻薯*")</f>
        <v/>
      </c>
      <c r="X38">
        <f>COUNTIF(I:I,"*麻薯*")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2025-10-05T20:18:37Z</dcterms:created>
  <dcterms:modified xmlns:dcterms="http://purl.org/dc/terms/" xmlns:xsi="http://www.w3.org/2001/XMLSchema-instance" xsi:type="dcterms:W3CDTF">2025-10-05T20:18:37Z</dcterms:modified>
</cp:coreProperties>
</file>