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40"/>
  <sheetViews>
    <sheetView workbookViewId="0">
      <selection activeCell="A1" sqref="A1"/>
    </sheetView>
  </sheetViews>
  <sheetFormatPr baseColWidth="8" defaultRowHeight="15"/>
  <cols>
    <col width="20" customWidth="1" min="21" max="21"/>
    <col width="15" customWidth="1" min="22" max="22"/>
    <col width="15" customWidth="1" min="23" max="23"/>
  </cols>
  <sheetData>
    <row r="1">
      <c r="A1" s="1" t="inlineStr">
        <is>
          <t>提交时间（自动）</t>
        </is>
      </c>
      <c r="B1" s="1" t="inlineStr">
        <is>
          <t>日期（必填）</t>
        </is>
      </c>
      <c r="C1" s="1" t="inlineStr">
        <is>
          <t>厅号（必填）</t>
        </is>
      </c>
      <c r="D1" s="5" t="inlineStr">
        <is>
          <t>主持（必填）</t>
        </is>
      </c>
      <c r="E1" s="1" t="inlineStr">
        <is>
          <t>主持时间（必填）</t>
        </is>
      </c>
      <c r="F1" s="6" t="inlineStr">
        <is>
          <t>主持人员列表_AI解析</t>
        </is>
      </c>
      <c r="G1" s="5" t="inlineStr">
        <is>
          <t>排麦人员（必填）</t>
        </is>
      </c>
      <c r="H1" s="6" t="inlineStr">
        <is>
          <t>排麦人员列表_AI解析</t>
        </is>
      </c>
      <c r="I1" s="1" t="inlineStr">
        <is>
          <t>排麦出席人数_AI解析</t>
        </is>
      </c>
      <c r="J1" s="1" t="inlineStr">
        <is>
          <t>排麦缺席人数_AI解析</t>
        </is>
      </c>
      <c r="K1" s="1" t="inlineStr">
        <is>
          <t>排麦置信度_AI解析</t>
        </is>
      </c>
      <c r="L1" s="1" t="inlineStr">
        <is>
          <t>填坑（必填）</t>
        </is>
      </c>
      <c r="M1" s="1" t="inlineStr">
        <is>
          <t>黑麦 公屏不互动</t>
        </is>
      </c>
      <c r="N1" s="1" t="inlineStr">
        <is>
          <t>主持错误_AI解析</t>
        </is>
      </c>
      <c r="O1" s="1" t="inlineStr">
        <is>
          <t>排麦错误_AI解析</t>
        </is>
      </c>
      <c r="P1" s="1" t="inlineStr">
        <is>
          <t>厅名中文</t>
        </is>
      </c>
      <c r="Q1" s="1" t="inlineStr">
        <is>
          <t>标准化日期_AI解析</t>
        </is>
      </c>
      <c r="R1" s="1" t="inlineStr">
        <is>
          <t>日期匹配标志_AI解析</t>
        </is>
      </c>
      <c r="U1" s="3" t="inlineStr">
        <is>
          <t>人员姓名</t>
        </is>
      </c>
      <c r="V1" s="3" t="inlineStr">
        <is>
          <t>主持次数</t>
        </is>
      </c>
      <c r="W1" s="3" t="inlineStr">
        <is>
          <t>排麦次数</t>
        </is>
      </c>
    </row>
    <row r="2">
      <c r="A2" s="4" t="n">
        <v>45933.07149305556</v>
      </c>
      <c r="B2" t="inlineStr">
        <is>
          <t>2025年10月3号</t>
        </is>
      </c>
      <c r="C2" t="inlineStr">
        <is>
          <t>1242753醉春色</t>
        </is>
      </c>
      <c r="D2" s="7" t="inlineStr">
        <is>
          <t>撒娇</t>
        </is>
      </c>
      <c r="E2" t="inlineStr">
        <is>
          <t>00：00-01：00</t>
        </is>
      </c>
      <c r="F2" s="8" t="inlineStr">
        <is>
          <t>撒娇</t>
        </is>
      </c>
      <c r="G2" s="7" t="inlineStr">
        <is>
          <t>@zᶻ.娜娜ᕑᗢᓫ @zᶻ.桃桃ᕑᗢᓫ @zᶻ.晚晚ᕑᗢᓫ @zᶻ.王摆摆ᕑᗢᓫ @十三娘 @zᶻ.若可ᕑᗢᓫ @zᶻ.小妤ᕑᗢᓫ 关门缺1</t>
        </is>
      </c>
      <c r="H2" s="8" t="inlineStr">
        <is>
          <t>娜娜|桃桃|晚晚|王摆摆|十三娘|若可|小妤</t>
        </is>
      </c>
      <c r="I2" t="n">
        <v>7</v>
      </c>
      <c r="J2" t="n">
        <v>1</v>
      </c>
      <c r="K2" t="inlineStr">
        <is>
          <t>high</t>
        </is>
      </c>
      <c r="L2" t="inlineStr">
        <is>
          <t>无</t>
        </is>
      </c>
      <c r="P2" t="inlineStr">
        <is>
          <t>醉春色</t>
        </is>
      </c>
      <c r="Q2" t="inlineStr">
        <is>
          <t>20251003</t>
        </is>
      </c>
      <c r="R2" t="b">
        <v>1</v>
      </c>
      <c r="U2" t="inlineStr">
        <is>
          <t>Siri</t>
        </is>
      </c>
      <c r="V2">
        <f>COUNTIF(F:F,"*Siri*")</f>
        <v/>
      </c>
      <c r="W2">
        <f>COUNTIF(H:H,"*Siri*")</f>
        <v/>
      </c>
    </row>
    <row r="3">
      <c r="A3" s="4" t="n">
        <v>45933.07363425926</v>
      </c>
      <c r="B3" t="inlineStr">
        <is>
          <t>2025年10月3号</t>
        </is>
      </c>
      <c r="C3" t="inlineStr">
        <is>
          <t>1242753醉春色</t>
        </is>
      </c>
      <c r="D3" s="7" t="inlineStr">
        <is>
          <t>撒娇</t>
        </is>
      </c>
      <c r="E3" t="inlineStr">
        <is>
          <t>01：00-02：00</t>
        </is>
      </c>
      <c r="F3" s="8" t="inlineStr">
        <is>
          <t>撒娇</t>
        </is>
      </c>
      <c r="G3" s="7" t="inlineStr">
        <is>
          <t>@zᶻ.桃桃ᕑᗢᓫ @zᶻ.娜娜ᕑᗢᓫ @zᶻ.璐璐ᕑᗢᓫ 关门缺5</t>
        </is>
      </c>
      <c r="H3" s="8" t="inlineStr">
        <is>
          <t>桃桃|娜娜|璐璐</t>
        </is>
      </c>
      <c r="I3" t="n">
        <v>3</v>
      </c>
      <c r="J3" t="n">
        <v>5</v>
      </c>
      <c r="K3" t="inlineStr">
        <is>
          <t>high</t>
        </is>
      </c>
      <c r="L3" t="inlineStr">
        <is>
          <t>无</t>
        </is>
      </c>
      <c r="P3" t="inlineStr">
        <is>
          <t>醉春色</t>
        </is>
      </c>
      <c r="Q3" t="inlineStr">
        <is>
          <t>20251003</t>
        </is>
      </c>
      <c r="R3" t="b">
        <v>1</v>
      </c>
      <c r="U3" t="inlineStr">
        <is>
          <t>七七</t>
        </is>
      </c>
      <c r="V3">
        <f>COUNTIF(F:F,"*七七*")</f>
        <v/>
      </c>
      <c r="W3">
        <f>COUNTIF(H:H,"*七七*")</f>
        <v/>
      </c>
    </row>
    <row r="4">
      <c r="A4" s="4" t="n">
        <v>45933.46715277778</v>
      </c>
      <c r="B4" t="inlineStr">
        <is>
          <t>2025年10月3号</t>
        </is>
      </c>
      <c r="C4" t="inlineStr">
        <is>
          <t>1242753醉春色</t>
        </is>
      </c>
      <c r="D4" s="7" t="inlineStr">
        <is>
          <t>撒娇</t>
        </is>
      </c>
      <c r="E4" t="inlineStr">
        <is>
          <t>07：00-08：00</t>
        </is>
      </c>
      <c r="F4" s="8" t="inlineStr">
        <is>
          <t>撒娇</t>
        </is>
      </c>
      <c r="G4" s="7" t="inlineStr">
        <is>
          <t>@zᶻ.王摆摆ᕑᗢᓫ 关门缺7</t>
        </is>
      </c>
      <c r="H4" s="8" t="inlineStr">
        <is>
          <t>王摆摆</t>
        </is>
      </c>
      <c r="I4" t="n">
        <v>1</v>
      </c>
      <c r="J4" t="n">
        <v>7</v>
      </c>
      <c r="K4" t="inlineStr">
        <is>
          <t>high</t>
        </is>
      </c>
      <c r="L4" t="inlineStr">
        <is>
          <t>无</t>
        </is>
      </c>
      <c r="P4" t="inlineStr">
        <is>
          <t>醉春色</t>
        </is>
      </c>
      <c r="Q4" t="inlineStr">
        <is>
          <t>20251003</t>
        </is>
      </c>
      <c r="R4" t="b">
        <v>1</v>
      </c>
      <c r="U4" t="inlineStr">
        <is>
          <t>九酱</t>
        </is>
      </c>
      <c r="V4">
        <f>COUNTIF(F:F,"*九酱*")</f>
        <v/>
      </c>
      <c r="W4">
        <f>COUNTIF(H:H,"*九酱*")</f>
        <v/>
      </c>
    </row>
    <row r="5">
      <c r="A5" s="4" t="n">
        <v>45933.46799768518</v>
      </c>
      <c r="B5" t="inlineStr">
        <is>
          <t>2025年10月3号</t>
        </is>
      </c>
      <c r="C5" t="inlineStr">
        <is>
          <t>1242753醉春色</t>
        </is>
      </c>
      <c r="D5" s="7" t="inlineStr">
        <is>
          <t>撒娇-九酱</t>
        </is>
      </c>
      <c r="E5" t="inlineStr">
        <is>
          <t>08：00-09：00</t>
        </is>
      </c>
      <c r="F5" s="8" t="inlineStr">
        <is>
          <t>撒娇|九酱</t>
        </is>
      </c>
      <c r="G5" s="7" t="inlineStr">
        <is>
          <t>@zᶻ.王摆摆ᕑᗢᓫ @zᶻ.花喵ᕑᗢᓫ @zᶻ.娜娜ᕑᗢᓫ @zᶻ.珊珊ᕑᗢᓫ  关门缺4</t>
        </is>
      </c>
      <c r="H5" s="8" t="inlineStr">
        <is>
          <t>王摆摆|花喵|娜娜|珊珊</t>
        </is>
      </c>
      <c r="I5" t="n">
        <v>4</v>
      </c>
      <c r="J5" t="n">
        <v>4</v>
      </c>
      <c r="K5" t="inlineStr">
        <is>
          <t>high</t>
        </is>
      </c>
      <c r="L5" t="inlineStr">
        <is>
          <t>无</t>
        </is>
      </c>
      <c r="P5" t="inlineStr">
        <is>
          <t>醉春色</t>
        </is>
      </c>
      <c r="Q5" t="inlineStr">
        <is>
          <t>20251003</t>
        </is>
      </c>
      <c r="R5" t="b">
        <v>1</v>
      </c>
      <c r="U5" t="inlineStr">
        <is>
          <t>予宁</t>
        </is>
      </c>
      <c r="V5">
        <f>COUNTIF(F:F,"*予宁*")</f>
        <v/>
      </c>
      <c r="W5">
        <f>COUNTIF(H:H,"*予宁*")</f>
        <v/>
      </c>
    </row>
    <row r="6">
      <c r="A6" s="4" t="n">
        <v>45933.46873842592</v>
      </c>
      <c r="B6" t="inlineStr">
        <is>
          <t>2025年10月3号</t>
        </is>
      </c>
      <c r="C6" t="inlineStr">
        <is>
          <t>1242753醉春色</t>
        </is>
      </c>
      <c r="D6" s="7" t="inlineStr">
        <is>
          <t>撒娇-九酱</t>
        </is>
      </c>
      <c r="E6" t="inlineStr">
        <is>
          <t>09：00-10：00</t>
        </is>
      </c>
      <c r="F6" s="8" t="inlineStr">
        <is>
          <t>撒娇|九酱</t>
        </is>
      </c>
      <c r="G6" s="7" t="inlineStr">
        <is>
          <t>@zᶻ.桃桃ᕑᗢᓫ @zᶻ.王摆摆ᕑᗢᓫ @zᶻ.花喵ᕑᗢᓫ @zᶻ.若可ᕑᗢᓫ @zᶻ.娜娜ᕑᗢᓫ @果果 关门缺2</t>
        </is>
      </c>
      <c r="H6" s="8" t="inlineStr">
        <is>
          <t>桃桃|王摆摆|花喵|若可|娜娜|果果</t>
        </is>
      </c>
      <c r="I6" t="n">
        <v>6</v>
      </c>
      <c r="J6" t="n">
        <v>2</v>
      </c>
      <c r="K6" t="inlineStr">
        <is>
          <t>high</t>
        </is>
      </c>
      <c r="L6" t="inlineStr">
        <is>
          <t>无</t>
        </is>
      </c>
      <c r="P6" t="inlineStr">
        <is>
          <t>醉春色</t>
        </is>
      </c>
      <c r="Q6" t="inlineStr">
        <is>
          <t>20251003</t>
        </is>
      </c>
      <c r="R6" t="b">
        <v>1</v>
      </c>
      <c r="U6" t="inlineStr">
        <is>
          <t>云岫</t>
        </is>
      </c>
      <c r="V6">
        <f>COUNTIF(F:F,"*云岫*")</f>
        <v/>
      </c>
      <c r="W6">
        <f>COUNTIF(H:H,"*云岫*")</f>
        <v/>
      </c>
    </row>
    <row r="7">
      <c r="A7" s="4" t="n">
        <v>45933.46942129629</v>
      </c>
      <c r="B7" t="inlineStr">
        <is>
          <t>2025年10月3号</t>
        </is>
      </c>
      <c r="C7" t="inlineStr">
        <is>
          <t>1242753醉春色</t>
        </is>
      </c>
      <c r="D7" s="7" t="inlineStr">
        <is>
          <t>撒娇-九酱</t>
        </is>
      </c>
      <c r="E7" t="inlineStr">
        <is>
          <t>10：00-11：00</t>
        </is>
      </c>
      <c r="F7" s="8" t="inlineStr">
        <is>
          <t>撒娇|九酱</t>
        </is>
      </c>
      <c r="G7" s="7" t="inlineStr">
        <is>
          <t>@zᶻ.桃桃ᕑᗢᓫ @zᶻ.王摆摆ᕑᗢᓫ @zᶻ.花喵ᕑᗢᓫ @zᶻ.璐璐ᕑᗢᓫ @zᶻ.娜娜ᕑᗢᓫ @zᶻ.若可ᕑᗢᓫ 关门缺2</t>
        </is>
      </c>
      <c r="H7" s="8" t="inlineStr">
        <is>
          <t>桃桃|王摆摆|花喵|璐璐|娜娜|若可</t>
        </is>
      </c>
      <c r="I7" t="n">
        <v>6</v>
      </c>
      <c r="J7" t="n">
        <v>2</v>
      </c>
      <c r="K7" t="inlineStr">
        <is>
          <t>high</t>
        </is>
      </c>
      <c r="L7" t="inlineStr">
        <is>
          <t>无</t>
        </is>
      </c>
      <c r="P7" t="inlineStr">
        <is>
          <t>醉春色</t>
        </is>
      </c>
      <c r="Q7" t="inlineStr">
        <is>
          <t>20251003</t>
        </is>
      </c>
      <c r="R7" t="b">
        <v>1</v>
      </c>
      <c r="U7" t="inlineStr">
        <is>
          <t>余欢</t>
        </is>
      </c>
      <c r="V7">
        <f>COUNTIF(F:F,"*余欢*")</f>
        <v/>
      </c>
      <c r="W7">
        <f>COUNTIF(H:H,"*余欢*")</f>
        <v/>
      </c>
    </row>
    <row r="8">
      <c r="A8" s="4" t="n">
        <v>45933.58692129629</v>
      </c>
      <c r="B8" t="inlineStr">
        <is>
          <t>2025年10月3号</t>
        </is>
      </c>
      <c r="C8" t="inlineStr">
        <is>
          <t>1242753醉春色</t>
        </is>
      </c>
      <c r="D8" s="7" t="inlineStr">
        <is>
          <t>撒娇-卷柏</t>
        </is>
      </c>
      <c r="E8" t="inlineStr">
        <is>
          <t>13：00-14：00</t>
        </is>
      </c>
      <c r="F8" s="8" t="inlineStr">
        <is>
          <t>撒娇|卷柏</t>
        </is>
      </c>
      <c r="G8" s="7" t="inlineStr">
        <is>
          <t>@zᶻ.娜娜ᕑᗢᓫ @zᶻ.九酱ᕑᗢᓫ @zᶻ.王摆摆ᕑᗢᓫ @果果 @zᶻ.花喵ᕑᗢᓫ @十三娘 @zᶻ.璐璐ᕑᗢᓫ 关门缺1</t>
        </is>
      </c>
      <c r="H8" s="8" t="inlineStr">
        <is>
          <t>娜娜|九酱|王摆摆|果果|花喵|十三娘|璐璐</t>
        </is>
      </c>
      <c r="I8" t="n">
        <v>7</v>
      </c>
      <c r="J8" t="n">
        <v>1</v>
      </c>
      <c r="K8" t="inlineStr">
        <is>
          <t>high</t>
        </is>
      </c>
      <c r="L8" t="inlineStr">
        <is>
          <t>无</t>
        </is>
      </c>
      <c r="P8" t="inlineStr">
        <is>
          <t>醉春色</t>
        </is>
      </c>
      <c r="Q8" t="inlineStr">
        <is>
          <t>20251003</t>
        </is>
      </c>
      <c r="R8" t="b">
        <v>1</v>
      </c>
      <c r="U8" t="inlineStr">
        <is>
          <t>余欢小野猫</t>
        </is>
      </c>
      <c r="V8">
        <f>COUNTIF(F:F,"*余欢小野猫*")</f>
        <v/>
      </c>
      <c r="W8">
        <f>COUNTIF(H:H,"*余欢小野猫*")</f>
        <v/>
      </c>
    </row>
    <row r="9">
      <c r="A9" s="4" t="n">
        <v>45933.58769675926</v>
      </c>
      <c r="B9" t="inlineStr">
        <is>
          <t>2025年10月3号</t>
        </is>
      </c>
      <c r="C9" t="inlineStr">
        <is>
          <t>1242753醉春色</t>
        </is>
      </c>
      <c r="D9" s="7" t="inlineStr">
        <is>
          <t>撒娇-九酱</t>
        </is>
      </c>
      <c r="E9" t="inlineStr">
        <is>
          <t>14：00-15：00</t>
        </is>
      </c>
      <c r="F9" s="8" t="inlineStr">
        <is>
          <t>撒娇|九酱</t>
        </is>
      </c>
      <c r="G9" s="7" t="inlineStr">
        <is>
          <t>@zᶻ.娜娜ᕑᗢᓫ @zᶻ.桃桃ᕑᗢᓫ @zᶻ.咔咔ᕑᗢᓫ @zᶻ.米小米ᕑᗢᓫ @zᶻ.卷柏ᕑᗢᓫ @zᶻ.璐璐ᕑᗢᓫ @zᶻ.珊珊ᕑᗢᓫ  关门缺1</t>
        </is>
      </c>
      <c r="H9" s="8" t="inlineStr">
        <is>
          <t>娜娜|桃桃|咔咔|米小米|卷柏|璐璐|珊珊</t>
        </is>
      </c>
      <c r="I9" t="n">
        <v>7</v>
      </c>
      <c r="J9" t="n">
        <v>1</v>
      </c>
      <c r="K9" t="inlineStr">
        <is>
          <t>high</t>
        </is>
      </c>
      <c r="L9" t="inlineStr">
        <is>
          <t>无</t>
        </is>
      </c>
      <c r="P9" t="inlineStr">
        <is>
          <t>醉春色</t>
        </is>
      </c>
      <c r="Q9" t="inlineStr">
        <is>
          <t>20251003</t>
        </is>
      </c>
      <c r="R9" t="b">
        <v>1</v>
      </c>
      <c r="U9" t="inlineStr">
        <is>
          <t>关关</t>
        </is>
      </c>
      <c r="V9">
        <f>COUNTIF(F:F,"*关关*")</f>
        <v/>
      </c>
      <c r="W9">
        <f>COUNTIF(H:H,"*关关*")</f>
        <v/>
      </c>
    </row>
    <row r="10">
      <c r="A10" s="4" t="n">
        <v>45933.67850694444</v>
      </c>
      <c r="B10" t="inlineStr">
        <is>
          <t>2025年10月3号</t>
        </is>
      </c>
      <c r="C10" t="inlineStr">
        <is>
          <t>1242753醉春色</t>
        </is>
      </c>
      <c r="D10" s="7" t="inlineStr">
        <is>
          <t>撒娇-九酱</t>
        </is>
      </c>
      <c r="E10" t="inlineStr">
        <is>
          <t>15：00-16：00</t>
        </is>
      </c>
      <c r="F10" s="8" t="inlineStr">
        <is>
          <t>撒娇|九酱</t>
        </is>
      </c>
      <c r="G10" s="7" t="inlineStr">
        <is>
          <t>@zᶻ.桃桃ᕑᗢᓫ @zᶻ.娜娜ᕑᗢᓫ @zᶻ.珊珊ᕑᗢᓫ  @zᶻ.王摆摆ᕑᗢᓫ @十三娘 @zᶻ.卷柏ᕑᗢᓫ @zᶻ.米小米ᕑᗢᓫ 关门缺1</t>
        </is>
      </c>
      <c r="H10" s="8" t="inlineStr">
        <is>
          <t>桃桃|娜娜|珊珊|王摆摆|十三娘|卷柏|米小米</t>
        </is>
      </c>
      <c r="I10" t="n">
        <v>7</v>
      </c>
      <c r="J10" t="n">
        <v>1</v>
      </c>
      <c r="K10" t="inlineStr">
        <is>
          <t>high</t>
        </is>
      </c>
      <c r="L10" t="inlineStr">
        <is>
          <t>无</t>
        </is>
      </c>
      <c r="P10" t="inlineStr">
        <is>
          <t>醉春色</t>
        </is>
      </c>
      <c r="Q10" t="inlineStr">
        <is>
          <t>20251003</t>
        </is>
      </c>
      <c r="R10" t="b">
        <v>1</v>
      </c>
      <c r="U10" t="inlineStr">
        <is>
          <t>十三娘</t>
        </is>
      </c>
      <c r="V10">
        <f>COUNTIF(F:F,"*十三娘*")</f>
        <v/>
      </c>
      <c r="W10">
        <f>COUNTIF(H:H,"*十三娘*")</f>
        <v/>
      </c>
    </row>
    <row r="11">
      <c r="A11" s="4" t="n">
        <v>45933.67959490741</v>
      </c>
      <c r="B11" t="inlineStr">
        <is>
          <t>2025年10月3号</t>
        </is>
      </c>
      <c r="C11" t="inlineStr">
        <is>
          <t>1242753醉春色</t>
        </is>
      </c>
      <c r="D11" s="7" t="inlineStr">
        <is>
          <t>撒娇-九酱</t>
        </is>
      </c>
      <c r="E11" t="inlineStr">
        <is>
          <t>16：00-17：00</t>
        </is>
      </c>
      <c r="F11" s="8" t="inlineStr">
        <is>
          <t>撒娇|九酱</t>
        </is>
      </c>
      <c r="G11" s="7" t="inlineStr">
        <is>
          <t>@zᶻ.璐璐ᕑᗢᓫ @zᶻ.卷柏ᕑᗢᓫ @zᶻ.娜娜ᕑᗢᓫ @zᶻ.王摆摆ᕑᗢᓫ @zᶻ.珊珊ᕑᗢᓫ  @zᶻ.桃桃ᕑᗢᓫ @zᶻ.米小米ᕑᗢᓫ 关门缺1</t>
        </is>
      </c>
      <c r="H11" s="8" t="inlineStr">
        <is>
          <t>璐璐|卷柏|娜娜|王摆摆|珊珊|桃桃|米小米</t>
        </is>
      </c>
      <c r="I11" t="n">
        <v>7</v>
      </c>
      <c r="J11" t="n">
        <v>1</v>
      </c>
      <c r="K11" t="inlineStr">
        <is>
          <t>high</t>
        </is>
      </c>
      <c r="L11" t="inlineStr">
        <is>
          <t>无</t>
        </is>
      </c>
      <c r="P11" t="inlineStr">
        <is>
          <t>醉春色</t>
        </is>
      </c>
      <c r="Q11" t="inlineStr">
        <is>
          <t>20251003</t>
        </is>
      </c>
      <c r="R11" t="b">
        <v>1</v>
      </c>
      <c r="U11" t="inlineStr">
        <is>
          <t>卷柏</t>
        </is>
      </c>
      <c r="V11">
        <f>COUNTIF(F:F,"*卷柏*")</f>
        <v/>
      </c>
      <c r="W11">
        <f>COUNTIF(H:H,"*卷柏*")</f>
        <v/>
      </c>
    </row>
    <row r="12">
      <c r="A12" s="4" t="n">
        <v>45933.85445601852</v>
      </c>
      <c r="B12" t="inlineStr">
        <is>
          <t>2025年10月3日</t>
        </is>
      </c>
      <c r="C12" t="inlineStr">
        <is>
          <t>1242753醉春色</t>
        </is>
      </c>
      <c r="D12" s="7" t="inlineStr">
        <is>
          <t>卷柏，娜娜</t>
        </is>
      </c>
      <c r="E12" t="inlineStr">
        <is>
          <t>20:00-21:00</t>
        </is>
      </c>
      <c r="F12" s="8" t="inlineStr">
        <is>
          <t>卷柏|娜娜</t>
        </is>
      </c>
      <c r="G12" s="7" t="inlineStr">
        <is>
          <t>@zᶻ.九酱ᕑᗢᓫ @zᶻ.王摆摆ᕑᗢᓫ @zᶻ.若可ᕑᗢᓫ @zᶻ.璐璐ᕑᗢᓫ @zᶻ.桃桃ᕑᗢᓫ @ㅤzᶻ.撒娇ᕑᗢᓫ @ㅤzᶻ.撒娇ᕑᗢᓫ 关门缺一</t>
        </is>
      </c>
      <c r="H12" s="8" t="inlineStr">
        <is>
          <t>九酱|王摆摆|若可|璐璐|桃桃|撒娇|撒娇</t>
        </is>
      </c>
      <c r="I12" t="n">
        <v>7</v>
      </c>
      <c r="J12" t="n">
        <v>1</v>
      </c>
      <c r="K12" t="inlineStr">
        <is>
          <t>high</t>
        </is>
      </c>
      <c r="L12" t="inlineStr">
        <is>
          <t>无</t>
        </is>
      </c>
      <c r="M12" t="inlineStr">
        <is>
          <t>无</t>
        </is>
      </c>
      <c r="P12" t="inlineStr">
        <is>
          <t>醉春色</t>
        </is>
      </c>
      <c r="Q12" t="inlineStr">
        <is>
          <t>20251003</t>
        </is>
      </c>
      <c r="R12" t="b">
        <v>1</v>
      </c>
      <c r="U12" t="inlineStr">
        <is>
          <t>咔咔</t>
        </is>
      </c>
      <c r="V12">
        <f>COUNTIF(F:F,"*咔咔*")</f>
        <v/>
      </c>
      <c r="W12">
        <f>COUNTIF(H:H,"*咔咔*")</f>
        <v/>
      </c>
    </row>
    <row r="13">
      <c r="A13" s="4" t="n">
        <v>45934.01112268519</v>
      </c>
      <c r="B13" t="inlineStr">
        <is>
          <t>2025年10月3号</t>
        </is>
      </c>
      <c r="C13" t="inlineStr">
        <is>
          <t>1242753醉春色</t>
        </is>
      </c>
      <c r="D13" s="7" t="inlineStr">
        <is>
          <t>撒娇-王摆摆</t>
        </is>
      </c>
      <c r="E13" t="inlineStr">
        <is>
          <t>23：00-00：00</t>
        </is>
      </c>
      <c r="F13" s="8" t="inlineStr">
        <is>
          <t>撒娇|王摆摆</t>
        </is>
      </c>
      <c r="G13" s="7" t="inlineStr">
        <is>
          <t>@zᶻ.九酱ᕑᗢᓫ @zᶻ.桃桃ᕑᗢᓫ @zᶻ.娜娜ᕑᗢᓫ @zᶻ.卷柏ᕑᗢᓫ @zᶻ.小妤ᕑᗢᓫ @十三娘 @zᶻ.若可ᕑᗢᓫ 关门缺1</t>
        </is>
      </c>
      <c r="H13" s="8" t="inlineStr">
        <is>
          <t>九酱|桃桃|娜娜|卷柏|小妤|十三娘|若可</t>
        </is>
      </c>
      <c r="I13" t="n">
        <v>7</v>
      </c>
      <c r="J13" t="n">
        <v>1</v>
      </c>
      <c r="K13" t="inlineStr">
        <is>
          <t>high</t>
        </is>
      </c>
      <c r="L13" t="inlineStr">
        <is>
          <t>无</t>
        </is>
      </c>
      <c r="P13" t="inlineStr">
        <is>
          <t>醉春色</t>
        </is>
      </c>
      <c r="Q13" t="inlineStr">
        <is>
          <t>20251003</t>
        </is>
      </c>
      <c r="R13" t="b">
        <v>1</v>
      </c>
      <c r="U13" t="inlineStr">
        <is>
          <t>哚哚</t>
        </is>
      </c>
      <c r="V13">
        <f>COUNTIF(F:F,"*哚哚*")</f>
        <v/>
      </c>
      <c r="W13">
        <f>COUNTIF(H:H,"*哚哚*")</f>
        <v/>
      </c>
    </row>
    <row r="14">
      <c r="A14" s="4" t="n">
        <v>45933.00540509259</v>
      </c>
      <c r="B14" t="inlineStr">
        <is>
          <t>2025年10月03号</t>
        </is>
      </c>
      <c r="C14" t="inlineStr">
        <is>
          <t>1332846百媚生</t>
        </is>
      </c>
      <c r="D14" s="7" t="inlineStr">
        <is>
          <t>小榆 哚哚</t>
        </is>
      </c>
      <c r="E14" t="inlineStr">
        <is>
          <t>24:00-1:00</t>
        </is>
      </c>
      <c r="F14" s="8" t="inlineStr">
        <is>
          <t>小榆|哚哚</t>
        </is>
      </c>
      <c r="G14" s="7" t="inlineStr">
        <is>
          <t>@ᰔᩚ柒柒ఌ @ᰔᩚ清清ఌ @ᰔᩚ红豆豆ఌ 关门缺四</t>
        </is>
      </c>
      <c r="H14" s="8" t="inlineStr">
        <is>
          <t>柒柒|清清|红豆豆</t>
        </is>
      </c>
      <c r="I14" t="n">
        <v>3</v>
      </c>
      <c r="J14" t="n">
        <v>4</v>
      </c>
      <c r="K14" t="inlineStr">
        <is>
          <t>high</t>
        </is>
      </c>
      <c r="L14" t="inlineStr">
        <is>
          <t>无</t>
        </is>
      </c>
      <c r="M14" t="inlineStr">
        <is>
          <t>无</t>
        </is>
      </c>
      <c r="P14" t="inlineStr">
        <is>
          <t>百媚生</t>
        </is>
      </c>
      <c r="Q14" t="inlineStr">
        <is>
          <t>20251003</t>
        </is>
      </c>
      <c r="R14" t="b">
        <v>1</v>
      </c>
      <c r="U14" t="inlineStr">
        <is>
          <t>娜娜</t>
        </is>
      </c>
      <c r="V14">
        <f>COUNTIF(F:F,"*娜娜*")</f>
        <v/>
      </c>
      <c r="W14">
        <f>COUNTIF(H:H,"*娜娜*")</f>
        <v/>
      </c>
    </row>
    <row r="15">
      <c r="A15" s="4" t="n">
        <v>45933.03585648148</v>
      </c>
      <c r="B15" t="inlineStr">
        <is>
          <t>2025年10月3日</t>
        </is>
      </c>
      <c r="C15" t="inlineStr">
        <is>
          <t>1332846百媚生</t>
        </is>
      </c>
      <c r="D15" s="7" t="inlineStr">
        <is>
          <t>哚哚 小榆</t>
        </is>
      </c>
      <c r="E15" t="inlineStr">
        <is>
          <t>24.00-1.00</t>
        </is>
      </c>
      <c r="F15" s="8" t="inlineStr">
        <is>
          <t>哚哚|小榆</t>
        </is>
      </c>
      <c r="G15" s="7" t="inlineStr">
        <is>
          <t>@ᰔᩚ柒柒ఌ @ᰔᩚ清清ఌ @ᰔᩚ红豆豆ఌ @ᰔᩚ 泡芙 ఌ 关门缺三</t>
        </is>
      </c>
      <c r="H15" s="8" t="inlineStr">
        <is>
          <t>柒柒|清清|红豆豆|泡芙</t>
        </is>
      </c>
      <c r="I15" t="n">
        <v>4</v>
      </c>
      <c r="J15" t="n">
        <v>3</v>
      </c>
      <c r="K15" t="inlineStr">
        <is>
          <t>high</t>
        </is>
      </c>
      <c r="L15" t="inlineStr">
        <is>
          <t>无</t>
        </is>
      </c>
      <c r="P15" t="inlineStr">
        <is>
          <t>百媚生</t>
        </is>
      </c>
      <c r="Q15" t="inlineStr">
        <is>
          <t>20251003</t>
        </is>
      </c>
      <c r="R15" t="b">
        <v>1</v>
      </c>
      <c r="U15" t="inlineStr">
        <is>
          <t>小妤</t>
        </is>
      </c>
      <c r="V15">
        <f>COUNTIF(F:F,"*小妤*")</f>
        <v/>
      </c>
      <c r="W15">
        <f>COUNTIF(H:H,"*小妤*")</f>
        <v/>
      </c>
    </row>
    <row r="16">
      <c r="A16" s="4" t="n">
        <v>45933.04888888889</v>
      </c>
      <c r="B16" t="inlineStr">
        <is>
          <t>2025年10月03号</t>
        </is>
      </c>
      <c r="C16" t="inlineStr">
        <is>
          <t>1332846百媚生</t>
        </is>
      </c>
      <c r="D16" s="7" t="inlineStr">
        <is>
          <t>小榆 哚哚</t>
        </is>
      </c>
      <c r="E16" t="inlineStr">
        <is>
          <t>1:00-2:00</t>
        </is>
      </c>
      <c r="F16" s="8" t="inlineStr">
        <is>
          <t>小榆|哚哚</t>
        </is>
      </c>
      <c r="G16" s="7" t="inlineStr">
        <is>
          <t>@ᰔᩚ 哚哚ఌ @ᰔᩚ红豆豆ఌ 关门缺5</t>
        </is>
      </c>
      <c r="H16" s="8" t="inlineStr">
        <is>
          <t>哚哚|红豆豆</t>
        </is>
      </c>
      <c r="I16" t="n">
        <v>2</v>
      </c>
      <c r="J16" t="n">
        <v>5</v>
      </c>
      <c r="K16" t="inlineStr">
        <is>
          <t>high</t>
        </is>
      </c>
      <c r="L16" t="inlineStr">
        <is>
          <t>无</t>
        </is>
      </c>
      <c r="M16" t="inlineStr">
        <is>
          <t>无</t>
        </is>
      </c>
      <c r="P16" t="inlineStr">
        <is>
          <t>百媚生</t>
        </is>
      </c>
      <c r="Q16" t="inlineStr">
        <is>
          <t>20251003</t>
        </is>
      </c>
      <c r="R16" t="b">
        <v>1</v>
      </c>
      <c r="U16" t="inlineStr">
        <is>
          <t>小榆</t>
        </is>
      </c>
      <c r="V16">
        <f>COUNTIF(F:F,"*小榆*")</f>
        <v/>
      </c>
      <c r="W16">
        <f>COUNTIF(H:H,"*小榆*")</f>
        <v/>
      </c>
    </row>
    <row r="17">
      <c r="A17" s="4" t="n">
        <v>45933.28563657407</v>
      </c>
      <c r="B17" t="inlineStr">
        <is>
          <t>2025年10月3日</t>
        </is>
      </c>
      <c r="C17" t="inlineStr">
        <is>
          <t>1332846百媚生</t>
        </is>
      </c>
      <c r="D17" s="7" t="inlineStr">
        <is>
          <t xml:space="preserve">花花 </t>
        </is>
      </c>
      <c r="E17" t="inlineStr">
        <is>
          <t>6:00_7:00</t>
        </is>
      </c>
      <c r="F17" s="8" t="inlineStr">
        <is>
          <t>花花</t>
        </is>
      </c>
      <c r="G17" s="7" t="inlineStr">
        <is>
          <t>@ᰔᩚ清清ఌ @~ᰔᩚ田螺ఌ @ᰔᩚ 哚哚ఌ @ᰔᩚ Siri ఌ 关门缺3个</t>
        </is>
      </c>
      <c r="H17" s="8" t="inlineStr">
        <is>
          <t>清清|田螺|哚哚|Siri</t>
        </is>
      </c>
      <c r="I17" t="n">
        <v>4</v>
      </c>
      <c r="J17" t="n">
        <v>3</v>
      </c>
      <c r="K17" t="inlineStr">
        <is>
          <t>high</t>
        </is>
      </c>
      <c r="L17" t="inlineStr">
        <is>
          <t>无</t>
        </is>
      </c>
      <c r="M17" t="inlineStr">
        <is>
          <t>无</t>
        </is>
      </c>
      <c r="P17" t="inlineStr">
        <is>
          <t>百媚生</t>
        </is>
      </c>
      <c r="Q17" t="inlineStr">
        <is>
          <t>20251003</t>
        </is>
      </c>
      <c r="R17" t="b">
        <v>1</v>
      </c>
      <c r="U17" t="inlineStr">
        <is>
          <t>小野猫</t>
        </is>
      </c>
      <c r="V17">
        <f>COUNTIF(F:F,"*小野猫*")</f>
        <v/>
      </c>
      <c r="W17">
        <f>COUNTIF(H:H,"*小野猫*")</f>
        <v/>
      </c>
    </row>
    <row r="18">
      <c r="A18" s="4" t="n">
        <v>45933.45560185185</v>
      </c>
      <c r="B18" t="inlineStr">
        <is>
          <t>2025.10.3</t>
        </is>
      </c>
      <c r="C18" t="inlineStr">
        <is>
          <t>1332846百媚生</t>
        </is>
      </c>
      <c r="D18" s="7" t="inlineStr">
        <is>
          <t>余欢小野猫</t>
        </is>
      </c>
      <c r="E18" t="inlineStr">
        <is>
          <t>10.00-11.00</t>
        </is>
      </c>
      <c r="F18" s="8" t="inlineStr">
        <is>
          <t>余欢小野猫</t>
        </is>
      </c>
      <c r="G18" s="7" t="inlineStr">
        <is>
          <t>@ᰔᩚ 关关 ఌ @ᰔᩚ 林绾绾 ఌ @ᰔᩚ 哚哚ఌ @~ᰔᩚ田螺ఌ @ᰔᩚ Siri ఌ @ᰔᩚ 星佑ఌ @ᰔᩚ柒柒ఌ 满排关门</t>
        </is>
      </c>
      <c r="H18" s="8" t="inlineStr">
        <is>
          <t>关关|林绾绾|哚哚|田螺|Siri|星佑|柒柒</t>
        </is>
      </c>
      <c r="I18" t="n">
        <v>7</v>
      </c>
      <c r="J18" t="n">
        <v>0</v>
      </c>
      <c r="K18" t="inlineStr">
        <is>
          <t>high</t>
        </is>
      </c>
      <c r="L18" t="inlineStr">
        <is>
          <t>无</t>
        </is>
      </c>
      <c r="P18" t="inlineStr">
        <is>
          <t>百媚生</t>
        </is>
      </c>
      <c r="Q18" t="inlineStr">
        <is>
          <t>20251003</t>
        </is>
      </c>
      <c r="R18" t="b">
        <v>1</v>
      </c>
      <c r="U18" t="inlineStr">
        <is>
          <t>念念</t>
        </is>
      </c>
      <c r="V18">
        <f>COUNTIF(F:F,"*念念*")</f>
        <v/>
      </c>
      <c r="W18">
        <f>COUNTIF(H:H,"*念念*")</f>
        <v/>
      </c>
    </row>
    <row r="19">
      <c r="A19" s="4" t="n">
        <v>45933.46268518519</v>
      </c>
      <c r="B19" t="inlineStr">
        <is>
          <t>2025年10月3日</t>
        </is>
      </c>
      <c r="C19" t="inlineStr">
        <is>
          <t>1332846百媚生</t>
        </is>
      </c>
      <c r="D19" s="7" t="inlineStr">
        <is>
          <t>清清  星佑</t>
        </is>
      </c>
      <c r="E19" t="inlineStr">
        <is>
          <t>9.00-10.00</t>
        </is>
      </c>
      <c r="F19" s="8" t="inlineStr">
        <is>
          <t>清清|星佑</t>
        </is>
      </c>
      <c r="G19" s="7" t="inlineStr">
        <is>
          <t>@~ᰔᩚ田螺ఌ @ᰔᩚ 哚哚ఌ @ᰔᩚ 关关 ఌ @ᰔᩚ 花花 ఌ  @ᰔᩚ红豆豆ఌ @ᰔᩚ 泡芙 ఌ @ᰔᩚ 小野猫 ఌ 关门满</t>
        </is>
      </c>
      <c r="H19" s="8" t="inlineStr">
        <is>
          <t>田螺|哚哚|关关|花花|红豆豆|泡芙|小野猫</t>
        </is>
      </c>
      <c r="I19" t="n">
        <v>7</v>
      </c>
      <c r="J19" t="n">
        <v>0</v>
      </c>
      <c r="K19" t="inlineStr">
        <is>
          <t>high</t>
        </is>
      </c>
      <c r="L19" t="inlineStr">
        <is>
          <t>无</t>
        </is>
      </c>
      <c r="M19" t="inlineStr">
        <is>
          <t>无</t>
        </is>
      </c>
      <c r="P19" t="inlineStr">
        <is>
          <t>百媚生</t>
        </is>
      </c>
      <c r="Q19" t="inlineStr">
        <is>
          <t>20251003</t>
        </is>
      </c>
      <c r="R19" t="b">
        <v>1</v>
      </c>
      <c r="U19" t="inlineStr">
        <is>
          <t>撒娇</t>
        </is>
      </c>
      <c r="V19">
        <f>COUNTIF(F:F,"*撒娇*")</f>
        <v/>
      </c>
      <c r="W19">
        <f>COUNTIF(H:H,"*撒娇*")</f>
        <v/>
      </c>
    </row>
    <row r="20">
      <c r="A20" s="4" t="n">
        <v>45933.62726851852</v>
      </c>
      <c r="B20" t="inlineStr">
        <is>
          <t>2025年10月3日</t>
        </is>
      </c>
      <c r="C20" t="inlineStr">
        <is>
          <t>1332846百媚生</t>
        </is>
      </c>
      <c r="D20" s="7" t="inlineStr">
        <is>
          <t>余欢  小野猫</t>
        </is>
      </c>
      <c r="E20" t="inlineStr">
        <is>
          <t>9-10</t>
        </is>
      </c>
      <c r="F20" s="8" t="inlineStr">
        <is>
          <t>余欢|小野猫</t>
        </is>
      </c>
      <c r="G20" s="7" t="inlineStr">
        <is>
          <t>@ᰔᩚ 林绾绾 ఌ @ᰔᩚ清清ఌ @~ᰔᩚ田螺ఌ @ᰔᩚ 哚哚ఌ @ᰔᩚ 泡芙 ఌ @ᰔᩚ 星佑ఌ @ᰔᩚ小榆ఌ 关门满排</t>
        </is>
      </c>
      <c r="H20" s="8" t="inlineStr">
        <is>
          <t>林绾绾|清清|田螺|哚哚|泡芙|星佑|小榆</t>
        </is>
      </c>
      <c r="I20" t="n">
        <v>7</v>
      </c>
      <c r="J20" t="n">
        <v>0</v>
      </c>
      <c r="K20" t="inlineStr">
        <is>
          <t>high</t>
        </is>
      </c>
      <c r="L20" t="inlineStr">
        <is>
          <t>无</t>
        </is>
      </c>
      <c r="P20" t="inlineStr">
        <is>
          <t>百媚生</t>
        </is>
      </c>
      <c r="Q20" t="inlineStr">
        <is>
          <t>20251003</t>
        </is>
      </c>
      <c r="R20" t="b">
        <v>1</v>
      </c>
      <c r="U20" t="inlineStr">
        <is>
          <t>星佑</t>
        </is>
      </c>
      <c r="V20">
        <f>COUNTIF(F:F,"*星佑*")</f>
        <v/>
      </c>
      <c r="W20">
        <f>COUNTIF(H:H,"*星佑*")</f>
        <v/>
      </c>
    </row>
    <row r="21">
      <c r="A21" s="4" t="n">
        <v>45933.62859953703</v>
      </c>
      <c r="B21" t="inlineStr">
        <is>
          <t>2025年10月3日</t>
        </is>
      </c>
      <c r="C21" t="inlineStr">
        <is>
          <t>1332846百媚生</t>
        </is>
      </c>
      <c r="D21" s="7" t="inlineStr">
        <is>
          <t>余欢 小野猫</t>
        </is>
      </c>
      <c r="E21" t="inlineStr">
        <is>
          <t>10-11</t>
        </is>
      </c>
      <c r="F21" s="8" t="inlineStr">
        <is>
          <t>余欢|小野猫</t>
        </is>
      </c>
      <c r="G21" s="7" t="inlineStr">
        <is>
          <t>@ᰔᩚ 关关 ఌ @ᰔᩚ 林绾绾 ఌ @ᰔᩚ 哚哚ఌ @~ᰔᩚ田螺ఌ @ᰔᩚ Siri ఌ @ᰔᩚ 星佑ఌ @ᰔᩚ柒柒ఌ 满排关门</t>
        </is>
      </c>
      <c r="H21" s="8" t="inlineStr">
        <is>
          <t>关关|林绾绾|哚哚|田螺|Siri|星佑|柒柒</t>
        </is>
      </c>
      <c r="I21" t="n">
        <v>7</v>
      </c>
      <c r="J21" t="n">
        <v>0</v>
      </c>
      <c r="K21" t="inlineStr">
        <is>
          <t>high</t>
        </is>
      </c>
      <c r="L21" t="inlineStr">
        <is>
          <t>无</t>
        </is>
      </c>
      <c r="P21" t="inlineStr">
        <is>
          <t>百媚生</t>
        </is>
      </c>
      <c r="Q21" t="inlineStr">
        <is>
          <t>20251003</t>
        </is>
      </c>
      <c r="R21" t="b">
        <v>1</v>
      </c>
      <c r="U21" t="inlineStr">
        <is>
          <t>星语</t>
        </is>
      </c>
      <c r="V21">
        <f>COUNTIF(F:F,"*星语*")</f>
        <v/>
      </c>
      <c r="W21">
        <f>COUNTIF(H:H,"*星语*")</f>
        <v/>
      </c>
    </row>
    <row r="22">
      <c r="A22" s="4" t="n">
        <v>45933.6441550926</v>
      </c>
      <c r="B22" t="inlineStr">
        <is>
          <t>2025年10月03日</t>
        </is>
      </c>
      <c r="C22" t="inlineStr">
        <is>
          <t>1332846百媚生</t>
        </is>
      </c>
      <c r="D22" s="7" t="inlineStr">
        <is>
          <t>茶茶</t>
        </is>
      </c>
      <c r="E22" t="inlineStr">
        <is>
          <t>14.00-15.00</t>
        </is>
      </c>
      <c r="F22" s="8" t="inlineStr">
        <is>
          <t>茶茶</t>
        </is>
      </c>
      <c r="G22" s="7" t="inlineStr">
        <is>
          <t>予宁，云岫，月光，星语，七七</t>
        </is>
      </c>
      <c r="H22" s="8" t="inlineStr">
        <is>
          <t>予宁|云岫|月光|星语|七七</t>
        </is>
      </c>
      <c r="I22" t="n">
        <v>5</v>
      </c>
      <c r="J22" t="n">
        <v>0</v>
      </c>
      <c r="K22" t="inlineStr">
        <is>
          <t>high</t>
        </is>
      </c>
      <c r="L22" t="inlineStr">
        <is>
          <t>三七，木锦</t>
        </is>
      </c>
      <c r="P22" t="inlineStr">
        <is>
          <t>百媚生</t>
        </is>
      </c>
      <c r="Q22" t="inlineStr">
        <is>
          <t>20251003</t>
        </is>
      </c>
      <c r="R22" t="b">
        <v>1</v>
      </c>
      <c r="U22" t="inlineStr">
        <is>
          <t>晚晚</t>
        </is>
      </c>
      <c r="V22">
        <f>COUNTIF(F:F,"*晚晚*")</f>
        <v/>
      </c>
      <c r="W22">
        <f>COUNTIF(H:H,"*晚晚*")</f>
        <v/>
      </c>
    </row>
    <row r="23">
      <c r="A23" s="4" t="n">
        <v>45933.75636574074</v>
      </c>
      <c r="B23" t="inlineStr">
        <is>
          <t>2025年10月03日</t>
        </is>
      </c>
      <c r="C23" t="inlineStr">
        <is>
          <t>1332846百媚生</t>
        </is>
      </c>
      <c r="D23" s="7" t="inlineStr">
        <is>
          <t>洛三岁 花花</t>
        </is>
      </c>
      <c r="E23" t="inlineStr">
        <is>
          <t>16:00-17:00</t>
        </is>
      </c>
      <c r="F23" s="8" t="inlineStr">
        <is>
          <t>洛三岁|花花</t>
        </is>
      </c>
      <c r="G23" s="7" t="inlineStr">
        <is>
          <t>@ᰔᩚ 余欢 ఌ @ᰔᩚ 星佑ఌ @ᰔᩚ小榆ఌ @十三娘 @~ᰔᩚ田螺ఌ @ᰔᩚ Siri ఌ @ᰔᩚ 关关 ఌ</t>
        </is>
      </c>
      <c r="H23" s="8" t="inlineStr">
        <is>
          <t>余欢|星佑|小榆|十三娘|田螺|Siri|关关</t>
        </is>
      </c>
      <c r="I23" t="n">
        <v>7</v>
      </c>
      <c r="J23" t="n">
        <v>0</v>
      </c>
      <c r="K23" t="inlineStr">
        <is>
          <t>high</t>
        </is>
      </c>
      <c r="L23" t="inlineStr">
        <is>
          <t>无</t>
        </is>
      </c>
      <c r="P23" t="inlineStr">
        <is>
          <t>百媚生</t>
        </is>
      </c>
      <c r="Q23" t="inlineStr">
        <is>
          <t>20251003</t>
        </is>
      </c>
      <c r="R23" t="b">
        <v>1</v>
      </c>
      <c r="U23" t="inlineStr">
        <is>
          <t>月光</t>
        </is>
      </c>
      <c r="V23">
        <f>COUNTIF(F:F,"*月光*")</f>
        <v/>
      </c>
      <c r="W23">
        <f>COUNTIF(H:H,"*月光*")</f>
        <v/>
      </c>
    </row>
    <row r="24">
      <c r="A24" s="4" t="n">
        <v>45933.76079861111</v>
      </c>
      <c r="B24" t="inlineStr">
        <is>
          <t>2025年10月3日</t>
        </is>
      </c>
      <c r="C24" t="inlineStr">
        <is>
          <t>1332846百媚生</t>
        </is>
      </c>
      <c r="D24" s="7" t="inlineStr">
        <is>
          <t>洛三岁 花花</t>
        </is>
      </c>
      <c r="E24" t="inlineStr">
        <is>
          <t>17:00-18:00</t>
        </is>
      </c>
      <c r="F24" s="8" t="inlineStr">
        <is>
          <t>洛三岁|花花</t>
        </is>
      </c>
      <c r="G24" s="7" t="inlineStr">
        <is>
          <t>@ᰔᩚ 星佑ఌ @ᰔᩚ 余欢 ఌ @ᰔᩚ 关关 ఌ @ᰔᩚ Siri ఌ @ᰔᩚ 小野猫 ఌ @~ᰔᩚ田螺ఌ</t>
        </is>
      </c>
      <c r="H24" s="8" t="inlineStr">
        <is>
          <t>星佑|余欢|关关|Siri|小野猫|田螺</t>
        </is>
      </c>
      <c r="I24" t="n">
        <v>6</v>
      </c>
      <c r="J24" t="n">
        <v>0</v>
      </c>
      <c r="K24" t="inlineStr">
        <is>
          <t>high</t>
        </is>
      </c>
      <c r="L24" t="inlineStr">
        <is>
          <t>十三娘</t>
        </is>
      </c>
      <c r="P24" t="inlineStr">
        <is>
          <t>百媚生</t>
        </is>
      </c>
      <c r="Q24" t="inlineStr">
        <is>
          <t>20251003</t>
        </is>
      </c>
      <c r="R24" t="b">
        <v>1</v>
      </c>
      <c r="U24" t="inlineStr">
        <is>
          <t>林绾绾</t>
        </is>
      </c>
      <c r="V24">
        <f>COUNTIF(F:F,"*林绾绾*")</f>
        <v/>
      </c>
      <c r="W24">
        <f>COUNTIF(H:H,"*林绾绾*")</f>
        <v/>
      </c>
    </row>
    <row r="25">
      <c r="A25" s="4" t="n">
        <v>45933.79260416667</v>
      </c>
      <c r="B25" t="inlineStr">
        <is>
          <t>2025年10月3日</t>
        </is>
      </c>
      <c r="C25" t="inlineStr">
        <is>
          <t>1332846百媚生</t>
        </is>
      </c>
      <c r="D25" s="7" t="inlineStr">
        <is>
          <t>洛三岁+十三娘</t>
        </is>
      </c>
      <c r="E25" t="inlineStr">
        <is>
          <t>18:00-19:00</t>
        </is>
      </c>
      <c r="F25" s="8" t="inlineStr">
        <is>
          <t>洛三岁|十三娘</t>
        </is>
      </c>
      <c r="G25" s="7" t="inlineStr">
        <is>
          <t>@~ᰔᩚ田螺ఌ @ᰔᩚ 花花 ఌ@ᰔᩚ 关关 ఌ@ᰔᩚ 星佑ఌ@ᰔᩚ Siri ఌ@十三娘@ᰔᩚ 林绾绾 ఌ</t>
        </is>
      </c>
      <c r="H25" s="8" t="inlineStr">
        <is>
          <t>田螺|花花|关关|星佑|Siri|十三娘|林绾绾</t>
        </is>
      </c>
      <c r="I25" t="n">
        <v>7</v>
      </c>
      <c r="J25" t="n">
        <v>0</v>
      </c>
      <c r="K25" t="inlineStr">
        <is>
          <t>high</t>
        </is>
      </c>
      <c r="L25" t="inlineStr">
        <is>
          <t>无</t>
        </is>
      </c>
      <c r="P25" t="inlineStr">
        <is>
          <t>百媚生</t>
        </is>
      </c>
      <c r="Q25" t="inlineStr">
        <is>
          <t>20251003</t>
        </is>
      </c>
      <c r="R25" t="b">
        <v>1</v>
      </c>
      <c r="U25" t="inlineStr">
        <is>
          <t>果果</t>
        </is>
      </c>
      <c r="V25">
        <f>COUNTIF(F:F,"*果果*")</f>
        <v/>
      </c>
      <c r="W25">
        <f>COUNTIF(H:H,"*果果*")</f>
        <v/>
      </c>
    </row>
    <row r="26">
      <c r="A26" s="4" t="n">
        <v>45933.82585648148</v>
      </c>
      <c r="B26" t="inlineStr">
        <is>
          <t>2025年10月3日</t>
        </is>
      </c>
      <c r="C26" t="inlineStr">
        <is>
          <t>1332846百媚生</t>
        </is>
      </c>
      <c r="D26" s="7" t="inlineStr">
        <is>
          <t>念念 清清</t>
        </is>
      </c>
      <c r="E26" t="inlineStr">
        <is>
          <t>19:00-20:00</t>
        </is>
      </c>
      <c r="F26" s="8" t="inlineStr">
        <is>
          <t>念念|清清</t>
        </is>
      </c>
      <c r="G26" s="7" t="inlineStr">
        <is>
          <t>@ᰔᩚ 星佑ఌ @ᰔᩚ洛三岁ఌ @ᰔᩚ 林绾绾 ఌ @~ᰔᩚ田螺ఌ @ᰔᩚ 小野猫 ఌ @ᰔᩚ Siri ఌ  @ᰔᩚ 关关 ఌ 关门满</t>
        </is>
      </c>
      <c r="H26" s="8" t="inlineStr">
        <is>
          <t>星佑|洛三岁|林绾绾|田螺|小野猫|Siri|关关</t>
        </is>
      </c>
      <c r="I26" t="n">
        <v>7</v>
      </c>
      <c r="J26" t="n">
        <v>0</v>
      </c>
      <c r="K26" t="inlineStr">
        <is>
          <t>high</t>
        </is>
      </c>
      <c r="L26" t="inlineStr">
        <is>
          <t>无</t>
        </is>
      </c>
      <c r="M26" t="inlineStr">
        <is>
          <t>无</t>
        </is>
      </c>
      <c r="P26" t="inlineStr">
        <is>
          <t>百媚生</t>
        </is>
      </c>
      <c r="Q26" t="inlineStr">
        <is>
          <t>20251003</t>
        </is>
      </c>
      <c r="R26" t="b">
        <v>1</v>
      </c>
      <c r="U26" t="inlineStr">
        <is>
          <t>柒柒</t>
        </is>
      </c>
      <c r="V26">
        <f>COUNTIF(F:F,"*柒柒*")</f>
        <v/>
      </c>
      <c r="W26">
        <f>COUNTIF(H:H,"*柒柒*")</f>
        <v/>
      </c>
    </row>
    <row r="27">
      <c r="A27" s="4" t="n">
        <v>45933.86207175926</v>
      </c>
      <c r="B27" t="inlineStr">
        <is>
          <t>2025.10.3</t>
        </is>
      </c>
      <c r="C27" t="inlineStr">
        <is>
          <t>1332846百媚生</t>
        </is>
      </c>
      <c r="D27" s="7" t="inlineStr">
        <is>
          <t xml:space="preserve">念念 </t>
        </is>
      </c>
      <c r="E27" t="inlineStr">
        <is>
          <t>20.00——21.00</t>
        </is>
      </c>
      <c r="F27" s="8" t="inlineStr">
        <is>
          <t>念念</t>
        </is>
      </c>
      <c r="G27" s="7" t="inlineStr">
        <is>
          <t>@ᰔᩚ清清ఌ @~ᰔᩚ田螺ఌ @ᰔᩚ小榆ఌ @ᰔᩚ 关关 ఌ @ᰔᩚ 星佑ఌ @ᰔᩚ 余欢 ఌ @ᰔᩚ 小野猫 ఌ 关门缺1</t>
        </is>
      </c>
      <c r="H27" s="8" t="inlineStr">
        <is>
          <t>清清|田螺|小榆|关关|星佑|余欢|小野猫</t>
        </is>
      </c>
      <c r="I27" t="n">
        <v>7</v>
      </c>
      <c r="J27" t="n">
        <v>1</v>
      </c>
      <c r="K27" t="inlineStr">
        <is>
          <t>high</t>
        </is>
      </c>
      <c r="L27" t="inlineStr">
        <is>
          <t>无</t>
        </is>
      </c>
      <c r="M27" t="inlineStr">
        <is>
          <t>无</t>
        </is>
      </c>
      <c r="P27" t="inlineStr">
        <is>
          <t>百媚生</t>
        </is>
      </c>
      <c r="Q27" t="inlineStr">
        <is>
          <t>20251003</t>
        </is>
      </c>
      <c r="R27" t="b">
        <v>1</v>
      </c>
      <c r="U27" t="inlineStr">
        <is>
          <t>桃桃</t>
        </is>
      </c>
      <c r="V27">
        <f>COUNTIF(F:F,"*桃桃*")</f>
        <v/>
      </c>
      <c r="W27">
        <f>COUNTIF(H:H,"*桃桃*")</f>
        <v/>
      </c>
    </row>
    <row r="28">
      <c r="A28" s="4" t="n">
        <v>45933.87663194445</v>
      </c>
      <c r="B28" t="inlineStr">
        <is>
          <t>2025年10月03号</t>
        </is>
      </c>
      <c r="C28" t="inlineStr">
        <is>
          <t>1332846百媚生</t>
        </is>
      </c>
      <c r="D28" s="7" t="inlineStr">
        <is>
          <t>ᰔᩚ 林绾绾 ఌ</t>
        </is>
      </c>
      <c r="E28" t="inlineStr">
        <is>
          <t>12.00-13.00</t>
        </is>
      </c>
      <c r="F28" s="8" t="inlineStr">
        <is>
          <t>林绾绾</t>
        </is>
      </c>
      <c r="G28" s="7" t="inlineStr">
        <is>
          <t>@ᰔᩚ 小野猫 ఌ @~ᰔᩚ田螺ఌ @ᰔᩚ红豆豆ఌ @ᰔᩚ 关关 ఌ @ᰔᩚ 哚哚ఌ @ᰔᩚ 余欢 ఌ @ᰔᩚ 星佑ఌ 关门缺一</t>
        </is>
      </c>
      <c r="H28" s="8" t="inlineStr">
        <is>
          <t>小野猫|田螺|红豆豆|关关|哚哚|余欢|星佑</t>
        </is>
      </c>
      <c r="I28" t="n">
        <v>7</v>
      </c>
      <c r="J28" t="n">
        <v>1</v>
      </c>
      <c r="K28" t="inlineStr">
        <is>
          <t>high</t>
        </is>
      </c>
      <c r="L28" t="inlineStr">
        <is>
          <t>无</t>
        </is>
      </c>
      <c r="M28" t="inlineStr">
        <is>
          <t>无</t>
        </is>
      </c>
      <c r="P28" t="inlineStr">
        <is>
          <t>百媚生</t>
        </is>
      </c>
      <c r="Q28" t="inlineStr">
        <is>
          <t>20251003</t>
        </is>
      </c>
      <c r="R28" t="b">
        <v>1</v>
      </c>
      <c r="U28" t="inlineStr">
        <is>
          <t>泡芙</t>
        </is>
      </c>
      <c r="V28">
        <f>COUNTIF(F:F,"*泡芙*")</f>
        <v/>
      </c>
      <c r="W28">
        <f>COUNTIF(H:H,"*泡芙*")</f>
        <v/>
      </c>
    </row>
    <row r="29">
      <c r="A29" s="4" t="n">
        <v>45933.87693287037</v>
      </c>
      <c r="B29" t="inlineStr">
        <is>
          <t>2025年10月03号</t>
        </is>
      </c>
      <c r="C29" t="inlineStr">
        <is>
          <t>1332846百媚生</t>
        </is>
      </c>
      <c r="D29" s="7" t="inlineStr">
        <is>
          <t>ᰔᩚ 林绾绾 ఌ</t>
        </is>
      </c>
      <c r="E29" t="inlineStr">
        <is>
          <t>13.00-14.00</t>
        </is>
      </c>
      <c r="F29" s="8" t="inlineStr">
        <is>
          <t>林绾绾</t>
        </is>
      </c>
      <c r="G29" s="7" t="inlineStr">
        <is>
          <t>@ᰔᩚ红豆豆ఌ @~ᰔᩚ田螺ఌ @ᰔᩚ 哚哚ఌ @ᰔᩚ 余欢 ఌ @ᰔᩚ 小野猫 ఌ @ᰔᩚ 星佑ఌ 关门缺二</t>
        </is>
      </c>
      <c r="H29" s="8" t="inlineStr">
        <is>
          <t>红豆豆|田螺|哚哚|余欢|小野猫|星佑</t>
        </is>
      </c>
      <c r="I29" t="n">
        <v>6</v>
      </c>
      <c r="J29" t="n">
        <v>2</v>
      </c>
      <c r="K29" t="inlineStr">
        <is>
          <t>high</t>
        </is>
      </c>
      <c r="L29" t="inlineStr">
        <is>
          <t>无</t>
        </is>
      </c>
      <c r="M29" t="inlineStr">
        <is>
          <t>无</t>
        </is>
      </c>
      <c r="P29" t="inlineStr">
        <is>
          <t>百媚生</t>
        </is>
      </c>
      <c r="Q29" t="inlineStr">
        <is>
          <t>20251003</t>
        </is>
      </c>
      <c r="R29" t="b">
        <v>1</v>
      </c>
      <c r="U29" t="inlineStr">
        <is>
          <t>洛三岁</t>
        </is>
      </c>
      <c r="V29">
        <f>COUNTIF(F:F,"*洛三岁*")</f>
        <v/>
      </c>
      <c r="W29">
        <f>COUNTIF(H:H,"*洛三岁*")</f>
        <v/>
      </c>
    </row>
    <row r="30">
      <c r="A30" s="4" t="n">
        <v>45933.87719907407</v>
      </c>
      <c r="B30" t="inlineStr">
        <is>
          <t>2025年10月03号</t>
        </is>
      </c>
      <c r="C30" t="inlineStr">
        <is>
          <t>1332846百媚生</t>
        </is>
      </c>
      <c r="D30" s="7" t="inlineStr">
        <is>
          <t>ᰔᩚ 林绾绾 ఌ</t>
        </is>
      </c>
      <c r="E30" t="inlineStr">
        <is>
          <t>14.00-15.00</t>
        </is>
      </c>
      <c r="F30" s="8" t="inlineStr">
        <is>
          <t>Siri|关关|小野猫|红豆豆|田螺|余欢|星佑</t>
        </is>
      </c>
      <c r="G30" s="7" t="inlineStr">
        <is>
          <t>@ᰔᩚ Siri ఌ @ᰔᩚ 关关 ఌ @ᰔᩚ 小野猫 ఌ @ᰔᩚ红豆豆ఌ @~ᰔᩚ田螺ఌ@ᰔᩚ 余欢 ఌ @ᰔᩚ 星佑ఌ  关门缺一</t>
        </is>
      </c>
      <c r="H30" s="8" t="inlineStr">
        <is>
          <t>Siri|关关|小野猫|红豆豆|田螺|余欢|星佑</t>
        </is>
      </c>
      <c r="I30" t="n">
        <v>7</v>
      </c>
      <c r="J30" t="n">
        <v>1</v>
      </c>
      <c r="K30" t="inlineStr">
        <is>
          <t>high</t>
        </is>
      </c>
      <c r="L30" t="inlineStr">
        <is>
          <t>无</t>
        </is>
      </c>
      <c r="M30" t="inlineStr">
        <is>
          <t>无</t>
        </is>
      </c>
      <c r="P30" t="inlineStr">
        <is>
          <t>百媚生</t>
        </is>
      </c>
      <c r="Q30" t="inlineStr">
        <is>
          <t>20251003</t>
        </is>
      </c>
      <c r="R30" t="b">
        <v>1</v>
      </c>
      <c r="U30" t="inlineStr">
        <is>
          <t>清清</t>
        </is>
      </c>
      <c r="V30">
        <f>COUNTIF(F:F,"*清清*")</f>
        <v/>
      </c>
      <c r="W30">
        <f>COUNTIF(H:H,"*清清*")</f>
        <v/>
      </c>
    </row>
    <row r="31">
      <c r="A31" s="4" t="n">
        <v>45933.97692129629</v>
      </c>
      <c r="B31" t="inlineStr">
        <is>
          <t>2025年10月03号</t>
        </is>
      </c>
      <c r="C31" t="inlineStr">
        <is>
          <t>1332846百媚生</t>
        </is>
      </c>
      <c r="D31" s="7" t="inlineStr">
        <is>
          <t>小榆 柒柒</t>
        </is>
      </c>
      <c r="E31" t="inlineStr">
        <is>
          <t>22:00-23:00</t>
        </is>
      </c>
      <c r="F31" s="8" t="inlineStr">
        <is>
          <t>小榆|柒柒</t>
        </is>
      </c>
      <c r="G31" s="7" t="inlineStr">
        <is>
          <t>@ᰔᩚ清清ఌ @ᰔᩚ 念念 ఌ @ᰔᩚ 星佑ఌ @ᰔᩚ 哚哚ఌ @~ᰔᩚ田螺ఌ @ᰔᩚ红豆豆ఌ @ᰔᩚ 关关 ఌ 关门🈵</t>
        </is>
      </c>
      <c r="H31" s="8" t="inlineStr">
        <is>
          <t>清清|念念|星佑|哚哚|田螺|红豆豆|关关</t>
        </is>
      </c>
      <c r="I31" t="n">
        <v>7</v>
      </c>
      <c r="J31" t="n">
        <v>0</v>
      </c>
      <c r="K31" t="inlineStr">
        <is>
          <t>high</t>
        </is>
      </c>
      <c r="L31" t="inlineStr">
        <is>
          <t>无</t>
        </is>
      </c>
      <c r="M31" t="inlineStr">
        <is>
          <t>无</t>
        </is>
      </c>
      <c r="P31" t="inlineStr">
        <is>
          <t>百媚生</t>
        </is>
      </c>
      <c r="Q31" t="inlineStr">
        <is>
          <t>20251003</t>
        </is>
      </c>
      <c r="R31" t="b">
        <v>1</v>
      </c>
      <c r="U31" t="inlineStr">
        <is>
          <t>王摆摆</t>
        </is>
      </c>
      <c r="V31">
        <f>COUNTIF(F:F,"*王摆摆*")</f>
        <v/>
      </c>
      <c r="W31">
        <f>COUNTIF(H:H,"*王摆摆*")</f>
        <v/>
      </c>
    </row>
    <row r="32">
      <c r="A32" s="4" t="n">
        <v>45933.98452546296</v>
      </c>
      <c r="B32" t="inlineStr">
        <is>
          <t>2025年10月3号</t>
        </is>
      </c>
      <c r="C32" t="inlineStr">
        <is>
          <t>1332846百媚生</t>
        </is>
      </c>
      <c r="D32" s="7" t="inlineStr">
        <is>
          <t>哚哚 小榆</t>
        </is>
      </c>
      <c r="E32" t="inlineStr">
        <is>
          <t>23.00-24.00</t>
        </is>
      </c>
      <c r="F32" s="8" t="inlineStr">
        <is>
          <t>哚哚|小榆</t>
        </is>
      </c>
      <c r="G32" s="7" t="inlineStr">
        <is>
          <t>@ᰔᩚ柒柒ఌ @ᰔᩚ清清ఌ @ᰔᩚ 泡芙 ఌ @~ᰔᩚ田螺ఌ @ᰔᩚ红豆豆ఌ 关门缺2</t>
        </is>
      </c>
      <c r="H32" s="8" t="inlineStr">
        <is>
          <t>柒柒|清清|泡芙|田螺|红豆豆</t>
        </is>
      </c>
      <c r="I32" t="n">
        <v>5</v>
      </c>
      <c r="J32" t="n">
        <v>2</v>
      </c>
      <c r="K32" t="inlineStr">
        <is>
          <t>high</t>
        </is>
      </c>
      <c r="L32" t="inlineStr">
        <is>
          <t>无</t>
        </is>
      </c>
      <c r="P32" t="inlineStr">
        <is>
          <t>百媚生</t>
        </is>
      </c>
      <c r="Q32" t="inlineStr">
        <is>
          <t>20251003</t>
        </is>
      </c>
      <c r="R32" t="b">
        <v>1</v>
      </c>
      <c r="U32" t="inlineStr">
        <is>
          <t>珊珊</t>
        </is>
      </c>
      <c r="V32">
        <f>COUNTIF(F:F,"*珊珊*")</f>
        <v/>
      </c>
      <c r="W32">
        <f>COUNTIF(H:H,"*珊珊*")</f>
        <v/>
      </c>
    </row>
    <row r="33">
      <c r="D33" s="7" t="n"/>
      <c r="F33" s="8" t="n"/>
      <c r="G33" s="7" t="n"/>
      <c r="H33" s="8" t="n"/>
      <c r="U33" t="inlineStr">
        <is>
          <t>璐璐</t>
        </is>
      </c>
      <c r="V33">
        <f>COUNTIF(F:F,"*璐璐*")</f>
        <v/>
      </c>
      <c r="W33">
        <f>COUNTIF(H:H,"*璐璐*")</f>
        <v/>
      </c>
    </row>
    <row r="34">
      <c r="D34" s="7" t="n"/>
      <c r="F34" s="8" t="n"/>
      <c r="G34" s="7" t="n"/>
      <c r="H34" s="8" t="n"/>
      <c r="U34" t="inlineStr">
        <is>
          <t>田螺</t>
        </is>
      </c>
      <c r="V34">
        <f>COUNTIF(F:F,"*田螺*")</f>
        <v/>
      </c>
      <c r="W34">
        <f>COUNTIF(H:H,"*田螺*")</f>
        <v/>
      </c>
    </row>
    <row r="35">
      <c r="D35" s="7" t="n"/>
      <c r="F35" s="8" t="n"/>
      <c r="G35" s="7" t="n"/>
      <c r="H35" s="8" t="n"/>
      <c r="U35" t="inlineStr">
        <is>
          <t>米小米</t>
        </is>
      </c>
      <c r="V35">
        <f>COUNTIF(F:F,"*米小米*")</f>
        <v/>
      </c>
      <c r="W35">
        <f>COUNTIF(H:H,"*米小米*")</f>
        <v/>
      </c>
    </row>
    <row r="36">
      <c r="D36" s="7" t="n"/>
      <c r="F36" s="8" t="n"/>
      <c r="G36" s="7" t="n"/>
      <c r="H36" s="8" t="n"/>
      <c r="U36" t="inlineStr">
        <is>
          <t>红豆豆</t>
        </is>
      </c>
      <c r="V36">
        <f>COUNTIF(F:F,"*红豆豆*")</f>
        <v/>
      </c>
      <c r="W36">
        <f>COUNTIF(H:H,"*红豆豆*")</f>
        <v/>
      </c>
    </row>
    <row r="37">
      <c r="D37" s="7" t="n"/>
      <c r="F37" s="8" t="n"/>
      <c r="G37" s="7" t="n"/>
      <c r="H37" s="8" t="n"/>
      <c r="U37" t="inlineStr">
        <is>
          <t>花喵</t>
        </is>
      </c>
      <c r="V37">
        <f>COUNTIF(F:F,"*花喵*")</f>
        <v/>
      </c>
      <c r="W37">
        <f>COUNTIF(H:H,"*花喵*")</f>
        <v/>
      </c>
    </row>
    <row r="38">
      <c r="D38" s="7" t="n"/>
      <c r="F38" s="8" t="n"/>
      <c r="G38" s="7" t="n"/>
      <c r="H38" s="8" t="n"/>
      <c r="U38" t="inlineStr">
        <is>
          <t>花花</t>
        </is>
      </c>
      <c r="V38">
        <f>COUNTIF(F:F,"*花花*")</f>
        <v/>
      </c>
      <c r="W38">
        <f>COUNTIF(H:H,"*花花*")</f>
        <v/>
      </c>
    </row>
    <row r="39">
      <c r="D39" s="7" t="n"/>
      <c r="F39" s="8" t="n"/>
      <c r="G39" s="7" t="n"/>
      <c r="H39" s="8" t="n"/>
      <c r="U39" t="inlineStr">
        <is>
          <t>若可</t>
        </is>
      </c>
      <c r="V39">
        <f>COUNTIF(F:F,"*若可*")</f>
        <v/>
      </c>
      <c r="W39">
        <f>COUNTIF(H:H,"*若可*")</f>
        <v/>
      </c>
    </row>
    <row r="40">
      <c r="D40" s="7" t="n"/>
      <c r="F40" s="8" t="n"/>
      <c r="G40" s="7" t="n"/>
      <c r="H40" s="8" t="n"/>
      <c r="U40" t="inlineStr">
        <is>
          <t>茶茶</t>
        </is>
      </c>
      <c r="V40">
        <f>COUNTIF(F:F,"*茶茶*")</f>
        <v/>
      </c>
      <c r="W40">
        <f>COUNTIF(H:H,"*茶茶*")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2025-10-05T20:25:32Z</dcterms:created>
  <dcterms:modified xmlns:dcterms="http://purl.org/dc/terms/" xmlns:xsi="http://www.w3.org/2001/XMLSchema-instance" xsi:type="dcterms:W3CDTF">2025-10-05T20:25:32Z</dcterms:modified>
</cp:coreProperties>
</file>